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ima\Downloads\"/>
    </mc:Choice>
  </mc:AlternateContent>
  <bookViews>
    <workbookView xWindow="0" yWindow="0" windowWidth="0" windowHeight="0"/>
  </bookViews>
  <sheets>
    <sheet name="Rekapitulace stavby" sheetId="1" r:id="rId1"/>
    <sheet name="SO 201 - Oprava mostu NB-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 201 - Oprava mostu NB-...'!$C$127:$K$462</definedName>
    <definedName name="_xlnm.Print_Area" localSheetId="1">'SO 201 - Oprava mostu NB-...'!$C$4:$J$76,'SO 201 - Oprava mostu NB-...'!$C$82:$J$109,'SO 201 - Oprava mostu NB-...'!$C$115:$J$462</definedName>
    <definedName name="_xlnm.Print_Titles" localSheetId="1">'SO 201 - Oprava mostu NB-...'!$127:$127</definedName>
    <definedName name="_xlnm.Print_Area" localSheetId="2">'Seznam figur'!$C$4:$G$83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7"/>
  <c r="J36"/>
  <c i="1" r="AY95"/>
  <c i="2" r="J35"/>
  <c i="1" r="AX95"/>
  <c i="2"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4"/>
  <c r="BH454"/>
  <c r="BG454"/>
  <c r="BF454"/>
  <c r="T454"/>
  <c r="R454"/>
  <c r="P454"/>
  <c r="BI453"/>
  <c r="BH453"/>
  <c r="BG453"/>
  <c r="BF453"/>
  <c r="T453"/>
  <c r="R453"/>
  <c r="P453"/>
  <c r="BI451"/>
  <c r="BH451"/>
  <c r="BG451"/>
  <c r="BF451"/>
  <c r="T451"/>
  <c r="R451"/>
  <c r="P451"/>
  <c r="BI450"/>
  <c r="BH450"/>
  <c r="BG450"/>
  <c r="BF450"/>
  <c r="T450"/>
  <c r="R450"/>
  <c r="P450"/>
  <c r="BI449"/>
  <c r="BH449"/>
  <c r="BG449"/>
  <c r="BF449"/>
  <c r="T449"/>
  <c r="R449"/>
  <c r="P449"/>
  <c r="BI447"/>
  <c r="BH447"/>
  <c r="BG447"/>
  <c r="BF447"/>
  <c r="T447"/>
  <c r="R447"/>
  <c r="P447"/>
  <c r="BI446"/>
  <c r="BH446"/>
  <c r="BG446"/>
  <c r="BF446"/>
  <c r="T446"/>
  <c r="R446"/>
  <c r="P446"/>
  <c r="BI444"/>
  <c r="BH444"/>
  <c r="BG444"/>
  <c r="BF444"/>
  <c r="T444"/>
  <c r="R444"/>
  <c r="P444"/>
  <c r="BI442"/>
  <c r="BH442"/>
  <c r="BG442"/>
  <c r="BF442"/>
  <c r="T442"/>
  <c r="R442"/>
  <c r="P442"/>
  <c r="BI438"/>
  <c r="BH438"/>
  <c r="BG438"/>
  <c r="BF438"/>
  <c r="T438"/>
  <c r="R438"/>
  <c r="P438"/>
  <c r="BI435"/>
  <c r="BH435"/>
  <c r="BG435"/>
  <c r="BF435"/>
  <c r="T435"/>
  <c r="R435"/>
  <c r="P435"/>
  <c r="BI432"/>
  <c r="BH432"/>
  <c r="BG432"/>
  <c r="BF432"/>
  <c r="T432"/>
  <c r="R432"/>
  <c r="P432"/>
  <c r="BI430"/>
  <c r="BH430"/>
  <c r="BG430"/>
  <c r="BF430"/>
  <c r="T430"/>
  <c r="R430"/>
  <c r="P430"/>
  <c r="BI427"/>
  <c r="BH427"/>
  <c r="BG427"/>
  <c r="BF427"/>
  <c r="T427"/>
  <c r="R427"/>
  <c r="P427"/>
  <c r="BI425"/>
  <c r="BH425"/>
  <c r="BG425"/>
  <c r="BF425"/>
  <c r="T425"/>
  <c r="R425"/>
  <c r="P425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4"/>
  <c r="BH414"/>
  <c r="BG414"/>
  <c r="BF414"/>
  <c r="T414"/>
  <c r="R414"/>
  <c r="P414"/>
  <c r="BI411"/>
  <c r="BH411"/>
  <c r="BG411"/>
  <c r="BF411"/>
  <c r="T411"/>
  <c r="R411"/>
  <c r="P411"/>
  <c r="BI408"/>
  <c r="BH408"/>
  <c r="BG408"/>
  <c r="BF408"/>
  <c r="T408"/>
  <c r="T407"/>
  <c r="R408"/>
  <c r="R407"/>
  <c r="P408"/>
  <c r="P407"/>
  <c r="BI405"/>
  <c r="BH405"/>
  <c r="BG405"/>
  <c r="BF405"/>
  <c r="T405"/>
  <c r="R405"/>
  <c r="P405"/>
  <c r="BI403"/>
  <c r="BH403"/>
  <c r="BG403"/>
  <c r="BF403"/>
  <c r="T403"/>
  <c r="R403"/>
  <c r="P403"/>
  <c r="BI400"/>
  <c r="BH400"/>
  <c r="BG400"/>
  <c r="BF400"/>
  <c r="T400"/>
  <c r="R400"/>
  <c r="P400"/>
  <c r="BI397"/>
  <c r="BH397"/>
  <c r="BG397"/>
  <c r="BF397"/>
  <c r="T397"/>
  <c r="R397"/>
  <c r="P397"/>
  <c r="BI395"/>
  <c r="BH395"/>
  <c r="BG395"/>
  <c r="BF395"/>
  <c r="T395"/>
  <c r="R395"/>
  <c r="P395"/>
  <c r="BI393"/>
  <c r="BH393"/>
  <c r="BG393"/>
  <c r="BF393"/>
  <c r="T393"/>
  <c r="R393"/>
  <c r="P393"/>
  <c r="BI391"/>
  <c r="BH391"/>
  <c r="BG391"/>
  <c r="BF391"/>
  <c r="T391"/>
  <c r="R391"/>
  <c r="P391"/>
  <c r="BI390"/>
  <c r="BH390"/>
  <c r="BG390"/>
  <c r="BF390"/>
  <c r="T390"/>
  <c r="R390"/>
  <c r="P390"/>
  <c r="BI389"/>
  <c r="BH389"/>
  <c r="BG389"/>
  <c r="BF389"/>
  <c r="T389"/>
  <c r="R389"/>
  <c r="P389"/>
  <c r="BI387"/>
  <c r="BH387"/>
  <c r="BG387"/>
  <c r="BF387"/>
  <c r="T387"/>
  <c r="R387"/>
  <c r="P387"/>
  <c r="BI386"/>
  <c r="BH386"/>
  <c r="BG386"/>
  <c r="BF386"/>
  <c r="T386"/>
  <c r="R386"/>
  <c r="P386"/>
  <c r="BI385"/>
  <c r="BH385"/>
  <c r="BG385"/>
  <c r="BF385"/>
  <c r="T385"/>
  <c r="R385"/>
  <c r="P385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76"/>
  <c r="BH376"/>
  <c r="BG376"/>
  <c r="BF376"/>
  <c r="T376"/>
  <c r="R376"/>
  <c r="P376"/>
  <c r="BI374"/>
  <c r="BH374"/>
  <c r="BG374"/>
  <c r="BF374"/>
  <c r="T374"/>
  <c r="R374"/>
  <c r="P374"/>
  <c r="BI371"/>
  <c r="BH371"/>
  <c r="BG371"/>
  <c r="BF371"/>
  <c r="T371"/>
  <c r="R371"/>
  <c r="P371"/>
  <c r="BI369"/>
  <c r="BH369"/>
  <c r="BG369"/>
  <c r="BF369"/>
  <c r="T369"/>
  <c r="R369"/>
  <c r="P369"/>
  <c r="BI366"/>
  <c r="BH366"/>
  <c r="BG366"/>
  <c r="BF366"/>
  <c r="T366"/>
  <c r="R366"/>
  <c r="P366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4"/>
  <c r="BH354"/>
  <c r="BG354"/>
  <c r="BF354"/>
  <c r="T354"/>
  <c r="R354"/>
  <c r="P354"/>
  <c r="BI353"/>
  <c r="BH353"/>
  <c r="BG353"/>
  <c r="BF353"/>
  <c r="T353"/>
  <c r="R353"/>
  <c r="P353"/>
  <c r="BI351"/>
  <c r="BH351"/>
  <c r="BG351"/>
  <c r="BF351"/>
  <c r="T351"/>
  <c r="R351"/>
  <c r="P351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2"/>
  <c r="BH342"/>
  <c r="BG342"/>
  <c r="BF342"/>
  <c r="T342"/>
  <c r="R342"/>
  <c r="P342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3"/>
  <c r="BH323"/>
  <c r="BG323"/>
  <c r="BF323"/>
  <c r="T323"/>
  <c r="R323"/>
  <c r="P323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3"/>
  <c r="BH313"/>
  <c r="BG313"/>
  <c r="BF313"/>
  <c r="T313"/>
  <c r="R313"/>
  <c r="P313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T294"/>
  <c r="R295"/>
  <c r="R294"/>
  <c r="P295"/>
  <c r="P294"/>
  <c r="BI291"/>
  <c r="BH291"/>
  <c r="BG291"/>
  <c r="BF291"/>
  <c r="T291"/>
  <c r="R291"/>
  <c r="P291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7"/>
  <c r="BH227"/>
  <c r="BG227"/>
  <c r="BF227"/>
  <c r="T227"/>
  <c r="R227"/>
  <c r="P227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4"/>
  <c r="BH204"/>
  <c r="BG204"/>
  <c r="BF204"/>
  <c r="T204"/>
  <c r="T203"/>
  <c r="R204"/>
  <c r="R203"/>
  <c r="P204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122"/>
  <c r="E7"/>
  <c r="E118"/>
  <c i="1" r="L90"/>
  <c r="AM90"/>
  <c r="AM89"/>
  <c r="L89"/>
  <c r="AM87"/>
  <c r="L87"/>
  <c r="L85"/>
  <c r="L84"/>
  <c i="2" r="J461"/>
  <c r="J432"/>
  <c r="J374"/>
  <c r="J330"/>
  <c r="J264"/>
  <c r="J200"/>
  <c r="J154"/>
  <c r="J449"/>
  <c r="J377"/>
  <c r="BK341"/>
  <c r="BK270"/>
  <c r="J234"/>
  <c r="BK170"/>
  <c r="J451"/>
  <c r="BK411"/>
  <c r="BK324"/>
  <c r="BK210"/>
  <c r="J438"/>
  <c r="J387"/>
  <c r="J344"/>
  <c r="J281"/>
  <c r="BK241"/>
  <c r="BK164"/>
  <c r="BK400"/>
  <c r="BK351"/>
  <c r="BK275"/>
  <c r="BK208"/>
  <c r="J142"/>
  <c r="BK371"/>
  <c r="BK330"/>
  <c r="BK264"/>
  <c r="BK194"/>
  <c r="BK158"/>
  <c r="BK385"/>
  <c r="BK291"/>
  <c r="BK197"/>
  <c r="BK449"/>
  <c r="BK421"/>
  <c r="BK377"/>
  <c r="J303"/>
  <c r="J237"/>
  <c r="J160"/>
  <c r="J447"/>
  <c r="J419"/>
  <c r="J360"/>
  <c r="BK313"/>
  <c r="J238"/>
  <c r="J191"/>
  <c r="BK461"/>
  <c r="J444"/>
  <c r="BK366"/>
  <c r="BK310"/>
  <c r="BK237"/>
  <c r="J134"/>
  <c r="J442"/>
  <c r="J397"/>
  <c r="J320"/>
  <c r="J245"/>
  <c r="J170"/>
  <c r="BK380"/>
  <c r="J323"/>
  <c r="J266"/>
  <c r="BK188"/>
  <c r="BK136"/>
  <c r="BK383"/>
  <c r="BK342"/>
  <c r="BK238"/>
  <c r="BK137"/>
  <c r="BK376"/>
  <c r="J262"/>
  <c r="BK184"/>
  <c r="BK157"/>
  <c r="BK354"/>
  <c r="J269"/>
  <c r="J218"/>
  <c r="BK447"/>
  <c r="J400"/>
  <c r="J351"/>
  <c r="J298"/>
  <c r="J204"/>
  <c r="J147"/>
  <c r="J248"/>
  <c r="BK145"/>
  <c r="J425"/>
  <c r="BK386"/>
  <c r="BK335"/>
  <c r="J254"/>
  <c r="J208"/>
  <c r="J137"/>
  <c r="BK432"/>
  <c r="J327"/>
  <c r="J275"/>
  <c r="J182"/>
  <c r="J459"/>
  <c r="J411"/>
  <c r="BK348"/>
  <c r="J286"/>
  <c r="J210"/>
  <c r="BK363"/>
  <c r="BK308"/>
  <c r="BK262"/>
  <c r="BK182"/>
  <c r="J405"/>
  <c r="J347"/>
  <c r="J313"/>
  <c r="J175"/>
  <c r="BK155"/>
  <c r="J316"/>
  <c r="BK221"/>
  <c r="J155"/>
  <c r="BK419"/>
  <c r="BK374"/>
  <c r="BK321"/>
  <c r="J231"/>
  <c r="J157"/>
  <c r="J391"/>
  <c r="BK260"/>
  <c r="J194"/>
  <c r="BK154"/>
  <c r="BK390"/>
  <c r="J318"/>
  <c r="J251"/>
  <c r="BK175"/>
  <c r="BK414"/>
  <c r="BK347"/>
  <c r="J289"/>
  <c r="BK218"/>
  <c r="J150"/>
  <c r="J363"/>
  <c r="J308"/>
  <c r="J196"/>
  <c r="J164"/>
  <c r="BK339"/>
  <c r="BK289"/>
  <c r="BK177"/>
  <c r="BK442"/>
  <c r="J380"/>
  <c r="BK327"/>
  <c r="BK251"/>
  <c r="BK454"/>
  <c r="BK395"/>
  <c r="J341"/>
  <c r="BK254"/>
  <c r="J199"/>
  <c r="BK459"/>
  <c r="J414"/>
  <c r="J369"/>
  <c r="J300"/>
  <c r="BK231"/>
  <c r="J151"/>
  <c r="BK435"/>
  <c r="J386"/>
  <c r="BK300"/>
  <c r="J186"/>
  <c r="J421"/>
  <c r="J376"/>
  <c r="J306"/>
  <c r="BK259"/>
  <c r="J177"/>
  <c r="BK139"/>
  <c r="J354"/>
  <c r="BK306"/>
  <c r="BK248"/>
  <c r="BK160"/>
  <c r="BK131"/>
  <c r="J333"/>
  <c r="BK279"/>
  <c r="BK199"/>
  <c r="J136"/>
  <c r="BK295"/>
  <c r="BK227"/>
  <c r="BK142"/>
  <c r="J427"/>
  <c r="J383"/>
  <c r="BK333"/>
  <c r="J257"/>
  <c r="J188"/>
  <c r="J455"/>
  <c r="J430"/>
  <c r="BK369"/>
  <c r="BK337"/>
  <c r="J295"/>
  <c r="BK234"/>
  <c r="J167"/>
  <c r="BK450"/>
  <c r="J395"/>
  <c r="BK346"/>
  <c r="BK269"/>
  <c r="BK179"/>
  <c r="J450"/>
  <c r="BK417"/>
  <c r="J335"/>
  <c r="J279"/>
  <c r="J179"/>
  <c r="BK430"/>
  <c r="BK345"/>
  <c r="BK303"/>
  <c r="J228"/>
  <c r="BK391"/>
  <c r="BK298"/>
  <c r="BK191"/>
  <c r="BK387"/>
  <c r="J353"/>
  <c r="BK320"/>
  <c r="BK212"/>
  <c r="BK151"/>
  <c r="J310"/>
  <c r="BK243"/>
  <c r="J161"/>
  <c r="BK444"/>
  <c r="BK403"/>
  <c r="J337"/>
  <c r="BK266"/>
  <c r="J215"/>
  <c r="BK150"/>
  <c r="BK453"/>
  <c r="BK427"/>
  <c r="J393"/>
  <c r="BK357"/>
  <c r="J277"/>
  <c r="BK228"/>
  <c r="J184"/>
  <c r="BK455"/>
  <c r="J403"/>
  <c r="J342"/>
  <c r="J271"/>
  <c r="J221"/>
  <c r="J139"/>
  <c r="BK438"/>
  <c r="J390"/>
  <c r="BK316"/>
  <c r="J227"/>
  <c r="J454"/>
  <c r="BK393"/>
  <c r="J339"/>
  <c r="J291"/>
  <c r="BK245"/>
  <c r="BK167"/>
  <c r="BK405"/>
  <c r="BK353"/>
  <c r="J259"/>
  <c r="J173"/>
  <c i="1" r="AS94"/>
  <c i="2" r="J357"/>
  <c r="J321"/>
  <c r="BK204"/>
  <c r="BK147"/>
  <c r="BK323"/>
  <c r="BK257"/>
  <c r="BK200"/>
  <c r="J446"/>
  <c r="J417"/>
  <c r="J366"/>
  <c r="BK318"/>
  <c r="J243"/>
  <c r="J145"/>
  <c r="J457"/>
  <c r="J408"/>
  <c r="BK389"/>
  <c r="BK344"/>
  <c r="BK271"/>
  <c r="BK202"/>
  <c r="BK161"/>
  <c r="BK451"/>
  <c r="BK408"/>
  <c r="J348"/>
  <c r="J283"/>
  <c r="J241"/>
  <c r="BK196"/>
  <c r="BK457"/>
  <c r="BK425"/>
  <c r="J371"/>
  <c r="BK281"/>
  <c r="J197"/>
  <c r="BK446"/>
  <c r="J385"/>
  <c r="J324"/>
  <c r="BK286"/>
  <c r="BK215"/>
  <c r="J158"/>
  <c r="BK397"/>
  <c r="J346"/>
  <c r="BK277"/>
  <c r="J212"/>
  <c r="BK134"/>
  <c r="BK360"/>
  <c r="J260"/>
  <c r="BK173"/>
  <c r="J131"/>
  <c r="J270"/>
  <c r="J202"/>
  <c r="J453"/>
  <c r="J435"/>
  <c r="J389"/>
  <c r="J345"/>
  <c r="BK283"/>
  <c r="BK186"/>
  <c l="1" r="T130"/>
  <c r="P256"/>
  <c r="T207"/>
  <c r="BK274"/>
  <c r="J274"/>
  <c r="J102"/>
  <c r="R410"/>
  <c r="R409"/>
  <c r="BK207"/>
  <c r="J207"/>
  <c r="J100"/>
  <c r="R256"/>
  <c r="T410"/>
  <c r="T409"/>
  <c r="R130"/>
  <c r="T256"/>
  <c r="BK410"/>
  <c r="J410"/>
  <c r="J106"/>
  <c r="P441"/>
  <c r="P440"/>
  <c r="P207"/>
  <c r="P274"/>
  <c r="P410"/>
  <c r="P409"/>
  <c r="BK441"/>
  <c r="J441"/>
  <c r="J108"/>
  <c r="P130"/>
  <c r="P129"/>
  <c r="P128"/>
  <c i="1" r="AU95"/>
  <c i="2" r="BK256"/>
  <c r="J256"/>
  <c r="J101"/>
  <c r="T274"/>
  <c r="T441"/>
  <c r="T440"/>
  <c r="BK130"/>
  <c r="J130"/>
  <c r="J98"/>
  <c r="R207"/>
  <c r="R274"/>
  <c r="R441"/>
  <c r="R440"/>
  <c r="BK294"/>
  <c r="J294"/>
  <c r="J103"/>
  <c r="BK203"/>
  <c r="J203"/>
  <c r="J99"/>
  <c r="BK407"/>
  <c r="J407"/>
  <c r="J104"/>
  <c r="BE154"/>
  <c r="BE210"/>
  <c r="BE218"/>
  <c r="BE221"/>
  <c r="BE227"/>
  <c r="BE251"/>
  <c r="BE260"/>
  <c r="BE271"/>
  <c r="BE275"/>
  <c r="BE277"/>
  <c r="BE279"/>
  <c r="BE310"/>
  <c r="BE316"/>
  <c r="BE323"/>
  <c r="BE342"/>
  <c r="BE347"/>
  <c r="BE360"/>
  <c r="BE408"/>
  <c r="BE425"/>
  <c r="BE432"/>
  <c r="BE451"/>
  <c r="BE454"/>
  <c r="BE461"/>
  <c r="BE131"/>
  <c r="BE139"/>
  <c r="BE158"/>
  <c r="BE170"/>
  <c r="BE194"/>
  <c r="BE208"/>
  <c r="BE212"/>
  <c r="BE264"/>
  <c r="BE333"/>
  <c r="BE337"/>
  <c r="BE344"/>
  <c r="BE346"/>
  <c r="BE348"/>
  <c r="BE363"/>
  <c r="BE369"/>
  <c r="BE371"/>
  <c r="BE376"/>
  <c r="BE377"/>
  <c r="BE380"/>
  <c r="BE390"/>
  <c r="BE391"/>
  <c r="BE395"/>
  <c r="BE182"/>
  <c r="BE186"/>
  <c r="BE191"/>
  <c r="BE238"/>
  <c r="BE241"/>
  <c r="BE245"/>
  <c r="BE248"/>
  <c r="BE289"/>
  <c r="BE291"/>
  <c r="BE295"/>
  <c r="BE298"/>
  <c r="BE339"/>
  <c r="BE345"/>
  <c r="BE389"/>
  <c r="BE393"/>
  <c r="BE397"/>
  <c r="BE400"/>
  <c r="BE403"/>
  <c r="J89"/>
  <c r="BE151"/>
  <c r="BE167"/>
  <c r="BE177"/>
  <c r="BE215"/>
  <c r="BE269"/>
  <c r="BE270"/>
  <c r="BE300"/>
  <c r="BE303"/>
  <c r="BE327"/>
  <c r="BE341"/>
  <c r="BE374"/>
  <c r="BE385"/>
  <c r="F92"/>
  <c r="BE145"/>
  <c r="BE179"/>
  <c r="BE184"/>
  <c r="BE197"/>
  <c r="BE199"/>
  <c r="BE204"/>
  <c r="BE231"/>
  <c r="BE234"/>
  <c r="BE237"/>
  <c r="BE254"/>
  <c r="BE286"/>
  <c r="BE313"/>
  <c r="BE320"/>
  <c r="BE405"/>
  <c r="BE419"/>
  <c r="BE450"/>
  <c r="BE453"/>
  <c r="BE457"/>
  <c r="BE136"/>
  <c r="BE137"/>
  <c r="BE150"/>
  <c r="BE160"/>
  <c r="BE161"/>
  <c r="BE164"/>
  <c r="BE200"/>
  <c r="BE202"/>
  <c r="BE228"/>
  <c r="BE266"/>
  <c r="BE351"/>
  <c r="BE353"/>
  <c r="BE366"/>
  <c r="BE387"/>
  <c r="BE427"/>
  <c r="E85"/>
  <c r="BE147"/>
  <c r="BE175"/>
  <c r="BE188"/>
  <c r="BE257"/>
  <c r="BE259"/>
  <c r="BE262"/>
  <c r="BE318"/>
  <c r="BE330"/>
  <c r="BE357"/>
  <c r="BE414"/>
  <c r="BE421"/>
  <c r="BE430"/>
  <c r="BE438"/>
  <c r="BE442"/>
  <c r="BE446"/>
  <c r="BE447"/>
  <c r="BE134"/>
  <c r="BE142"/>
  <c r="BE155"/>
  <c r="BE157"/>
  <c r="BE173"/>
  <c r="BE196"/>
  <c r="BE243"/>
  <c r="BE281"/>
  <c r="BE283"/>
  <c r="BE306"/>
  <c r="BE308"/>
  <c r="BE321"/>
  <c r="BE324"/>
  <c r="BE335"/>
  <c r="BE354"/>
  <c r="BE383"/>
  <c r="BE386"/>
  <c r="BE411"/>
  <c r="BE417"/>
  <c r="BE435"/>
  <c r="BE444"/>
  <c r="BE449"/>
  <c r="BE455"/>
  <c r="BE459"/>
  <c i="1" r="AU94"/>
  <c i="2" r="J34"/>
  <c i="1" r="AW95"/>
  <c i="2" r="F37"/>
  <c i="1" r="BD95"/>
  <c r="BD94"/>
  <c r="W33"/>
  <c i="2" r="F36"/>
  <c i="1" r="BC95"/>
  <c r="BC94"/>
  <c r="W32"/>
  <c i="2" r="F34"/>
  <c i="1" r="BA95"/>
  <c r="BA94"/>
  <c r="W30"/>
  <c i="2" r="F35"/>
  <c i="1" r="BB95"/>
  <c r="BB94"/>
  <c r="AX94"/>
  <c i="2" l="1" r="R129"/>
  <c r="R128"/>
  <c r="T129"/>
  <c r="T128"/>
  <c r="BK409"/>
  <c r="J409"/>
  <c r="J105"/>
  <c r="BK440"/>
  <c r="J440"/>
  <c r="J107"/>
  <c r="BK129"/>
  <c r="J129"/>
  <c r="J97"/>
  <c i="1" r="AW94"/>
  <c r="AK30"/>
  <c r="W31"/>
  <c r="AY94"/>
  <c i="2" r="F33"/>
  <c i="1" r="AZ95"/>
  <c r="AZ94"/>
  <c r="AV94"/>
  <c r="AK29"/>
  <c i="2" r="J33"/>
  <c i="1" r="AV95"/>
  <c r="AT95"/>
  <c i="2" l="1" r="BK128"/>
  <c r="J128"/>
  <c r="J96"/>
  <c i="1" r="W29"/>
  <c r="AT94"/>
  <c i="2" l="1" r="J30"/>
  <c i="1" r="AG95"/>
  <c r="AG94"/>
  <c r="AK26"/>
  <c r="AK35"/>
  <c i="2" l="1" r="J39"/>
  <c i="1" r="AN9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<sst xmlns="http://schemas.openxmlformats.org/spreadsheetml/2006/main">
  <si>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</si>
  <si>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</si>
  <si>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</si>
  <si>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</si>
  <si>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</si>
  <si>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{b9f1a94b-b951-4c25-b7e7-36b2088e9bb0}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</si>
  <si>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</si>
  <si>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</si>
  <si>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</si>
  <si>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</si>
  <si>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</si>
  <si>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</si>
  <si>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</si>
  <si>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</si>
  <si>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ST-2024-NB11-15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</si>
  <si>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</si>
  <si>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</si>
  <si>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mostu NB-11 přes Malé Valy, tl. Tyršova, Nymburk</t>
  </si>
  <si>
    <t>0,1</t>
  </si>
  <si>
    <t>KSO:</t>
  </si>
  <si>
    <t>CC-CZ:</t>
  </si>
  <si>
    <t>1</t>
  </si>
  <si>
    <t>Místo:</t>
  </si>
  <si>
    <t>Nymburk</t>
  </si>
  <si>
    <t>Datum:</t>
  </si>
  <si>
    <t>7. 10. 2024</t>
  </si>
  <si>
    <t>10</t>
  </si>
  <si>
    <t>100</t>
  </si>
  <si>
    <t>Zadavatel:</t>
  </si>
  <si>
    <t>IČ:</t>
  </si>
  <si>
    <t>Město Nymburk</t>
  </si>
  <si>
    <t>DIČ:</t>
  </si>
  <si>
    <t>Uchazeč:</t>
  </si>
  <si>
    <t>Vyplň údaj</t>
  </si>
  <si>
    <t>Projektant:</t>
  </si>
  <si>
    <t>Statik CL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</si>
  <si>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</si>
  <si>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</si>
  <si>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</si>
  <si>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</si>
  <si>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</si>
  <si>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</si>
  <si>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</si>
  <si>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</si>
  <si>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</si>
  <si>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</si>
  <si>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</si>
  <si>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</si>
  <si>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</si>
  <si>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</si>
  <si>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</si>
  <si>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</si>
  <si>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</si>
  <si>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</si>
  <si>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</si>
  <si>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</si>
  <si>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</si>
  <si>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</si>
  <si>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</si>
  <si>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</si>
  <si>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</si>
  <si>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</si>
  <si>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</si>
  <si>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</si>
  <si>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</si>
  <si>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</si>
  <si>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</si>
  <si>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</si>
  <si>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</si>
  <si>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</si>
  <si>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</si>
  <si>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</si>
  <si>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</si>
  <si>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</si>
  <si>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</si>
  <si>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</si>
  <si>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</si>
  <si>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</si>
  <si>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</si>
  <si>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</si>
  <si>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</si>
  <si>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</si>
  <si>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</si>
  <si>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</si>
  <si>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</si>
  <si>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201</t>
  </si>
  <si>
    <t>Oprava mostu NB-11 přes Malé Valy, ul. Tyršova, Nymburk</t>
  </si>
  <si>
    <t>STA</t>
  </si>
  <si>
    <t>{331da79c-198d-4911-86fc-a874b9059062}</t>
  </si>
  <si>
    <t>2</t>
  </si>
  <si>
    <t>fr1</t>
  </si>
  <si>
    <t>frézování chodníků</t>
  </si>
  <si>
    <t>118,7</t>
  </si>
  <si>
    <t>fr2</t>
  </si>
  <si>
    <t>frézování komunkace</t>
  </si>
  <si>
    <t>349,7</t>
  </si>
  <si>
    <t>KRYCÍ LIST SOUPISU PRACÍ</t>
  </si>
  <si>
    <t>h</t>
  </si>
  <si>
    <t>hloubení za opěrami</t>
  </si>
  <si>
    <t>201,775</t>
  </si>
  <si>
    <t>k</t>
  </si>
  <si>
    <t>koryto</t>
  </si>
  <si>
    <t>82,7</t>
  </si>
  <si>
    <t>ko</t>
  </si>
  <si>
    <t>kostky</t>
  </si>
  <si>
    <t>72,496</t>
  </si>
  <si>
    <t>o</t>
  </si>
  <si>
    <t>Ornice</t>
  </si>
  <si>
    <t>60</t>
  </si>
  <si>
    <t>Objekt:</t>
  </si>
  <si>
    <t>obr</t>
  </si>
  <si>
    <t>obrubníky</t>
  </si>
  <si>
    <t>SO 201 - Oprava mostu NB-11 přes Malé Valy, ul. Tyršova, Nymburk</t>
  </si>
  <si>
    <t>p</t>
  </si>
  <si>
    <t>podklad</t>
  </si>
  <si>
    <t>156,24</t>
  </si>
  <si>
    <t>rýh</t>
  </si>
  <si>
    <t>rýha pro vodovd</t>
  </si>
  <si>
    <t>27,6</t>
  </si>
  <si>
    <t>sv</t>
  </si>
  <si>
    <t>svislé přesuny</t>
  </si>
  <si>
    <t>370,947</t>
  </si>
  <si>
    <t>svb</t>
  </si>
  <si>
    <t>svislá doprava suti</t>
  </si>
  <si>
    <t>320,598</t>
  </si>
  <si>
    <t>žb</t>
  </si>
  <si>
    <t>bourání žb</t>
  </si>
  <si>
    <t>79,709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</si>
  <si>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</si>
  <si>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</si>
  <si>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</si>
  <si>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</si>
  <si>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</si>
  <si>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HSV -    Práce a dodávky HSV</t>
  </si>
  <si>
    <t xml:space="preserve">    1 -    Zemní práce</t>
  </si>
  <si>
    <t xml:space="preserve">    2 -    Zakládání</t>
  </si>
  <si>
    <t xml:space="preserve">    3 -    Svislé a kompletní konstrukce</t>
  </si>
  <si>
    <t xml:space="preserve">    4 -    Vodorovné konstrukce</t>
  </si>
  <si>
    <t xml:space="preserve">    5 -    Komunikace</t>
  </si>
  <si>
    <t xml:space="preserve">9 -    Ostatní konstrukce a práce-bourání</t>
  </si>
  <si>
    <t xml:space="preserve">    99 -    Přesun hmot</t>
  </si>
  <si>
    <t xml:space="preserve">PSV -    Práce a dodávky PSV</t>
  </si>
  <si>
    <t xml:space="preserve">    711 -    Izolace proti vodě, vlhkosti a plynům</t>
  </si>
  <si>
    <t xml:space="preserve">000 -    Nepojmenované práce</t>
  </si>
  <si>
    <t xml:space="preserve">    0 -    Ostatní opatření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</si>
  <si>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</si>
  <si>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</si>
  <si>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</si>
  <si>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</si>
  <si>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</si>
  <si>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</si>
  <si>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</si>
  <si>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</si>
  <si>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</si>
  <si>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</si>
  <si>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</si>
  <si>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</si>
  <si>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</si>
  <si>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</si>
  <si>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  Práce a dodávky HSV</t>
  </si>
  <si>
    <t>ROZPOCET</t>
  </si>
  <si>
    <t xml:space="preserve">   Zemní práce</t>
  </si>
  <si>
    <t>K</t>
  </si>
  <si>
    <t>115001106</t>
  </si>
  <si>
    <t>Převedení vody potrubím DN přes 600 do 900</t>
  </si>
  <si>
    <t>m</t>
  </si>
  <si>
    <t>4</t>
  </si>
  <si>
    <t>-1414554375</t>
  </si>
  <si>
    <t>P</t>
  </si>
  <si>
    <t>Poznámka k položce:_x000d_
2 x DN800</t>
  </si>
  <si>
    <t>VV</t>
  </si>
  <si>
    <t>(28)*2</t>
  </si>
  <si>
    <t>115101201</t>
  </si>
  <si>
    <t>Čerpání vody na dopravní výšku do 10 m průměrný přítok do 500 l/min</t>
  </si>
  <si>
    <t>hod</t>
  </si>
  <si>
    <t>1576845238</t>
  </si>
  <si>
    <t>10*15*2</t>
  </si>
  <si>
    <t>3</t>
  </si>
  <si>
    <t>115101301</t>
  </si>
  <si>
    <t>Pohotovost čerpací soupravy pro dopravní výšku do 10 m přítok do 500 l/min</t>
  </si>
  <si>
    <t>den</t>
  </si>
  <si>
    <t>-2036660236</t>
  </si>
  <si>
    <t>121151103</t>
  </si>
  <si>
    <t>Sejmutí ornice plochy do 100 m2 tl vrstvy do 200 mm strojně</t>
  </si>
  <si>
    <t>m2</t>
  </si>
  <si>
    <t>-1379375883</t>
  </si>
  <si>
    <t>15*2*2</t>
  </si>
  <si>
    <t>5</t>
  </si>
  <si>
    <t>129153101</t>
  </si>
  <si>
    <t>Čištění otevřených koryt vodotečí šíře dna do 5 m hl do 2,5 m v hornině třídy těžitelnosti I skupiny 1 a 2 strojně</t>
  </si>
  <si>
    <t>m3</t>
  </si>
  <si>
    <t>529089463</t>
  </si>
  <si>
    <t>Poznámka k položce:_x000d_
vč. výkopů pro rovnaninu, prahy a přídlažbu</t>
  </si>
  <si>
    <t>4,7*25*0,2+(148)*0,4</t>
  </si>
  <si>
    <t>6</t>
  </si>
  <si>
    <t>132112131</t>
  </si>
  <si>
    <t>Hloubení nezapažených rýh šířky do 800 mm v soudržných horninách třídy těžitelnosti I skupiny 1 a 2 ručně</t>
  </si>
  <si>
    <t>-1871172290</t>
  </si>
  <si>
    <t>Poznámka k položce:_x000d_
Výkop rýhy pro vodovod</t>
  </si>
  <si>
    <t>0,6*2,5*(8,4+5+5)</t>
  </si>
  <si>
    <t>7</t>
  </si>
  <si>
    <t>151101901</t>
  </si>
  <si>
    <t>Zřízení příložného pažení stěn s ponecháním pažin ve výkopu hl do 4 m</t>
  </si>
  <si>
    <t>1912022029</t>
  </si>
  <si>
    <t>Poznámka k položce:_x000d_
Pojistné pažení při výkopu plotové zídky</t>
  </si>
  <si>
    <t>8</t>
  </si>
  <si>
    <t>153191121</t>
  </si>
  <si>
    <t>Zřízení těsnění hradicích stěn ze zhutněné sypaniny</t>
  </si>
  <si>
    <t>350792764</t>
  </si>
  <si>
    <t>Poznámka k položce:_x000d_
Pro převedení vody</t>
  </si>
  <si>
    <t>7*1*1*2</t>
  </si>
  <si>
    <t>9</t>
  </si>
  <si>
    <t>153191131</t>
  </si>
  <si>
    <t>Odstranění těsnění hradicích stěn ze zhutněné sypaniny</t>
  </si>
  <si>
    <t>2145376721</t>
  </si>
  <si>
    <t>153811112</t>
  </si>
  <si>
    <t>Osazení kotvy tyčové dl přes 5 m D přes 28 do 32 mm</t>
  </si>
  <si>
    <t>210978706</t>
  </si>
  <si>
    <t xml:space="preserve">Poznámka k položce:_x000d_
Zajištění záporového pažení kotvami (u objektu i u šikmého křídla)_x000d_
</t>
  </si>
  <si>
    <t>6*2</t>
  </si>
  <si>
    <t>11</t>
  </si>
  <si>
    <t>153811211</t>
  </si>
  <si>
    <t>Napnutí kotev tyčových únosnost kotvy do 0,45 MN</t>
  </si>
  <si>
    <t>kus</t>
  </si>
  <si>
    <t>-1633887346</t>
  </si>
  <si>
    <t>12</t>
  </si>
  <si>
    <t>224111114</t>
  </si>
  <si>
    <t>Vrty maloprofilové D do 56 mm úklon do 45° hl 0 až 25 m hornina III a IV</t>
  </si>
  <si>
    <t>-1919119528</t>
  </si>
  <si>
    <t>2*6</t>
  </si>
  <si>
    <t>13</t>
  </si>
  <si>
    <t>M</t>
  </si>
  <si>
    <t>13021403</t>
  </si>
  <si>
    <t>tyč kotevní celozávitová CKT D 32mm ST 500 S</t>
  </si>
  <si>
    <t>-860420268</t>
  </si>
  <si>
    <t>14</t>
  </si>
  <si>
    <t>151712111</t>
  </si>
  <si>
    <t>Převázka ocelová zdvojená pro kotvení záporového pažení</t>
  </si>
  <si>
    <t>614807137</t>
  </si>
  <si>
    <t>151712121</t>
  </si>
  <si>
    <t>Odstranění ocelové převázky zdvojené pro kotvení záporového pažení</t>
  </si>
  <si>
    <t>1772367271</t>
  </si>
  <si>
    <t>16</t>
  </si>
  <si>
    <t>226211112</t>
  </si>
  <si>
    <t>Vrty velkoprofilové svislé zapažené D do 450 mm hl do 5 m hor. II</t>
  </si>
  <si>
    <t>553592849</t>
  </si>
  <si>
    <t>Poznámka k položce:_x000d_
Vrty pro zápory u objektu a podél šikmého křídla</t>
  </si>
  <si>
    <t>6*6</t>
  </si>
  <si>
    <t>17</t>
  </si>
  <si>
    <t>151711111</t>
  </si>
  <si>
    <t>Osazení zápor ocelových dl do 8 m</t>
  </si>
  <si>
    <t>475549859</t>
  </si>
  <si>
    <t>Poznámka k položce:_x000d_
Zápory pažení</t>
  </si>
  <si>
    <t>18</t>
  </si>
  <si>
    <t>153111114</t>
  </si>
  <si>
    <t>Příčné řezání ocelových zaberaněných štětovnic z terénu</t>
  </si>
  <si>
    <t>-1152504023</t>
  </si>
  <si>
    <t>Poznámka k položce:_x000d_
Odřezání zápor</t>
  </si>
  <si>
    <t>19</t>
  </si>
  <si>
    <t>13010976</t>
  </si>
  <si>
    <t>ocel profilová jakost S235JR (11 375) průřez HEB 160</t>
  </si>
  <si>
    <t>t</t>
  </si>
  <si>
    <t>-1783513877</t>
  </si>
  <si>
    <t>Poznámka k položce:_x000d_
Hmotnost: 43,70 kg/m</t>
  </si>
  <si>
    <t>(36)*43,7*1,05/1000</t>
  </si>
  <si>
    <t>20</t>
  </si>
  <si>
    <t>151721112</t>
  </si>
  <si>
    <t>Zřízení pažení do ocelových zápor hl výkopu do 10 m s jeho následným odstraněním</t>
  </si>
  <si>
    <t>-1562950109</t>
  </si>
  <si>
    <t>5*2</t>
  </si>
  <si>
    <t>113107163</t>
  </si>
  <si>
    <t>Odstranění podkladu z kameniva drceného tl 300 mm strojně pl přes 50 do 200 m2</t>
  </si>
  <si>
    <t>206012113</t>
  </si>
  <si>
    <t>(3,68+10,685+5,165)*8</t>
  </si>
  <si>
    <t>22</t>
  </si>
  <si>
    <t>131251105</t>
  </si>
  <si>
    <t>Hloubení jam nezapažených v hornině třídy těžitelnosti I skupiny 3 objemu do 1000 m3 strojně</t>
  </si>
  <si>
    <t>203200473</t>
  </si>
  <si>
    <t>((4,64+5,97)*13+2,7*1*1*2+7,616*1*1)*1,2+(1,25*8+1,2*6)*1,2</t>
  </si>
  <si>
    <t>23</t>
  </si>
  <si>
    <t>161101102</t>
  </si>
  <si>
    <t>Svislé přemístění výkopku z horniny tř. 1 až 4 hl výkopu do 4 m</t>
  </si>
  <si>
    <t>1255509651</t>
  </si>
  <si>
    <t>h+o*0,2+k+p*0,3+rýh</t>
  </si>
  <si>
    <t>Součet</t>
  </si>
  <si>
    <t>24</t>
  </si>
  <si>
    <t>162751117</t>
  </si>
  <si>
    <t>Vodorovné přemístění přes 9 000 do 10000 m výkopku/sypaniny z horniny třídy těžitelnosti I skupiny 1 až 3</t>
  </si>
  <si>
    <t>-2049410407</t>
  </si>
  <si>
    <t>25</t>
  </si>
  <si>
    <t>162751119</t>
  </si>
  <si>
    <t>Příplatek k vodorovnému přemístění výkopku/sypaniny z horniny třídy těžitelnosti I skupiny 1 až 3 ZKD 1000 m přes 10000 m</t>
  </si>
  <si>
    <t>-323797876</t>
  </si>
  <si>
    <t>sv*10</t>
  </si>
  <si>
    <t>26</t>
  </si>
  <si>
    <t>167151111</t>
  </si>
  <si>
    <t>Nakládání výkopku z hornin třídy těžitelnosti I skupiny 1 až 3 přes 100 m3</t>
  </si>
  <si>
    <t>-1441398855</t>
  </si>
  <si>
    <t>27</t>
  </si>
  <si>
    <t>171201211</t>
  </si>
  <si>
    <t>Poplatek za uložení odpadu ze sypaniny na skládce (skládkovné)</t>
  </si>
  <si>
    <t>505866495</t>
  </si>
  <si>
    <t>sv*2</t>
  </si>
  <si>
    <t>28</t>
  </si>
  <si>
    <t>174151101</t>
  </si>
  <si>
    <t>Zásyp jam, šachet rýh nebo kolem objektů sypaninou se zhutněním</t>
  </si>
  <si>
    <t>-10340326</t>
  </si>
  <si>
    <t>Poznámka k položce:_x000d_
Zásyp za opěrami z nového materiálu vč. obsypu izolace ze štěrkopísku a rýh. Kompletní přechodová oblast dle PD.</t>
  </si>
  <si>
    <t>27,6+156,24*0,3+171,996+1,25*8*1,2+1,2*6*1,2</t>
  </si>
  <si>
    <t>29</t>
  </si>
  <si>
    <t>58344197</t>
  </si>
  <si>
    <t>štěrkodrť frakce 0/63</t>
  </si>
  <si>
    <t>1765196810</t>
  </si>
  <si>
    <t>267,108*2</t>
  </si>
  <si>
    <t>30</t>
  </si>
  <si>
    <t>180405111</t>
  </si>
  <si>
    <t>Založení trávníku ve vegetačních prefabrikátech výsevem semene v rovině a ve svahu do 1:5</t>
  </si>
  <si>
    <t>-64385320</t>
  </si>
  <si>
    <t>31</t>
  </si>
  <si>
    <t>00572474</t>
  </si>
  <si>
    <t>osivo směs travní krajinná-svahová</t>
  </si>
  <si>
    <t>kg</t>
  </si>
  <si>
    <t>1092796105</t>
  </si>
  <si>
    <t>60*0,3</t>
  </si>
  <si>
    <t>32</t>
  </si>
  <si>
    <t>181152302</t>
  </si>
  <si>
    <t>Úprava pláně pro silnice a dálnice v zářezech se zhutněním</t>
  </si>
  <si>
    <t>249484494</t>
  </si>
  <si>
    <t>33</t>
  </si>
  <si>
    <t>18481823x</t>
  </si>
  <si>
    <t>Ochrana kmene průměru přes 1100 mm průměru kmene při výšce bednění do 2 m</t>
  </si>
  <si>
    <t>226025670</t>
  </si>
  <si>
    <t>Poznámka k položce:_x000d_
vč. prořezu stromů</t>
  </si>
  <si>
    <t>34</t>
  </si>
  <si>
    <t>938121111</t>
  </si>
  <si>
    <t>Odstranění náletových křovin, dřevin a travnatého porostu ve výškách v okolí říms a křídel</t>
  </si>
  <si>
    <t>-1338444596</t>
  </si>
  <si>
    <t xml:space="preserve">   Zakládání</t>
  </si>
  <si>
    <t>35</t>
  </si>
  <si>
    <t>273313511</t>
  </si>
  <si>
    <t>Základové desky z betonu tř. C 12/15</t>
  </si>
  <si>
    <t>-809687905</t>
  </si>
  <si>
    <t>Poznámka k položce:_x000d_
Pod základy OZ a pod drenáž</t>
  </si>
  <si>
    <t>0,8*2,7*0,15+5,663*0,4*0,15+0,237*0,4*0,15+0,9*0,2*7,1*2</t>
  </si>
  <si>
    <t xml:space="preserve">   Svislé a kompletní konstrukce</t>
  </si>
  <si>
    <t>36</t>
  </si>
  <si>
    <t>212341111</t>
  </si>
  <si>
    <t>Obetonování drenážních trub mezerovitým betonem</t>
  </si>
  <si>
    <t>-2036412951</t>
  </si>
  <si>
    <t>0,5*(31+7)</t>
  </si>
  <si>
    <t>37</t>
  </si>
  <si>
    <t>212792312</t>
  </si>
  <si>
    <t>Odvodnění mostní opěry - drenážní plastové potrubí HDPE DN 150</t>
  </si>
  <si>
    <t>-362513167</t>
  </si>
  <si>
    <t>15,5*2+7</t>
  </si>
  <si>
    <t>38</t>
  </si>
  <si>
    <t>28610560</t>
  </si>
  <si>
    <t>trubka drenážní korugovaná sendvičová HD-PE SN 4 perforace 360° pro liniové stavby DN 150</t>
  </si>
  <si>
    <t>-481915737</t>
  </si>
  <si>
    <t>Poznámka k položce:_x000d_
vč. obalení geotextilií</t>
  </si>
  <si>
    <t>38*1,2</t>
  </si>
  <si>
    <t>39</t>
  </si>
  <si>
    <t>317171126</t>
  </si>
  <si>
    <t>Kotvení monolitického betonu římsy do mostovky kotvou do vývrtu</t>
  </si>
  <si>
    <t>1232675553</t>
  </si>
  <si>
    <t>Poznámka k položce:_x000d_
Vč. kotvy a vývrtu</t>
  </si>
  <si>
    <t>24+27</t>
  </si>
  <si>
    <t>40</t>
  </si>
  <si>
    <t>317321118</t>
  </si>
  <si>
    <t>Mostní římsy ze ŽB C 30/37</t>
  </si>
  <si>
    <t>-2093188359</t>
  </si>
  <si>
    <t>Poznámka k položce:_x000d_
Včetně úpravy striáží</t>
  </si>
  <si>
    <t>(0,7*0,25+0,55*0,25)*(14,137+6,381+0,86+1,6)+(0,3*0,8)*(13,877+0,58+2,754)</t>
  </si>
  <si>
    <t>41</t>
  </si>
  <si>
    <t>317353121</t>
  </si>
  <si>
    <t>Bednění mostních říms všech tvarů - zřízení</t>
  </si>
  <si>
    <t>-1845000213</t>
  </si>
  <si>
    <t>Poznámka k položce:_x000d_
Bednění ŽB prvků zábradlí a říms</t>
  </si>
  <si>
    <t>((0,25+0,7+0,25)*22,978+0,7*0,25*5+0,55*0,25*5+(0,3+0,3+0,1)*(17,211)+0,3*0,8*6)*1,1</t>
  </si>
  <si>
    <t>(3,15+3,15+0,17+0,17)*0,77+(1,13+1,13+0,17+0,17)*0,77+(0,86+0,86+0,17+0,17)*0,77*0,17</t>
  </si>
  <si>
    <t>((0,5+0,17+0,5+0,17)*0,77*9+(0,6+0,6+0,17+0,17)+(0,97+0,97+0,17+0,17)*0,77*2+(6,7+6,7+0,17+0,17)*0,77+(0,16+0,16+0,3)*(22,978+17,229))*1,1</t>
  </si>
  <si>
    <t>42</t>
  </si>
  <si>
    <t>317353221</t>
  </si>
  <si>
    <t>Bednění mostních říms všech tvarů - odstranění</t>
  </si>
  <si>
    <t>-601174422</t>
  </si>
  <si>
    <t>43</t>
  </si>
  <si>
    <t>317361116</t>
  </si>
  <si>
    <t>Výztuž mostních říms z betonářské oceli 10 505</t>
  </si>
  <si>
    <t>6364856</t>
  </si>
  <si>
    <t>Poznámka k položce:_x000d_
Výztuž říms a zábradlí</t>
  </si>
  <si>
    <t>(11,311+4,392)*250*1,05/1000</t>
  </si>
  <si>
    <t>44</t>
  </si>
  <si>
    <t>331351911</t>
  </si>
  <si>
    <t>Příplatek k cenám bednění čtyřúhelníkových sloupů za pohledový beton</t>
  </si>
  <si>
    <t>-1746138372</t>
  </si>
  <si>
    <t>Poznámka k položce:_x000d_
Pro sloupky zábradlí a římsu zábradlí</t>
  </si>
  <si>
    <t>(0,5+0,17+0,5+0,17)*0,77*6+(0,97+0,97+0,17+0,17)*0,77*6+(1,5+1,5+0,17+0,17)*0,77*4+(0,16+0,16+0,3)*(22,978+17,211)</t>
  </si>
  <si>
    <t>45</t>
  </si>
  <si>
    <t>348321118</t>
  </si>
  <si>
    <t>Zábradelní římsy a nosníky a svodidlové římsy ze ŽB C 30/37</t>
  </si>
  <si>
    <t>896389759</t>
  </si>
  <si>
    <t>Poznámka k položce:_x000d_
ŽB sloupky a římsa atypického zábradlí</t>
  </si>
  <si>
    <t>(0,5*0,17)*0,77*9+0,6*0,15*0,77+(0,97*0,17)*0,77*2+6,7*0,77*0,17+3,15*0,77*0,17+1,13*0,77*0,17+0,86*0,77*0,17+(0,16*0,3)*(22,978+17,229)</t>
  </si>
  <si>
    <t>46</t>
  </si>
  <si>
    <t>334323491</t>
  </si>
  <si>
    <t>Příplatek k mostním pilířům a sloupům ze ŽB za betonáž malého rozsahu do 25 m3</t>
  </si>
  <si>
    <t>1762944344</t>
  </si>
  <si>
    <t>47</t>
  </si>
  <si>
    <t>334361226</t>
  </si>
  <si>
    <t>Výztuž křídel, závěrných zdí z betonářské oceli 10 505</t>
  </si>
  <si>
    <t>988029275</t>
  </si>
  <si>
    <t>Poznámka k položce:_x000d_
Výztuž zídky z tvárnic</t>
  </si>
  <si>
    <t>5,4*0,5*100*1,05/1000+12,343*0,3*100*1,05/1000</t>
  </si>
  <si>
    <t>48</t>
  </si>
  <si>
    <t>388995212</t>
  </si>
  <si>
    <t>Chránička kabelů z trub HDPE v římse DN 110</t>
  </si>
  <si>
    <t>-765420689</t>
  </si>
  <si>
    <t>(14,157+13,877)*9</t>
  </si>
  <si>
    <t>49</t>
  </si>
  <si>
    <t>89561111x</t>
  </si>
  <si>
    <t>Drenážní vyúsť z kamenných prvků</t>
  </si>
  <si>
    <t>926686550</t>
  </si>
  <si>
    <t>50</t>
  </si>
  <si>
    <t>931992122</t>
  </si>
  <si>
    <t>Výplň dilatačních spár z extrudovaného polystyrénu tl 30 mm</t>
  </si>
  <si>
    <t>78842657</t>
  </si>
  <si>
    <t>Poznámka k položce:_x000d_
Dilatace říms a zábradelní římsy</t>
  </si>
  <si>
    <t>9*(0,7*0,25+0,55*0,25)+((22,978+17,211)/5)*0,3*0,16</t>
  </si>
  <si>
    <t>51</t>
  </si>
  <si>
    <t>931994142</t>
  </si>
  <si>
    <t>Těsnění dilatační spáry betonové konstrukce polyuretanovým tmelem do pl 4,0 cm2</t>
  </si>
  <si>
    <t>-520876672</t>
  </si>
  <si>
    <t>Poznámka k položce:_x000d_
Dilatace říms</t>
  </si>
  <si>
    <t>(0,7+0,8+0,25+0,25)*9+((22,978+17,211)/5)*(0,3+0,3+0,16+0,16+0,16)</t>
  </si>
  <si>
    <t>52</t>
  </si>
  <si>
    <t>953961217</t>
  </si>
  <si>
    <t>Kotvy chemickou patronou M 27 hl 240 mm do betonu, ŽB nebo kamene s vyvrtáním otvoru</t>
  </si>
  <si>
    <t>2045668724</t>
  </si>
  <si>
    <t>Poznámka k položce:_x000d_
Pro kotevní OZ k základu a dříku šikmého křídla</t>
  </si>
  <si>
    <t>((6,4+1,1)/0,5)*2*1,2</t>
  </si>
  <si>
    <t>53</t>
  </si>
  <si>
    <t>953965xxx</t>
  </si>
  <si>
    <t>Kotevní trn pro chemické kotvy M 25 délka 500</t>
  </si>
  <si>
    <t>1027095799</t>
  </si>
  <si>
    <t xml:space="preserve">Poznámka k položce:_x000d_
Pro kotevní trny přechodové desky, včetně protikorozní ochrany </t>
  </si>
  <si>
    <t xml:space="preserve">   Vodorovné konstrukce</t>
  </si>
  <si>
    <t>54</t>
  </si>
  <si>
    <t>334951113</t>
  </si>
  <si>
    <t>Podpěrné skruže dočasné ze dřeva z hranolů - zřízení</t>
  </si>
  <si>
    <t>1548726191</t>
  </si>
  <si>
    <t>(27*15)*0,1</t>
  </si>
  <si>
    <t>55</t>
  </si>
  <si>
    <t>334952113</t>
  </si>
  <si>
    <t>Podpěrné skruže dočasné ze dřeva z hranolů - odstranění</t>
  </si>
  <si>
    <t>1678547958</t>
  </si>
  <si>
    <t>56</t>
  </si>
  <si>
    <t>421321128</t>
  </si>
  <si>
    <t>Mostní nosné konstrukce deskové ze ŽB C 30/37</t>
  </si>
  <si>
    <t>1844306528</t>
  </si>
  <si>
    <t>(3*8*2+3,4*0,3*2*2)*1,05</t>
  </si>
  <si>
    <t>57</t>
  </si>
  <si>
    <t>421361226</t>
  </si>
  <si>
    <t>Výztuž ŽB deskového mostu z betonářské oceli 10 505</t>
  </si>
  <si>
    <t>-712412723</t>
  </si>
  <si>
    <t>54,684*230*1,05/1000+20,036*250*1,05/1000</t>
  </si>
  <si>
    <t>58</t>
  </si>
  <si>
    <t>423321128</t>
  </si>
  <si>
    <t>Mostní nosné konstrukce trámové ze ŽB C 30/37</t>
  </si>
  <si>
    <t>-1008994776</t>
  </si>
  <si>
    <t>(0,49*1,77*10,5+0,95*10,5)*1,05</t>
  </si>
  <si>
    <t>59</t>
  </si>
  <si>
    <t>423352111</t>
  </si>
  <si>
    <t>Bednění vnějších boků konstantní výšky - zřízení</t>
  </si>
  <si>
    <t>-626522027</t>
  </si>
  <si>
    <t>Poznámka k položce:_x000d_
Boky mostovky a trámové mostovky</t>
  </si>
  <si>
    <t>(0,55*8*2+3,4*4)*1,05+((1,77+0,5+0,5)*10,5+(1,736+0,325+0,5+0,805)*10,5+0,5*1,8*2+0,5*1,77*2)*1,05</t>
  </si>
  <si>
    <t>423352211</t>
  </si>
  <si>
    <t>Bednění vnějších boků konstantní výšky - odstranění</t>
  </si>
  <si>
    <t>391058287</t>
  </si>
  <si>
    <t>61</t>
  </si>
  <si>
    <t>936942211</t>
  </si>
  <si>
    <t>Zhotovení tabulky s letopočtem opravy mostu vložením šablony do bednění</t>
  </si>
  <si>
    <t>957658525</t>
  </si>
  <si>
    <t>62</t>
  </si>
  <si>
    <t>985564125</t>
  </si>
  <si>
    <t>Kotvičky pro výztuž stříkaného betonu hl přes 200 do 400 mm z oceli D přes 16 do 20 mm do cementové malty</t>
  </si>
  <si>
    <t>2014483924</t>
  </si>
  <si>
    <t xml:space="preserve">Poznámka k položce:_x000d_
Spřahující trny kamenné klenby pro ŽB skořepinu_x000d_
</t>
  </si>
  <si>
    <t>8,91*5,7*2*5+3*4*5</t>
  </si>
  <si>
    <t xml:space="preserve">   Komunikace</t>
  </si>
  <si>
    <t>63</t>
  </si>
  <si>
    <t>567133115</t>
  </si>
  <si>
    <t>Podklad ze směsi stmelené cementem SC C 5/6 (KSC II) tl 200 mm</t>
  </si>
  <si>
    <t>-1379743544</t>
  </si>
  <si>
    <t>(3,68+10,685+5,165)*8-1,5*8</t>
  </si>
  <si>
    <t>64</t>
  </si>
  <si>
    <t>573211108</t>
  </si>
  <si>
    <t>Postřik živičný spojovací z asfaltu v množství 0,40 kg/m2</t>
  </si>
  <si>
    <t>-2069590344</t>
  </si>
  <si>
    <t>349,7*2</t>
  </si>
  <si>
    <t>65</t>
  </si>
  <si>
    <t>577144111</t>
  </si>
  <si>
    <t>Asfaltový beton vrstva obrusná ACO 11+ (ABS) tř. I tl 50 mm š do 3 m z nemodifikovaného asfaltu</t>
  </si>
  <si>
    <t>501479435</t>
  </si>
  <si>
    <t>66</t>
  </si>
  <si>
    <t>577145112</t>
  </si>
  <si>
    <t>Asfaltový beton vrstva ložní ACL 16 (ABH) tl 50 mm š do 3 m z nemodifikovaného asfaltu</t>
  </si>
  <si>
    <t>-1489740052</t>
  </si>
  <si>
    <t>67</t>
  </si>
  <si>
    <t>57814211x</t>
  </si>
  <si>
    <t>Litý asfalt MA 8 (LAJ) tl 50 mm š do 3 m z nemodifikovaného asfaltu</t>
  </si>
  <si>
    <t>1105889919</t>
  </si>
  <si>
    <t xml:space="preserve">Poznámka k položce:_x000d_
Ochrana izolace z LA </t>
  </si>
  <si>
    <t>6*8*2</t>
  </si>
  <si>
    <t>68</t>
  </si>
  <si>
    <t>919732211</t>
  </si>
  <si>
    <t>Styčná spára napojení nového živičného povrchu na stávající za tepla š 15 mm hl 25 mm s prořezáním</t>
  </si>
  <si>
    <t>922458556</t>
  </si>
  <si>
    <t>Poznámka k položce:_x000d_
Mezi vozovkami</t>
  </si>
  <si>
    <t>28,96</t>
  </si>
  <si>
    <t>69</t>
  </si>
  <si>
    <t>919112223</t>
  </si>
  <si>
    <t>Řezání spár pro vytvoření komůrky š 15 mm hl 30 mm pro těsnící zálivku v živičném krytu</t>
  </si>
  <si>
    <t>-436444556</t>
  </si>
  <si>
    <t>8*2</t>
  </si>
  <si>
    <t>70</t>
  </si>
  <si>
    <t>919122121</t>
  </si>
  <si>
    <t>Těsnění spár zálivkou za tepla pro komůrky š 15 mm hl 25 mm s těsnicím profilem</t>
  </si>
  <si>
    <t>1806896346</t>
  </si>
  <si>
    <t>Poznámka k položce:_x000d_
Podél říms a obrub</t>
  </si>
  <si>
    <t>8*2+72,496</t>
  </si>
  <si>
    <t xml:space="preserve">   Ostatní konstrukce a práce-bourání</t>
  </si>
  <si>
    <t>71</t>
  </si>
  <si>
    <t>113154114</t>
  </si>
  <si>
    <t>Frézování živičného krytu tl 100 mm pruh š 0,5 m pl do 500 m2 bez překážek v trase</t>
  </si>
  <si>
    <t>-1289636128</t>
  </si>
  <si>
    <t>Poznámka k položce:_x000d_
Chodníky na mostě</t>
  </si>
  <si>
    <t>68+50,7</t>
  </si>
  <si>
    <t>72</t>
  </si>
  <si>
    <t>113154548</t>
  </si>
  <si>
    <t>Frézování živičného krytu tl 100 mm pruh š přes 1 m pl přes 500 do 2000 m2</t>
  </si>
  <si>
    <t>-1970059683</t>
  </si>
  <si>
    <t>73</t>
  </si>
  <si>
    <t>113201112</t>
  </si>
  <si>
    <t>Vytrhání obrub silničních ležatých</t>
  </si>
  <si>
    <t>1988917194</t>
  </si>
  <si>
    <t xml:space="preserve">Poznámka k položce:_x000d_
Vybourání kamenných obrub </t>
  </si>
  <si>
    <t>26,137+25,359+5,5+5,5+5+5</t>
  </si>
  <si>
    <t>74</t>
  </si>
  <si>
    <t>113203111</t>
  </si>
  <si>
    <t>Vytrhání obrub z dlažebních kostek</t>
  </si>
  <si>
    <t>-145399906</t>
  </si>
  <si>
    <t>Poznámka k položce:_x000d_
Odstranění kamenné přídlažby u obrub</t>
  </si>
  <si>
    <t>75</t>
  </si>
  <si>
    <t>311113116</t>
  </si>
  <si>
    <t>Nadzákladová zeď tl přes 400 do 500 mm z hladkých tvárnic ztraceného bednění včetně výplně z betonu tř. C 8/10</t>
  </si>
  <si>
    <t>-1697781976</t>
  </si>
  <si>
    <t>4,5*1,2</t>
  </si>
  <si>
    <t>76</t>
  </si>
  <si>
    <t>311113124</t>
  </si>
  <si>
    <t>Nadzákladová zeď tl přes 250 do 300 mm z hladkých tvárnic ztraceného bednění včetně výplně z betonu tř. C 12/15</t>
  </si>
  <si>
    <t>-731660103</t>
  </si>
  <si>
    <t>(11,4+1,5*0,237)*1,05</t>
  </si>
  <si>
    <t>77</t>
  </si>
  <si>
    <t>334213221</t>
  </si>
  <si>
    <t>Zdivo mostů z pravidelných kamenů na maltu, objem jednoho kamene přes 0,02 m3</t>
  </si>
  <si>
    <t>1994782898</t>
  </si>
  <si>
    <t>Poznámka k položce:_x000d_
Doplnění kamene pro přezdívání, dozdění kaveren, štípaný pískovec. Možství upřesněno dle skutečnosti.</t>
  </si>
  <si>
    <t>4,5</t>
  </si>
  <si>
    <t>78</t>
  </si>
  <si>
    <t>985223322</t>
  </si>
  <si>
    <t>Přezdívání kamenného zdiva do vápenné nebo vápenocementové malty objemu přes 3 m3</t>
  </si>
  <si>
    <t>314042849</t>
  </si>
  <si>
    <t>Poznámka k položce:_x000d_
Přezdění narušených kamenných křídel, množství upřesněno dle skutečnosti</t>
  </si>
  <si>
    <t>3,2*0,6*3,12+5</t>
  </si>
  <si>
    <t>79</t>
  </si>
  <si>
    <t>348278401</t>
  </si>
  <si>
    <t>Plotová stříška 270x390 mm betonová</t>
  </si>
  <si>
    <t>379859653</t>
  </si>
  <si>
    <t>((5,664+0,237)/0,27)*1,2</t>
  </si>
  <si>
    <t>80</t>
  </si>
  <si>
    <t>338171113</t>
  </si>
  <si>
    <t>Osazování sloupků a vzpěr plotových ocelových v do 2 m se zabetonováním</t>
  </si>
  <si>
    <t>1192627964</t>
  </si>
  <si>
    <t>81</t>
  </si>
  <si>
    <t>55342241</t>
  </si>
  <si>
    <t>sloupek plotový Pz 2100/38x1,5mm</t>
  </si>
  <si>
    <t>-1519191428</t>
  </si>
  <si>
    <t>82</t>
  </si>
  <si>
    <t>348401120</t>
  </si>
  <si>
    <t>Montáž oplocení ze strojového pletiva s napínacími dráty v do 1,6 m</t>
  </si>
  <si>
    <t>-546275556</t>
  </si>
  <si>
    <t>5,666+0,16</t>
  </si>
  <si>
    <t>83</t>
  </si>
  <si>
    <t>31324773</t>
  </si>
  <si>
    <t>pletivo čtyřhranné Zn pletené 55x55/2,0mm v 1600mm</t>
  </si>
  <si>
    <t>1261106975</t>
  </si>
  <si>
    <t>84</t>
  </si>
  <si>
    <t>89422112x</t>
  </si>
  <si>
    <t>Nová ŽB prefa šachta s ocelovým poklopem</t>
  </si>
  <si>
    <t>-1870714891</t>
  </si>
  <si>
    <t>Poznámka k položce:_x000d_
vč. vybourání původní a likvidace</t>
  </si>
  <si>
    <t>85</t>
  </si>
  <si>
    <t>451577877</t>
  </si>
  <si>
    <t>Podklad nebo lože pod dlažbu vodorovný nebo do sklonu 1:5 ze štěrkopísku tl přes 30 do 100 mm</t>
  </si>
  <si>
    <t>836016273</t>
  </si>
  <si>
    <t>Poznámka k položce:_x000d_
Pod zádlažbu a plotovou zídku</t>
  </si>
  <si>
    <t>115,9*1,05</t>
  </si>
  <si>
    <t>86</t>
  </si>
  <si>
    <t>452218142</t>
  </si>
  <si>
    <t>Zajišťovací práh z upraveného lomového kamene na cementovou maltu</t>
  </si>
  <si>
    <t>-1201552339</t>
  </si>
  <si>
    <t>Poznámka k položce:_x000d_
vč. kamenné přídlažby u OP</t>
  </si>
  <si>
    <t>6,847*0,6*0,6+8,616*0,6*0,6</t>
  </si>
  <si>
    <t>87</t>
  </si>
  <si>
    <t>462512270</t>
  </si>
  <si>
    <t>Zához z lomového kamene s proštěrkováním z terénu hmotnost do 200 kg</t>
  </si>
  <si>
    <t>1410143831</t>
  </si>
  <si>
    <t>5,24*0,776+6,016*0,8</t>
  </si>
  <si>
    <t>88</t>
  </si>
  <si>
    <t>462519002</t>
  </si>
  <si>
    <t>Příplatek za urovnání ploch záhozu z lomového kamene hmotnost do 200 kg</t>
  </si>
  <si>
    <t>-547532433</t>
  </si>
  <si>
    <t>1,5*5,24+1,5*6,016</t>
  </si>
  <si>
    <t>89</t>
  </si>
  <si>
    <t>463212111</t>
  </si>
  <si>
    <t>Rovnanina z lomového kamene upraveného s vyklínováním spár úlomky kamene</t>
  </si>
  <si>
    <t>418667445</t>
  </si>
  <si>
    <t>115,9*0,3*1,05</t>
  </si>
  <si>
    <t>90</t>
  </si>
  <si>
    <t>463212191</t>
  </si>
  <si>
    <t>Příplatek za vypracováni líce rovnaniny</t>
  </si>
  <si>
    <t>-2092936469</t>
  </si>
  <si>
    <t>91</t>
  </si>
  <si>
    <t>914112111</t>
  </si>
  <si>
    <t>Tabulka s označením evidenčního čísla mostu</t>
  </si>
  <si>
    <t>976644927</t>
  </si>
  <si>
    <t>92</t>
  </si>
  <si>
    <t>919735113</t>
  </si>
  <si>
    <t>Řezání stávajícího živičného krytu hl přes 100 do 150 mm</t>
  </si>
  <si>
    <t>160172173</t>
  </si>
  <si>
    <t>8+4+8+5,8+3,16</t>
  </si>
  <si>
    <t>93</t>
  </si>
  <si>
    <t>936942123</t>
  </si>
  <si>
    <t>Osazení mostní vpusti 500/500 mm</t>
  </si>
  <si>
    <t>-1724275832</t>
  </si>
  <si>
    <t>94</t>
  </si>
  <si>
    <t>55241700</t>
  </si>
  <si>
    <t>odvodňovač mostní rigolový mříž 500x500mm</t>
  </si>
  <si>
    <t>-2031512616</t>
  </si>
  <si>
    <t>95</t>
  </si>
  <si>
    <t>936942322</t>
  </si>
  <si>
    <t>Osazení příslušenství mostní vpusti prodloužení odtoku</t>
  </si>
  <si>
    <t>-348606637</t>
  </si>
  <si>
    <t>96</t>
  </si>
  <si>
    <t>55241026</t>
  </si>
  <si>
    <t>tvarovka k mostnímu odvodňovači délka 1m F DN150</t>
  </si>
  <si>
    <t>-142958904</t>
  </si>
  <si>
    <t>97</t>
  </si>
  <si>
    <t>963051111</t>
  </si>
  <si>
    <t>Bourání mostní nosné konstrukce z ŽB</t>
  </si>
  <si>
    <t>-732718266</t>
  </si>
  <si>
    <t>Poznámka k položce:_x000d_
Plotová zídka, ŽB skořepina, část dříku šikmého křídla, OZ u objektu</t>
  </si>
  <si>
    <t>15,9*0,6+11,5*0,5*9,012+1,8*0,368*13,8+13,9*0,25*1,6+1,05*0,25*13,9</t>
  </si>
  <si>
    <t>98</t>
  </si>
  <si>
    <t>96607111x</t>
  </si>
  <si>
    <t>Demontáž ocelových kcí oplechování</t>
  </si>
  <si>
    <t>c</t>
  </si>
  <si>
    <t>1894524679</t>
  </si>
  <si>
    <t>Poznámka k položce:_x000d_
DMTZ oplechování vedení teplovodu včetně PKO ocelových konzol</t>
  </si>
  <si>
    <t>99</t>
  </si>
  <si>
    <t>966071821</t>
  </si>
  <si>
    <t>Rozebrání oplocení z drátěného pletiva se čtvercovými oky v do 1,6 m</t>
  </si>
  <si>
    <t>-1135853509</t>
  </si>
  <si>
    <t>96607521x</t>
  </si>
  <si>
    <t>Ubourání ocelo-betonového zábradlí</t>
  </si>
  <si>
    <t>-1773224966</t>
  </si>
  <si>
    <t>Poznámka k položce:_x000d_
Ubourání ŽB sloupků a ocelových madel stávajícího zábradlí vč. likvidace</t>
  </si>
  <si>
    <t>22,978+17,211</t>
  </si>
  <si>
    <t>101</t>
  </si>
  <si>
    <t>451476121</t>
  </si>
  <si>
    <t>Podkladní vrstva plastbetonová tixotropní první vrstva tl 10 mm</t>
  </si>
  <si>
    <t>691453871</t>
  </si>
  <si>
    <t>Poznámka k položce:_x000d_
Podlití desek madlaí plastbetonem</t>
  </si>
  <si>
    <t>0,20*0,15*26</t>
  </si>
  <si>
    <t>102</t>
  </si>
  <si>
    <t>628613231</t>
  </si>
  <si>
    <t>Protikorozní ochrana OK mostu I. tř.- základní a podkladní epoxidový, vrchní PU nátěr s metalizací</t>
  </si>
  <si>
    <t>-1778573300</t>
  </si>
  <si>
    <t>Poznámka k položce:_x000d_
PKO zábradlí, spodního ocelového krytu sítí, a ocelové chráničky vodovodu</t>
  </si>
  <si>
    <t>2*3,14*0,0255*221,040+1,621*10+6,685*(0,34*4+0,5*2)</t>
  </si>
  <si>
    <t>103</t>
  </si>
  <si>
    <t>91112111x</t>
  </si>
  <si>
    <t>Montáž zábradlí ocelového</t>
  </si>
  <si>
    <t>45688473</t>
  </si>
  <si>
    <t>Poznámka k položce:_x000d_
Osazení vodorovných madel před betonáží</t>
  </si>
  <si>
    <t>(22,978+17,229)*5*1,1</t>
  </si>
  <si>
    <t>104</t>
  </si>
  <si>
    <t>911122111</t>
  </si>
  <si>
    <t>Výroba dílů ocelového zábradlí do 50 kg při opravách mostů</t>
  </si>
  <si>
    <t>1345241118</t>
  </si>
  <si>
    <t>Poznámka k položce:_x000d_
Zábradlí s vodorovnou výplní</t>
  </si>
  <si>
    <t>221,139*4,64</t>
  </si>
  <si>
    <t>105</t>
  </si>
  <si>
    <t>14011032</t>
  </si>
  <si>
    <t>trubka ocelová bezešvá hladká jakost 11 353 57x3,0mm</t>
  </si>
  <si>
    <t>1356221033</t>
  </si>
  <si>
    <t>221,139</t>
  </si>
  <si>
    <t>106</t>
  </si>
  <si>
    <t>953961214</t>
  </si>
  <si>
    <t>Kotvy chemickou patronou M 16 hl 125 mm do betonu, ŽB nebo kamene s vyvrtáním otvoru</t>
  </si>
  <si>
    <t>-1052218039</t>
  </si>
  <si>
    <t>Poznámka k položce:_x000d_
Kotvení madla zábradlí.</t>
  </si>
  <si>
    <t>26*4</t>
  </si>
  <si>
    <t>107</t>
  </si>
  <si>
    <t>953965131</t>
  </si>
  <si>
    <t>Kotevní šroub pro chemické kotvy M 16 dl 190 mm</t>
  </si>
  <si>
    <t>-1473926173</t>
  </si>
  <si>
    <t>Poznámka k položce:_x000d_
Kotvení zábradlí</t>
  </si>
  <si>
    <t>108</t>
  </si>
  <si>
    <t>54879004</t>
  </si>
  <si>
    <t>patrona chemická M16x125mm</t>
  </si>
  <si>
    <t>-1214731310</t>
  </si>
  <si>
    <t>109</t>
  </si>
  <si>
    <t>977151124</t>
  </si>
  <si>
    <t>Jádrové vrty diamantovými korunkami do stavebních materiálů D přes 150 do 180 mm</t>
  </si>
  <si>
    <t>500031245</t>
  </si>
  <si>
    <t>Poznámka k položce:_x000d_
Vrty pro osazení odvodňovacích trubek</t>
  </si>
  <si>
    <t>4*1</t>
  </si>
  <si>
    <t>110</t>
  </si>
  <si>
    <t>98512112x</t>
  </si>
  <si>
    <t>Tryskání degradovaného povrchu a rubu kleneb vodou pod tlakem přes 300 do 1250 barů</t>
  </si>
  <si>
    <t>1552623632</t>
  </si>
  <si>
    <t>Poznámka k položce:_x000d_
Tryskání kamenného zdiva OP, KL-líce i rubu a KŘ a dříku šikmého křídla</t>
  </si>
  <si>
    <t>(2,93+2,1+7,3)*9,012+7,3*0,6*2+(1,95+0,85)*12,6+(4,5+5+4+4,8)*4,3+5,9*8,91*2+4,5+12,2</t>
  </si>
  <si>
    <t>111</t>
  </si>
  <si>
    <t>628633112</t>
  </si>
  <si>
    <t>Spárování kamenného zdiva mostů aktivovanou maltou spára hl do 40 mm dl přes 6 do 12 m/m2</t>
  </si>
  <si>
    <t>514624546</t>
  </si>
  <si>
    <t>(2,93+2,1+7,3)*9,012+7,3*0,6*2+(1,95+0,85)*12,6+(4,5+5+4+4,8)*4,3+4,5+12,2</t>
  </si>
  <si>
    <t>112</t>
  </si>
  <si>
    <t>985142212</t>
  </si>
  <si>
    <t>Vysekání spojovací hmoty ze spár zdiva hl přes 40 mm dl přes 6 do 12 m/m2</t>
  </si>
  <si>
    <t>1802091006</t>
  </si>
  <si>
    <t>113</t>
  </si>
  <si>
    <t>941111111</t>
  </si>
  <si>
    <t>Montáž lešení řadového trubkového lehkého s podlahami zatížení do 200 kg/m2 š od 0,6 do 0,9 m v do 10 m</t>
  </si>
  <si>
    <t>-2146402035</t>
  </si>
  <si>
    <t>114</t>
  </si>
  <si>
    <t>941111211</t>
  </si>
  <si>
    <t>Příplatek k lešení řadovému trubkovému lehkému s podlahami do 200 kg/m2 š od 0,6 do 0,9 m v do 10 m za každý den použití</t>
  </si>
  <si>
    <t>1219756182</t>
  </si>
  <si>
    <t>233,848*30</t>
  </si>
  <si>
    <t>115</t>
  </si>
  <si>
    <t>941111811</t>
  </si>
  <si>
    <t>Demontáž lešení řadového trubkového lehkého s podlahami zatížení do 200 kg/m2 š od 0,6 do 0,9 m v do 10 m</t>
  </si>
  <si>
    <t>-1876746522</t>
  </si>
  <si>
    <t>116</t>
  </si>
  <si>
    <t>985233121</t>
  </si>
  <si>
    <t>Úprava spár po spárování zdiva uhlazením spára dl přes 6 do 12 m/m2</t>
  </si>
  <si>
    <t>-124406762</t>
  </si>
  <si>
    <t>117</t>
  </si>
  <si>
    <t>6286111x</t>
  </si>
  <si>
    <t xml:space="preserve">Nátěr  mostu akrylátový 2x impregnační S1 (OS-A)</t>
  </si>
  <si>
    <t>1939580063</t>
  </si>
  <si>
    <t xml:space="preserve">Poznámka k položce:_x000d_
Nátěr kamenného zdiva_x000d_
</t>
  </si>
  <si>
    <t>118</t>
  </si>
  <si>
    <t>997211211</t>
  </si>
  <si>
    <t>Svislá doprava vybouraných hmot na v 3,5 m</t>
  </si>
  <si>
    <t>1326085754</t>
  </si>
  <si>
    <t>žb*2,5+fr1*0,1*2,3+fr2*0,1*2,3+obr*0,3*0,2*2,5+ko*0,1*0,15*2,5</t>
  </si>
  <si>
    <t>119</t>
  </si>
  <si>
    <t>997013501</t>
  </si>
  <si>
    <t>Odvoz suti a vybouraných hmot na skládku nebo meziskládku do 1 km se složením</t>
  </si>
  <si>
    <t>2050953187</t>
  </si>
  <si>
    <t>120</t>
  </si>
  <si>
    <t>997013509</t>
  </si>
  <si>
    <t>Příplatek k odvozu suti a vybouraných hmot na skládku ZKD 1 km přes 1 km</t>
  </si>
  <si>
    <t>1587773494</t>
  </si>
  <si>
    <t>Poznámka k položce:_x000d_
Vč. odvozu ocelové kce na depo investora</t>
  </si>
  <si>
    <t>svb*19</t>
  </si>
  <si>
    <t>121</t>
  </si>
  <si>
    <t>171201221</t>
  </si>
  <si>
    <t>Poplatek za uložení na skládce (skládkovné) zeminy a kamení kód odpadu 17 05 04</t>
  </si>
  <si>
    <t>1088869925</t>
  </si>
  <si>
    <t>Poznámka k položce:_x000d_
Vč. odpadu z vrtání</t>
  </si>
  <si>
    <t>ko*0,1*0,15*2,3+obr*0,2*0,3*2,3</t>
  </si>
  <si>
    <t>122</t>
  </si>
  <si>
    <t>997013802</t>
  </si>
  <si>
    <t>Poplatek za uložení na skládce (skládkovné) stavebního odpadu železobetonového kód odpadu 170 101</t>
  </si>
  <si>
    <t>2123279931</t>
  </si>
  <si>
    <t>žb*2,5</t>
  </si>
  <si>
    <t>123</t>
  </si>
  <si>
    <t>997013645</t>
  </si>
  <si>
    <t>Poplatek za uložení na skládce (skládkovné) odpadu asfaltového bez dehtu kód odpadu 17 03 02</t>
  </si>
  <si>
    <t>-1673159072</t>
  </si>
  <si>
    <t>fr1*0,1*2,3+fr2*0,1*2,3</t>
  </si>
  <si>
    <t xml:space="preserve">   Přesun hmot</t>
  </si>
  <si>
    <t>124</t>
  </si>
  <si>
    <t>998212111</t>
  </si>
  <si>
    <t>Přesun hmot pro mosty zděné, monolitické betonové nebo ocelové v do 20 m</t>
  </si>
  <si>
    <t>1298666397</t>
  </si>
  <si>
    <t>PSV</t>
  </si>
  <si>
    <t xml:space="preserve">   Práce a dodávky PSV</t>
  </si>
  <si>
    <t>711</t>
  </si>
  <si>
    <t xml:space="preserve">   Izolace proti vodě, vlhkosti a plynům</t>
  </si>
  <si>
    <t>125</t>
  </si>
  <si>
    <t>711112001</t>
  </si>
  <si>
    <t>Provedení izolace proti zemní vlhkosti svislé za studena nátěrem penetračním</t>
  </si>
  <si>
    <t>-625036451</t>
  </si>
  <si>
    <t>Poznámka k položce:_x000d_
Rub opěr a křídel.</t>
  </si>
  <si>
    <t>(0,5+0,5)*7,2+5,33*4+2,7*2+1,5*(5,663+0,237)*2+1,6*8+4,8+4,5</t>
  </si>
  <si>
    <t>126</t>
  </si>
  <si>
    <t>111631500</t>
  </si>
  <si>
    <t>lak asfaltový ALP/9 bal 9 kg</t>
  </si>
  <si>
    <t>-715955012</t>
  </si>
  <si>
    <t>73,72*0,4/1000</t>
  </si>
  <si>
    <t>127</t>
  </si>
  <si>
    <t>711122131</t>
  </si>
  <si>
    <t>Provedení izolace proti zemní vlhkosti svislé za horka nátěrem asfaltovým</t>
  </si>
  <si>
    <t>-1764066899</t>
  </si>
  <si>
    <t>51,62*2+1,6*8+4,8+4,5</t>
  </si>
  <si>
    <t>128</t>
  </si>
  <si>
    <t>11163152</t>
  </si>
  <si>
    <t>lak asfaltový izolační</t>
  </si>
  <si>
    <t>-1095837221</t>
  </si>
  <si>
    <t>125,34*0,4/1000</t>
  </si>
  <si>
    <t>129</t>
  </si>
  <si>
    <t>711132101</t>
  </si>
  <si>
    <t>Provedení izolace proti zemní vlhkosti pásy na sucho svislé AIP nebo tkaninou</t>
  </si>
  <si>
    <t>-550115473</t>
  </si>
  <si>
    <t>Poznámka k položce:_x000d_
Folie a geotextilie v přechodových oblastech</t>
  </si>
  <si>
    <t>(0,5+0,9+0,5+0,9)*7,2+0,9*7,2*2+2,7*15*2+5,33*4+2,7*2+1,5*5,663+1,5*0,237+0,9*8*2+1,6*8</t>
  </si>
  <si>
    <t>130</t>
  </si>
  <si>
    <t>69311095</t>
  </si>
  <si>
    <t>geotextilie netkaná separační, ochranná, filtrační, drenážní PES 1000g/m2</t>
  </si>
  <si>
    <t>-1446907486</t>
  </si>
  <si>
    <t>176,89*1,2</t>
  </si>
  <si>
    <t>131</t>
  </si>
  <si>
    <t>711341564</t>
  </si>
  <si>
    <t>Provedení hydroizolace mostovek pásy přitavením NAIP</t>
  </si>
  <si>
    <t>-62557968</t>
  </si>
  <si>
    <t>Poznámka k položce:_x000d_
Izolace mostovky a části přechodové desky.</t>
  </si>
  <si>
    <t>(5,2+3,1+3,1+0,5+0,9+0,5+0,9)*7,2+2,7*15*2+5,33*4+0,8*15*2+(1,6+0,9)*8</t>
  </si>
  <si>
    <t>132</t>
  </si>
  <si>
    <t>62855002</t>
  </si>
  <si>
    <t>pás asfaltový natavitelný modifikovaný SBS s vložkou z polyesterové rohože a spalitelnou PE fólií nebo jemnozrnným minerálním posypem na horním povrchu tl 5,0mm</t>
  </si>
  <si>
    <t>-144997069</t>
  </si>
  <si>
    <t>((5,2+3,1+3,1+0,5+0,9+0,5+0,9)*7,2+2,7*15*2+5,33*4)*1,2+(1,6+0,9)*8*1,2</t>
  </si>
  <si>
    <t>133</t>
  </si>
  <si>
    <t>62836110</t>
  </si>
  <si>
    <t>pás asfaltový natavitelný oxidovaný s vložkou z hliníkové fólie / hliníkové fólie s textilií, se spalitelnou PE folií nebo jemnozrnným minerálním posypem tl 4,0mm</t>
  </si>
  <si>
    <t>-1044377998</t>
  </si>
  <si>
    <t>Poznámka k položce:_x000d_
Ochrana SVI pod římsou</t>
  </si>
  <si>
    <t>0,8*15*2*1,2</t>
  </si>
  <si>
    <t>134</t>
  </si>
  <si>
    <t>777131105</t>
  </si>
  <si>
    <t>Penetrační epoxidový nátěr podlahy na podklad z čerstvého betonu</t>
  </si>
  <si>
    <t>1358531686</t>
  </si>
  <si>
    <t>Poznámka k položce:_x000d_
Kotevně impregnační vrstva pod SVI - pečetící vrstva</t>
  </si>
  <si>
    <t>(5,2+3,1+3,1+0,5+0,9+0,5+0,9)*7,2+2,7*15*2</t>
  </si>
  <si>
    <t>135</t>
  </si>
  <si>
    <t>938532111</t>
  </si>
  <si>
    <t>Broušení nerovností mostovky do 2 mm</t>
  </si>
  <si>
    <t>1152345529</t>
  </si>
  <si>
    <t>Poznámka k položce:_x000d_
Pod pečetící vrstvu</t>
  </si>
  <si>
    <t>000</t>
  </si>
  <si>
    <t xml:space="preserve">   Nepojmenované práce</t>
  </si>
  <si>
    <t xml:space="preserve">   Ostatní opatření</t>
  </si>
  <si>
    <t>136</t>
  </si>
  <si>
    <t>011294000</t>
  </si>
  <si>
    <t>Ostatní biologické průzkumy</t>
  </si>
  <si>
    <t>1024</t>
  </si>
  <si>
    <t>1020634584</t>
  </si>
  <si>
    <t>Poznámka k položce:_x000d_
Kontrola zeleně</t>
  </si>
  <si>
    <t>137</t>
  </si>
  <si>
    <t>012002000</t>
  </si>
  <si>
    <t>Geodetické práce</t>
  </si>
  <si>
    <t>801267273</t>
  </si>
  <si>
    <t>Poznámka k položce:_x000d_
Při realizaci</t>
  </si>
  <si>
    <t>138</t>
  </si>
  <si>
    <t>012303000</t>
  </si>
  <si>
    <t>Geodetické práce po výstavbě - zaměření</t>
  </si>
  <si>
    <t>-1338168354</t>
  </si>
  <si>
    <t>139</t>
  </si>
  <si>
    <t>013244000</t>
  </si>
  <si>
    <t>RDS</t>
  </si>
  <si>
    <t>-362617782</t>
  </si>
  <si>
    <t>Poznámka k položce:_x000d_
Dopracování RDS</t>
  </si>
  <si>
    <t>140</t>
  </si>
  <si>
    <t>013254000</t>
  </si>
  <si>
    <t>Dokumentace skutečného provedení stavby</t>
  </si>
  <si>
    <t>-1292441187</t>
  </si>
  <si>
    <t>141</t>
  </si>
  <si>
    <t>013294000</t>
  </si>
  <si>
    <t>HMP + ML</t>
  </si>
  <si>
    <t>769996545</t>
  </si>
  <si>
    <t>142</t>
  </si>
  <si>
    <t>045002000</t>
  </si>
  <si>
    <t>Kompletační a koordinační činnost</t>
  </si>
  <si>
    <t>-601647992</t>
  </si>
  <si>
    <t>Poznámka k položce:_x000d_
vč. HP a PP</t>
  </si>
  <si>
    <t>143</t>
  </si>
  <si>
    <t>030001000</t>
  </si>
  <si>
    <t>Zařízení staveniště</t>
  </si>
  <si>
    <t>1339067197</t>
  </si>
  <si>
    <t>144</t>
  </si>
  <si>
    <t>034103000</t>
  </si>
  <si>
    <t>Oplocení staveniště</t>
  </si>
  <si>
    <t>-542671213</t>
  </si>
  <si>
    <t>145</t>
  </si>
  <si>
    <t>034403000</t>
  </si>
  <si>
    <t>Dopravní značení na staveništi</t>
  </si>
  <si>
    <t>-1146152427</t>
  </si>
  <si>
    <t>Poznámka k položce:_x000d_
DIO během stavby-vč. vyřízení a DMTZ a MTZ stálého DZ na mostě</t>
  </si>
  <si>
    <t>146</t>
  </si>
  <si>
    <t>062002000</t>
  </si>
  <si>
    <t>Ztížené dopravní podmínky</t>
  </si>
  <si>
    <t>-1324129167</t>
  </si>
  <si>
    <t>Poznámka k položce:_x000d_
Ztížený přesun mechanizace do koryta a v rámci staveniště (vrtání zápor, zemní stroje) a přesun vrtné soupravy</t>
  </si>
  <si>
    <t>147</t>
  </si>
  <si>
    <t>073002000</t>
  </si>
  <si>
    <t>Ztížené podmínky pro provádění</t>
  </si>
  <si>
    <t>-1300353021</t>
  </si>
  <si>
    <t>Poznámka k položce:_x000d_
Příplatek ze ztížené podmínky - práce mezi inženýrskými sítěmi, atypické zábradlí, intravilán v blízkosti objektů</t>
  </si>
  <si>
    <t>148</t>
  </si>
  <si>
    <t>075903000</t>
  </si>
  <si>
    <t>Ostatní ochranná pásma - ochrana sítí během výstavby</t>
  </si>
  <si>
    <t>1676234864</t>
  </si>
  <si>
    <t>Poznámka k položce:_x000d_
Teplovod, vodovod, CETIN, Vodafone, horkovod, ČEZ, Gasnet, VO, včetně vytýčení sítí a podepření</t>
  </si>
  <si>
    <t>SEZNAM FIGUR</t>
  </si>
  <si>
    <t>Výměra</t>
  </si>
  <si>
    <t>bg</t>
  </si>
  <si>
    <t>bourání gabionů</t>
  </si>
  <si>
    <t>1*5*3</t>
  </si>
  <si>
    <t>Použití figury:</t>
  </si>
  <si>
    <t>kor</t>
  </si>
  <si>
    <t>odtěžení koryta</t>
  </si>
  <si>
    <t>st</t>
  </si>
  <si>
    <t>Zásyp ze štěrkodrti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</si>
</sst>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114</xdr:row>
      <xdr:rowOff>0</xdr:rowOff>
    </xdr:from>
    <xdr:to>
      <xdr:col>9</xdr:col>
      <xdr:colOff>1215390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18</v>
      </c>
    </row>
    <row r="7" s="1" customFormat="1" ht="12" customHeight="1">
      <c r="B7" s="20"/>
      <c r="C7" s="21"/>
      <c r="D7" s="31" t="s">
        <v>19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21</v>
      </c>
    </row>
    <row r="8" s="1" customFormat="1" ht="12" customHeight="1">
      <c r="B8" s="20"/>
      <c r="C8" s="21"/>
      <c r="D8" s="31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24</v>
      </c>
      <c r="AL8" s="21"/>
      <c r="AM8" s="21"/>
      <c r="AN8" s="32" t="s">
        <v>25</v>
      </c>
      <c r="AO8" s="21"/>
      <c r="AP8" s="21"/>
      <c r="AQ8" s="21"/>
      <c r="AR8" s="19"/>
      <c r="BE8" s="30"/>
      <c r="BS8" s="16" t="s">
        <v>26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27</v>
      </c>
    </row>
    <row r="10" s="1" customFormat="1" ht="12" customHeight="1">
      <c r="B10" s="20"/>
      <c r="C10" s="21"/>
      <c r="D10" s="31" t="s">
        <v>28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29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18</v>
      </c>
    </row>
    <row r="11" s="1" customFormat="1" ht="18.48" customHeight="1">
      <c r="B11" s="20"/>
      <c r="C11" s="21"/>
      <c r="D11" s="21"/>
      <c r="E11" s="26" t="s">
        <v>30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31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18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18</v>
      </c>
    </row>
    <row r="13" s="1" customFormat="1" ht="12" customHeight="1">
      <c r="B13" s="20"/>
      <c r="C13" s="21"/>
      <c r="D13" s="31" t="s">
        <v>32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29</v>
      </c>
      <c r="AL13" s="21"/>
      <c r="AM13" s="21"/>
      <c r="AN13" s="33" t="s">
        <v>33</v>
      </c>
      <c r="AO13" s="21"/>
      <c r="AP13" s="21"/>
      <c r="AQ13" s="21"/>
      <c r="AR13" s="19"/>
      <c r="BE13" s="30"/>
      <c r="BS13" s="16" t="s">
        <v>18</v>
      </c>
    </row>
    <row r="14">
      <c r="B14" s="20"/>
      <c r="C14" s="21"/>
      <c r="D14" s="21"/>
      <c r="E14" s="33" t="s">
        <v>33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31</v>
      </c>
      <c r="AL14" s="21"/>
      <c r="AM14" s="21"/>
      <c r="AN14" s="33" t="s">
        <v>33</v>
      </c>
      <c r="AO14" s="21"/>
      <c r="AP14" s="21"/>
      <c r="AQ14" s="21"/>
      <c r="AR14" s="19"/>
      <c r="BE14" s="30"/>
      <c r="BS14" s="16" t="s">
        <v>18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34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29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31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36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29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31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36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40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41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42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43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44</v>
      </c>
      <c r="E29" s="46"/>
      <c r="F29" s="31" t="s">
        <v>45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46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47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48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49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50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51</v>
      </c>
      <c r="U35" s="53"/>
      <c r="V35" s="53"/>
      <c r="W35" s="53"/>
      <c r="X35" s="55" t="s">
        <v>52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53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54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55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56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55</v>
      </c>
      <c r="AI60" s="41"/>
      <c r="AJ60" s="41"/>
      <c r="AK60" s="41"/>
      <c r="AL60" s="41"/>
      <c r="AM60" s="63" t="s">
        <v>56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58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55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56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55</v>
      </c>
      <c r="AI75" s="41"/>
      <c r="AJ75" s="41"/>
      <c r="AK75" s="41"/>
      <c r="AL75" s="41"/>
      <c r="AM75" s="63" t="s">
        <v>56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59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ST-2024-NB11-15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Oprava mostu NB-11 přes Malé Valy, tl. Tyršova, Nymburk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22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Nymburk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24</v>
      </c>
      <c r="AJ87" s="39"/>
      <c r="AK87" s="39"/>
      <c r="AL87" s="39"/>
      <c r="AM87" s="78" t="str">
        <f>IF(AN8= "","",AN8)</f>
        <v>7. 10. 2024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28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Nymburk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34</v>
      </c>
      <c r="AJ89" s="39"/>
      <c r="AK89" s="39"/>
      <c r="AL89" s="39"/>
      <c r="AM89" s="79" t="str">
        <f>IF(E17="","",E17)</f>
        <v>Statik CL</v>
      </c>
      <c r="AN89" s="70"/>
      <c r="AO89" s="70"/>
      <c r="AP89" s="70"/>
      <c r="AQ89" s="39"/>
      <c r="AR89" s="43"/>
      <c r="AS89" s="80" t="s">
        <v>60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32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37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61</v>
      </c>
      <c r="D92" s="93"/>
      <c r="E92" s="93"/>
      <c r="F92" s="93"/>
      <c r="G92" s="93"/>
      <c r="H92" s="94"/>
      <c r="I92" s="95" t="s">
        <v>62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63</v>
      </c>
      <c r="AH92" s="93"/>
      <c r="AI92" s="93"/>
      <c r="AJ92" s="93"/>
      <c r="AK92" s="93"/>
      <c r="AL92" s="93"/>
      <c r="AM92" s="93"/>
      <c r="AN92" s="95" t="s">
        <v>64</v>
      </c>
      <c r="AO92" s="93"/>
      <c r="AP92" s="97"/>
      <c r="AQ92" s="98" t="s">
        <v>65</v>
      </c>
      <c r="AR92" s="43"/>
      <c r="AS92" s="99" t="s">
        <v>66</v>
      </c>
      <c r="AT92" s="100" t="s">
        <v>67</v>
      </c>
      <c r="AU92" s="100" t="s">
        <v>68</v>
      </c>
      <c r="AV92" s="100" t="s">
        <v>69</v>
      </c>
      <c r="AW92" s="100" t="s">
        <v>70</v>
      </c>
      <c r="AX92" s="100" t="s">
        <v>71</v>
      </c>
      <c r="AY92" s="100" t="s">
        <v>72</v>
      </c>
      <c r="AZ92" s="100" t="s">
        <v>73</v>
      </c>
      <c r="BA92" s="100" t="s">
        <v>74</v>
      </c>
      <c r="BB92" s="100" t="s">
        <v>75</v>
      </c>
      <c r="BC92" s="100" t="s">
        <v>76</v>
      </c>
      <c r="BD92" s="101" t="s">
        <v>77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78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79</v>
      </c>
      <c r="BT94" s="116" t="s">
        <v>80</v>
      </c>
      <c r="BU94" s="117" t="s">
        <v>81</v>
      </c>
      <c r="BV94" s="116" t="s">
        <v>82</v>
      </c>
      <c r="BW94" s="116" t="s">
        <v>5</v>
      </c>
      <c r="BX94" s="116" t="s">
        <v>83</v>
      </c>
      <c r="CL94" s="116" t="s">
        <v>1</v>
      </c>
    </row>
    <row r="95" s="7" customFormat="1" ht="24.75" customHeight="1">
      <c r="A95" s="118" t="s">
        <v>84</v>
      </c>
      <c r="B95" s="119"/>
      <c r="C95" s="120"/>
      <c r="D95" s="121" t="s">
        <v>85</v>
      </c>
      <c r="E95" s="121"/>
      <c r="F95" s="121"/>
      <c r="G95" s="121"/>
      <c r="H95" s="121"/>
      <c r="I95" s="122"/>
      <c r="J95" s="121" t="s">
        <v>86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201 - Oprava mostu NB-...'!J30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87</v>
      </c>
      <c r="AR95" s="125"/>
      <c r="AS95" s="126">
        <v>0</v>
      </c>
      <c r="AT95" s="127">
        <f>ROUND(SUM(AV95:AW95),2)</f>
        <v>0</v>
      </c>
      <c r="AU95" s="128">
        <f>'SO 201 - Oprava mostu NB-...'!P128</f>
        <v>0</v>
      </c>
      <c r="AV95" s="127">
        <f>'SO 201 - Oprava mostu NB-...'!J33</f>
        <v>0</v>
      </c>
      <c r="AW95" s="127">
        <f>'SO 201 - Oprava mostu NB-...'!J34</f>
        <v>0</v>
      </c>
      <c r="AX95" s="127">
        <f>'SO 201 - Oprava mostu NB-...'!J35</f>
        <v>0</v>
      </c>
      <c r="AY95" s="127">
        <f>'SO 201 - Oprava mostu NB-...'!J36</f>
        <v>0</v>
      </c>
      <c r="AZ95" s="127">
        <f>'SO 201 - Oprava mostu NB-...'!F33</f>
        <v>0</v>
      </c>
      <c r="BA95" s="127">
        <f>'SO 201 - Oprava mostu NB-...'!F34</f>
        <v>0</v>
      </c>
      <c r="BB95" s="127">
        <f>'SO 201 - Oprava mostu NB-...'!F35</f>
        <v>0</v>
      </c>
      <c r="BC95" s="127">
        <f>'SO 201 - Oprava mostu NB-...'!F36</f>
        <v>0</v>
      </c>
      <c r="BD95" s="129">
        <f>'SO 201 - Oprava mostu NB-...'!F37</f>
        <v>0</v>
      </c>
      <c r="BE95" s="7"/>
      <c r="BT95" s="130" t="s">
        <v>21</v>
      </c>
      <c r="BV95" s="130" t="s">
        <v>82</v>
      </c>
      <c r="BW95" s="130" t="s">
        <v>88</v>
      </c>
      <c r="BX95" s="130" t="s">
        <v>5</v>
      </c>
      <c r="CL95" s="130" t="s">
        <v>1</v>
      </c>
      <c r="CM95" s="130" t="s">
        <v>89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yrwLRcog+5I3DMdCt0o7BlyNQA6mzDsugM3VW0sxRSTkJTn7CK7IgDSWhgeYy5fMLeRVzBf0ROm9X8/TQ6AFKw==" hashValue="2VWYwUiS3lzb4ww6Qe4ZUOh+/yL0t3N8DtG86zQNd3OUUGkGdOzu+ivRpuZ/eWFYf9YLZuHgRkkC+XdOJh7AAw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 201 - Oprava mostu NB-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  <c r="AZ2" s="131" t="s">
        <v>90</v>
      </c>
      <c r="BA2" s="131" t="s">
        <v>91</v>
      </c>
      <c r="BB2" s="131" t="s">
        <v>1</v>
      </c>
      <c r="BC2" s="131" t="s">
        <v>92</v>
      </c>
      <c r="BD2" s="131" t="s">
        <v>89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9"/>
      <c r="AT3" s="16" t="s">
        <v>89</v>
      </c>
      <c r="AZ3" s="131" t="s">
        <v>93</v>
      </c>
      <c r="BA3" s="131" t="s">
        <v>94</v>
      </c>
      <c r="BB3" s="131" t="s">
        <v>1</v>
      </c>
      <c r="BC3" s="131" t="s">
        <v>95</v>
      </c>
      <c r="BD3" s="131" t="s">
        <v>89</v>
      </c>
    </row>
    <row r="4" s="1" customFormat="1" ht="24.96" customHeight="1">
      <c r="B4" s="19"/>
      <c r="D4" s="134" t="s">
        <v>96</v>
      </c>
      <c r="L4" s="19"/>
      <c r="M4" s="135" t="s">
        <v>10</v>
      </c>
      <c r="AT4" s="16" t="s">
        <v>4</v>
      </c>
      <c r="AZ4" s="131" t="s">
        <v>97</v>
      </c>
      <c r="BA4" s="131" t="s">
        <v>98</v>
      </c>
      <c r="BB4" s="131" t="s">
        <v>1</v>
      </c>
      <c r="BC4" s="131" t="s">
        <v>99</v>
      </c>
      <c r="BD4" s="131" t="s">
        <v>89</v>
      </c>
    </row>
    <row r="5" s="1" customFormat="1" ht="6.96" customHeight="1">
      <c r="B5" s="19"/>
      <c r="L5" s="19"/>
      <c r="AZ5" s="131" t="s">
        <v>100</v>
      </c>
      <c r="BA5" s="131" t="s">
        <v>101</v>
      </c>
      <c r="BB5" s="131" t="s">
        <v>1</v>
      </c>
      <c r="BC5" s="131" t="s">
        <v>102</v>
      </c>
      <c r="BD5" s="131" t="s">
        <v>89</v>
      </c>
    </row>
    <row r="6" s="1" customFormat="1" ht="12" customHeight="1">
      <c r="B6" s="19"/>
      <c r="D6" s="136" t="s">
        <v>16</v>
      </c>
      <c r="L6" s="19"/>
      <c r="AZ6" s="131" t="s">
        <v>103</v>
      </c>
      <c r="BA6" s="131" t="s">
        <v>104</v>
      </c>
      <c r="BB6" s="131" t="s">
        <v>1</v>
      </c>
      <c r="BC6" s="131" t="s">
        <v>105</v>
      </c>
      <c r="BD6" s="131" t="s">
        <v>89</v>
      </c>
    </row>
    <row r="7" s="1" customFormat="1" ht="16.5" customHeight="1">
      <c r="B7" s="19"/>
      <c r="E7" s="137" t="str">
        <f>'Rekapitulace stavby'!K6</f>
        <v>Oprava mostu NB-11 přes Malé Valy, tl. Tyršova, Nymburk</v>
      </c>
      <c r="F7" s="136"/>
      <c r="G7" s="136"/>
      <c r="H7" s="136"/>
      <c r="L7" s="19"/>
      <c r="AZ7" s="131" t="s">
        <v>106</v>
      </c>
      <c r="BA7" s="131" t="s">
        <v>107</v>
      </c>
      <c r="BB7" s="131" t="s">
        <v>1</v>
      </c>
      <c r="BC7" s="131" t="s">
        <v>108</v>
      </c>
      <c r="BD7" s="131" t="s">
        <v>89</v>
      </c>
    </row>
    <row r="8" s="2" customFormat="1" ht="12" customHeight="1">
      <c r="A8" s="37"/>
      <c r="B8" s="43"/>
      <c r="C8" s="37"/>
      <c r="D8" s="136" t="s">
        <v>109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Z8" s="131" t="s">
        <v>110</v>
      </c>
      <c r="BA8" s="131" t="s">
        <v>111</v>
      </c>
      <c r="BB8" s="131" t="s">
        <v>1</v>
      </c>
      <c r="BC8" s="131" t="s">
        <v>105</v>
      </c>
      <c r="BD8" s="131" t="s">
        <v>89</v>
      </c>
    </row>
    <row r="9" s="2" customFormat="1" ht="30" customHeight="1">
      <c r="A9" s="37"/>
      <c r="B9" s="43"/>
      <c r="C9" s="37"/>
      <c r="D9" s="37"/>
      <c r="E9" s="138" t="s">
        <v>112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Z9" s="131" t="s">
        <v>113</v>
      </c>
      <c r="BA9" s="131" t="s">
        <v>114</v>
      </c>
      <c r="BB9" s="131" t="s">
        <v>1</v>
      </c>
      <c r="BC9" s="131" t="s">
        <v>115</v>
      </c>
      <c r="BD9" s="131" t="s">
        <v>89</v>
      </c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Z10" s="131" t="s">
        <v>116</v>
      </c>
      <c r="BA10" s="131" t="s">
        <v>117</v>
      </c>
      <c r="BB10" s="131" t="s">
        <v>1</v>
      </c>
      <c r="BC10" s="131" t="s">
        <v>118</v>
      </c>
      <c r="BD10" s="131" t="s">
        <v>89</v>
      </c>
    </row>
    <row r="11" s="2" customFormat="1" ht="12" customHeight="1">
      <c r="A11" s="37"/>
      <c r="B11" s="43"/>
      <c r="C11" s="37"/>
      <c r="D11" s="136" t="s">
        <v>19</v>
      </c>
      <c r="E11" s="37"/>
      <c r="F11" s="139" t="s">
        <v>1</v>
      </c>
      <c r="G11" s="37"/>
      <c r="H11" s="37"/>
      <c r="I11" s="136" t="s">
        <v>20</v>
      </c>
      <c r="J11" s="139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Z11" s="131" t="s">
        <v>119</v>
      </c>
      <c r="BA11" s="131" t="s">
        <v>120</v>
      </c>
      <c r="BB11" s="131" t="s">
        <v>1</v>
      </c>
      <c r="BC11" s="131" t="s">
        <v>121</v>
      </c>
      <c r="BD11" s="131" t="s">
        <v>89</v>
      </c>
    </row>
    <row r="12" s="2" customFormat="1" ht="12" customHeight="1">
      <c r="A12" s="37"/>
      <c r="B12" s="43"/>
      <c r="C12" s="37"/>
      <c r="D12" s="136" t="s">
        <v>22</v>
      </c>
      <c r="E12" s="37"/>
      <c r="F12" s="139" t="s">
        <v>23</v>
      </c>
      <c r="G12" s="37"/>
      <c r="H12" s="37"/>
      <c r="I12" s="136" t="s">
        <v>24</v>
      </c>
      <c r="J12" s="140" t="str">
        <f>'Rekapitulace stavby'!AN8</f>
        <v>7. 10. 2024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Z12" s="131" t="s">
        <v>122</v>
      </c>
      <c r="BA12" s="131" t="s">
        <v>123</v>
      </c>
      <c r="BB12" s="131" t="s">
        <v>1</v>
      </c>
      <c r="BC12" s="131" t="s">
        <v>124</v>
      </c>
      <c r="BD12" s="131" t="s">
        <v>89</v>
      </c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Z13" s="131" t="s">
        <v>125</v>
      </c>
      <c r="BA13" s="131" t="s">
        <v>126</v>
      </c>
      <c r="BB13" s="131" t="s">
        <v>1</v>
      </c>
      <c r="BC13" s="131" t="s">
        <v>127</v>
      </c>
      <c r="BD13" s="131" t="s">
        <v>89</v>
      </c>
    </row>
    <row r="14" s="2" customFormat="1" ht="12" customHeight="1">
      <c r="A14" s="37"/>
      <c r="B14" s="43"/>
      <c r="C14" s="37"/>
      <c r="D14" s="136" t="s">
        <v>28</v>
      </c>
      <c r="E14" s="37"/>
      <c r="F14" s="37"/>
      <c r="G14" s="37"/>
      <c r="H14" s="37"/>
      <c r="I14" s="136" t="s">
        <v>29</v>
      </c>
      <c r="J14" s="139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9" t="s">
        <v>30</v>
      </c>
      <c r="F15" s="37"/>
      <c r="G15" s="37"/>
      <c r="H15" s="37"/>
      <c r="I15" s="136" t="s">
        <v>31</v>
      </c>
      <c r="J15" s="139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6" t="s">
        <v>32</v>
      </c>
      <c r="E17" s="37"/>
      <c r="F17" s="37"/>
      <c r="G17" s="37"/>
      <c r="H17" s="37"/>
      <c r="I17" s="136" t="s">
        <v>29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9"/>
      <c r="G18" s="139"/>
      <c r="H18" s="139"/>
      <c r="I18" s="136" t="s">
        <v>31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6" t="s">
        <v>34</v>
      </c>
      <c r="E20" s="37"/>
      <c r="F20" s="37"/>
      <c r="G20" s="37"/>
      <c r="H20" s="37"/>
      <c r="I20" s="136" t="s">
        <v>29</v>
      </c>
      <c r="J20" s="139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9" t="s">
        <v>35</v>
      </c>
      <c r="F21" s="37"/>
      <c r="G21" s="37"/>
      <c r="H21" s="37"/>
      <c r="I21" s="136" t="s">
        <v>31</v>
      </c>
      <c r="J21" s="139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6" t="s">
        <v>37</v>
      </c>
      <c r="E23" s="37"/>
      <c r="F23" s="37"/>
      <c r="G23" s="37"/>
      <c r="H23" s="37"/>
      <c r="I23" s="136" t="s">
        <v>29</v>
      </c>
      <c r="J23" s="139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9" t="s">
        <v>38</v>
      </c>
      <c r="F24" s="37"/>
      <c r="G24" s="37"/>
      <c r="H24" s="37"/>
      <c r="I24" s="136" t="s">
        <v>31</v>
      </c>
      <c r="J24" s="139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6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5"/>
      <c r="E29" s="145"/>
      <c r="F29" s="145"/>
      <c r="G29" s="145"/>
      <c r="H29" s="145"/>
      <c r="I29" s="145"/>
      <c r="J29" s="145"/>
      <c r="K29" s="145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6" t="s">
        <v>40</v>
      </c>
      <c r="E30" s="37"/>
      <c r="F30" s="37"/>
      <c r="G30" s="37"/>
      <c r="H30" s="37"/>
      <c r="I30" s="37"/>
      <c r="J30" s="147">
        <f>ROUND(J128,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5"/>
      <c r="E31" s="145"/>
      <c r="F31" s="145"/>
      <c r="G31" s="145"/>
      <c r="H31" s="145"/>
      <c r="I31" s="145"/>
      <c r="J31" s="145"/>
      <c r="K31" s="145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8" t="s">
        <v>42</v>
      </c>
      <c r="G32" s="37"/>
      <c r="H32" s="37"/>
      <c r="I32" s="148" t="s">
        <v>41</v>
      </c>
      <c r="J32" s="148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9" t="s">
        <v>44</v>
      </c>
      <c r="E33" s="136" t="s">
        <v>45</v>
      </c>
      <c r="F33" s="150">
        <f>ROUND((SUM(BE128:BE462)),  2)</f>
        <v>0</v>
      </c>
      <c r="G33" s="37"/>
      <c r="H33" s="37"/>
      <c r="I33" s="151">
        <v>0.20999999999999999</v>
      </c>
      <c r="J33" s="150">
        <f>ROUND(((SUM(BE128:BE462))*I33),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6" t="s">
        <v>46</v>
      </c>
      <c r="F34" s="150">
        <f>ROUND((SUM(BF128:BF462)),  2)</f>
        <v>0</v>
      </c>
      <c r="G34" s="37"/>
      <c r="H34" s="37"/>
      <c r="I34" s="151">
        <v>0.14999999999999999</v>
      </c>
      <c r="J34" s="150">
        <f>ROUND(((SUM(BF128:BF462))*I34),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6" t="s">
        <v>47</v>
      </c>
      <c r="F35" s="150">
        <f>ROUND((SUM(BG128:BG462)),  2)</f>
        <v>0</v>
      </c>
      <c r="G35" s="37"/>
      <c r="H35" s="37"/>
      <c r="I35" s="151">
        <v>0.20999999999999999</v>
      </c>
      <c r="J35" s="15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6" t="s">
        <v>48</v>
      </c>
      <c r="F36" s="150">
        <f>ROUND((SUM(BH128:BH462)),  2)</f>
        <v>0</v>
      </c>
      <c r="G36" s="37"/>
      <c r="H36" s="37"/>
      <c r="I36" s="151">
        <v>0.14999999999999999</v>
      </c>
      <c r="J36" s="15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6" t="s">
        <v>49</v>
      </c>
      <c r="F37" s="150">
        <f>ROUND((SUM(BI128:BI462)),  2)</f>
        <v>0</v>
      </c>
      <c r="G37" s="37"/>
      <c r="H37" s="37"/>
      <c r="I37" s="151">
        <v>0</v>
      </c>
      <c r="J37" s="15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9" t="s">
        <v>53</v>
      </c>
      <c r="E50" s="160"/>
      <c r="F50" s="160"/>
      <c r="G50" s="159" t="s">
        <v>54</v>
      </c>
      <c r="H50" s="160"/>
      <c r="I50" s="160"/>
      <c r="J50" s="160"/>
      <c r="K50" s="160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1" t="s">
        <v>55</v>
      </c>
      <c r="E61" s="162"/>
      <c r="F61" s="163" t="s">
        <v>56</v>
      </c>
      <c r="G61" s="161" t="s">
        <v>55</v>
      </c>
      <c r="H61" s="162"/>
      <c r="I61" s="162"/>
      <c r="J61" s="164" t="s">
        <v>56</v>
      </c>
      <c r="K61" s="16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9" t="s">
        <v>57</v>
      </c>
      <c r="E65" s="165"/>
      <c r="F65" s="165"/>
      <c r="G65" s="159" t="s">
        <v>58</v>
      </c>
      <c r="H65" s="165"/>
      <c r="I65" s="165"/>
      <c r="J65" s="165"/>
      <c r="K65" s="16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1" t="s">
        <v>55</v>
      </c>
      <c r="E76" s="162"/>
      <c r="F76" s="163" t="s">
        <v>56</v>
      </c>
      <c r="G76" s="161" t="s">
        <v>55</v>
      </c>
      <c r="H76" s="162"/>
      <c r="I76" s="162"/>
      <c r="J76" s="164" t="s">
        <v>56</v>
      </c>
      <c r="K76" s="16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0" t="str">
        <f>E7</f>
        <v>Oprava mostu NB-11 přes Malé Valy, tl. Tyršova, Nymburk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109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30" customHeight="1">
      <c r="A87" s="37"/>
      <c r="B87" s="38"/>
      <c r="C87" s="39"/>
      <c r="D87" s="39"/>
      <c r="E87" s="75" t="str">
        <f>E9</f>
        <v>SO 201 - Oprava mostu NB-11 přes Malé Valy, ul. Tyršova, Nymburk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22</v>
      </c>
      <c r="D89" s="39"/>
      <c r="E89" s="39"/>
      <c r="F89" s="26" t="str">
        <f>F12</f>
        <v>Nymburk</v>
      </c>
      <c r="G89" s="39"/>
      <c r="H89" s="39"/>
      <c r="I89" s="31" t="s">
        <v>24</v>
      </c>
      <c r="J89" s="78" t="str">
        <f>IF(J12="","",J12)</f>
        <v>7. 10. 2024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28</v>
      </c>
      <c r="D91" s="39"/>
      <c r="E91" s="39"/>
      <c r="F91" s="26" t="str">
        <f>E15</f>
        <v>Město Nymburk</v>
      </c>
      <c r="G91" s="39"/>
      <c r="H91" s="39"/>
      <c r="I91" s="31" t="s">
        <v>34</v>
      </c>
      <c r="J91" s="35" t="str">
        <f>E21</f>
        <v>Statik CL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32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1" t="s">
        <v>129</v>
      </c>
      <c r="D94" s="172"/>
      <c r="E94" s="172"/>
      <c r="F94" s="172"/>
      <c r="G94" s="172"/>
      <c r="H94" s="172"/>
      <c r="I94" s="172"/>
      <c r="J94" s="173" t="s">
        <v>130</v>
      </c>
      <c r="K94" s="172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4" t="s">
        <v>131</v>
      </c>
      <c r="D96" s="39"/>
      <c r="E96" s="39"/>
      <c r="F96" s="39"/>
      <c r="G96" s="39"/>
      <c r="H96" s="39"/>
      <c r="I96" s="39"/>
      <c r="J96" s="109">
        <f>J128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132</v>
      </c>
    </row>
    <row r="97" s="9" customFormat="1" ht="24.96" customHeight="1">
      <c r="A97" s="9"/>
      <c r="B97" s="175"/>
      <c r="C97" s="176"/>
      <c r="D97" s="177" t="s">
        <v>133</v>
      </c>
      <c r="E97" s="178"/>
      <c r="F97" s="178"/>
      <c r="G97" s="178"/>
      <c r="H97" s="178"/>
      <c r="I97" s="178"/>
      <c r="J97" s="179">
        <f>J129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134</v>
      </c>
      <c r="E98" s="184"/>
      <c r="F98" s="184"/>
      <c r="G98" s="184"/>
      <c r="H98" s="184"/>
      <c r="I98" s="184"/>
      <c r="J98" s="185">
        <f>J130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135</v>
      </c>
      <c r="E99" s="184"/>
      <c r="F99" s="184"/>
      <c r="G99" s="184"/>
      <c r="H99" s="184"/>
      <c r="I99" s="184"/>
      <c r="J99" s="185">
        <f>J203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136</v>
      </c>
      <c r="E100" s="184"/>
      <c r="F100" s="184"/>
      <c r="G100" s="184"/>
      <c r="H100" s="184"/>
      <c r="I100" s="184"/>
      <c r="J100" s="185">
        <f>J207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137</v>
      </c>
      <c r="E101" s="184"/>
      <c r="F101" s="184"/>
      <c r="G101" s="184"/>
      <c r="H101" s="184"/>
      <c r="I101" s="184"/>
      <c r="J101" s="185">
        <f>J256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138</v>
      </c>
      <c r="E102" s="184"/>
      <c r="F102" s="184"/>
      <c r="G102" s="184"/>
      <c r="H102" s="184"/>
      <c r="I102" s="184"/>
      <c r="J102" s="185">
        <f>J274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5"/>
      <c r="C103" s="176"/>
      <c r="D103" s="177" t="s">
        <v>139</v>
      </c>
      <c r="E103" s="178"/>
      <c r="F103" s="178"/>
      <c r="G103" s="178"/>
      <c r="H103" s="178"/>
      <c r="I103" s="178"/>
      <c r="J103" s="179">
        <f>J294</f>
        <v>0</v>
      </c>
      <c r="K103" s="176"/>
      <c r="L103" s="18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1"/>
      <c r="C104" s="182"/>
      <c r="D104" s="183" t="s">
        <v>140</v>
      </c>
      <c r="E104" s="184"/>
      <c r="F104" s="184"/>
      <c r="G104" s="184"/>
      <c r="H104" s="184"/>
      <c r="I104" s="184"/>
      <c r="J104" s="185">
        <f>J407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5"/>
      <c r="C105" s="176"/>
      <c r="D105" s="177" t="s">
        <v>141</v>
      </c>
      <c r="E105" s="178"/>
      <c r="F105" s="178"/>
      <c r="G105" s="178"/>
      <c r="H105" s="178"/>
      <c r="I105" s="178"/>
      <c r="J105" s="179">
        <f>J409</f>
        <v>0</v>
      </c>
      <c r="K105" s="176"/>
      <c r="L105" s="18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1"/>
      <c r="C106" s="182"/>
      <c r="D106" s="183" t="s">
        <v>142</v>
      </c>
      <c r="E106" s="184"/>
      <c r="F106" s="184"/>
      <c r="G106" s="184"/>
      <c r="H106" s="184"/>
      <c r="I106" s="184"/>
      <c r="J106" s="185">
        <f>J410</f>
        <v>0</v>
      </c>
      <c r="K106" s="182"/>
      <c r="L106" s="18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5"/>
      <c r="C107" s="176"/>
      <c r="D107" s="177" t="s">
        <v>143</v>
      </c>
      <c r="E107" s="178"/>
      <c r="F107" s="178"/>
      <c r="G107" s="178"/>
      <c r="H107" s="178"/>
      <c r="I107" s="178"/>
      <c r="J107" s="179">
        <f>J440</f>
        <v>0</v>
      </c>
      <c r="K107" s="176"/>
      <c r="L107" s="18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1"/>
      <c r="C108" s="182"/>
      <c r="D108" s="183" t="s">
        <v>144</v>
      </c>
      <c r="E108" s="184"/>
      <c r="F108" s="184"/>
      <c r="G108" s="184"/>
      <c r="H108" s="184"/>
      <c r="I108" s="184"/>
      <c r="J108" s="185">
        <f>J441</f>
        <v>0</v>
      </c>
      <c r="K108" s="182"/>
      <c r="L108" s="18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4" s="2" customFormat="1" ht="6.96" customHeight="1">
      <c r="A114" s="37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145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170" t="str">
        <f>E7</f>
        <v>Oprava mostu NB-11 přes Malé Valy, tl. Tyršova, Nymburk</v>
      </c>
      <c r="F118" s="31"/>
      <c r="G118" s="31"/>
      <c r="H118" s="31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109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30" customHeight="1">
      <c r="A120" s="37"/>
      <c r="B120" s="38"/>
      <c r="C120" s="39"/>
      <c r="D120" s="39"/>
      <c r="E120" s="75" t="str">
        <f>E9</f>
        <v>SO 201 - Oprava mostu NB-11 přes Malé Valy, ul. Tyršova, Nymburk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22</v>
      </c>
      <c r="D122" s="39"/>
      <c r="E122" s="39"/>
      <c r="F122" s="26" t="str">
        <f>F12</f>
        <v>Nymburk</v>
      </c>
      <c r="G122" s="39"/>
      <c r="H122" s="39"/>
      <c r="I122" s="31" t="s">
        <v>24</v>
      </c>
      <c r="J122" s="78" t="str">
        <f>IF(J12="","",J12)</f>
        <v>7. 10. 2024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9"/>
      <c r="E124" s="39"/>
      <c r="F124" s="26" t="str">
        <f>E15</f>
        <v>Město Nymburk</v>
      </c>
      <c r="G124" s="39"/>
      <c r="H124" s="39"/>
      <c r="I124" s="31" t="s">
        <v>34</v>
      </c>
      <c r="J124" s="35" t="str">
        <f>E21</f>
        <v>Statik CL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32</v>
      </c>
      <c r="D125" s="39"/>
      <c r="E125" s="39"/>
      <c r="F125" s="26" t="str">
        <f>IF(E18="","",E18)</f>
        <v>Vyplň údaj</v>
      </c>
      <c r="G125" s="39"/>
      <c r="H125" s="39"/>
      <c r="I125" s="31" t="s">
        <v>37</v>
      </c>
      <c r="J125" s="35" t="str">
        <f>E24</f>
        <v xml:space="preserve"> 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87"/>
      <c r="B127" s="188"/>
      <c r="C127" s="189" t="s">
        <v>146</v>
      </c>
      <c r="D127" s="190" t="s">
        <v>65</v>
      </c>
      <c r="E127" s="190" t="s">
        <v>61</v>
      </c>
      <c r="F127" s="190" t="s">
        <v>62</v>
      </c>
      <c r="G127" s="190" t="s">
        <v>147</v>
      </c>
      <c r="H127" s="190" t="s">
        <v>148</v>
      </c>
      <c r="I127" s="190" t="s">
        <v>149</v>
      </c>
      <c r="J127" s="191" t="s">
        <v>130</v>
      </c>
      <c r="K127" s="192" t="s">
        <v>150</v>
      </c>
      <c r="L127" s="193"/>
      <c r="M127" s="99" t="s">
        <v>1</v>
      </c>
      <c r="N127" s="100" t="s">
        <v>44</v>
      </c>
      <c r="O127" s="100" t="s">
        <v>151</v>
      </c>
      <c r="P127" s="100" t="s">
        <v>152</v>
      </c>
      <c r="Q127" s="100" t="s">
        <v>153</v>
      </c>
      <c r="R127" s="100" t="s">
        <v>154</v>
      </c>
      <c r="S127" s="100" t="s">
        <v>155</v>
      </c>
      <c r="T127" s="101" t="s">
        <v>156</v>
      </c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</row>
    <row r="128" s="2" customFormat="1" ht="22.8" customHeight="1">
      <c r="A128" s="37"/>
      <c r="B128" s="38"/>
      <c r="C128" s="106" t="s">
        <v>157</v>
      </c>
      <c r="D128" s="39"/>
      <c r="E128" s="39"/>
      <c r="F128" s="39"/>
      <c r="G128" s="39"/>
      <c r="H128" s="39"/>
      <c r="I128" s="39"/>
      <c r="J128" s="194">
        <f>BK128</f>
        <v>0</v>
      </c>
      <c r="K128" s="39"/>
      <c r="L128" s="43"/>
      <c r="M128" s="102"/>
      <c r="N128" s="195"/>
      <c r="O128" s="103"/>
      <c r="P128" s="196">
        <f>P129+P294+P409+P440</f>
        <v>0</v>
      </c>
      <c r="Q128" s="103"/>
      <c r="R128" s="196">
        <f>R129+R294+R409+R440</f>
        <v>814.94708395000021</v>
      </c>
      <c r="S128" s="103"/>
      <c r="T128" s="197">
        <f>T129+T294+T409+T440</f>
        <v>479.66518294000008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79</v>
      </c>
      <c r="AU128" s="16" t="s">
        <v>132</v>
      </c>
      <c r="BK128" s="198">
        <f>BK129+BK294+BK409+BK440</f>
        <v>0</v>
      </c>
    </row>
    <row r="129" s="12" customFormat="1" ht="25.92" customHeight="1">
      <c r="A129" s="12"/>
      <c r="B129" s="199"/>
      <c r="C129" s="200"/>
      <c r="D129" s="201" t="s">
        <v>79</v>
      </c>
      <c r="E129" s="202" t="s">
        <v>158</v>
      </c>
      <c r="F129" s="202" t="s">
        <v>159</v>
      </c>
      <c r="G129" s="200"/>
      <c r="H129" s="200"/>
      <c r="I129" s="203"/>
      <c r="J129" s="204">
        <f>BK129</f>
        <v>0</v>
      </c>
      <c r="K129" s="200"/>
      <c r="L129" s="205"/>
      <c r="M129" s="206"/>
      <c r="N129" s="207"/>
      <c r="O129" s="207"/>
      <c r="P129" s="208">
        <f>P130+P203+P207+P256+P274</f>
        <v>0</v>
      </c>
      <c r="Q129" s="207"/>
      <c r="R129" s="208">
        <f>R130+R203+R207+R256+R274</f>
        <v>623.74679459000026</v>
      </c>
      <c r="S129" s="207"/>
      <c r="T129" s="209">
        <f>T130+T203+T207+T256+T274</f>
        <v>68.805600000000013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0" t="s">
        <v>21</v>
      </c>
      <c r="AT129" s="211" t="s">
        <v>79</v>
      </c>
      <c r="AU129" s="211" t="s">
        <v>80</v>
      </c>
      <c r="AY129" s="210" t="s">
        <v>160</v>
      </c>
      <c r="BK129" s="212">
        <f>BK130+BK203+BK207+BK256+BK274</f>
        <v>0</v>
      </c>
    </row>
    <row r="130" s="12" customFormat="1" ht="22.8" customHeight="1">
      <c r="A130" s="12"/>
      <c r="B130" s="199"/>
      <c r="C130" s="200"/>
      <c r="D130" s="201" t="s">
        <v>79</v>
      </c>
      <c r="E130" s="213" t="s">
        <v>21</v>
      </c>
      <c r="F130" s="213" t="s">
        <v>161</v>
      </c>
      <c r="G130" s="200"/>
      <c r="H130" s="200"/>
      <c r="I130" s="203"/>
      <c r="J130" s="214">
        <f>BK130</f>
        <v>0</v>
      </c>
      <c r="K130" s="200"/>
      <c r="L130" s="205"/>
      <c r="M130" s="206"/>
      <c r="N130" s="207"/>
      <c r="O130" s="207"/>
      <c r="P130" s="208">
        <f>SUM(P131:P202)</f>
        <v>0</v>
      </c>
      <c r="Q130" s="207"/>
      <c r="R130" s="208">
        <f>SUM(R131:R202)</f>
        <v>539.32538000000011</v>
      </c>
      <c r="S130" s="207"/>
      <c r="T130" s="209">
        <f>SUM(T131:T202)</f>
        <v>68.805600000000013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0" t="s">
        <v>21</v>
      </c>
      <c r="AT130" s="211" t="s">
        <v>79</v>
      </c>
      <c r="AU130" s="211" t="s">
        <v>21</v>
      </c>
      <c r="AY130" s="210" t="s">
        <v>160</v>
      </c>
      <c r="BK130" s="212">
        <f>SUM(BK131:BK202)</f>
        <v>0</v>
      </c>
    </row>
    <row r="131" s="2" customFormat="1" ht="16.5" customHeight="1">
      <c r="A131" s="37"/>
      <c r="B131" s="38"/>
      <c r="C131" s="215" t="s">
        <v>21</v>
      </c>
      <c r="D131" s="215" t="s">
        <v>162</v>
      </c>
      <c r="E131" s="216" t="s">
        <v>163</v>
      </c>
      <c r="F131" s="217" t="s">
        <v>164</v>
      </c>
      <c r="G131" s="218" t="s">
        <v>165</v>
      </c>
      <c r="H131" s="219">
        <v>56</v>
      </c>
      <c r="I131" s="220"/>
      <c r="J131" s="221">
        <f>ROUND(I131*H131,2)</f>
        <v>0</v>
      </c>
      <c r="K131" s="222"/>
      <c r="L131" s="43"/>
      <c r="M131" s="223" t="s">
        <v>1</v>
      </c>
      <c r="N131" s="224" t="s">
        <v>45</v>
      </c>
      <c r="O131" s="90"/>
      <c r="P131" s="225">
        <f>O131*H131</f>
        <v>0</v>
      </c>
      <c r="Q131" s="225">
        <v>0.026980000000000001</v>
      </c>
      <c r="R131" s="225">
        <f>Q131*H131</f>
        <v>1.51088</v>
      </c>
      <c r="S131" s="225">
        <v>0</v>
      </c>
      <c r="T131" s="22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7" t="s">
        <v>166</v>
      </c>
      <c r="AT131" s="227" t="s">
        <v>162</v>
      </c>
      <c r="AU131" s="227" t="s">
        <v>89</v>
      </c>
      <c r="AY131" s="16" t="s">
        <v>160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16" t="s">
        <v>21</v>
      </c>
      <c r="BK131" s="228">
        <f>ROUND(I131*H131,2)</f>
        <v>0</v>
      </c>
      <c r="BL131" s="16" t="s">
        <v>166</v>
      </c>
      <c r="BM131" s="227" t="s">
        <v>167</v>
      </c>
    </row>
    <row r="132" s="2" customFormat="1">
      <c r="A132" s="37"/>
      <c r="B132" s="38"/>
      <c r="C132" s="39"/>
      <c r="D132" s="229" t="s">
        <v>168</v>
      </c>
      <c r="E132" s="39"/>
      <c r="F132" s="230" t="s">
        <v>169</v>
      </c>
      <c r="G132" s="39"/>
      <c r="H132" s="39"/>
      <c r="I132" s="231"/>
      <c r="J132" s="39"/>
      <c r="K132" s="39"/>
      <c r="L132" s="43"/>
      <c r="M132" s="232"/>
      <c r="N132" s="233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168</v>
      </c>
      <c r="AU132" s="16" t="s">
        <v>89</v>
      </c>
    </row>
    <row r="133" s="13" customFormat="1">
      <c r="A133" s="13"/>
      <c r="B133" s="234"/>
      <c r="C133" s="235"/>
      <c r="D133" s="229" t="s">
        <v>170</v>
      </c>
      <c r="E133" s="236" t="s">
        <v>1</v>
      </c>
      <c r="F133" s="237" t="s">
        <v>171</v>
      </c>
      <c r="G133" s="235"/>
      <c r="H133" s="238">
        <v>56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170</v>
      </c>
      <c r="AU133" s="244" t="s">
        <v>89</v>
      </c>
      <c r="AV133" s="13" t="s">
        <v>89</v>
      </c>
      <c r="AW133" s="13" t="s">
        <v>36</v>
      </c>
      <c r="AX133" s="13" t="s">
        <v>21</v>
      </c>
      <c r="AY133" s="244" t="s">
        <v>160</v>
      </c>
    </row>
    <row r="134" s="2" customFormat="1" ht="24.15" customHeight="1">
      <c r="A134" s="37"/>
      <c r="B134" s="38"/>
      <c r="C134" s="215" t="s">
        <v>89</v>
      </c>
      <c r="D134" s="215" t="s">
        <v>162</v>
      </c>
      <c r="E134" s="216" t="s">
        <v>172</v>
      </c>
      <c r="F134" s="217" t="s">
        <v>173</v>
      </c>
      <c r="G134" s="218" t="s">
        <v>174</v>
      </c>
      <c r="H134" s="219">
        <v>300</v>
      </c>
      <c r="I134" s="220"/>
      <c r="J134" s="221">
        <f>ROUND(I134*H134,2)</f>
        <v>0</v>
      </c>
      <c r="K134" s="222"/>
      <c r="L134" s="43"/>
      <c r="M134" s="223" t="s">
        <v>1</v>
      </c>
      <c r="N134" s="224" t="s">
        <v>45</v>
      </c>
      <c r="O134" s="90"/>
      <c r="P134" s="225">
        <f>O134*H134</f>
        <v>0</v>
      </c>
      <c r="Q134" s="225">
        <v>3.0000000000000001E-05</v>
      </c>
      <c r="R134" s="225">
        <f>Q134*H134</f>
        <v>0.0090000000000000011</v>
      </c>
      <c r="S134" s="225">
        <v>0</v>
      </c>
      <c r="T134" s="22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7" t="s">
        <v>166</v>
      </c>
      <c r="AT134" s="227" t="s">
        <v>162</v>
      </c>
      <c r="AU134" s="227" t="s">
        <v>89</v>
      </c>
      <c r="AY134" s="16" t="s">
        <v>160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6" t="s">
        <v>21</v>
      </c>
      <c r="BK134" s="228">
        <f>ROUND(I134*H134,2)</f>
        <v>0</v>
      </c>
      <c r="BL134" s="16" t="s">
        <v>166</v>
      </c>
      <c r="BM134" s="227" t="s">
        <v>175</v>
      </c>
    </row>
    <row r="135" s="13" customFormat="1">
      <c r="A135" s="13"/>
      <c r="B135" s="234"/>
      <c r="C135" s="235"/>
      <c r="D135" s="229" t="s">
        <v>170</v>
      </c>
      <c r="E135" s="236" t="s">
        <v>1</v>
      </c>
      <c r="F135" s="237" t="s">
        <v>176</v>
      </c>
      <c r="G135" s="235"/>
      <c r="H135" s="238">
        <v>300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170</v>
      </c>
      <c r="AU135" s="244" t="s">
        <v>89</v>
      </c>
      <c r="AV135" s="13" t="s">
        <v>89</v>
      </c>
      <c r="AW135" s="13" t="s">
        <v>36</v>
      </c>
      <c r="AX135" s="13" t="s">
        <v>21</v>
      </c>
      <c r="AY135" s="244" t="s">
        <v>160</v>
      </c>
    </row>
    <row r="136" s="2" customFormat="1" ht="24.15" customHeight="1">
      <c r="A136" s="37"/>
      <c r="B136" s="38"/>
      <c r="C136" s="215" t="s">
        <v>177</v>
      </c>
      <c r="D136" s="215" t="s">
        <v>162</v>
      </c>
      <c r="E136" s="216" t="s">
        <v>178</v>
      </c>
      <c r="F136" s="217" t="s">
        <v>179</v>
      </c>
      <c r="G136" s="218" t="s">
        <v>180</v>
      </c>
      <c r="H136" s="219">
        <v>20</v>
      </c>
      <c r="I136" s="220"/>
      <c r="J136" s="221">
        <f>ROUND(I136*H136,2)</f>
        <v>0</v>
      </c>
      <c r="K136" s="222"/>
      <c r="L136" s="43"/>
      <c r="M136" s="223" t="s">
        <v>1</v>
      </c>
      <c r="N136" s="224" t="s">
        <v>45</v>
      </c>
      <c r="O136" s="90"/>
      <c r="P136" s="225">
        <f>O136*H136</f>
        <v>0</v>
      </c>
      <c r="Q136" s="225">
        <v>0</v>
      </c>
      <c r="R136" s="225">
        <f>Q136*H136</f>
        <v>0</v>
      </c>
      <c r="S136" s="225">
        <v>0</v>
      </c>
      <c r="T136" s="22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7" t="s">
        <v>166</v>
      </c>
      <c r="AT136" s="227" t="s">
        <v>162</v>
      </c>
      <c r="AU136" s="227" t="s">
        <v>89</v>
      </c>
      <c r="AY136" s="16" t="s">
        <v>160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16" t="s">
        <v>21</v>
      </c>
      <c r="BK136" s="228">
        <f>ROUND(I136*H136,2)</f>
        <v>0</v>
      </c>
      <c r="BL136" s="16" t="s">
        <v>166</v>
      </c>
      <c r="BM136" s="227" t="s">
        <v>181</v>
      </c>
    </row>
    <row r="137" s="2" customFormat="1" ht="24.15" customHeight="1">
      <c r="A137" s="37"/>
      <c r="B137" s="38"/>
      <c r="C137" s="215" t="s">
        <v>166</v>
      </c>
      <c r="D137" s="215" t="s">
        <v>162</v>
      </c>
      <c r="E137" s="216" t="s">
        <v>182</v>
      </c>
      <c r="F137" s="217" t="s">
        <v>183</v>
      </c>
      <c r="G137" s="218" t="s">
        <v>184</v>
      </c>
      <c r="H137" s="219">
        <v>60</v>
      </c>
      <c r="I137" s="220"/>
      <c r="J137" s="221">
        <f>ROUND(I137*H137,2)</f>
        <v>0</v>
      </c>
      <c r="K137" s="222"/>
      <c r="L137" s="43"/>
      <c r="M137" s="223" t="s">
        <v>1</v>
      </c>
      <c r="N137" s="224" t="s">
        <v>45</v>
      </c>
      <c r="O137" s="90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7" t="s">
        <v>166</v>
      </c>
      <c r="AT137" s="227" t="s">
        <v>162</v>
      </c>
      <c r="AU137" s="227" t="s">
        <v>89</v>
      </c>
      <c r="AY137" s="16" t="s">
        <v>160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16" t="s">
        <v>21</v>
      </c>
      <c r="BK137" s="228">
        <f>ROUND(I137*H137,2)</f>
        <v>0</v>
      </c>
      <c r="BL137" s="16" t="s">
        <v>166</v>
      </c>
      <c r="BM137" s="227" t="s">
        <v>185</v>
      </c>
    </row>
    <row r="138" s="13" customFormat="1">
      <c r="A138" s="13"/>
      <c r="B138" s="234"/>
      <c r="C138" s="235"/>
      <c r="D138" s="229" t="s">
        <v>170</v>
      </c>
      <c r="E138" s="236" t="s">
        <v>106</v>
      </c>
      <c r="F138" s="237" t="s">
        <v>186</v>
      </c>
      <c r="G138" s="235"/>
      <c r="H138" s="238">
        <v>60</v>
      </c>
      <c r="I138" s="239"/>
      <c r="J138" s="235"/>
      <c r="K138" s="235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170</v>
      </c>
      <c r="AU138" s="244" t="s">
        <v>89</v>
      </c>
      <c r="AV138" s="13" t="s">
        <v>89</v>
      </c>
      <c r="AW138" s="13" t="s">
        <v>36</v>
      </c>
      <c r="AX138" s="13" t="s">
        <v>21</v>
      </c>
      <c r="AY138" s="244" t="s">
        <v>160</v>
      </c>
    </row>
    <row r="139" s="2" customFormat="1" ht="33" customHeight="1">
      <c r="A139" s="37"/>
      <c r="B139" s="38"/>
      <c r="C139" s="215" t="s">
        <v>187</v>
      </c>
      <c r="D139" s="215" t="s">
        <v>162</v>
      </c>
      <c r="E139" s="216" t="s">
        <v>188</v>
      </c>
      <c r="F139" s="217" t="s">
        <v>189</v>
      </c>
      <c r="G139" s="218" t="s">
        <v>190</v>
      </c>
      <c r="H139" s="219">
        <v>82.700000000000003</v>
      </c>
      <c r="I139" s="220"/>
      <c r="J139" s="221">
        <f>ROUND(I139*H139,2)</f>
        <v>0</v>
      </c>
      <c r="K139" s="222"/>
      <c r="L139" s="43"/>
      <c r="M139" s="223" t="s">
        <v>1</v>
      </c>
      <c r="N139" s="224" t="s">
        <v>45</v>
      </c>
      <c r="O139" s="90"/>
      <c r="P139" s="225">
        <f>O139*H139</f>
        <v>0</v>
      </c>
      <c r="Q139" s="225">
        <v>0</v>
      </c>
      <c r="R139" s="225">
        <f>Q139*H139</f>
        <v>0</v>
      </c>
      <c r="S139" s="225">
        <v>0</v>
      </c>
      <c r="T139" s="226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7" t="s">
        <v>166</v>
      </c>
      <c r="AT139" s="227" t="s">
        <v>162</v>
      </c>
      <c r="AU139" s="227" t="s">
        <v>89</v>
      </c>
      <c r="AY139" s="16" t="s">
        <v>160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16" t="s">
        <v>21</v>
      </c>
      <c r="BK139" s="228">
        <f>ROUND(I139*H139,2)</f>
        <v>0</v>
      </c>
      <c r="BL139" s="16" t="s">
        <v>166</v>
      </c>
      <c r="BM139" s="227" t="s">
        <v>191</v>
      </c>
    </row>
    <row r="140" s="2" customFormat="1">
      <c r="A140" s="37"/>
      <c r="B140" s="38"/>
      <c r="C140" s="39"/>
      <c r="D140" s="229" t="s">
        <v>168</v>
      </c>
      <c r="E140" s="39"/>
      <c r="F140" s="230" t="s">
        <v>192</v>
      </c>
      <c r="G140" s="39"/>
      <c r="H140" s="39"/>
      <c r="I140" s="231"/>
      <c r="J140" s="39"/>
      <c r="K140" s="39"/>
      <c r="L140" s="43"/>
      <c r="M140" s="232"/>
      <c r="N140" s="233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168</v>
      </c>
      <c r="AU140" s="16" t="s">
        <v>89</v>
      </c>
    </row>
    <row r="141" s="13" customFormat="1">
      <c r="A141" s="13"/>
      <c r="B141" s="234"/>
      <c r="C141" s="235"/>
      <c r="D141" s="229" t="s">
        <v>170</v>
      </c>
      <c r="E141" s="236" t="s">
        <v>100</v>
      </c>
      <c r="F141" s="237" t="s">
        <v>193</v>
      </c>
      <c r="G141" s="235"/>
      <c r="H141" s="238">
        <v>82.700000000000003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170</v>
      </c>
      <c r="AU141" s="244" t="s">
        <v>89</v>
      </c>
      <c r="AV141" s="13" t="s">
        <v>89</v>
      </c>
      <c r="AW141" s="13" t="s">
        <v>36</v>
      </c>
      <c r="AX141" s="13" t="s">
        <v>21</v>
      </c>
      <c r="AY141" s="244" t="s">
        <v>160</v>
      </c>
    </row>
    <row r="142" s="2" customFormat="1" ht="37.8" customHeight="1">
      <c r="A142" s="37"/>
      <c r="B142" s="38"/>
      <c r="C142" s="215" t="s">
        <v>194</v>
      </c>
      <c r="D142" s="215" t="s">
        <v>162</v>
      </c>
      <c r="E142" s="216" t="s">
        <v>195</v>
      </c>
      <c r="F142" s="217" t="s">
        <v>196</v>
      </c>
      <c r="G142" s="218" t="s">
        <v>190</v>
      </c>
      <c r="H142" s="219">
        <v>27.600000000000001</v>
      </c>
      <c r="I142" s="220"/>
      <c r="J142" s="221">
        <f>ROUND(I142*H142,2)</f>
        <v>0</v>
      </c>
      <c r="K142" s="222"/>
      <c r="L142" s="43"/>
      <c r="M142" s="223" t="s">
        <v>1</v>
      </c>
      <c r="N142" s="224" t="s">
        <v>45</v>
      </c>
      <c r="O142" s="90"/>
      <c r="P142" s="225">
        <f>O142*H142</f>
        <v>0</v>
      </c>
      <c r="Q142" s="225">
        <v>0</v>
      </c>
      <c r="R142" s="225">
        <f>Q142*H142</f>
        <v>0</v>
      </c>
      <c r="S142" s="225">
        <v>0</v>
      </c>
      <c r="T142" s="22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7" t="s">
        <v>166</v>
      </c>
      <c r="AT142" s="227" t="s">
        <v>162</v>
      </c>
      <c r="AU142" s="227" t="s">
        <v>89</v>
      </c>
      <c r="AY142" s="16" t="s">
        <v>160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16" t="s">
        <v>21</v>
      </c>
      <c r="BK142" s="228">
        <f>ROUND(I142*H142,2)</f>
        <v>0</v>
      </c>
      <c r="BL142" s="16" t="s">
        <v>166</v>
      </c>
      <c r="BM142" s="227" t="s">
        <v>197</v>
      </c>
    </row>
    <row r="143" s="2" customFormat="1">
      <c r="A143" s="37"/>
      <c r="B143" s="38"/>
      <c r="C143" s="39"/>
      <c r="D143" s="229" t="s">
        <v>168</v>
      </c>
      <c r="E143" s="39"/>
      <c r="F143" s="230" t="s">
        <v>198</v>
      </c>
      <c r="G143" s="39"/>
      <c r="H143" s="39"/>
      <c r="I143" s="231"/>
      <c r="J143" s="39"/>
      <c r="K143" s="39"/>
      <c r="L143" s="43"/>
      <c r="M143" s="232"/>
      <c r="N143" s="233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168</v>
      </c>
      <c r="AU143" s="16" t="s">
        <v>89</v>
      </c>
    </row>
    <row r="144" s="13" customFormat="1">
      <c r="A144" s="13"/>
      <c r="B144" s="234"/>
      <c r="C144" s="235"/>
      <c r="D144" s="229" t="s">
        <v>170</v>
      </c>
      <c r="E144" s="236" t="s">
        <v>116</v>
      </c>
      <c r="F144" s="237" t="s">
        <v>199</v>
      </c>
      <c r="G144" s="235"/>
      <c r="H144" s="238">
        <v>27.600000000000001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170</v>
      </c>
      <c r="AU144" s="244" t="s">
        <v>89</v>
      </c>
      <c r="AV144" s="13" t="s">
        <v>89</v>
      </c>
      <c r="AW144" s="13" t="s">
        <v>36</v>
      </c>
      <c r="AX144" s="13" t="s">
        <v>21</v>
      </c>
      <c r="AY144" s="244" t="s">
        <v>160</v>
      </c>
    </row>
    <row r="145" s="2" customFormat="1" ht="24.15" customHeight="1">
      <c r="A145" s="37"/>
      <c r="B145" s="38"/>
      <c r="C145" s="215" t="s">
        <v>200</v>
      </c>
      <c r="D145" s="215" t="s">
        <v>162</v>
      </c>
      <c r="E145" s="216" t="s">
        <v>201</v>
      </c>
      <c r="F145" s="217" t="s">
        <v>202</v>
      </c>
      <c r="G145" s="218" t="s">
        <v>184</v>
      </c>
      <c r="H145" s="219">
        <v>10</v>
      </c>
      <c r="I145" s="220"/>
      <c r="J145" s="221">
        <f>ROUND(I145*H145,2)</f>
        <v>0</v>
      </c>
      <c r="K145" s="222"/>
      <c r="L145" s="43"/>
      <c r="M145" s="223" t="s">
        <v>1</v>
      </c>
      <c r="N145" s="224" t="s">
        <v>45</v>
      </c>
      <c r="O145" s="90"/>
      <c r="P145" s="225">
        <f>O145*H145</f>
        <v>0</v>
      </c>
      <c r="Q145" s="225">
        <v>0.034410000000000003</v>
      </c>
      <c r="R145" s="225">
        <f>Q145*H145</f>
        <v>0.34410000000000002</v>
      </c>
      <c r="S145" s="225">
        <v>0</v>
      </c>
      <c r="T145" s="22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7" t="s">
        <v>166</v>
      </c>
      <c r="AT145" s="227" t="s">
        <v>162</v>
      </c>
      <c r="AU145" s="227" t="s">
        <v>89</v>
      </c>
      <c r="AY145" s="16" t="s">
        <v>160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16" t="s">
        <v>21</v>
      </c>
      <c r="BK145" s="228">
        <f>ROUND(I145*H145,2)</f>
        <v>0</v>
      </c>
      <c r="BL145" s="16" t="s">
        <v>166</v>
      </c>
      <c r="BM145" s="227" t="s">
        <v>203</v>
      </c>
    </row>
    <row r="146" s="2" customFormat="1">
      <c r="A146" s="37"/>
      <c r="B146" s="38"/>
      <c r="C146" s="39"/>
      <c r="D146" s="229" t="s">
        <v>168</v>
      </c>
      <c r="E146" s="39"/>
      <c r="F146" s="230" t="s">
        <v>204</v>
      </c>
      <c r="G146" s="39"/>
      <c r="H146" s="39"/>
      <c r="I146" s="231"/>
      <c r="J146" s="39"/>
      <c r="K146" s="39"/>
      <c r="L146" s="43"/>
      <c r="M146" s="232"/>
      <c r="N146" s="233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168</v>
      </c>
      <c r="AU146" s="16" t="s">
        <v>89</v>
      </c>
    </row>
    <row r="147" s="2" customFormat="1" ht="21.75" customHeight="1">
      <c r="A147" s="37"/>
      <c r="B147" s="38"/>
      <c r="C147" s="215" t="s">
        <v>205</v>
      </c>
      <c r="D147" s="215" t="s">
        <v>162</v>
      </c>
      <c r="E147" s="216" t="s">
        <v>206</v>
      </c>
      <c r="F147" s="217" t="s">
        <v>207</v>
      </c>
      <c r="G147" s="218" t="s">
        <v>190</v>
      </c>
      <c r="H147" s="219">
        <v>14</v>
      </c>
      <c r="I147" s="220"/>
      <c r="J147" s="221">
        <f>ROUND(I147*H147,2)</f>
        <v>0</v>
      </c>
      <c r="K147" s="222"/>
      <c r="L147" s="43"/>
      <c r="M147" s="223" t="s">
        <v>1</v>
      </c>
      <c r="N147" s="224" t="s">
        <v>45</v>
      </c>
      <c r="O147" s="90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7" t="s">
        <v>166</v>
      </c>
      <c r="AT147" s="227" t="s">
        <v>162</v>
      </c>
      <c r="AU147" s="227" t="s">
        <v>89</v>
      </c>
      <c r="AY147" s="16" t="s">
        <v>160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16" t="s">
        <v>21</v>
      </c>
      <c r="BK147" s="228">
        <f>ROUND(I147*H147,2)</f>
        <v>0</v>
      </c>
      <c r="BL147" s="16" t="s">
        <v>166</v>
      </c>
      <c r="BM147" s="227" t="s">
        <v>208</v>
      </c>
    </row>
    <row r="148" s="2" customFormat="1">
      <c r="A148" s="37"/>
      <c r="B148" s="38"/>
      <c r="C148" s="39"/>
      <c r="D148" s="229" t="s">
        <v>168</v>
      </c>
      <c r="E148" s="39"/>
      <c r="F148" s="230" t="s">
        <v>209</v>
      </c>
      <c r="G148" s="39"/>
      <c r="H148" s="39"/>
      <c r="I148" s="231"/>
      <c r="J148" s="39"/>
      <c r="K148" s="39"/>
      <c r="L148" s="43"/>
      <c r="M148" s="232"/>
      <c r="N148" s="233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168</v>
      </c>
      <c r="AU148" s="16" t="s">
        <v>89</v>
      </c>
    </row>
    <row r="149" s="13" customFormat="1">
      <c r="A149" s="13"/>
      <c r="B149" s="234"/>
      <c r="C149" s="235"/>
      <c r="D149" s="229" t="s">
        <v>170</v>
      </c>
      <c r="E149" s="236" t="s">
        <v>1</v>
      </c>
      <c r="F149" s="237" t="s">
        <v>210</v>
      </c>
      <c r="G149" s="235"/>
      <c r="H149" s="238">
        <v>14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170</v>
      </c>
      <c r="AU149" s="244" t="s">
        <v>89</v>
      </c>
      <c r="AV149" s="13" t="s">
        <v>89</v>
      </c>
      <c r="AW149" s="13" t="s">
        <v>36</v>
      </c>
      <c r="AX149" s="13" t="s">
        <v>21</v>
      </c>
      <c r="AY149" s="244" t="s">
        <v>160</v>
      </c>
    </row>
    <row r="150" s="2" customFormat="1" ht="24.15" customHeight="1">
      <c r="A150" s="37"/>
      <c r="B150" s="38"/>
      <c r="C150" s="215" t="s">
        <v>211</v>
      </c>
      <c r="D150" s="215" t="s">
        <v>162</v>
      </c>
      <c r="E150" s="216" t="s">
        <v>212</v>
      </c>
      <c r="F150" s="217" t="s">
        <v>213</v>
      </c>
      <c r="G150" s="218" t="s">
        <v>190</v>
      </c>
      <c r="H150" s="219">
        <v>14</v>
      </c>
      <c r="I150" s="220"/>
      <c r="J150" s="221">
        <f>ROUND(I150*H150,2)</f>
        <v>0</v>
      </c>
      <c r="K150" s="222"/>
      <c r="L150" s="43"/>
      <c r="M150" s="223" t="s">
        <v>1</v>
      </c>
      <c r="N150" s="224" t="s">
        <v>45</v>
      </c>
      <c r="O150" s="90"/>
      <c r="P150" s="225">
        <f>O150*H150</f>
        <v>0</v>
      </c>
      <c r="Q150" s="225">
        <v>0</v>
      </c>
      <c r="R150" s="225">
        <f>Q150*H150</f>
        <v>0</v>
      </c>
      <c r="S150" s="225">
        <v>0</v>
      </c>
      <c r="T150" s="22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7" t="s">
        <v>166</v>
      </c>
      <c r="AT150" s="227" t="s">
        <v>162</v>
      </c>
      <c r="AU150" s="227" t="s">
        <v>89</v>
      </c>
      <c r="AY150" s="16" t="s">
        <v>160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16" t="s">
        <v>21</v>
      </c>
      <c r="BK150" s="228">
        <f>ROUND(I150*H150,2)</f>
        <v>0</v>
      </c>
      <c r="BL150" s="16" t="s">
        <v>166</v>
      </c>
      <c r="BM150" s="227" t="s">
        <v>214</v>
      </c>
    </row>
    <row r="151" s="2" customFormat="1" ht="21.75" customHeight="1">
      <c r="A151" s="37"/>
      <c r="B151" s="38"/>
      <c r="C151" s="215" t="s">
        <v>26</v>
      </c>
      <c r="D151" s="215" t="s">
        <v>162</v>
      </c>
      <c r="E151" s="216" t="s">
        <v>215</v>
      </c>
      <c r="F151" s="217" t="s">
        <v>216</v>
      </c>
      <c r="G151" s="218" t="s">
        <v>165</v>
      </c>
      <c r="H151" s="219">
        <v>12</v>
      </c>
      <c r="I151" s="220"/>
      <c r="J151" s="221">
        <f>ROUND(I151*H151,2)</f>
        <v>0</v>
      </c>
      <c r="K151" s="222"/>
      <c r="L151" s="43"/>
      <c r="M151" s="223" t="s">
        <v>1</v>
      </c>
      <c r="N151" s="224" t="s">
        <v>45</v>
      </c>
      <c r="O151" s="90"/>
      <c r="P151" s="225">
        <f>O151*H151</f>
        <v>0</v>
      </c>
      <c r="Q151" s="225">
        <v>0.03363</v>
      </c>
      <c r="R151" s="225">
        <f>Q151*H151</f>
        <v>0.40356000000000003</v>
      </c>
      <c r="S151" s="225">
        <v>0</v>
      </c>
      <c r="T151" s="22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7" t="s">
        <v>166</v>
      </c>
      <c r="AT151" s="227" t="s">
        <v>162</v>
      </c>
      <c r="AU151" s="227" t="s">
        <v>89</v>
      </c>
      <c r="AY151" s="16" t="s">
        <v>160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6" t="s">
        <v>21</v>
      </c>
      <c r="BK151" s="228">
        <f>ROUND(I151*H151,2)</f>
        <v>0</v>
      </c>
      <c r="BL151" s="16" t="s">
        <v>166</v>
      </c>
      <c r="BM151" s="227" t="s">
        <v>217</v>
      </c>
    </row>
    <row r="152" s="2" customFormat="1">
      <c r="A152" s="37"/>
      <c r="B152" s="38"/>
      <c r="C152" s="39"/>
      <c r="D152" s="229" t="s">
        <v>168</v>
      </c>
      <c r="E152" s="39"/>
      <c r="F152" s="230" t="s">
        <v>218</v>
      </c>
      <c r="G152" s="39"/>
      <c r="H152" s="39"/>
      <c r="I152" s="231"/>
      <c r="J152" s="39"/>
      <c r="K152" s="39"/>
      <c r="L152" s="43"/>
      <c r="M152" s="232"/>
      <c r="N152" s="233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168</v>
      </c>
      <c r="AU152" s="16" t="s">
        <v>89</v>
      </c>
    </row>
    <row r="153" s="13" customFormat="1">
      <c r="A153" s="13"/>
      <c r="B153" s="234"/>
      <c r="C153" s="235"/>
      <c r="D153" s="229" t="s">
        <v>170</v>
      </c>
      <c r="E153" s="236" t="s">
        <v>1</v>
      </c>
      <c r="F153" s="237" t="s">
        <v>219</v>
      </c>
      <c r="G153" s="235"/>
      <c r="H153" s="238">
        <v>12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170</v>
      </c>
      <c r="AU153" s="244" t="s">
        <v>89</v>
      </c>
      <c r="AV153" s="13" t="s">
        <v>89</v>
      </c>
      <c r="AW153" s="13" t="s">
        <v>36</v>
      </c>
      <c r="AX153" s="13" t="s">
        <v>21</v>
      </c>
      <c r="AY153" s="244" t="s">
        <v>160</v>
      </c>
    </row>
    <row r="154" s="2" customFormat="1" ht="21.75" customHeight="1">
      <c r="A154" s="37"/>
      <c r="B154" s="38"/>
      <c r="C154" s="215" t="s">
        <v>220</v>
      </c>
      <c r="D154" s="215" t="s">
        <v>162</v>
      </c>
      <c r="E154" s="216" t="s">
        <v>221</v>
      </c>
      <c r="F154" s="217" t="s">
        <v>222</v>
      </c>
      <c r="G154" s="218" t="s">
        <v>223</v>
      </c>
      <c r="H154" s="219">
        <v>2</v>
      </c>
      <c r="I154" s="220"/>
      <c r="J154" s="221">
        <f>ROUND(I154*H154,2)</f>
        <v>0</v>
      </c>
      <c r="K154" s="222"/>
      <c r="L154" s="43"/>
      <c r="M154" s="223" t="s">
        <v>1</v>
      </c>
      <c r="N154" s="224" t="s">
        <v>45</v>
      </c>
      <c r="O154" s="90"/>
      <c r="P154" s="225">
        <f>O154*H154</f>
        <v>0</v>
      </c>
      <c r="Q154" s="225">
        <v>0.0044000000000000003</v>
      </c>
      <c r="R154" s="225">
        <f>Q154*H154</f>
        <v>0.0088000000000000005</v>
      </c>
      <c r="S154" s="225">
        <v>0</v>
      </c>
      <c r="T154" s="22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7" t="s">
        <v>166</v>
      </c>
      <c r="AT154" s="227" t="s">
        <v>162</v>
      </c>
      <c r="AU154" s="227" t="s">
        <v>89</v>
      </c>
      <c r="AY154" s="16" t="s">
        <v>160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6" t="s">
        <v>21</v>
      </c>
      <c r="BK154" s="228">
        <f>ROUND(I154*H154,2)</f>
        <v>0</v>
      </c>
      <c r="BL154" s="16" t="s">
        <v>166</v>
      </c>
      <c r="BM154" s="227" t="s">
        <v>224</v>
      </c>
    </row>
    <row r="155" s="2" customFormat="1" ht="24.15" customHeight="1">
      <c r="A155" s="37"/>
      <c r="B155" s="38"/>
      <c r="C155" s="215" t="s">
        <v>225</v>
      </c>
      <c r="D155" s="215" t="s">
        <v>162</v>
      </c>
      <c r="E155" s="216" t="s">
        <v>226</v>
      </c>
      <c r="F155" s="217" t="s">
        <v>227</v>
      </c>
      <c r="G155" s="218" t="s">
        <v>165</v>
      </c>
      <c r="H155" s="219">
        <v>12</v>
      </c>
      <c r="I155" s="220"/>
      <c r="J155" s="221">
        <f>ROUND(I155*H155,2)</f>
        <v>0</v>
      </c>
      <c r="K155" s="222"/>
      <c r="L155" s="43"/>
      <c r="M155" s="223" t="s">
        <v>1</v>
      </c>
      <c r="N155" s="224" t="s">
        <v>45</v>
      </c>
      <c r="O155" s="90"/>
      <c r="P155" s="225">
        <f>O155*H155</f>
        <v>0</v>
      </c>
      <c r="Q155" s="225">
        <v>0.00016000000000000001</v>
      </c>
      <c r="R155" s="225">
        <f>Q155*H155</f>
        <v>0.0019200000000000003</v>
      </c>
      <c r="S155" s="225">
        <v>0</v>
      </c>
      <c r="T155" s="22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7" t="s">
        <v>166</v>
      </c>
      <c r="AT155" s="227" t="s">
        <v>162</v>
      </c>
      <c r="AU155" s="227" t="s">
        <v>89</v>
      </c>
      <c r="AY155" s="16" t="s">
        <v>160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16" t="s">
        <v>21</v>
      </c>
      <c r="BK155" s="228">
        <f>ROUND(I155*H155,2)</f>
        <v>0</v>
      </c>
      <c r="BL155" s="16" t="s">
        <v>166</v>
      </c>
      <c r="BM155" s="227" t="s">
        <v>228</v>
      </c>
    </row>
    <row r="156" s="13" customFormat="1">
      <c r="A156" s="13"/>
      <c r="B156" s="234"/>
      <c r="C156" s="235"/>
      <c r="D156" s="229" t="s">
        <v>170</v>
      </c>
      <c r="E156" s="236" t="s">
        <v>1</v>
      </c>
      <c r="F156" s="237" t="s">
        <v>229</v>
      </c>
      <c r="G156" s="235"/>
      <c r="H156" s="238">
        <v>12</v>
      </c>
      <c r="I156" s="239"/>
      <c r="J156" s="235"/>
      <c r="K156" s="235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170</v>
      </c>
      <c r="AU156" s="244" t="s">
        <v>89</v>
      </c>
      <c r="AV156" s="13" t="s">
        <v>89</v>
      </c>
      <c r="AW156" s="13" t="s">
        <v>36</v>
      </c>
      <c r="AX156" s="13" t="s">
        <v>21</v>
      </c>
      <c r="AY156" s="244" t="s">
        <v>160</v>
      </c>
    </row>
    <row r="157" s="2" customFormat="1" ht="21.75" customHeight="1">
      <c r="A157" s="37"/>
      <c r="B157" s="38"/>
      <c r="C157" s="245" t="s">
        <v>230</v>
      </c>
      <c r="D157" s="245" t="s">
        <v>231</v>
      </c>
      <c r="E157" s="246" t="s">
        <v>232</v>
      </c>
      <c r="F157" s="247" t="s">
        <v>233</v>
      </c>
      <c r="G157" s="248" t="s">
        <v>165</v>
      </c>
      <c r="H157" s="249">
        <v>12</v>
      </c>
      <c r="I157" s="250"/>
      <c r="J157" s="251">
        <f>ROUND(I157*H157,2)</f>
        <v>0</v>
      </c>
      <c r="K157" s="252"/>
      <c r="L157" s="253"/>
      <c r="M157" s="254" t="s">
        <v>1</v>
      </c>
      <c r="N157" s="255" t="s">
        <v>45</v>
      </c>
      <c r="O157" s="90"/>
      <c r="P157" s="225">
        <f>O157*H157</f>
        <v>0</v>
      </c>
      <c r="Q157" s="225">
        <v>0.0063099999999999996</v>
      </c>
      <c r="R157" s="225">
        <f>Q157*H157</f>
        <v>0.075719999999999996</v>
      </c>
      <c r="S157" s="225">
        <v>0</v>
      </c>
      <c r="T157" s="22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7" t="s">
        <v>205</v>
      </c>
      <c r="AT157" s="227" t="s">
        <v>231</v>
      </c>
      <c r="AU157" s="227" t="s">
        <v>89</v>
      </c>
      <c r="AY157" s="16" t="s">
        <v>160</v>
      </c>
      <c r="BE157" s="228">
        <f>IF(N157="základní",J157,0)</f>
        <v>0</v>
      </c>
      <c r="BF157" s="228">
        <f>IF(N157="snížená",J157,0)</f>
        <v>0</v>
      </c>
      <c r="BG157" s="228">
        <f>IF(N157="zákl. přenesená",J157,0)</f>
        <v>0</v>
      </c>
      <c r="BH157" s="228">
        <f>IF(N157="sníž. přenesená",J157,0)</f>
        <v>0</v>
      </c>
      <c r="BI157" s="228">
        <f>IF(N157="nulová",J157,0)</f>
        <v>0</v>
      </c>
      <c r="BJ157" s="16" t="s">
        <v>21</v>
      </c>
      <c r="BK157" s="228">
        <f>ROUND(I157*H157,2)</f>
        <v>0</v>
      </c>
      <c r="BL157" s="16" t="s">
        <v>166</v>
      </c>
      <c r="BM157" s="227" t="s">
        <v>234</v>
      </c>
    </row>
    <row r="158" s="2" customFormat="1" ht="24.15" customHeight="1">
      <c r="A158" s="37"/>
      <c r="B158" s="38"/>
      <c r="C158" s="215" t="s">
        <v>235</v>
      </c>
      <c r="D158" s="215" t="s">
        <v>162</v>
      </c>
      <c r="E158" s="216" t="s">
        <v>236</v>
      </c>
      <c r="F158" s="217" t="s">
        <v>237</v>
      </c>
      <c r="G158" s="218" t="s">
        <v>165</v>
      </c>
      <c r="H158" s="219">
        <v>4</v>
      </c>
      <c r="I158" s="220"/>
      <c r="J158" s="221">
        <f>ROUND(I158*H158,2)</f>
        <v>0</v>
      </c>
      <c r="K158" s="222"/>
      <c r="L158" s="43"/>
      <c r="M158" s="223" t="s">
        <v>1</v>
      </c>
      <c r="N158" s="224" t="s">
        <v>45</v>
      </c>
      <c r="O158" s="90"/>
      <c r="P158" s="225">
        <f>O158*H158</f>
        <v>0</v>
      </c>
      <c r="Q158" s="225">
        <v>0.15478</v>
      </c>
      <c r="R158" s="225">
        <f>Q158*H158</f>
        <v>0.61912</v>
      </c>
      <c r="S158" s="225">
        <v>0</v>
      </c>
      <c r="T158" s="22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7" t="s">
        <v>166</v>
      </c>
      <c r="AT158" s="227" t="s">
        <v>162</v>
      </c>
      <c r="AU158" s="227" t="s">
        <v>89</v>
      </c>
      <c r="AY158" s="16" t="s">
        <v>160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6" t="s">
        <v>21</v>
      </c>
      <c r="BK158" s="228">
        <f>ROUND(I158*H158,2)</f>
        <v>0</v>
      </c>
      <c r="BL158" s="16" t="s">
        <v>166</v>
      </c>
      <c r="BM158" s="227" t="s">
        <v>238</v>
      </c>
    </row>
    <row r="159" s="13" customFormat="1">
      <c r="A159" s="13"/>
      <c r="B159" s="234"/>
      <c r="C159" s="235"/>
      <c r="D159" s="229" t="s">
        <v>170</v>
      </c>
      <c r="E159" s="236" t="s">
        <v>1</v>
      </c>
      <c r="F159" s="237" t="s">
        <v>166</v>
      </c>
      <c r="G159" s="235"/>
      <c r="H159" s="238">
        <v>4</v>
      </c>
      <c r="I159" s="239"/>
      <c r="J159" s="235"/>
      <c r="K159" s="235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170</v>
      </c>
      <c r="AU159" s="244" t="s">
        <v>89</v>
      </c>
      <c r="AV159" s="13" t="s">
        <v>89</v>
      </c>
      <c r="AW159" s="13" t="s">
        <v>36</v>
      </c>
      <c r="AX159" s="13" t="s">
        <v>21</v>
      </c>
      <c r="AY159" s="244" t="s">
        <v>160</v>
      </c>
    </row>
    <row r="160" s="2" customFormat="1" ht="24.15" customHeight="1">
      <c r="A160" s="37"/>
      <c r="B160" s="38"/>
      <c r="C160" s="215" t="s">
        <v>8</v>
      </c>
      <c r="D160" s="215" t="s">
        <v>162</v>
      </c>
      <c r="E160" s="216" t="s">
        <v>239</v>
      </c>
      <c r="F160" s="217" t="s">
        <v>240</v>
      </c>
      <c r="G160" s="218" t="s">
        <v>165</v>
      </c>
      <c r="H160" s="219">
        <v>4</v>
      </c>
      <c r="I160" s="220"/>
      <c r="J160" s="221">
        <f>ROUND(I160*H160,2)</f>
        <v>0</v>
      </c>
      <c r="K160" s="222"/>
      <c r="L160" s="43"/>
      <c r="M160" s="223" t="s">
        <v>1</v>
      </c>
      <c r="N160" s="224" t="s">
        <v>45</v>
      </c>
      <c r="O160" s="90"/>
      <c r="P160" s="225">
        <f>O160*H160</f>
        <v>0</v>
      </c>
      <c r="Q160" s="225">
        <v>0</v>
      </c>
      <c r="R160" s="225">
        <f>Q160*H160</f>
        <v>0</v>
      </c>
      <c r="S160" s="225">
        <v>0</v>
      </c>
      <c r="T160" s="22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7" t="s">
        <v>166</v>
      </c>
      <c r="AT160" s="227" t="s">
        <v>162</v>
      </c>
      <c r="AU160" s="227" t="s">
        <v>89</v>
      </c>
      <c r="AY160" s="16" t="s">
        <v>160</v>
      </c>
      <c r="BE160" s="228">
        <f>IF(N160="základní",J160,0)</f>
        <v>0</v>
      </c>
      <c r="BF160" s="228">
        <f>IF(N160="snížená",J160,0)</f>
        <v>0</v>
      </c>
      <c r="BG160" s="228">
        <f>IF(N160="zákl. přenesená",J160,0)</f>
        <v>0</v>
      </c>
      <c r="BH160" s="228">
        <f>IF(N160="sníž. přenesená",J160,0)</f>
        <v>0</v>
      </c>
      <c r="BI160" s="228">
        <f>IF(N160="nulová",J160,0)</f>
        <v>0</v>
      </c>
      <c r="BJ160" s="16" t="s">
        <v>21</v>
      </c>
      <c r="BK160" s="228">
        <f>ROUND(I160*H160,2)</f>
        <v>0</v>
      </c>
      <c r="BL160" s="16" t="s">
        <v>166</v>
      </c>
      <c r="BM160" s="227" t="s">
        <v>241</v>
      </c>
    </row>
    <row r="161" s="2" customFormat="1" ht="24.15" customHeight="1">
      <c r="A161" s="37"/>
      <c r="B161" s="38"/>
      <c r="C161" s="215" t="s">
        <v>242</v>
      </c>
      <c r="D161" s="215" t="s">
        <v>162</v>
      </c>
      <c r="E161" s="216" t="s">
        <v>243</v>
      </c>
      <c r="F161" s="217" t="s">
        <v>244</v>
      </c>
      <c r="G161" s="218" t="s">
        <v>165</v>
      </c>
      <c r="H161" s="219">
        <v>36</v>
      </c>
      <c r="I161" s="220"/>
      <c r="J161" s="221">
        <f>ROUND(I161*H161,2)</f>
        <v>0</v>
      </c>
      <c r="K161" s="222"/>
      <c r="L161" s="43"/>
      <c r="M161" s="223" t="s">
        <v>1</v>
      </c>
      <c r="N161" s="224" t="s">
        <v>45</v>
      </c>
      <c r="O161" s="90"/>
      <c r="P161" s="225">
        <f>O161*H161</f>
        <v>0</v>
      </c>
      <c r="Q161" s="225">
        <v>9.0000000000000006E-05</v>
      </c>
      <c r="R161" s="225">
        <f>Q161*H161</f>
        <v>0.0032400000000000003</v>
      </c>
      <c r="S161" s="225">
        <v>0</v>
      </c>
      <c r="T161" s="22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7" t="s">
        <v>166</v>
      </c>
      <c r="AT161" s="227" t="s">
        <v>162</v>
      </c>
      <c r="AU161" s="227" t="s">
        <v>89</v>
      </c>
      <c r="AY161" s="16" t="s">
        <v>160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6" t="s">
        <v>21</v>
      </c>
      <c r="BK161" s="228">
        <f>ROUND(I161*H161,2)</f>
        <v>0</v>
      </c>
      <c r="BL161" s="16" t="s">
        <v>166</v>
      </c>
      <c r="BM161" s="227" t="s">
        <v>245</v>
      </c>
    </row>
    <row r="162" s="2" customFormat="1">
      <c r="A162" s="37"/>
      <c r="B162" s="38"/>
      <c r="C162" s="39"/>
      <c r="D162" s="229" t="s">
        <v>168</v>
      </c>
      <c r="E162" s="39"/>
      <c r="F162" s="230" t="s">
        <v>246</v>
      </c>
      <c r="G162" s="39"/>
      <c r="H162" s="39"/>
      <c r="I162" s="231"/>
      <c r="J162" s="39"/>
      <c r="K162" s="39"/>
      <c r="L162" s="43"/>
      <c r="M162" s="232"/>
      <c r="N162" s="233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168</v>
      </c>
      <c r="AU162" s="16" t="s">
        <v>89</v>
      </c>
    </row>
    <row r="163" s="13" customFormat="1">
      <c r="A163" s="13"/>
      <c r="B163" s="234"/>
      <c r="C163" s="235"/>
      <c r="D163" s="229" t="s">
        <v>170</v>
      </c>
      <c r="E163" s="236" t="s">
        <v>1</v>
      </c>
      <c r="F163" s="237" t="s">
        <v>247</v>
      </c>
      <c r="G163" s="235"/>
      <c r="H163" s="238">
        <v>36</v>
      </c>
      <c r="I163" s="239"/>
      <c r="J163" s="235"/>
      <c r="K163" s="235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170</v>
      </c>
      <c r="AU163" s="244" t="s">
        <v>89</v>
      </c>
      <c r="AV163" s="13" t="s">
        <v>89</v>
      </c>
      <c r="AW163" s="13" t="s">
        <v>36</v>
      </c>
      <c r="AX163" s="13" t="s">
        <v>21</v>
      </c>
      <c r="AY163" s="244" t="s">
        <v>160</v>
      </c>
    </row>
    <row r="164" s="2" customFormat="1" ht="16.5" customHeight="1">
      <c r="A164" s="37"/>
      <c r="B164" s="38"/>
      <c r="C164" s="215" t="s">
        <v>248</v>
      </c>
      <c r="D164" s="215" t="s">
        <v>162</v>
      </c>
      <c r="E164" s="216" t="s">
        <v>249</v>
      </c>
      <c r="F164" s="217" t="s">
        <v>250</v>
      </c>
      <c r="G164" s="218" t="s">
        <v>165</v>
      </c>
      <c r="H164" s="219">
        <v>36</v>
      </c>
      <c r="I164" s="220"/>
      <c r="J164" s="221">
        <f>ROUND(I164*H164,2)</f>
        <v>0</v>
      </c>
      <c r="K164" s="222"/>
      <c r="L164" s="43"/>
      <c r="M164" s="223" t="s">
        <v>1</v>
      </c>
      <c r="N164" s="224" t="s">
        <v>45</v>
      </c>
      <c r="O164" s="90"/>
      <c r="P164" s="225">
        <f>O164*H164</f>
        <v>0</v>
      </c>
      <c r="Q164" s="225">
        <v>0.00133</v>
      </c>
      <c r="R164" s="225">
        <f>Q164*H164</f>
        <v>0.047879999999999999</v>
      </c>
      <c r="S164" s="225">
        <v>0</v>
      </c>
      <c r="T164" s="22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7" t="s">
        <v>166</v>
      </c>
      <c r="AT164" s="227" t="s">
        <v>162</v>
      </c>
      <c r="AU164" s="227" t="s">
        <v>89</v>
      </c>
      <c r="AY164" s="16" t="s">
        <v>160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16" t="s">
        <v>21</v>
      </c>
      <c r="BK164" s="228">
        <f>ROUND(I164*H164,2)</f>
        <v>0</v>
      </c>
      <c r="BL164" s="16" t="s">
        <v>166</v>
      </c>
      <c r="BM164" s="227" t="s">
        <v>251</v>
      </c>
    </row>
    <row r="165" s="2" customFormat="1">
      <c r="A165" s="37"/>
      <c r="B165" s="38"/>
      <c r="C165" s="39"/>
      <c r="D165" s="229" t="s">
        <v>168</v>
      </c>
      <c r="E165" s="39"/>
      <c r="F165" s="230" t="s">
        <v>252</v>
      </c>
      <c r="G165" s="39"/>
      <c r="H165" s="39"/>
      <c r="I165" s="231"/>
      <c r="J165" s="39"/>
      <c r="K165" s="39"/>
      <c r="L165" s="43"/>
      <c r="M165" s="232"/>
      <c r="N165" s="233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168</v>
      </c>
      <c r="AU165" s="16" t="s">
        <v>89</v>
      </c>
    </row>
    <row r="166" s="13" customFormat="1">
      <c r="A166" s="13"/>
      <c r="B166" s="234"/>
      <c r="C166" s="235"/>
      <c r="D166" s="229" t="s">
        <v>170</v>
      </c>
      <c r="E166" s="236" t="s">
        <v>1</v>
      </c>
      <c r="F166" s="237" t="s">
        <v>247</v>
      </c>
      <c r="G166" s="235"/>
      <c r="H166" s="238">
        <v>36</v>
      </c>
      <c r="I166" s="239"/>
      <c r="J166" s="235"/>
      <c r="K166" s="235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170</v>
      </c>
      <c r="AU166" s="244" t="s">
        <v>89</v>
      </c>
      <c r="AV166" s="13" t="s">
        <v>89</v>
      </c>
      <c r="AW166" s="13" t="s">
        <v>36</v>
      </c>
      <c r="AX166" s="13" t="s">
        <v>21</v>
      </c>
      <c r="AY166" s="244" t="s">
        <v>160</v>
      </c>
    </row>
    <row r="167" s="2" customFormat="1" ht="24.15" customHeight="1">
      <c r="A167" s="37"/>
      <c r="B167" s="38"/>
      <c r="C167" s="215" t="s">
        <v>253</v>
      </c>
      <c r="D167" s="215" t="s">
        <v>162</v>
      </c>
      <c r="E167" s="216" t="s">
        <v>254</v>
      </c>
      <c r="F167" s="217" t="s">
        <v>255</v>
      </c>
      <c r="G167" s="218" t="s">
        <v>223</v>
      </c>
      <c r="H167" s="219">
        <v>6</v>
      </c>
      <c r="I167" s="220"/>
      <c r="J167" s="221">
        <f>ROUND(I167*H167,2)</f>
        <v>0</v>
      </c>
      <c r="K167" s="222"/>
      <c r="L167" s="43"/>
      <c r="M167" s="223" t="s">
        <v>1</v>
      </c>
      <c r="N167" s="224" t="s">
        <v>45</v>
      </c>
      <c r="O167" s="90"/>
      <c r="P167" s="225">
        <f>O167*H167</f>
        <v>0</v>
      </c>
      <c r="Q167" s="225">
        <v>0.00020000000000000001</v>
      </c>
      <c r="R167" s="225">
        <f>Q167*H167</f>
        <v>0.0012000000000000001</v>
      </c>
      <c r="S167" s="225">
        <v>0</v>
      </c>
      <c r="T167" s="226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7" t="s">
        <v>166</v>
      </c>
      <c r="AT167" s="227" t="s">
        <v>162</v>
      </c>
      <c r="AU167" s="227" t="s">
        <v>89</v>
      </c>
      <c r="AY167" s="16" t="s">
        <v>160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6" t="s">
        <v>21</v>
      </c>
      <c r="BK167" s="228">
        <f>ROUND(I167*H167,2)</f>
        <v>0</v>
      </c>
      <c r="BL167" s="16" t="s">
        <v>166</v>
      </c>
      <c r="BM167" s="227" t="s">
        <v>256</v>
      </c>
    </row>
    <row r="168" s="2" customFormat="1">
      <c r="A168" s="37"/>
      <c r="B168" s="38"/>
      <c r="C168" s="39"/>
      <c r="D168" s="229" t="s">
        <v>168</v>
      </c>
      <c r="E168" s="39"/>
      <c r="F168" s="230" t="s">
        <v>257</v>
      </c>
      <c r="G168" s="39"/>
      <c r="H168" s="39"/>
      <c r="I168" s="231"/>
      <c r="J168" s="39"/>
      <c r="K168" s="39"/>
      <c r="L168" s="43"/>
      <c r="M168" s="232"/>
      <c r="N168" s="233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168</v>
      </c>
      <c r="AU168" s="16" t="s">
        <v>89</v>
      </c>
    </row>
    <row r="169" s="13" customFormat="1">
      <c r="A169" s="13"/>
      <c r="B169" s="234"/>
      <c r="C169" s="235"/>
      <c r="D169" s="229" t="s">
        <v>170</v>
      </c>
      <c r="E169" s="236" t="s">
        <v>1</v>
      </c>
      <c r="F169" s="237" t="s">
        <v>194</v>
      </c>
      <c r="G169" s="235"/>
      <c r="H169" s="238">
        <v>6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170</v>
      </c>
      <c r="AU169" s="244" t="s">
        <v>89</v>
      </c>
      <c r="AV169" s="13" t="s">
        <v>89</v>
      </c>
      <c r="AW169" s="13" t="s">
        <v>36</v>
      </c>
      <c r="AX169" s="13" t="s">
        <v>21</v>
      </c>
      <c r="AY169" s="244" t="s">
        <v>160</v>
      </c>
    </row>
    <row r="170" s="2" customFormat="1" ht="21.75" customHeight="1">
      <c r="A170" s="37"/>
      <c r="B170" s="38"/>
      <c r="C170" s="245" t="s">
        <v>258</v>
      </c>
      <c r="D170" s="245" t="s">
        <v>231</v>
      </c>
      <c r="E170" s="246" t="s">
        <v>259</v>
      </c>
      <c r="F170" s="247" t="s">
        <v>260</v>
      </c>
      <c r="G170" s="248" t="s">
        <v>261</v>
      </c>
      <c r="H170" s="249">
        <v>1.6519999999999999</v>
      </c>
      <c r="I170" s="250"/>
      <c r="J170" s="251">
        <f>ROUND(I170*H170,2)</f>
        <v>0</v>
      </c>
      <c r="K170" s="252"/>
      <c r="L170" s="253"/>
      <c r="M170" s="254" t="s">
        <v>1</v>
      </c>
      <c r="N170" s="255" t="s">
        <v>45</v>
      </c>
      <c r="O170" s="90"/>
      <c r="P170" s="225">
        <f>O170*H170</f>
        <v>0</v>
      </c>
      <c r="Q170" s="225">
        <v>1</v>
      </c>
      <c r="R170" s="225">
        <f>Q170*H170</f>
        <v>1.6519999999999999</v>
      </c>
      <c r="S170" s="225">
        <v>0</v>
      </c>
      <c r="T170" s="226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7" t="s">
        <v>205</v>
      </c>
      <c r="AT170" s="227" t="s">
        <v>231</v>
      </c>
      <c r="AU170" s="227" t="s">
        <v>89</v>
      </c>
      <c r="AY170" s="16" t="s">
        <v>160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16" t="s">
        <v>21</v>
      </c>
      <c r="BK170" s="228">
        <f>ROUND(I170*H170,2)</f>
        <v>0</v>
      </c>
      <c r="BL170" s="16" t="s">
        <v>166</v>
      </c>
      <c r="BM170" s="227" t="s">
        <v>262</v>
      </c>
    </row>
    <row r="171" s="2" customFormat="1">
      <c r="A171" s="37"/>
      <c r="B171" s="38"/>
      <c r="C171" s="39"/>
      <c r="D171" s="229" t="s">
        <v>168</v>
      </c>
      <c r="E171" s="39"/>
      <c r="F171" s="230" t="s">
        <v>263</v>
      </c>
      <c r="G171" s="39"/>
      <c r="H171" s="39"/>
      <c r="I171" s="231"/>
      <c r="J171" s="39"/>
      <c r="K171" s="39"/>
      <c r="L171" s="43"/>
      <c r="M171" s="232"/>
      <c r="N171" s="233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168</v>
      </c>
      <c r="AU171" s="16" t="s">
        <v>89</v>
      </c>
    </row>
    <row r="172" s="13" customFormat="1">
      <c r="A172" s="13"/>
      <c r="B172" s="234"/>
      <c r="C172" s="235"/>
      <c r="D172" s="229" t="s">
        <v>170</v>
      </c>
      <c r="E172" s="236" t="s">
        <v>1</v>
      </c>
      <c r="F172" s="237" t="s">
        <v>264</v>
      </c>
      <c r="G172" s="235"/>
      <c r="H172" s="238">
        <v>1.6519999999999999</v>
      </c>
      <c r="I172" s="239"/>
      <c r="J172" s="235"/>
      <c r="K172" s="235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170</v>
      </c>
      <c r="AU172" s="244" t="s">
        <v>89</v>
      </c>
      <c r="AV172" s="13" t="s">
        <v>89</v>
      </c>
      <c r="AW172" s="13" t="s">
        <v>36</v>
      </c>
      <c r="AX172" s="13" t="s">
        <v>21</v>
      </c>
      <c r="AY172" s="244" t="s">
        <v>160</v>
      </c>
    </row>
    <row r="173" s="2" customFormat="1" ht="24.15" customHeight="1">
      <c r="A173" s="37"/>
      <c r="B173" s="38"/>
      <c r="C173" s="215" t="s">
        <v>265</v>
      </c>
      <c r="D173" s="215" t="s">
        <v>162</v>
      </c>
      <c r="E173" s="216" t="s">
        <v>266</v>
      </c>
      <c r="F173" s="217" t="s">
        <v>267</v>
      </c>
      <c r="G173" s="218" t="s">
        <v>184</v>
      </c>
      <c r="H173" s="219">
        <v>10</v>
      </c>
      <c r="I173" s="220"/>
      <c r="J173" s="221">
        <f>ROUND(I173*H173,2)</f>
        <v>0</v>
      </c>
      <c r="K173" s="222"/>
      <c r="L173" s="43"/>
      <c r="M173" s="223" t="s">
        <v>1</v>
      </c>
      <c r="N173" s="224" t="s">
        <v>45</v>
      </c>
      <c r="O173" s="90"/>
      <c r="P173" s="225">
        <f>O173*H173</f>
        <v>0</v>
      </c>
      <c r="Q173" s="225">
        <v>0.029440000000000001</v>
      </c>
      <c r="R173" s="225">
        <f>Q173*H173</f>
        <v>0.2944</v>
      </c>
      <c r="S173" s="225">
        <v>0</v>
      </c>
      <c r="T173" s="226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7" t="s">
        <v>166</v>
      </c>
      <c r="AT173" s="227" t="s">
        <v>162</v>
      </c>
      <c r="AU173" s="227" t="s">
        <v>89</v>
      </c>
      <c r="AY173" s="16" t="s">
        <v>160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16" t="s">
        <v>21</v>
      </c>
      <c r="BK173" s="228">
        <f>ROUND(I173*H173,2)</f>
        <v>0</v>
      </c>
      <c r="BL173" s="16" t="s">
        <v>166</v>
      </c>
      <c r="BM173" s="227" t="s">
        <v>268</v>
      </c>
    </row>
    <row r="174" s="13" customFormat="1">
      <c r="A174" s="13"/>
      <c r="B174" s="234"/>
      <c r="C174" s="235"/>
      <c r="D174" s="229" t="s">
        <v>170</v>
      </c>
      <c r="E174" s="236" t="s">
        <v>1</v>
      </c>
      <c r="F174" s="237" t="s">
        <v>269</v>
      </c>
      <c r="G174" s="235"/>
      <c r="H174" s="238">
        <v>10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170</v>
      </c>
      <c r="AU174" s="244" t="s">
        <v>89</v>
      </c>
      <c r="AV174" s="13" t="s">
        <v>89</v>
      </c>
      <c r="AW174" s="13" t="s">
        <v>36</v>
      </c>
      <c r="AX174" s="13" t="s">
        <v>21</v>
      </c>
      <c r="AY174" s="244" t="s">
        <v>160</v>
      </c>
    </row>
    <row r="175" s="2" customFormat="1" ht="24.15" customHeight="1">
      <c r="A175" s="37"/>
      <c r="B175" s="38"/>
      <c r="C175" s="215" t="s">
        <v>7</v>
      </c>
      <c r="D175" s="215" t="s">
        <v>162</v>
      </c>
      <c r="E175" s="216" t="s">
        <v>270</v>
      </c>
      <c r="F175" s="217" t="s">
        <v>271</v>
      </c>
      <c r="G175" s="218" t="s">
        <v>184</v>
      </c>
      <c r="H175" s="219">
        <v>156.24000000000001</v>
      </c>
      <c r="I175" s="220"/>
      <c r="J175" s="221">
        <f>ROUND(I175*H175,2)</f>
        <v>0</v>
      </c>
      <c r="K175" s="222"/>
      <c r="L175" s="43"/>
      <c r="M175" s="223" t="s">
        <v>1</v>
      </c>
      <c r="N175" s="224" t="s">
        <v>45</v>
      </c>
      <c r="O175" s="90"/>
      <c r="P175" s="225">
        <f>O175*H175</f>
        <v>0</v>
      </c>
      <c r="Q175" s="225">
        <v>0</v>
      </c>
      <c r="R175" s="225">
        <f>Q175*H175</f>
        <v>0</v>
      </c>
      <c r="S175" s="225">
        <v>0.44</v>
      </c>
      <c r="T175" s="226">
        <f>S175*H175</f>
        <v>68.74560000000001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7" t="s">
        <v>166</v>
      </c>
      <c r="AT175" s="227" t="s">
        <v>162</v>
      </c>
      <c r="AU175" s="227" t="s">
        <v>89</v>
      </c>
      <c r="AY175" s="16" t="s">
        <v>160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16" t="s">
        <v>21</v>
      </c>
      <c r="BK175" s="228">
        <f>ROUND(I175*H175,2)</f>
        <v>0</v>
      </c>
      <c r="BL175" s="16" t="s">
        <v>166</v>
      </c>
      <c r="BM175" s="227" t="s">
        <v>272</v>
      </c>
    </row>
    <row r="176" s="13" customFormat="1">
      <c r="A176" s="13"/>
      <c r="B176" s="234"/>
      <c r="C176" s="235"/>
      <c r="D176" s="229" t="s">
        <v>170</v>
      </c>
      <c r="E176" s="236" t="s">
        <v>113</v>
      </c>
      <c r="F176" s="237" t="s">
        <v>273</v>
      </c>
      <c r="G176" s="235"/>
      <c r="H176" s="238">
        <v>156.24000000000001</v>
      </c>
      <c r="I176" s="239"/>
      <c r="J176" s="235"/>
      <c r="K176" s="235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170</v>
      </c>
      <c r="AU176" s="244" t="s">
        <v>89</v>
      </c>
      <c r="AV176" s="13" t="s">
        <v>89</v>
      </c>
      <c r="AW176" s="13" t="s">
        <v>36</v>
      </c>
      <c r="AX176" s="13" t="s">
        <v>21</v>
      </c>
      <c r="AY176" s="244" t="s">
        <v>160</v>
      </c>
    </row>
    <row r="177" s="2" customFormat="1" ht="33" customHeight="1">
      <c r="A177" s="37"/>
      <c r="B177" s="38"/>
      <c r="C177" s="215" t="s">
        <v>274</v>
      </c>
      <c r="D177" s="215" t="s">
        <v>162</v>
      </c>
      <c r="E177" s="216" t="s">
        <v>275</v>
      </c>
      <c r="F177" s="217" t="s">
        <v>276</v>
      </c>
      <c r="G177" s="218" t="s">
        <v>190</v>
      </c>
      <c r="H177" s="219">
        <v>201.77500000000001</v>
      </c>
      <c r="I177" s="220"/>
      <c r="J177" s="221">
        <f>ROUND(I177*H177,2)</f>
        <v>0</v>
      </c>
      <c r="K177" s="222"/>
      <c r="L177" s="43"/>
      <c r="M177" s="223" t="s">
        <v>1</v>
      </c>
      <c r="N177" s="224" t="s">
        <v>45</v>
      </c>
      <c r="O177" s="90"/>
      <c r="P177" s="225">
        <f>O177*H177</f>
        <v>0</v>
      </c>
      <c r="Q177" s="225">
        <v>0</v>
      </c>
      <c r="R177" s="225">
        <f>Q177*H177</f>
        <v>0</v>
      </c>
      <c r="S177" s="225">
        <v>0</v>
      </c>
      <c r="T177" s="226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7" t="s">
        <v>166</v>
      </c>
      <c r="AT177" s="227" t="s">
        <v>162</v>
      </c>
      <c r="AU177" s="227" t="s">
        <v>89</v>
      </c>
      <c r="AY177" s="16" t="s">
        <v>160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6" t="s">
        <v>21</v>
      </c>
      <c r="BK177" s="228">
        <f>ROUND(I177*H177,2)</f>
        <v>0</v>
      </c>
      <c r="BL177" s="16" t="s">
        <v>166</v>
      </c>
      <c r="BM177" s="227" t="s">
        <v>277</v>
      </c>
    </row>
    <row r="178" s="13" customFormat="1">
      <c r="A178" s="13"/>
      <c r="B178" s="234"/>
      <c r="C178" s="235"/>
      <c r="D178" s="229" t="s">
        <v>170</v>
      </c>
      <c r="E178" s="236" t="s">
        <v>97</v>
      </c>
      <c r="F178" s="237" t="s">
        <v>278</v>
      </c>
      <c r="G178" s="235"/>
      <c r="H178" s="238">
        <v>201.77500000000001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170</v>
      </c>
      <c r="AU178" s="244" t="s">
        <v>89</v>
      </c>
      <c r="AV178" s="13" t="s">
        <v>89</v>
      </c>
      <c r="AW178" s="13" t="s">
        <v>36</v>
      </c>
      <c r="AX178" s="13" t="s">
        <v>21</v>
      </c>
      <c r="AY178" s="244" t="s">
        <v>160</v>
      </c>
    </row>
    <row r="179" s="2" customFormat="1" ht="24.15" customHeight="1">
      <c r="A179" s="37"/>
      <c r="B179" s="38"/>
      <c r="C179" s="215" t="s">
        <v>279</v>
      </c>
      <c r="D179" s="215" t="s">
        <v>162</v>
      </c>
      <c r="E179" s="216" t="s">
        <v>280</v>
      </c>
      <c r="F179" s="217" t="s">
        <v>281</v>
      </c>
      <c r="G179" s="218" t="s">
        <v>190</v>
      </c>
      <c r="H179" s="219">
        <v>370.947</v>
      </c>
      <c r="I179" s="220"/>
      <c r="J179" s="221">
        <f>ROUND(I179*H179,2)</f>
        <v>0</v>
      </c>
      <c r="K179" s="222"/>
      <c r="L179" s="43"/>
      <c r="M179" s="223" t="s">
        <v>1</v>
      </c>
      <c r="N179" s="224" t="s">
        <v>45</v>
      </c>
      <c r="O179" s="90"/>
      <c r="P179" s="225">
        <f>O179*H179</f>
        <v>0</v>
      </c>
      <c r="Q179" s="225">
        <v>0</v>
      </c>
      <c r="R179" s="225">
        <f>Q179*H179</f>
        <v>0</v>
      </c>
      <c r="S179" s="225">
        <v>0</v>
      </c>
      <c r="T179" s="226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7" t="s">
        <v>166</v>
      </c>
      <c r="AT179" s="227" t="s">
        <v>162</v>
      </c>
      <c r="AU179" s="227" t="s">
        <v>89</v>
      </c>
      <c r="AY179" s="16" t="s">
        <v>160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6" t="s">
        <v>21</v>
      </c>
      <c r="BK179" s="228">
        <f>ROUND(I179*H179,2)</f>
        <v>0</v>
      </c>
      <c r="BL179" s="16" t="s">
        <v>166</v>
      </c>
      <c r="BM179" s="227" t="s">
        <v>282</v>
      </c>
    </row>
    <row r="180" s="13" customFormat="1">
      <c r="A180" s="13"/>
      <c r="B180" s="234"/>
      <c r="C180" s="235"/>
      <c r="D180" s="229" t="s">
        <v>170</v>
      </c>
      <c r="E180" s="236" t="s">
        <v>119</v>
      </c>
      <c r="F180" s="237" t="s">
        <v>283</v>
      </c>
      <c r="G180" s="235"/>
      <c r="H180" s="238">
        <v>370.947</v>
      </c>
      <c r="I180" s="239"/>
      <c r="J180" s="235"/>
      <c r="K180" s="235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170</v>
      </c>
      <c r="AU180" s="244" t="s">
        <v>89</v>
      </c>
      <c r="AV180" s="13" t="s">
        <v>89</v>
      </c>
      <c r="AW180" s="13" t="s">
        <v>36</v>
      </c>
      <c r="AX180" s="13" t="s">
        <v>80</v>
      </c>
      <c r="AY180" s="244" t="s">
        <v>160</v>
      </c>
    </row>
    <row r="181" s="14" customFormat="1">
      <c r="A181" s="14"/>
      <c r="B181" s="256"/>
      <c r="C181" s="257"/>
      <c r="D181" s="229" t="s">
        <v>170</v>
      </c>
      <c r="E181" s="258" t="s">
        <v>1</v>
      </c>
      <c r="F181" s="259" t="s">
        <v>284</v>
      </c>
      <c r="G181" s="257"/>
      <c r="H181" s="260">
        <v>370.947</v>
      </c>
      <c r="I181" s="261"/>
      <c r="J181" s="257"/>
      <c r="K181" s="257"/>
      <c r="L181" s="262"/>
      <c r="M181" s="263"/>
      <c r="N181" s="264"/>
      <c r="O181" s="264"/>
      <c r="P181" s="264"/>
      <c r="Q181" s="264"/>
      <c r="R181" s="264"/>
      <c r="S181" s="264"/>
      <c r="T181" s="26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6" t="s">
        <v>170</v>
      </c>
      <c r="AU181" s="266" t="s">
        <v>89</v>
      </c>
      <c r="AV181" s="14" t="s">
        <v>166</v>
      </c>
      <c r="AW181" s="14" t="s">
        <v>36</v>
      </c>
      <c r="AX181" s="14" t="s">
        <v>21</v>
      </c>
      <c r="AY181" s="266" t="s">
        <v>160</v>
      </c>
    </row>
    <row r="182" s="2" customFormat="1" ht="37.8" customHeight="1">
      <c r="A182" s="37"/>
      <c r="B182" s="38"/>
      <c r="C182" s="215" t="s">
        <v>285</v>
      </c>
      <c r="D182" s="215" t="s">
        <v>162</v>
      </c>
      <c r="E182" s="216" t="s">
        <v>286</v>
      </c>
      <c r="F182" s="217" t="s">
        <v>287</v>
      </c>
      <c r="G182" s="218" t="s">
        <v>190</v>
      </c>
      <c r="H182" s="219">
        <v>370.947</v>
      </c>
      <c r="I182" s="220"/>
      <c r="J182" s="221">
        <f>ROUND(I182*H182,2)</f>
        <v>0</v>
      </c>
      <c r="K182" s="222"/>
      <c r="L182" s="43"/>
      <c r="M182" s="223" t="s">
        <v>1</v>
      </c>
      <c r="N182" s="224" t="s">
        <v>45</v>
      </c>
      <c r="O182" s="90"/>
      <c r="P182" s="225">
        <f>O182*H182</f>
        <v>0</v>
      </c>
      <c r="Q182" s="225">
        <v>0</v>
      </c>
      <c r="R182" s="225">
        <f>Q182*H182</f>
        <v>0</v>
      </c>
      <c r="S182" s="225">
        <v>0</v>
      </c>
      <c r="T182" s="226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7" t="s">
        <v>166</v>
      </c>
      <c r="AT182" s="227" t="s">
        <v>162</v>
      </c>
      <c r="AU182" s="227" t="s">
        <v>89</v>
      </c>
      <c r="AY182" s="16" t="s">
        <v>160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16" t="s">
        <v>21</v>
      </c>
      <c r="BK182" s="228">
        <f>ROUND(I182*H182,2)</f>
        <v>0</v>
      </c>
      <c r="BL182" s="16" t="s">
        <v>166</v>
      </c>
      <c r="BM182" s="227" t="s">
        <v>288</v>
      </c>
    </row>
    <row r="183" s="13" customFormat="1">
      <c r="A183" s="13"/>
      <c r="B183" s="234"/>
      <c r="C183" s="235"/>
      <c r="D183" s="229" t="s">
        <v>170</v>
      </c>
      <c r="E183" s="236" t="s">
        <v>1</v>
      </c>
      <c r="F183" s="237" t="s">
        <v>119</v>
      </c>
      <c r="G183" s="235"/>
      <c r="H183" s="238">
        <v>370.947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170</v>
      </c>
      <c r="AU183" s="244" t="s">
        <v>89</v>
      </c>
      <c r="AV183" s="13" t="s">
        <v>89</v>
      </c>
      <c r="AW183" s="13" t="s">
        <v>36</v>
      </c>
      <c r="AX183" s="13" t="s">
        <v>21</v>
      </c>
      <c r="AY183" s="244" t="s">
        <v>160</v>
      </c>
    </row>
    <row r="184" s="2" customFormat="1" ht="37.8" customHeight="1">
      <c r="A184" s="37"/>
      <c r="B184" s="38"/>
      <c r="C184" s="215" t="s">
        <v>289</v>
      </c>
      <c r="D184" s="215" t="s">
        <v>162</v>
      </c>
      <c r="E184" s="216" t="s">
        <v>290</v>
      </c>
      <c r="F184" s="217" t="s">
        <v>291</v>
      </c>
      <c r="G184" s="218" t="s">
        <v>190</v>
      </c>
      <c r="H184" s="219">
        <v>3709.4699999999998</v>
      </c>
      <c r="I184" s="220"/>
      <c r="J184" s="221">
        <f>ROUND(I184*H184,2)</f>
        <v>0</v>
      </c>
      <c r="K184" s="222"/>
      <c r="L184" s="43"/>
      <c r="M184" s="223" t="s">
        <v>1</v>
      </c>
      <c r="N184" s="224" t="s">
        <v>45</v>
      </c>
      <c r="O184" s="90"/>
      <c r="P184" s="225">
        <f>O184*H184</f>
        <v>0</v>
      </c>
      <c r="Q184" s="225">
        <v>0</v>
      </c>
      <c r="R184" s="225">
        <f>Q184*H184</f>
        <v>0</v>
      </c>
      <c r="S184" s="225">
        <v>0</v>
      </c>
      <c r="T184" s="226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7" t="s">
        <v>166</v>
      </c>
      <c r="AT184" s="227" t="s">
        <v>162</v>
      </c>
      <c r="AU184" s="227" t="s">
        <v>89</v>
      </c>
      <c r="AY184" s="16" t="s">
        <v>160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6" t="s">
        <v>21</v>
      </c>
      <c r="BK184" s="228">
        <f>ROUND(I184*H184,2)</f>
        <v>0</v>
      </c>
      <c r="BL184" s="16" t="s">
        <v>166</v>
      </c>
      <c r="BM184" s="227" t="s">
        <v>292</v>
      </c>
    </row>
    <row r="185" s="13" customFormat="1">
      <c r="A185" s="13"/>
      <c r="B185" s="234"/>
      <c r="C185" s="235"/>
      <c r="D185" s="229" t="s">
        <v>170</v>
      </c>
      <c r="E185" s="236" t="s">
        <v>1</v>
      </c>
      <c r="F185" s="237" t="s">
        <v>293</v>
      </c>
      <c r="G185" s="235"/>
      <c r="H185" s="238">
        <v>3709.4699999999998</v>
      </c>
      <c r="I185" s="239"/>
      <c r="J185" s="235"/>
      <c r="K185" s="235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170</v>
      </c>
      <c r="AU185" s="244" t="s">
        <v>89</v>
      </c>
      <c r="AV185" s="13" t="s">
        <v>89</v>
      </c>
      <c r="AW185" s="13" t="s">
        <v>36</v>
      </c>
      <c r="AX185" s="13" t="s">
        <v>21</v>
      </c>
      <c r="AY185" s="244" t="s">
        <v>160</v>
      </c>
    </row>
    <row r="186" s="2" customFormat="1" ht="24.15" customHeight="1">
      <c r="A186" s="37"/>
      <c r="B186" s="38"/>
      <c r="C186" s="215" t="s">
        <v>294</v>
      </c>
      <c r="D186" s="215" t="s">
        <v>162</v>
      </c>
      <c r="E186" s="216" t="s">
        <v>295</v>
      </c>
      <c r="F186" s="217" t="s">
        <v>296</v>
      </c>
      <c r="G186" s="218" t="s">
        <v>190</v>
      </c>
      <c r="H186" s="219">
        <v>370.947</v>
      </c>
      <c r="I186" s="220"/>
      <c r="J186" s="221">
        <f>ROUND(I186*H186,2)</f>
        <v>0</v>
      </c>
      <c r="K186" s="222"/>
      <c r="L186" s="43"/>
      <c r="M186" s="223" t="s">
        <v>1</v>
      </c>
      <c r="N186" s="224" t="s">
        <v>45</v>
      </c>
      <c r="O186" s="90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7" t="s">
        <v>166</v>
      </c>
      <c r="AT186" s="227" t="s">
        <v>162</v>
      </c>
      <c r="AU186" s="227" t="s">
        <v>89</v>
      </c>
      <c r="AY186" s="16" t="s">
        <v>160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6" t="s">
        <v>21</v>
      </c>
      <c r="BK186" s="228">
        <f>ROUND(I186*H186,2)</f>
        <v>0</v>
      </c>
      <c r="BL186" s="16" t="s">
        <v>166</v>
      </c>
      <c r="BM186" s="227" t="s">
        <v>297</v>
      </c>
    </row>
    <row r="187" s="13" customFormat="1">
      <c r="A187" s="13"/>
      <c r="B187" s="234"/>
      <c r="C187" s="235"/>
      <c r="D187" s="229" t="s">
        <v>170</v>
      </c>
      <c r="E187" s="236" t="s">
        <v>1</v>
      </c>
      <c r="F187" s="237" t="s">
        <v>119</v>
      </c>
      <c r="G187" s="235"/>
      <c r="H187" s="238">
        <v>370.947</v>
      </c>
      <c r="I187" s="239"/>
      <c r="J187" s="235"/>
      <c r="K187" s="235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170</v>
      </c>
      <c r="AU187" s="244" t="s">
        <v>89</v>
      </c>
      <c r="AV187" s="13" t="s">
        <v>89</v>
      </c>
      <c r="AW187" s="13" t="s">
        <v>36</v>
      </c>
      <c r="AX187" s="13" t="s">
        <v>21</v>
      </c>
      <c r="AY187" s="244" t="s">
        <v>160</v>
      </c>
    </row>
    <row r="188" s="2" customFormat="1" ht="24.15" customHeight="1">
      <c r="A188" s="37"/>
      <c r="B188" s="38"/>
      <c r="C188" s="215" t="s">
        <v>298</v>
      </c>
      <c r="D188" s="215" t="s">
        <v>162</v>
      </c>
      <c r="E188" s="216" t="s">
        <v>299</v>
      </c>
      <c r="F188" s="217" t="s">
        <v>300</v>
      </c>
      <c r="G188" s="218" t="s">
        <v>261</v>
      </c>
      <c r="H188" s="219">
        <v>741.89400000000001</v>
      </c>
      <c r="I188" s="220"/>
      <c r="J188" s="221">
        <f>ROUND(I188*H188,2)</f>
        <v>0</v>
      </c>
      <c r="K188" s="222"/>
      <c r="L188" s="43"/>
      <c r="M188" s="223" t="s">
        <v>1</v>
      </c>
      <c r="N188" s="224" t="s">
        <v>45</v>
      </c>
      <c r="O188" s="90"/>
      <c r="P188" s="225">
        <f>O188*H188</f>
        <v>0</v>
      </c>
      <c r="Q188" s="225">
        <v>0</v>
      </c>
      <c r="R188" s="225">
        <f>Q188*H188</f>
        <v>0</v>
      </c>
      <c r="S188" s="225">
        <v>0</v>
      </c>
      <c r="T188" s="226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7" t="s">
        <v>166</v>
      </c>
      <c r="AT188" s="227" t="s">
        <v>162</v>
      </c>
      <c r="AU188" s="227" t="s">
        <v>89</v>
      </c>
      <c r="AY188" s="16" t="s">
        <v>160</v>
      </c>
      <c r="BE188" s="228">
        <f>IF(N188="základní",J188,0)</f>
        <v>0</v>
      </c>
      <c r="BF188" s="228">
        <f>IF(N188="snížená",J188,0)</f>
        <v>0</v>
      </c>
      <c r="BG188" s="228">
        <f>IF(N188="zákl. přenesená",J188,0)</f>
        <v>0</v>
      </c>
      <c r="BH188" s="228">
        <f>IF(N188="sníž. přenesená",J188,0)</f>
        <v>0</v>
      </c>
      <c r="BI188" s="228">
        <f>IF(N188="nulová",J188,0)</f>
        <v>0</v>
      </c>
      <c r="BJ188" s="16" t="s">
        <v>21</v>
      </c>
      <c r="BK188" s="228">
        <f>ROUND(I188*H188,2)</f>
        <v>0</v>
      </c>
      <c r="BL188" s="16" t="s">
        <v>166</v>
      </c>
      <c r="BM188" s="227" t="s">
        <v>301</v>
      </c>
    </row>
    <row r="189" s="13" customFormat="1">
      <c r="A189" s="13"/>
      <c r="B189" s="234"/>
      <c r="C189" s="235"/>
      <c r="D189" s="229" t="s">
        <v>170</v>
      </c>
      <c r="E189" s="236" t="s">
        <v>1</v>
      </c>
      <c r="F189" s="237" t="s">
        <v>302</v>
      </c>
      <c r="G189" s="235"/>
      <c r="H189" s="238">
        <v>741.89400000000001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170</v>
      </c>
      <c r="AU189" s="244" t="s">
        <v>89</v>
      </c>
      <c r="AV189" s="13" t="s">
        <v>89</v>
      </c>
      <c r="AW189" s="13" t="s">
        <v>36</v>
      </c>
      <c r="AX189" s="13" t="s">
        <v>80</v>
      </c>
      <c r="AY189" s="244" t="s">
        <v>160</v>
      </c>
    </row>
    <row r="190" s="14" customFormat="1">
      <c r="A190" s="14"/>
      <c r="B190" s="256"/>
      <c r="C190" s="257"/>
      <c r="D190" s="229" t="s">
        <v>170</v>
      </c>
      <c r="E190" s="258" t="s">
        <v>1</v>
      </c>
      <c r="F190" s="259" t="s">
        <v>284</v>
      </c>
      <c r="G190" s="257"/>
      <c r="H190" s="260">
        <v>741.89400000000001</v>
      </c>
      <c r="I190" s="261"/>
      <c r="J190" s="257"/>
      <c r="K190" s="257"/>
      <c r="L190" s="262"/>
      <c r="M190" s="263"/>
      <c r="N190" s="264"/>
      <c r="O190" s="264"/>
      <c r="P190" s="264"/>
      <c r="Q190" s="264"/>
      <c r="R190" s="264"/>
      <c r="S190" s="264"/>
      <c r="T190" s="26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6" t="s">
        <v>170</v>
      </c>
      <c r="AU190" s="266" t="s">
        <v>89</v>
      </c>
      <c r="AV190" s="14" t="s">
        <v>166</v>
      </c>
      <c r="AW190" s="14" t="s">
        <v>36</v>
      </c>
      <c r="AX190" s="14" t="s">
        <v>21</v>
      </c>
      <c r="AY190" s="266" t="s">
        <v>160</v>
      </c>
    </row>
    <row r="191" s="2" customFormat="1" ht="24.15" customHeight="1">
      <c r="A191" s="37"/>
      <c r="B191" s="38"/>
      <c r="C191" s="215" t="s">
        <v>303</v>
      </c>
      <c r="D191" s="215" t="s">
        <v>162</v>
      </c>
      <c r="E191" s="216" t="s">
        <v>304</v>
      </c>
      <c r="F191" s="217" t="s">
        <v>305</v>
      </c>
      <c r="G191" s="218" t="s">
        <v>190</v>
      </c>
      <c r="H191" s="219">
        <v>267.108</v>
      </c>
      <c r="I191" s="220"/>
      <c r="J191" s="221">
        <f>ROUND(I191*H191,2)</f>
        <v>0</v>
      </c>
      <c r="K191" s="222"/>
      <c r="L191" s="43"/>
      <c r="M191" s="223" t="s">
        <v>1</v>
      </c>
      <c r="N191" s="224" t="s">
        <v>45</v>
      </c>
      <c r="O191" s="90"/>
      <c r="P191" s="225">
        <f>O191*H191</f>
        <v>0</v>
      </c>
      <c r="Q191" s="225">
        <v>0</v>
      </c>
      <c r="R191" s="225">
        <f>Q191*H191</f>
        <v>0</v>
      </c>
      <c r="S191" s="225">
        <v>0</v>
      </c>
      <c r="T191" s="226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7" t="s">
        <v>166</v>
      </c>
      <c r="AT191" s="227" t="s">
        <v>162</v>
      </c>
      <c r="AU191" s="227" t="s">
        <v>89</v>
      </c>
      <c r="AY191" s="16" t="s">
        <v>160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6" t="s">
        <v>21</v>
      </c>
      <c r="BK191" s="228">
        <f>ROUND(I191*H191,2)</f>
        <v>0</v>
      </c>
      <c r="BL191" s="16" t="s">
        <v>166</v>
      </c>
      <c r="BM191" s="227" t="s">
        <v>306</v>
      </c>
    </row>
    <row r="192" s="2" customFormat="1">
      <c r="A192" s="37"/>
      <c r="B192" s="38"/>
      <c r="C192" s="39"/>
      <c r="D192" s="229" t="s">
        <v>168</v>
      </c>
      <c r="E192" s="39"/>
      <c r="F192" s="230" t="s">
        <v>307</v>
      </c>
      <c r="G192" s="39"/>
      <c r="H192" s="39"/>
      <c r="I192" s="231"/>
      <c r="J192" s="39"/>
      <c r="K192" s="39"/>
      <c r="L192" s="43"/>
      <c r="M192" s="232"/>
      <c r="N192" s="233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168</v>
      </c>
      <c r="AU192" s="16" t="s">
        <v>89</v>
      </c>
    </row>
    <row r="193" s="13" customFormat="1">
      <c r="A193" s="13"/>
      <c r="B193" s="234"/>
      <c r="C193" s="235"/>
      <c r="D193" s="229" t="s">
        <v>170</v>
      </c>
      <c r="E193" s="236" t="s">
        <v>1</v>
      </c>
      <c r="F193" s="237" t="s">
        <v>308</v>
      </c>
      <c r="G193" s="235"/>
      <c r="H193" s="238">
        <v>267.108</v>
      </c>
      <c r="I193" s="239"/>
      <c r="J193" s="235"/>
      <c r="K193" s="235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170</v>
      </c>
      <c r="AU193" s="244" t="s">
        <v>89</v>
      </c>
      <c r="AV193" s="13" t="s">
        <v>89</v>
      </c>
      <c r="AW193" s="13" t="s">
        <v>36</v>
      </c>
      <c r="AX193" s="13" t="s">
        <v>21</v>
      </c>
      <c r="AY193" s="244" t="s">
        <v>160</v>
      </c>
    </row>
    <row r="194" s="2" customFormat="1" ht="16.5" customHeight="1">
      <c r="A194" s="37"/>
      <c r="B194" s="38"/>
      <c r="C194" s="245" t="s">
        <v>309</v>
      </c>
      <c r="D194" s="245" t="s">
        <v>231</v>
      </c>
      <c r="E194" s="246" t="s">
        <v>310</v>
      </c>
      <c r="F194" s="247" t="s">
        <v>311</v>
      </c>
      <c r="G194" s="248" t="s">
        <v>261</v>
      </c>
      <c r="H194" s="249">
        <v>534.21600000000001</v>
      </c>
      <c r="I194" s="250"/>
      <c r="J194" s="251">
        <f>ROUND(I194*H194,2)</f>
        <v>0</v>
      </c>
      <c r="K194" s="252"/>
      <c r="L194" s="253"/>
      <c r="M194" s="254" t="s">
        <v>1</v>
      </c>
      <c r="N194" s="255" t="s">
        <v>45</v>
      </c>
      <c r="O194" s="90"/>
      <c r="P194" s="225">
        <f>O194*H194</f>
        <v>0</v>
      </c>
      <c r="Q194" s="225">
        <v>1</v>
      </c>
      <c r="R194" s="225">
        <f>Q194*H194</f>
        <v>534.21600000000001</v>
      </c>
      <c r="S194" s="225">
        <v>0</v>
      </c>
      <c r="T194" s="226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7" t="s">
        <v>205</v>
      </c>
      <c r="AT194" s="227" t="s">
        <v>231</v>
      </c>
      <c r="AU194" s="227" t="s">
        <v>89</v>
      </c>
      <c r="AY194" s="16" t="s">
        <v>160</v>
      </c>
      <c r="BE194" s="228">
        <f>IF(N194="základní",J194,0)</f>
        <v>0</v>
      </c>
      <c r="BF194" s="228">
        <f>IF(N194="snížená",J194,0)</f>
        <v>0</v>
      </c>
      <c r="BG194" s="228">
        <f>IF(N194="zákl. přenesená",J194,0)</f>
        <v>0</v>
      </c>
      <c r="BH194" s="228">
        <f>IF(N194="sníž. přenesená",J194,0)</f>
        <v>0</v>
      </c>
      <c r="BI194" s="228">
        <f>IF(N194="nulová",J194,0)</f>
        <v>0</v>
      </c>
      <c r="BJ194" s="16" t="s">
        <v>21</v>
      </c>
      <c r="BK194" s="228">
        <f>ROUND(I194*H194,2)</f>
        <v>0</v>
      </c>
      <c r="BL194" s="16" t="s">
        <v>166</v>
      </c>
      <c r="BM194" s="227" t="s">
        <v>312</v>
      </c>
    </row>
    <row r="195" s="13" customFormat="1">
      <c r="A195" s="13"/>
      <c r="B195" s="234"/>
      <c r="C195" s="235"/>
      <c r="D195" s="229" t="s">
        <v>170</v>
      </c>
      <c r="E195" s="236" t="s">
        <v>1</v>
      </c>
      <c r="F195" s="237" t="s">
        <v>313</v>
      </c>
      <c r="G195" s="235"/>
      <c r="H195" s="238">
        <v>534.21600000000001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170</v>
      </c>
      <c r="AU195" s="244" t="s">
        <v>89</v>
      </c>
      <c r="AV195" s="13" t="s">
        <v>89</v>
      </c>
      <c r="AW195" s="13" t="s">
        <v>36</v>
      </c>
      <c r="AX195" s="13" t="s">
        <v>21</v>
      </c>
      <c r="AY195" s="244" t="s">
        <v>160</v>
      </c>
    </row>
    <row r="196" s="2" customFormat="1" ht="24.15" customHeight="1">
      <c r="A196" s="37"/>
      <c r="B196" s="38"/>
      <c r="C196" s="215" t="s">
        <v>314</v>
      </c>
      <c r="D196" s="215" t="s">
        <v>162</v>
      </c>
      <c r="E196" s="216" t="s">
        <v>315</v>
      </c>
      <c r="F196" s="217" t="s">
        <v>316</v>
      </c>
      <c r="G196" s="218" t="s">
        <v>184</v>
      </c>
      <c r="H196" s="219">
        <v>60</v>
      </c>
      <c r="I196" s="220"/>
      <c r="J196" s="221">
        <f>ROUND(I196*H196,2)</f>
        <v>0</v>
      </c>
      <c r="K196" s="222"/>
      <c r="L196" s="43"/>
      <c r="M196" s="223" t="s">
        <v>1</v>
      </c>
      <c r="N196" s="224" t="s">
        <v>45</v>
      </c>
      <c r="O196" s="90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7" t="s">
        <v>166</v>
      </c>
      <c r="AT196" s="227" t="s">
        <v>162</v>
      </c>
      <c r="AU196" s="227" t="s">
        <v>89</v>
      </c>
      <c r="AY196" s="16" t="s">
        <v>160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16" t="s">
        <v>21</v>
      </c>
      <c r="BK196" s="228">
        <f>ROUND(I196*H196,2)</f>
        <v>0</v>
      </c>
      <c r="BL196" s="16" t="s">
        <v>166</v>
      </c>
      <c r="BM196" s="227" t="s">
        <v>317</v>
      </c>
    </row>
    <row r="197" s="2" customFormat="1" ht="16.5" customHeight="1">
      <c r="A197" s="37"/>
      <c r="B197" s="38"/>
      <c r="C197" s="245" t="s">
        <v>318</v>
      </c>
      <c r="D197" s="245" t="s">
        <v>231</v>
      </c>
      <c r="E197" s="246" t="s">
        <v>319</v>
      </c>
      <c r="F197" s="247" t="s">
        <v>320</v>
      </c>
      <c r="G197" s="248" t="s">
        <v>321</v>
      </c>
      <c r="H197" s="249">
        <v>18</v>
      </c>
      <c r="I197" s="250"/>
      <c r="J197" s="251">
        <f>ROUND(I197*H197,2)</f>
        <v>0</v>
      </c>
      <c r="K197" s="252"/>
      <c r="L197" s="253"/>
      <c r="M197" s="254" t="s">
        <v>1</v>
      </c>
      <c r="N197" s="255" t="s">
        <v>45</v>
      </c>
      <c r="O197" s="90"/>
      <c r="P197" s="225">
        <f>O197*H197</f>
        <v>0</v>
      </c>
      <c r="Q197" s="225">
        <v>0.001</v>
      </c>
      <c r="R197" s="225">
        <f>Q197*H197</f>
        <v>0.018000000000000002</v>
      </c>
      <c r="S197" s="225">
        <v>0</v>
      </c>
      <c r="T197" s="226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7" t="s">
        <v>205</v>
      </c>
      <c r="AT197" s="227" t="s">
        <v>231</v>
      </c>
      <c r="AU197" s="227" t="s">
        <v>89</v>
      </c>
      <c r="AY197" s="16" t="s">
        <v>160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6" t="s">
        <v>21</v>
      </c>
      <c r="BK197" s="228">
        <f>ROUND(I197*H197,2)</f>
        <v>0</v>
      </c>
      <c r="BL197" s="16" t="s">
        <v>166</v>
      </c>
      <c r="BM197" s="227" t="s">
        <v>322</v>
      </c>
    </row>
    <row r="198" s="13" customFormat="1">
      <c r="A198" s="13"/>
      <c r="B198" s="234"/>
      <c r="C198" s="235"/>
      <c r="D198" s="229" t="s">
        <v>170</v>
      </c>
      <c r="E198" s="236" t="s">
        <v>1</v>
      </c>
      <c r="F198" s="237" t="s">
        <v>323</v>
      </c>
      <c r="G198" s="235"/>
      <c r="H198" s="238">
        <v>18</v>
      </c>
      <c r="I198" s="239"/>
      <c r="J198" s="235"/>
      <c r="K198" s="235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170</v>
      </c>
      <c r="AU198" s="244" t="s">
        <v>89</v>
      </c>
      <c r="AV198" s="13" t="s">
        <v>89</v>
      </c>
      <c r="AW198" s="13" t="s">
        <v>36</v>
      </c>
      <c r="AX198" s="13" t="s">
        <v>21</v>
      </c>
      <c r="AY198" s="244" t="s">
        <v>160</v>
      </c>
    </row>
    <row r="199" s="2" customFormat="1" ht="24.15" customHeight="1">
      <c r="A199" s="37"/>
      <c r="B199" s="38"/>
      <c r="C199" s="215" t="s">
        <v>324</v>
      </c>
      <c r="D199" s="215" t="s">
        <v>162</v>
      </c>
      <c r="E199" s="216" t="s">
        <v>325</v>
      </c>
      <c r="F199" s="217" t="s">
        <v>326</v>
      </c>
      <c r="G199" s="218" t="s">
        <v>184</v>
      </c>
      <c r="H199" s="219">
        <v>60</v>
      </c>
      <c r="I199" s="220"/>
      <c r="J199" s="221">
        <f>ROUND(I199*H199,2)</f>
        <v>0</v>
      </c>
      <c r="K199" s="222"/>
      <c r="L199" s="43"/>
      <c r="M199" s="223" t="s">
        <v>1</v>
      </c>
      <c r="N199" s="224" t="s">
        <v>45</v>
      </c>
      <c r="O199" s="90"/>
      <c r="P199" s="225">
        <f>O199*H199</f>
        <v>0</v>
      </c>
      <c r="Q199" s="225">
        <v>0</v>
      </c>
      <c r="R199" s="225">
        <f>Q199*H199</f>
        <v>0</v>
      </c>
      <c r="S199" s="225">
        <v>0</v>
      </c>
      <c r="T199" s="226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7" t="s">
        <v>166</v>
      </c>
      <c r="AT199" s="227" t="s">
        <v>162</v>
      </c>
      <c r="AU199" s="227" t="s">
        <v>89</v>
      </c>
      <c r="AY199" s="16" t="s">
        <v>160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16" t="s">
        <v>21</v>
      </c>
      <c r="BK199" s="228">
        <f>ROUND(I199*H199,2)</f>
        <v>0</v>
      </c>
      <c r="BL199" s="16" t="s">
        <v>166</v>
      </c>
      <c r="BM199" s="227" t="s">
        <v>327</v>
      </c>
    </row>
    <row r="200" s="2" customFormat="1" ht="24.15" customHeight="1">
      <c r="A200" s="37"/>
      <c r="B200" s="38"/>
      <c r="C200" s="215" t="s">
        <v>328</v>
      </c>
      <c r="D200" s="215" t="s">
        <v>162</v>
      </c>
      <c r="E200" s="216" t="s">
        <v>329</v>
      </c>
      <c r="F200" s="217" t="s">
        <v>330</v>
      </c>
      <c r="G200" s="218" t="s">
        <v>223</v>
      </c>
      <c r="H200" s="219">
        <v>2</v>
      </c>
      <c r="I200" s="220"/>
      <c r="J200" s="221">
        <f>ROUND(I200*H200,2)</f>
        <v>0</v>
      </c>
      <c r="K200" s="222"/>
      <c r="L200" s="43"/>
      <c r="M200" s="223" t="s">
        <v>1</v>
      </c>
      <c r="N200" s="224" t="s">
        <v>45</v>
      </c>
      <c r="O200" s="90"/>
      <c r="P200" s="225">
        <f>O200*H200</f>
        <v>0</v>
      </c>
      <c r="Q200" s="225">
        <v>0.05978</v>
      </c>
      <c r="R200" s="225">
        <f>Q200*H200</f>
        <v>0.11956</v>
      </c>
      <c r="S200" s="225">
        <v>0</v>
      </c>
      <c r="T200" s="226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7" t="s">
        <v>166</v>
      </c>
      <c r="AT200" s="227" t="s">
        <v>162</v>
      </c>
      <c r="AU200" s="227" t="s">
        <v>89</v>
      </c>
      <c r="AY200" s="16" t="s">
        <v>160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16" t="s">
        <v>21</v>
      </c>
      <c r="BK200" s="228">
        <f>ROUND(I200*H200,2)</f>
        <v>0</v>
      </c>
      <c r="BL200" s="16" t="s">
        <v>166</v>
      </c>
      <c r="BM200" s="227" t="s">
        <v>331</v>
      </c>
    </row>
    <row r="201" s="2" customFormat="1">
      <c r="A201" s="37"/>
      <c r="B201" s="38"/>
      <c r="C201" s="39"/>
      <c r="D201" s="229" t="s">
        <v>168</v>
      </c>
      <c r="E201" s="39"/>
      <c r="F201" s="230" t="s">
        <v>332</v>
      </c>
      <c r="G201" s="39"/>
      <c r="H201" s="39"/>
      <c r="I201" s="231"/>
      <c r="J201" s="39"/>
      <c r="K201" s="39"/>
      <c r="L201" s="43"/>
      <c r="M201" s="232"/>
      <c r="N201" s="233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168</v>
      </c>
      <c r="AU201" s="16" t="s">
        <v>89</v>
      </c>
    </row>
    <row r="202" s="2" customFormat="1" ht="24.15" customHeight="1">
      <c r="A202" s="37"/>
      <c r="B202" s="38"/>
      <c r="C202" s="215" t="s">
        <v>333</v>
      </c>
      <c r="D202" s="215" t="s">
        <v>162</v>
      </c>
      <c r="E202" s="216" t="s">
        <v>334</v>
      </c>
      <c r="F202" s="217" t="s">
        <v>335</v>
      </c>
      <c r="G202" s="218" t="s">
        <v>184</v>
      </c>
      <c r="H202" s="219">
        <v>120</v>
      </c>
      <c r="I202" s="220"/>
      <c r="J202" s="221">
        <f>ROUND(I202*H202,2)</f>
        <v>0</v>
      </c>
      <c r="K202" s="222"/>
      <c r="L202" s="43"/>
      <c r="M202" s="223" t="s">
        <v>1</v>
      </c>
      <c r="N202" s="224" t="s">
        <v>45</v>
      </c>
      <c r="O202" s="90"/>
      <c r="P202" s="225">
        <f>O202*H202</f>
        <v>0</v>
      </c>
      <c r="Q202" s="225">
        <v>0</v>
      </c>
      <c r="R202" s="225">
        <f>Q202*H202</f>
        <v>0</v>
      </c>
      <c r="S202" s="225">
        <v>0.00050000000000000001</v>
      </c>
      <c r="T202" s="226">
        <f>S202*H202</f>
        <v>0.059999999999999998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7" t="s">
        <v>166</v>
      </c>
      <c r="AT202" s="227" t="s">
        <v>162</v>
      </c>
      <c r="AU202" s="227" t="s">
        <v>89</v>
      </c>
      <c r="AY202" s="16" t="s">
        <v>160</v>
      </c>
      <c r="BE202" s="228">
        <f>IF(N202="základní",J202,0)</f>
        <v>0</v>
      </c>
      <c r="BF202" s="228">
        <f>IF(N202="snížená",J202,0)</f>
        <v>0</v>
      </c>
      <c r="BG202" s="228">
        <f>IF(N202="zákl. přenesená",J202,0)</f>
        <v>0</v>
      </c>
      <c r="BH202" s="228">
        <f>IF(N202="sníž. přenesená",J202,0)</f>
        <v>0</v>
      </c>
      <c r="BI202" s="228">
        <f>IF(N202="nulová",J202,0)</f>
        <v>0</v>
      </c>
      <c r="BJ202" s="16" t="s">
        <v>21</v>
      </c>
      <c r="BK202" s="228">
        <f>ROUND(I202*H202,2)</f>
        <v>0</v>
      </c>
      <c r="BL202" s="16" t="s">
        <v>166</v>
      </c>
      <c r="BM202" s="227" t="s">
        <v>336</v>
      </c>
    </row>
    <row r="203" s="12" customFormat="1" ht="22.8" customHeight="1">
      <c r="A203" s="12"/>
      <c r="B203" s="199"/>
      <c r="C203" s="200"/>
      <c r="D203" s="201" t="s">
        <v>79</v>
      </c>
      <c r="E203" s="213" t="s">
        <v>89</v>
      </c>
      <c r="F203" s="213" t="s">
        <v>337</v>
      </c>
      <c r="G203" s="200"/>
      <c r="H203" s="200"/>
      <c r="I203" s="203"/>
      <c r="J203" s="214">
        <f>BK203</f>
        <v>0</v>
      </c>
      <c r="K203" s="200"/>
      <c r="L203" s="205"/>
      <c r="M203" s="206"/>
      <c r="N203" s="207"/>
      <c r="O203" s="207"/>
      <c r="P203" s="208">
        <f>SUM(P204:P206)</f>
        <v>0</v>
      </c>
      <c r="Q203" s="207"/>
      <c r="R203" s="208">
        <f>SUM(R204:R206)</f>
        <v>7.2970035599999994</v>
      </c>
      <c r="S203" s="207"/>
      <c r="T203" s="209">
        <f>SUM(T204:T206)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0" t="s">
        <v>21</v>
      </c>
      <c r="AT203" s="211" t="s">
        <v>79</v>
      </c>
      <c r="AU203" s="211" t="s">
        <v>21</v>
      </c>
      <c r="AY203" s="210" t="s">
        <v>160</v>
      </c>
      <c r="BK203" s="212">
        <f>SUM(BK204:BK206)</f>
        <v>0</v>
      </c>
    </row>
    <row r="204" s="2" customFormat="1" ht="16.5" customHeight="1">
      <c r="A204" s="37"/>
      <c r="B204" s="38"/>
      <c r="C204" s="215" t="s">
        <v>338</v>
      </c>
      <c r="D204" s="215" t="s">
        <v>162</v>
      </c>
      <c r="E204" s="216" t="s">
        <v>339</v>
      </c>
      <c r="F204" s="217" t="s">
        <v>340</v>
      </c>
      <c r="G204" s="218" t="s">
        <v>190</v>
      </c>
      <c r="H204" s="219">
        <v>3.234</v>
      </c>
      <c r="I204" s="220"/>
      <c r="J204" s="221">
        <f>ROUND(I204*H204,2)</f>
        <v>0</v>
      </c>
      <c r="K204" s="222"/>
      <c r="L204" s="43"/>
      <c r="M204" s="223" t="s">
        <v>1</v>
      </c>
      <c r="N204" s="224" t="s">
        <v>45</v>
      </c>
      <c r="O204" s="90"/>
      <c r="P204" s="225">
        <f>O204*H204</f>
        <v>0</v>
      </c>
      <c r="Q204" s="225">
        <v>2.2563399999999998</v>
      </c>
      <c r="R204" s="225">
        <f>Q204*H204</f>
        <v>7.2970035599999994</v>
      </c>
      <c r="S204" s="225">
        <v>0</v>
      </c>
      <c r="T204" s="226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7" t="s">
        <v>166</v>
      </c>
      <c r="AT204" s="227" t="s">
        <v>162</v>
      </c>
      <c r="AU204" s="227" t="s">
        <v>89</v>
      </c>
      <c r="AY204" s="16" t="s">
        <v>160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16" t="s">
        <v>21</v>
      </c>
      <c r="BK204" s="228">
        <f>ROUND(I204*H204,2)</f>
        <v>0</v>
      </c>
      <c r="BL204" s="16" t="s">
        <v>166</v>
      </c>
      <c r="BM204" s="227" t="s">
        <v>341</v>
      </c>
    </row>
    <row r="205" s="2" customFormat="1">
      <c r="A205" s="37"/>
      <c r="B205" s="38"/>
      <c r="C205" s="39"/>
      <c r="D205" s="229" t="s">
        <v>168</v>
      </c>
      <c r="E205" s="39"/>
      <c r="F205" s="230" t="s">
        <v>342</v>
      </c>
      <c r="G205" s="39"/>
      <c r="H205" s="39"/>
      <c r="I205" s="231"/>
      <c r="J205" s="39"/>
      <c r="K205" s="39"/>
      <c r="L205" s="43"/>
      <c r="M205" s="232"/>
      <c r="N205" s="233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168</v>
      </c>
      <c r="AU205" s="16" t="s">
        <v>89</v>
      </c>
    </row>
    <row r="206" s="13" customFormat="1">
      <c r="A206" s="13"/>
      <c r="B206" s="234"/>
      <c r="C206" s="235"/>
      <c r="D206" s="229" t="s">
        <v>170</v>
      </c>
      <c r="E206" s="236" t="s">
        <v>1</v>
      </c>
      <c r="F206" s="237" t="s">
        <v>343</v>
      </c>
      <c r="G206" s="235"/>
      <c r="H206" s="238">
        <v>3.234</v>
      </c>
      <c r="I206" s="239"/>
      <c r="J206" s="235"/>
      <c r="K206" s="235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170</v>
      </c>
      <c r="AU206" s="244" t="s">
        <v>89</v>
      </c>
      <c r="AV206" s="13" t="s">
        <v>89</v>
      </c>
      <c r="AW206" s="13" t="s">
        <v>36</v>
      </c>
      <c r="AX206" s="13" t="s">
        <v>21</v>
      </c>
      <c r="AY206" s="244" t="s">
        <v>160</v>
      </c>
    </row>
    <row r="207" s="12" customFormat="1" ht="22.8" customHeight="1">
      <c r="A207" s="12"/>
      <c r="B207" s="199"/>
      <c r="C207" s="200"/>
      <c r="D207" s="201" t="s">
        <v>79</v>
      </c>
      <c r="E207" s="213" t="s">
        <v>177</v>
      </c>
      <c r="F207" s="213" t="s">
        <v>344</v>
      </c>
      <c r="G207" s="200"/>
      <c r="H207" s="200"/>
      <c r="I207" s="203"/>
      <c r="J207" s="214">
        <f>BK207</f>
        <v>0</v>
      </c>
      <c r="K207" s="200"/>
      <c r="L207" s="205"/>
      <c r="M207" s="206"/>
      <c r="N207" s="207"/>
      <c r="O207" s="207"/>
      <c r="P207" s="208">
        <f>SUM(P208:P255)</f>
        <v>0</v>
      </c>
      <c r="Q207" s="207"/>
      <c r="R207" s="208">
        <f>SUM(R208:R255)</f>
        <v>48.833956130000004</v>
      </c>
      <c r="S207" s="207"/>
      <c r="T207" s="209">
        <f>SUM(T208:T255)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0" t="s">
        <v>21</v>
      </c>
      <c r="AT207" s="211" t="s">
        <v>79</v>
      </c>
      <c r="AU207" s="211" t="s">
        <v>21</v>
      </c>
      <c r="AY207" s="210" t="s">
        <v>160</v>
      </c>
      <c r="BK207" s="212">
        <f>SUM(BK208:BK255)</f>
        <v>0</v>
      </c>
    </row>
    <row r="208" s="2" customFormat="1" ht="21.75" customHeight="1">
      <c r="A208" s="37"/>
      <c r="B208" s="38"/>
      <c r="C208" s="215" t="s">
        <v>345</v>
      </c>
      <c r="D208" s="215" t="s">
        <v>162</v>
      </c>
      <c r="E208" s="216" t="s">
        <v>346</v>
      </c>
      <c r="F208" s="217" t="s">
        <v>347</v>
      </c>
      <c r="G208" s="218" t="s">
        <v>190</v>
      </c>
      <c r="H208" s="219">
        <v>19</v>
      </c>
      <c r="I208" s="220"/>
      <c r="J208" s="221">
        <f>ROUND(I208*H208,2)</f>
        <v>0</v>
      </c>
      <c r="K208" s="222"/>
      <c r="L208" s="43"/>
      <c r="M208" s="223" t="s">
        <v>1</v>
      </c>
      <c r="N208" s="224" t="s">
        <v>45</v>
      </c>
      <c r="O208" s="90"/>
      <c r="P208" s="225">
        <f>O208*H208</f>
        <v>0</v>
      </c>
      <c r="Q208" s="225">
        <v>1.92198</v>
      </c>
      <c r="R208" s="225">
        <f>Q208*H208</f>
        <v>36.517620000000001</v>
      </c>
      <c r="S208" s="225">
        <v>0</v>
      </c>
      <c r="T208" s="226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7" t="s">
        <v>166</v>
      </c>
      <c r="AT208" s="227" t="s">
        <v>162</v>
      </c>
      <c r="AU208" s="227" t="s">
        <v>89</v>
      </c>
      <c r="AY208" s="16" t="s">
        <v>160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16" t="s">
        <v>21</v>
      </c>
      <c r="BK208" s="228">
        <f>ROUND(I208*H208,2)</f>
        <v>0</v>
      </c>
      <c r="BL208" s="16" t="s">
        <v>166</v>
      </c>
      <c r="BM208" s="227" t="s">
        <v>348</v>
      </c>
    </row>
    <row r="209" s="13" customFormat="1">
      <c r="A209" s="13"/>
      <c r="B209" s="234"/>
      <c r="C209" s="235"/>
      <c r="D209" s="229" t="s">
        <v>170</v>
      </c>
      <c r="E209" s="236" t="s">
        <v>1</v>
      </c>
      <c r="F209" s="237" t="s">
        <v>349</v>
      </c>
      <c r="G209" s="235"/>
      <c r="H209" s="238">
        <v>19</v>
      </c>
      <c r="I209" s="239"/>
      <c r="J209" s="235"/>
      <c r="K209" s="235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170</v>
      </c>
      <c r="AU209" s="244" t="s">
        <v>89</v>
      </c>
      <c r="AV209" s="13" t="s">
        <v>89</v>
      </c>
      <c r="AW209" s="13" t="s">
        <v>36</v>
      </c>
      <c r="AX209" s="13" t="s">
        <v>21</v>
      </c>
      <c r="AY209" s="244" t="s">
        <v>160</v>
      </c>
    </row>
    <row r="210" s="2" customFormat="1" ht="24.15" customHeight="1">
      <c r="A210" s="37"/>
      <c r="B210" s="38"/>
      <c r="C210" s="215" t="s">
        <v>350</v>
      </c>
      <c r="D210" s="215" t="s">
        <v>162</v>
      </c>
      <c r="E210" s="216" t="s">
        <v>351</v>
      </c>
      <c r="F210" s="217" t="s">
        <v>352</v>
      </c>
      <c r="G210" s="218" t="s">
        <v>165</v>
      </c>
      <c r="H210" s="219">
        <v>38</v>
      </c>
      <c r="I210" s="220"/>
      <c r="J210" s="221">
        <f>ROUND(I210*H210,2)</f>
        <v>0</v>
      </c>
      <c r="K210" s="222"/>
      <c r="L210" s="43"/>
      <c r="M210" s="223" t="s">
        <v>1</v>
      </c>
      <c r="N210" s="224" t="s">
        <v>45</v>
      </c>
      <c r="O210" s="90"/>
      <c r="P210" s="225">
        <f>O210*H210</f>
        <v>0</v>
      </c>
      <c r="Q210" s="225">
        <v>0.00142</v>
      </c>
      <c r="R210" s="225">
        <f>Q210*H210</f>
        <v>0.053960000000000001</v>
      </c>
      <c r="S210" s="225">
        <v>0</v>
      </c>
      <c r="T210" s="226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7" t="s">
        <v>166</v>
      </c>
      <c r="AT210" s="227" t="s">
        <v>162</v>
      </c>
      <c r="AU210" s="227" t="s">
        <v>89</v>
      </c>
      <c r="AY210" s="16" t="s">
        <v>160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6" t="s">
        <v>21</v>
      </c>
      <c r="BK210" s="228">
        <f>ROUND(I210*H210,2)</f>
        <v>0</v>
      </c>
      <c r="BL210" s="16" t="s">
        <v>166</v>
      </c>
      <c r="BM210" s="227" t="s">
        <v>353</v>
      </c>
    </row>
    <row r="211" s="13" customFormat="1">
      <c r="A211" s="13"/>
      <c r="B211" s="234"/>
      <c r="C211" s="235"/>
      <c r="D211" s="229" t="s">
        <v>170</v>
      </c>
      <c r="E211" s="236" t="s">
        <v>1</v>
      </c>
      <c r="F211" s="237" t="s">
        <v>354</v>
      </c>
      <c r="G211" s="235"/>
      <c r="H211" s="238">
        <v>38</v>
      </c>
      <c r="I211" s="239"/>
      <c r="J211" s="235"/>
      <c r="K211" s="235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170</v>
      </c>
      <c r="AU211" s="244" t="s">
        <v>89</v>
      </c>
      <c r="AV211" s="13" t="s">
        <v>89</v>
      </c>
      <c r="AW211" s="13" t="s">
        <v>36</v>
      </c>
      <c r="AX211" s="13" t="s">
        <v>21</v>
      </c>
      <c r="AY211" s="244" t="s">
        <v>160</v>
      </c>
    </row>
    <row r="212" s="2" customFormat="1" ht="24.15" customHeight="1">
      <c r="A212" s="37"/>
      <c r="B212" s="38"/>
      <c r="C212" s="245" t="s">
        <v>355</v>
      </c>
      <c r="D212" s="245" t="s">
        <v>231</v>
      </c>
      <c r="E212" s="246" t="s">
        <v>356</v>
      </c>
      <c r="F212" s="247" t="s">
        <v>357</v>
      </c>
      <c r="G212" s="248" t="s">
        <v>165</v>
      </c>
      <c r="H212" s="249">
        <v>45.600000000000001</v>
      </c>
      <c r="I212" s="250"/>
      <c r="J212" s="251">
        <f>ROUND(I212*H212,2)</f>
        <v>0</v>
      </c>
      <c r="K212" s="252"/>
      <c r="L212" s="253"/>
      <c r="M212" s="254" t="s">
        <v>1</v>
      </c>
      <c r="N212" s="255" t="s">
        <v>45</v>
      </c>
      <c r="O212" s="90"/>
      <c r="P212" s="225">
        <f>O212*H212</f>
        <v>0</v>
      </c>
      <c r="Q212" s="225">
        <v>0.00125</v>
      </c>
      <c r="R212" s="225">
        <f>Q212*H212</f>
        <v>0.057000000000000002</v>
      </c>
      <c r="S212" s="225">
        <v>0</v>
      </c>
      <c r="T212" s="226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7" t="s">
        <v>205</v>
      </c>
      <c r="AT212" s="227" t="s">
        <v>231</v>
      </c>
      <c r="AU212" s="227" t="s">
        <v>89</v>
      </c>
      <c r="AY212" s="16" t="s">
        <v>160</v>
      </c>
      <c r="BE212" s="228">
        <f>IF(N212="základní",J212,0)</f>
        <v>0</v>
      </c>
      <c r="BF212" s="228">
        <f>IF(N212="snížená",J212,0)</f>
        <v>0</v>
      </c>
      <c r="BG212" s="228">
        <f>IF(N212="zákl. přenesená",J212,0)</f>
        <v>0</v>
      </c>
      <c r="BH212" s="228">
        <f>IF(N212="sníž. přenesená",J212,0)</f>
        <v>0</v>
      </c>
      <c r="BI212" s="228">
        <f>IF(N212="nulová",J212,0)</f>
        <v>0</v>
      </c>
      <c r="BJ212" s="16" t="s">
        <v>21</v>
      </c>
      <c r="BK212" s="228">
        <f>ROUND(I212*H212,2)</f>
        <v>0</v>
      </c>
      <c r="BL212" s="16" t="s">
        <v>166</v>
      </c>
      <c r="BM212" s="227" t="s">
        <v>358</v>
      </c>
    </row>
    <row r="213" s="2" customFormat="1">
      <c r="A213" s="37"/>
      <c r="B213" s="38"/>
      <c r="C213" s="39"/>
      <c r="D213" s="229" t="s">
        <v>168</v>
      </c>
      <c r="E213" s="39"/>
      <c r="F213" s="230" t="s">
        <v>359</v>
      </c>
      <c r="G213" s="39"/>
      <c r="H213" s="39"/>
      <c r="I213" s="231"/>
      <c r="J213" s="39"/>
      <c r="K213" s="39"/>
      <c r="L213" s="43"/>
      <c r="M213" s="232"/>
      <c r="N213" s="233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168</v>
      </c>
      <c r="AU213" s="16" t="s">
        <v>89</v>
      </c>
    </row>
    <row r="214" s="13" customFormat="1">
      <c r="A214" s="13"/>
      <c r="B214" s="234"/>
      <c r="C214" s="235"/>
      <c r="D214" s="229" t="s">
        <v>170</v>
      </c>
      <c r="E214" s="236" t="s">
        <v>1</v>
      </c>
      <c r="F214" s="237" t="s">
        <v>360</v>
      </c>
      <c r="G214" s="235"/>
      <c r="H214" s="238">
        <v>45.600000000000001</v>
      </c>
      <c r="I214" s="239"/>
      <c r="J214" s="235"/>
      <c r="K214" s="235"/>
      <c r="L214" s="240"/>
      <c r="M214" s="241"/>
      <c r="N214" s="242"/>
      <c r="O214" s="242"/>
      <c r="P214" s="242"/>
      <c r="Q214" s="242"/>
      <c r="R214" s="242"/>
      <c r="S214" s="242"/>
      <c r="T214" s="24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4" t="s">
        <v>170</v>
      </c>
      <c r="AU214" s="244" t="s">
        <v>89</v>
      </c>
      <c r="AV214" s="13" t="s">
        <v>89</v>
      </c>
      <c r="AW214" s="13" t="s">
        <v>36</v>
      </c>
      <c r="AX214" s="13" t="s">
        <v>21</v>
      </c>
      <c r="AY214" s="244" t="s">
        <v>160</v>
      </c>
    </row>
    <row r="215" s="2" customFormat="1" ht="24.15" customHeight="1">
      <c r="A215" s="37"/>
      <c r="B215" s="38"/>
      <c r="C215" s="215" t="s">
        <v>361</v>
      </c>
      <c r="D215" s="215" t="s">
        <v>162</v>
      </c>
      <c r="E215" s="216" t="s">
        <v>362</v>
      </c>
      <c r="F215" s="217" t="s">
        <v>363</v>
      </c>
      <c r="G215" s="218" t="s">
        <v>223</v>
      </c>
      <c r="H215" s="219">
        <v>51</v>
      </c>
      <c r="I215" s="220"/>
      <c r="J215" s="221">
        <f>ROUND(I215*H215,2)</f>
        <v>0</v>
      </c>
      <c r="K215" s="222"/>
      <c r="L215" s="43"/>
      <c r="M215" s="223" t="s">
        <v>1</v>
      </c>
      <c r="N215" s="224" t="s">
        <v>45</v>
      </c>
      <c r="O215" s="90"/>
      <c r="P215" s="225">
        <f>O215*H215</f>
        <v>0</v>
      </c>
      <c r="Q215" s="225">
        <v>0.00132</v>
      </c>
      <c r="R215" s="225">
        <f>Q215*H215</f>
        <v>0.067320000000000005</v>
      </c>
      <c r="S215" s="225">
        <v>0</v>
      </c>
      <c r="T215" s="226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7" t="s">
        <v>166</v>
      </c>
      <c r="AT215" s="227" t="s">
        <v>162</v>
      </c>
      <c r="AU215" s="227" t="s">
        <v>89</v>
      </c>
      <c r="AY215" s="16" t="s">
        <v>160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6" t="s">
        <v>21</v>
      </c>
      <c r="BK215" s="228">
        <f>ROUND(I215*H215,2)</f>
        <v>0</v>
      </c>
      <c r="BL215" s="16" t="s">
        <v>166</v>
      </c>
      <c r="BM215" s="227" t="s">
        <v>364</v>
      </c>
    </row>
    <row r="216" s="2" customFormat="1">
      <c r="A216" s="37"/>
      <c r="B216" s="38"/>
      <c r="C216" s="39"/>
      <c r="D216" s="229" t="s">
        <v>168</v>
      </c>
      <c r="E216" s="39"/>
      <c r="F216" s="230" t="s">
        <v>365</v>
      </c>
      <c r="G216" s="39"/>
      <c r="H216" s="39"/>
      <c r="I216" s="231"/>
      <c r="J216" s="39"/>
      <c r="K216" s="39"/>
      <c r="L216" s="43"/>
      <c r="M216" s="232"/>
      <c r="N216" s="233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168</v>
      </c>
      <c r="AU216" s="16" t="s">
        <v>89</v>
      </c>
    </row>
    <row r="217" s="13" customFormat="1">
      <c r="A217" s="13"/>
      <c r="B217" s="234"/>
      <c r="C217" s="235"/>
      <c r="D217" s="229" t="s">
        <v>170</v>
      </c>
      <c r="E217" s="236" t="s">
        <v>1</v>
      </c>
      <c r="F217" s="237" t="s">
        <v>366</v>
      </c>
      <c r="G217" s="235"/>
      <c r="H217" s="238">
        <v>51</v>
      </c>
      <c r="I217" s="239"/>
      <c r="J217" s="235"/>
      <c r="K217" s="235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170</v>
      </c>
      <c r="AU217" s="244" t="s">
        <v>89</v>
      </c>
      <c r="AV217" s="13" t="s">
        <v>89</v>
      </c>
      <c r="AW217" s="13" t="s">
        <v>36</v>
      </c>
      <c r="AX217" s="13" t="s">
        <v>21</v>
      </c>
      <c r="AY217" s="244" t="s">
        <v>160</v>
      </c>
    </row>
    <row r="218" s="2" customFormat="1" ht="16.5" customHeight="1">
      <c r="A218" s="37"/>
      <c r="B218" s="38"/>
      <c r="C218" s="215" t="s">
        <v>367</v>
      </c>
      <c r="D218" s="215" t="s">
        <v>162</v>
      </c>
      <c r="E218" s="216" t="s">
        <v>368</v>
      </c>
      <c r="F218" s="217" t="s">
        <v>369</v>
      </c>
      <c r="G218" s="218" t="s">
        <v>190</v>
      </c>
      <c r="H218" s="219">
        <v>11.311</v>
      </c>
      <c r="I218" s="220"/>
      <c r="J218" s="221">
        <f>ROUND(I218*H218,2)</f>
        <v>0</v>
      </c>
      <c r="K218" s="222"/>
      <c r="L218" s="43"/>
      <c r="M218" s="223" t="s">
        <v>1</v>
      </c>
      <c r="N218" s="224" t="s">
        <v>45</v>
      </c>
      <c r="O218" s="90"/>
      <c r="P218" s="225">
        <f>O218*H218</f>
        <v>0</v>
      </c>
      <c r="Q218" s="225">
        <v>0</v>
      </c>
      <c r="R218" s="225">
        <f>Q218*H218</f>
        <v>0</v>
      </c>
      <c r="S218" s="225">
        <v>0</v>
      </c>
      <c r="T218" s="226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7" t="s">
        <v>166</v>
      </c>
      <c r="AT218" s="227" t="s">
        <v>162</v>
      </c>
      <c r="AU218" s="227" t="s">
        <v>89</v>
      </c>
      <c r="AY218" s="16" t="s">
        <v>160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16" t="s">
        <v>21</v>
      </c>
      <c r="BK218" s="228">
        <f>ROUND(I218*H218,2)</f>
        <v>0</v>
      </c>
      <c r="BL218" s="16" t="s">
        <v>166</v>
      </c>
      <c r="BM218" s="227" t="s">
        <v>370</v>
      </c>
    </row>
    <row r="219" s="2" customFormat="1">
      <c r="A219" s="37"/>
      <c r="B219" s="38"/>
      <c r="C219" s="39"/>
      <c r="D219" s="229" t="s">
        <v>168</v>
      </c>
      <c r="E219" s="39"/>
      <c r="F219" s="230" t="s">
        <v>371</v>
      </c>
      <c r="G219" s="39"/>
      <c r="H219" s="39"/>
      <c r="I219" s="231"/>
      <c r="J219" s="39"/>
      <c r="K219" s="39"/>
      <c r="L219" s="43"/>
      <c r="M219" s="232"/>
      <c r="N219" s="233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168</v>
      </c>
      <c r="AU219" s="16" t="s">
        <v>89</v>
      </c>
    </row>
    <row r="220" s="13" customFormat="1">
      <c r="A220" s="13"/>
      <c r="B220" s="234"/>
      <c r="C220" s="235"/>
      <c r="D220" s="229" t="s">
        <v>170</v>
      </c>
      <c r="E220" s="236" t="s">
        <v>1</v>
      </c>
      <c r="F220" s="237" t="s">
        <v>372</v>
      </c>
      <c r="G220" s="235"/>
      <c r="H220" s="238">
        <v>11.311</v>
      </c>
      <c r="I220" s="239"/>
      <c r="J220" s="235"/>
      <c r="K220" s="235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170</v>
      </c>
      <c r="AU220" s="244" t="s">
        <v>89</v>
      </c>
      <c r="AV220" s="13" t="s">
        <v>89</v>
      </c>
      <c r="AW220" s="13" t="s">
        <v>36</v>
      </c>
      <c r="AX220" s="13" t="s">
        <v>21</v>
      </c>
      <c r="AY220" s="244" t="s">
        <v>160</v>
      </c>
    </row>
    <row r="221" s="2" customFormat="1" ht="16.5" customHeight="1">
      <c r="A221" s="37"/>
      <c r="B221" s="38"/>
      <c r="C221" s="215" t="s">
        <v>373</v>
      </c>
      <c r="D221" s="215" t="s">
        <v>162</v>
      </c>
      <c r="E221" s="216" t="s">
        <v>374</v>
      </c>
      <c r="F221" s="217" t="s">
        <v>375</v>
      </c>
      <c r="G221" s="218" t="s">
        <v>184</v>
      </c>
      <c r="H221" s="219">
        <v>109.09999999999999</v>
      </c>
      <c r="I221" s="220"/>
      <c r="J221" s="221">
        <f>ROUND(I221*H221,2)</f>
        <v>0</v>
      </c>
      <c r="K221" s="222"/>
      <c r="L221" s="43"/>
      <c r="M221" s="223" t="s">
        <v>1</v>
      </c>
      <c r="N221" s="224" t="s">
        <v>45</v>
      </c>
      <c r="O221" s="90"/>
      <c r="P221" s="225">
        <f>O221*H221</f>
        <v>0</v>
      </c>
      <c r="Q221" s="225">
        <v>0.041259999999999998</v>
      </c>
      <c r="R221" s="225">
        <f>Q221*H221</f>
        <v>4.5014659999999997</v>
      </c>
      <c r="S221" s="225">
        <v>0</v>
      </c>
      <c r="T221" s="226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7" t="s">
        <v>166</v>
      </c>
      <c r="AT221" s="227" t="s">
        <v>162</v>
      </c>
      <c r="AU221" s="227" t="s">
        <v>89</v>
      </c>
      <c r="AY221" s="16" t="s">
        <v>160</v>
      </c>
      <c r="BE221" s="228">
        <f>IF(N221="základní",J221,0)</f>
        <v>0</v>
      </c>
      <c r="BF221" s="228">
        <f>IF(N221="snížená",J221,0)</f>
        <v>0</v>
      </c>
      <c r="BG221" s="228">
        <f>IF(N221="zákl. přenesená",J221,0)</f>
        <v>0</v>
      </c>
      <c r="BH221" s="228">
        <f>IF(N221="sníž. přenesená",J221,0)</f>
        <v>0</v>
      </c>
      <c r="BI221" s="228">
        <f>IF(N221="nulová",J221,0)</f>
        <v>0</v>
      </c>
      <c r="BJ221" s="16" t="s">
        <v>21</v>
      </c>
      <c r="BK221" s="228">
        <f>ROUND(I221*H221,2)</f>
        <v>0</v>
      </c>
      <c r="BL221" s="16" t="s">
        <v>166</v>
      </c>
      <c r="BM221" s="227" t="s">
        <v>376</v>
      </c>
    </row>
    <row r="222" s="2" customFormat="1">
      <c r="A222" s="37"/>
      <c r="B222" s="38"/>
      <c r="C222" s="39"/>
      <c r="D222" s="229" t="s">
        <v>168</v>
      </c>
      <c r="E222" s="39"/>
      <c r="F222" s="230" t="s">
        <v>377</v>
      </c>
      <c r="G222" s="39"/>
      <c r="H222" s="39"/>
      <c r="I222" s="231"/>
      <c r="J222" s="39"/>
      <c r="K222" s="39"/>
      <c r="L222" s="43"/>
      <c r="M222" s="232"/>
      <c r="N222" s="233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168</v>
      </c>
      <c r="AU222" s="16" t="s">
        <v>89</v>
      </c>
    </row>
    <row r="223" s="13" customFormat="1">
      <c r="A223" s="13"/>
      <c r="B223" s="234"/>
      <c r="C223" s="235"/>
      <c r="D223" s="229" t="s">
        <v>170</v>
      </c>
      <c r="E223" s="236" t="s">
        <v>1</v>
      </c>
      <c r="F223" s="237" t="s">
        <v>378</v>
      </c>
      <c r="G223" s="235"/>
      <c r="H223" s="238">
        <v>46.886000000000003</v>
      </c>
      <c r="I223" s="239"/>
      <c r="J223" s="235"/>
      <c r="K223" s="235"/>
      <c r="L223" s="240"/>
      <c r="M223" s="241"/>
      <c r="N223" s="242"/>
      <c r="O223" s="242"/>
      <c r="P223" s="242"/>
      <c r="Q223" s="242"/>
      <c r="R223" s="242"/>
      <c r="S223" s="242"/>
      <c r="T223" s="24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4" t="s">
        <v>170</v>
      </c>
      <c r="AU223" s="244" t="s">
        <v>89</v>
      </c>
      <c r="AV223" s="13" t="s">
        <v>89</v>
      </c>
      <c r="AW223" s="13" t="s">
        <v>36</v>
      </c>
      <c r="AX223" s="13" t="s">
        <v>80</v>
      </c>
      <c r="AY223" s="244" t="s">
        <v>160</v>
      </c>
    </row>
    <row r="224" s="13" customFormat="1">
      <c r="A224" s="13"/>
      <c r="B224" s="234"/>
      <c r="C224" s="235"/>
      <c r="D224" s="229" t="s">
        <v>170</v>
      </c>
      <c r="E224" s="236" t="s">
        <v>1</v>
      </c>
      <c r="F224" s="237" t="s">
        <v>379</v>
      </c>
      <c r="G224" s="235"/>
      <c r="H224" s="238">
        <v>7.3840000000000003</v>
      </c>
      <c r="I224" s="239"/>
      <c r="J224" s="235"/>
      <c r="K224" s="235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170</v>
      </c>
      <c r="AU224" s="244" t="s">
        <v>89</v>
      </c>
      <c r="AV224" s="13" t="s">
        <v>89</v>
      </c>
      <c r="AW224" s="13" t="s">
        <v>36</v>
      </c>
      <c r="AX224" s="13" t="s">
        <v>80</v>
      </c>
      <c r="AY224" s="244" t="s">
        <v>160</v>
      </c>
    </row>
    <row r="225" s="13" customFormat="1">
      <c r="A225" s="13"/>
      <c r="B225" s="234"/>
      <c r="C225" s="235"/>
      <c r="D225" s="229" t="s">
        <v>170</v>
      </c>
      <c r="E225" s="236" t="s">
        <v>1</v>
      </c>
      <c r="F225" s="237" t="s">
        <v>380</v>
      </c>
      <c r="G225" s="235"/>
      <c r="H225" s="238">
        <v>54.829999999999998</v>
      </c>
      <c r="I225" s="239"/>
      <c r="J225" s="235"/>
      <c r="K225" s="235"/>
      <c r="L225" s="240"/>
      <c r="M225" s="241"/>
      <c r="N225" s="242"/>
      <c r="O225" s="242"/>
      <c r="P225" s="242"/>
      <c r="Q225" s="242"/>
      <c r="R225" s="242"/>
      <c r="S225" s="242"/>
      <c r="T225" s="24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4" t="s">
        <v>170</v>
      </c>
      <c r="AU225" s="244" t="s">
        <v>89</v>
      </c>
      <c r="AV225" s="13" t="s">
        <v>89</v>
      </c>
      <c r="AW225" s="13" t="s">
        <v>36</v>
      </c>
      <c r="AX225" s="13" t="s">
        <v>80</v>
      </c>
      <c r="AY225" s="244" t="s">
        <v>160</v>
      </c>
    </row>
    <row r="226" s="14" customFormat="1">
      <c r="A226" s="14"/>
      <c r="B226" s="256"/>
      <c r="C226" s="257"/>
      <c r="D226" s="229" t="s">
        <v>170</v>
      </c>
      <c r="E226" s="258" t="s">
        <v>1</v>
      </c>
      <c r="F226" s="259" t="s">
        <v>284</v>
      </c>
      <c r="G226" s="257"/>
      <c r="H226" s="260">
        <v>109.09999999999999</v>
      </c>
      <c r="I226" s="261"/>
      <c r="J226" s="257"/>
      <c r="K226" s="257"/>
      <c r="L226" s="262"/>
      <c r="M226" s="263"/>
      <c r="N226" s="264"/>
      <c r="O226" s="264"/>
      <c r="P226" s="264"/>
      <c r="Q226" s="264"/>
      <c r="R226" s="264"/>
      <c r="S226" s="264"/>
      <c r="T226" s="26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6" t="s">
        <v>170</v>
      </c>
      <c r="AU226" s="266" t="s">
        <v>89</v>
      </c>
      <c r="AV226" s="14" t="s">
        <v>166</v>
      </c>
      <c r="AW226" s="14" t="s">
        <v>36</v>
      </c>
      <c r="AX226" s="14" t="s">
        <v>21</v>
      </c>
      <c r="AY226" s="266" t="s">
        <v>160</v>
      </c>
    </row>
    <row r="227" s="2" customFormat="1" ht="16.5" customHeight="1">
      <c r="A227" s="37"/>
      <c r="B227" s="38"/>
      <c r="C227" s="215" t="s">
        <v>381</v>
      </c>
      <c r="D227" s="215" t="s">
        <v>162</v>
      </c>
      <c r="E227" s="216" t="s">
        <v>382</v>
      </c>
      <c r="F227" s="217" t="s">
        <v>383</v>
      </c>
      <c r="G227" s="218" t="s">
        <v>184</v>
      </c>
      <c r="H227" s="219">
        <v>109.09999999999999</v>
      </c>
      <c r="I227" s="220"/>
      <c r="J227" s="221">
        <f>ROUND(I227*H227,2)</f>
        <v>0</v>
      </c>
      <c r="K227" s="222"/>
      <c r="L227" s="43"/>
      <c r="M227" s="223" t="s">
        <v>1</v>
      </c>
      <c r="N227" s="224" t="s">
        <v>45</v>
      </c>
      <c r="O227" s="90"/>
      <c r="P227" s="225">
        <f>O227*H227</f>
        <v>0</v>
      </c>
      <c r="Q227" s="225">
        <v>2.0000000000000002E-05</v>
      </c>
      <c r="R227" s="225">
        <f>Q227*H227</f>
        <v>0.0021819999999999999</v>
      </c>
      <c r="S227" s="225">
        <v>0</v>
      </c>
      <c r="T227" s="226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7" t="s">
        <v>166</v>
      </c>
      <c r="AT227" s="227" t="s">
        <v>162</v>
      </c>
      <c r="AU227" s="227" t="s">
        <v>89</v>
      </c>
      <c r="AY227" s="16" t="s">
        <v>160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16" t="s">
        <v>21</v>
      </c>
      <c r="BK227" s="228">
        <f>ROUND(I227*H227,2)</f>
        <v>0</v>
      </c>
      <c r="BL227" s="16" t="s">
        <v>166</v>
      </c>
      <c r="BM227" s="227" t="s">
        <v>384</v>
      </c>
    </row>
    <row r="228" s="2" customFormat="1" ht="16.5" customHeight="1">
      <c r="A228" s="37"/>
      <c r="B228" s="38"/>
      <c r="C228" s="215" t="s">
        <v>385</v>
      </c>
      <c r="D228" s="215" t="s">
        <v>162</v>
      </c>
      <c r="E228" s="216" t="s">
        <v>386</v>
      </c>
      <c r="F228" s="217" t="s">
        <v>387</v>
      </c>
      <c r="G228" s="218" t="s">
        <v>261</v>
      </c>
      <c r="H228" s="219">
        <v>4.1219999999999999</v>
      </c>
      <c r="I228" s="220"/>
      <c r="J228" s="221">
        <f>ROUND(I228*H228,2)</f>
        <v>0</v>
      </c>
      <c r="K228" s="222"/>
      <c r="L228" s="43"/>
      <c r="M228" s="223" t="s">
        <v>1</v>
      </c>
      <c r="N228" s="224" t="s">
        <v>45</v>
      </c>
      <c r="O228" s="90"/>
      <c r="P228" s="225">
        <f>O228*H228</f>
        <v>0</v>
      </c>
      <c r="Q228" s="225">
        <v>1.04877</v>
      </c>
      <c r="R228" s="225">
        <f>Q228*H228</f>
        <v>4.3230299399999996</v>
      </c>
      <c r="S228" s="225">
        <v>0</v>
      </c>
      <c r="T228" s="226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7" t="s">
        <v>166</v>
      </c>
      <c r="AT228" s="227" t="s">
        <v>162</v>
      </c>
      <c r="AU228" s="227" t="s">
        <v>89</v>
      </c>
      <c r="AY228" s="16" t="s">
        <v>160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16" t="s">
        <v>21</v>
      </c>
      <c r="BK228" s="228">
        <f>ROUND(I228*H228,2)</f>
        <v>0</v>
      </c>
      <c r="BL228" s="16" t="s">
        <v>166</v>
      </c>
      <c r="BM228" s="227" t="s">
        <v>388</v>
      </c>
    </row>
    <row r="229" s="2" customFormat="1">
      <c r="A229" s="37"/>
      <c r="B229" s="38"/>
      <c r="C229" s="39"/>
      <c r="D229" s="229" t="s">
        <v>168</v>
      </c>
      <c r="E229" s="39"/>
      <c r="F229" s="230" t="s">
        <v>389</v>
      </c>
      <c r="G229" s="39"/>
      <c r="H229" s="39"/>
      <c r="I229" s="231"/>
      <c r="J229" s="39"/>
      <c r="K229" s="39"/>
      <c r="L229" s="43"/>
      <c r="M229" s="232"/>
      <c r="N229" s="233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168</v>
      </c>
      <c r="AU229" s="16" t="s">
        <v>89</v>
      </c>
    </row>
    <row r="230" s="13" customFormat="1">
      <c r="A230" s="13"/>
      <c r="B230" s="234"/>
      <c r="C230" s="235"/>
      <c r="D230" s="229" t="s">
        <v>170</v>
      </c>
      <c r="E230" s="236" t="s">
        <v>1</v>
      </c>
      <c r="F230" s="237" t="s">
        <v>390</v>
      </c>
      <c r="G230" s="235"/>
      <c r="H230" s="238">
        <v>4.1219999999999999</v>
      </c>
      <c r="I230" s="239"/>
      <c r="J230" s="235"/>
      <c r="K230" s="235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170</v>
      </c>
      <c r="AU230" s="244" t="s">
        <v>89</v>
      </c>
      <c r="AV230" s="13" t="s">
        <v>89</v>
      </c>
      <c r="AW230" s="13" t="s">
        <v>36</v>
      </c>
      <c r="AX230" s="13" t="s">
        <v>21</v>
      </c>
      <c r="AY230" s="244" t="s">
        <v>160</v>
      </c>
    </row>
    <row r="231" s="2" customFormat="1" ht="24.15" customHeight="1">
      <c r="A231" s="37"/>
      <c r="B231" s="38"/>
      <c r="C231" s="215" t="s">
        <v>391</v>
      </c>
      <c r="D231" s="215" t="s">
        <v>162</v>
      </c>
      <c r="E231" s="216" t="s">
        <v>392</v>
      </c>
      <c r="F231" s="217" t="s">
        <v>393</v>
      </c>
      <c r="G231" s="218" t="s">
        <v>184</v>
      </c>
      <c r="H231" s="219">
        <v>51.929000000000002</v>
      </c>
      <c r="I231" s="220"/>
      <c r="J231" s="221">
        <f>ROUND(I231*H231,2)</f>
        <v>0</v>
      </c>
      <c r="K231" s="222"/>
      <c r="L231" s="43"/>
      <c r="M231" s="223" t="s">
        <v>1</v>
      </c>
      <c r="N231" s="224" t="s">
        <v>45</v>
      </c>
      <c r="O231" s="90"/>
      <c r="P231" s="225">
        <f>O231*H231</f>
        <v>0</v>
      </c>
      <c r="Q231" s="225">
        <v>0.0027000000000000001</v>
      </c>
      <c r="R231" s="225">
        <f>Q231*H231</f>
        <v>0.14020830000000001</v>
      </c>
      <c r="S231" s="225">
        <v>0</v>
      </c>
      <c r="T231" s="226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7" t="s">
        <v>166</v>
      </c>
      <c r="AT231" s="227" t="s">
        <v>162</v>
      </c>
      <c r="AU231" s="227" t="s">
        <v>89</v>
      </c>
      <c r="AY231" s="16" t="s">
        <v>160</v>
      </c>
      <c r="BE231" s="228">
        <f>IF(N231="základní",J231,0)</f>
        <v>0</v>
      </c>
      <c r="BF231" s="228">
        <f>IF(N231="snížená",J231,0)</f>
        <v>0</v>
      </c>
      <c r="BG231" s="228">
        <f>IF(N231="zákl. přenesená",J231,0)</f>
        <v>0</v>
      </c>
      <c r="BH231" s="228">
        <f>IF(N231="sníž. přenesená",J231,0)</f>
        <v>0</v>
      </c>
      <c r="BI231" s="228">
        <f>IF(N231="nulová",J231,0)</f>
        <v>0</v>
      </c>
      <c r="BJ231" s="16" t="s">
        <v>21</v>
      </c>
      <c r="BK231" s="228">
        <f>ROUND(I231*H231,2)</f>
        <v>0</v>
      </c>
      <c r="BL231" s="16" t="s">
        <v>166</v>
      </c>
      <c r="BM231" s="227" t="s">
        <v>394</v>
      </c>
    </row>
    <row r="232" s="2" customFormat="1">
      <c r="A232" s="37"/>
      <c r="B232" s="38"/>
      <c r="C232" s="39"/>
      <c r="D232" s="229" t="s">
        <v>168</v>
      </c>
      <c r="E232" s="39"/>
      <c r="F232" s="230" t="s">
        <v>395</v>
      </c>
      <c r="G232" s="39"/>
      <c r="H232" s="39"/>
      <c r="I232" s="231"/>
      <c r="J232" s="39"/>
      <c r="K232" s="39"/>
      <c r="L232" s="43"/>
      <c r="M232" s="232"/>
      <c r="N232" s="233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168</v>
      </c>
      <c r="AU232" s="16" t="s">
        <v>89</v>
      </c>
    </row>
    <row r="233" s="13" customFormat="1">
      <c r="A233" s="13"/>
      <c r="B233" s="234"/>
      <c r="C233" s="235"/>
      <c r="D233" s="229" t="s">
        <v>170</v>
      </c>
      <c r="E233" s="236" t="s">
        <v>1</v>
      </c>
      <c r="F233" s="237" t="s">
        <v>396</v>
      </c>
      <c r="G233" s="235"/>
      <c r="H233" s="238">
        <v>51.929000000000002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170</v>
      </c>
      <c r="AU233" s="244" t="s">
        <v>89</v>
      </c>
      <c r="AV233" s="13" t="s">
        <v>89</v>
      </c>
      <c r="AW233" s="13" t="s">
        <v>36</v>
      </c>
      <c r="AX233" s="13" t="s">
        <v>21</v>
      </c>
      <c r="AY233" s="244" t="s">
        <v>160</v>
      </c>
    </row>
    <row r="234" s="2" customFormat="1" ht="24.15" customHeight="1">
      <c r="A234" s="37"/>
      <c r="B234" s="38"/>
      <c r="C234" s="215" t="s">
        <v>397</v>
      </c>
      <c r="D234" s="215" t="s">
        <v>162</v>
      </c>
      <c r="E234" s="216" t="s">
        <v>398</v>
      </c>
      <c r="F234" s="217" t="s">
        <v>399</v>
      </c>
      <c r="G234" s="218" t="s">
        <v>190</v>
      </c>
      <c r="H234" s="219">
        <v>4.3920000000000003</v>
      </c>
      <c r="I234" s="220"/>
      <c r="J234" s="221">
        <f>ROUND(I234*H234,2)</f>
        <v>0</v>
      </c>
      <c r="K234" s="222"/>
      <c r="L234" s="43"/>
      <c r="M234" s="223" t="s">
        <v>1</v>
      </c>
      <c r="N234" s="224" t="s">
        <v>45</v>
      </c>
      <c r="O234" s="90"/>
      <c r="P234" s="225">
        <f>O234*H234</f>
        <v>0</v>
      </c>
      <c r="Q234" s="225">
        <v>0</v>
      </c>
      <c r="R234" s="225">
        <f>Q234*H234</f>
        <v>0</v>
      </c>
      <c r="S234" s="225">
        <v>0</v>
      </c>
      <c r="T234" s="226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7" t="s">
        <v>166</v>
      </c>
      <c r="AT234" s="227" t="s">
        <v>162</v>
      </c>
      <c r="AU234" s="227" t="s">
        <v>89</v>
      </c>
      <c r="AY234" s="16" t="s">
        <v>160</v>
      </c>
      <c r="BE234" s="228">
        <f>IF(N234="základní",J234,0)</f>
        <v>0</v>
      </c>
      <c r="BF234" s="228">
        <f>IF(N234="snížená",J234,0)</f>
        <v>0</v>
      </c>
      <c r="BG234" s="228">
        <f>IF(N234="zákl. přenesená",J234,0)</f>
        <v>0</v>
      </c>
      <c r="BH234" s="228">
        <f>IF(N234="sníž. přenesená",J234,0)</f>
        <v>0</v>
      </c>
      <c r="BI234" s="228">
        <f>IF(N234="nulová",J234,0)</f>
        <v>0</v>
      </c>
      <c r="BJ234" s="16" t="s">
        <v>21</v>
      </c>
      <c r="BK234" s="228">
        <f>ROUND(I234*H234,2)</f>
        <v>0</v>
      </c>
      <c r="BL234" s="16" t="s">
        <v>166</v>
      </c>
      <c r="BM234" s="227" t="s">
        <v>400</v>
      </c>
    </row>
    <row r="235" s="2" customFormat="1">
      <c r="A235" s="37"/>
      <c r="B235" s="38"/>
      <c r="C235" s="39"/>
      <c r="D235" s="229" t="s">
        <v>168</v>
      </c>
      <c r="E235" s="39"/>
      <c r="F235" s="230" t="s">
        <v>401</v>
      </c>
      <c r="G235" s="39"/>
      <c r="H235" s="39"/>
      <c r="I235" s="231"/>
      <c r="J235" s="39"/>
      <c r="K235" s="39"/>
      <c r="L235" s="43"/>
      <c r="M235" s="232"/>
      <c r="N235" s="233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168</v>
      </c>
      <c r="AU235" s="16" t="s">
        <v>89</v>
      </c>
    </row>
    <row r="236" s="13" customFormat="1">
      <c r="A236" s="13"/>
      <c r="B236" s="234"/>
      <c r="C236" s="235"/>
      <c r="D236" s="229" t="s">
        <v>170</v>
      </c>
      <c r="E236" s="236" t="s">
        <v>1</v>
      </c>
      <c r="F236" s="237" t="s">
        <v>402</v>
      </c>
      <c r="G236" s="235"/>
      <c r="H236" s="238">
        <v>4.3920000000000003</v>
      </c>
      <c r="I236" s="239"/>
      <c r="J236" s="235"/>
      <c r="K236" s="235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170</v>
      </c>
      <c r="AU236" s="244" t="s">
        <v>89</v>
      </c>
      <c r="AV236" s="13" t="s">
        <v>89</v>
      </c>
      <c r="AW236" s="13" t="s">
        <v>36</v>
      </c>
      <c r="AX236" s="13" t="s">
        <v>21</v>
      </c>
      <c r="AY236" s="244" t="s">
        <v>160</v>
      </c>
    </row>
    <row r="237" s="2" customFormat="1" ht="24.15" customHeight="1">
      <c r="A237" s="37"/>
      <c r="B237" s="38"/>
      <c r="C237" s="215" t="s">
        <v>403</v>
      </c>
      <c r="D237" s="215" t="s">
        <v>162</v>
      </c>
      <c r="E237" s="216" t="s">
        <v>404</v>
      </c>
      <c r="F237" s="217" t="s">
        <v>405</v>
      </c>
      <c r="G237" s="218" t="s">
        <v>190</v>
      </c>
      <c r="H237" s="219">
        <v>4.3920000000000003</v>
      </c>
      <c r="I237" s="220"/>
      <c r="J237" s="221">
        <f>ROUND(I237*H237,2)</f>
        <v>0</v>
      </c>
      <c r="K237" s="222"/>
      <c r="L237" s="43"/>
      <c r="M237" s="223" t="s">
        <v>1</v>
      </c>
      <c r="N237" s="224" t="s">
        <v>45</v>
      </c>
      <c r="O237" s="90"/>
      <c r="P237" s="225">
        <f>O237*H237</f>
        <v>0</v>
      </c>
      <c r="Q237" s="225">
        <v>0</v>
      </c>
      <c r="R237" s="225">
        <f>Q237*H237</f>
        <v>0</v>
      </c>
      <c r="S237" s="225">
        <v>0</v>
      </c>
      <c r="T237" s="226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7" t="s">
        <v>166</v>
      </c>
      <c r="AT237" s="227" t="s">
        <v>162</v>
      </c>
      <c r="AU237" s="227" t="s">
        <v>89</v>
      </c>
      <c r="AY237" s="16" t="s">
        <v>160</v>
      </c>
      <c r="BE237" s="228">
        <f>IF(N237="základní",J237,0)</f>
        <v>0</v>
      </c>
      <c r="BF237" s="228">
        <f>IF(N237="snížená",J237,0)</f>
        <v>0</v>
      </c>
      <c r="BG237" s="228">
        <f>IF(N237="zákl. přenesená",J237,0)</f>
        <v>0</v>
      </c>
      <c r="BH237" s="228">
        <f>IF(N237="sníž. přenesená",J237,0)</f>
        <v>0</v>
      </c>
      <c r="BI237" s="228">
        <f>IF(N237="nulová",J237,0)</f>
        <v>0</v>
      </c>
      <c r="BJ237" s="16" t="s">
        <v>21</v>
      </c>
      <c r="BK237" s="228">
        <f>ROUND(I237*H237,2)</f>
        <v>0</v>
      </c>
      <c r="BL237" s="16" t="s">
        <v>166</v>
      </c>
      <c r="BM237" s="227" t="s">
        <v>406</v>
      </c>
    </row>
    <row r="238" s="2" customFormat="1" ht="21.75" customHeight="1">
      <c r="A238" s="37"/>
      <c r="B238" s="38"/>
      <c r="C238" s="215" t="s">
        <v>407</v>
      </c>
      <c r="D238" s="215" t="s">
        <v>162</v>
      </c>
      <c r="E238" s="216" t="s">
        <v>408</v>
      </c>
      <c r="F238" s="217" t="s">
        <v>409</v>
      </c>
      <c r="G238" s="218" t="s">
        <v>261</v>
      </c>
      <c r="H238" s="219">
        <v>0.67200000000000004</v>
      </c>
      <c r="I238" s="220"/>
      <c r="J238" s="221">
        <f>ROUND(I238*H238,2)</f>
        <v>0</v>
      </c>
      <c r="K238" s="222"/>
      <c r="L238" s="43"/>
      <c r="M238" s="223" t="s">
        <v>1</v>
      </c>
      <c r="N238" s="224" t="s">
        <v>45</v>
      </c>
      <c r="O238" s="90"/>
      <c r="P238" s="225">
        <f>O238*H238</f>
        <v>0</v>
      </c>
      <c r="Q238" s="225">
        <v>1.07653</v>
      </c>
      <c r="R238" s="225">
        <f>Q238*H238</f>
        <v>0.72342815999999999</v>
      </c>
      <c r="S238" s="225">
        <v>0</v>
      </c>
      <c r="T238" s="226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7" t="s">
        <v>166</v>
      </c>
      <c r="AT238" s="227" t="s">
        <v>162</v>
      </c>
      <c r="AU238" s="227" t="s">
        <v>89</v>
      </c>
      <c r="AY238" s="16" t="s">
        <v>160</v>
      </c>
      <c r="BE238" s="228">
        <f>IF(N238="základní",J238,0)</f>
        <v>0</v>
      </c>
      <c r="BF238" s="228">
        <f>IF(N238="snížená",J238,0)</f>
        <v>0</v>
      </c>
      <c r="BG238" s="228">
        <f>IF(N238="zákl. přenesená",J238,0)</f>
        <v>0</v>
      </c>
      <c r="BH238" s="228">
        <f>IF(N238="sníž. přenesená",J238,0)</f>
        <v>0</v>
      </c>
      <c r="BI238" s="228">
        <f>IF(N238="nulová",J238,0)</f>
        <v>0</v>
      </c>
      <c r="BJ238" s="16" t="s">
        <v>21</v>
      </c>
      <c r="BK238" s="228">
        <f>ROUND(I238*H238,2)</f>
        <v>0</v>
      </c>
      <c r="BL238" s="16" t="s">
        <v>166</v>
      </c>
      <c r="BM238" s="227" t="s">
        <v>410</v>
      </c>
    </row>
    <row r="239" s="2" customFormat="1">
      <c r="A239" s="37"/>
      <c r="B239" s="38"/>
      <c r="C239" s="39"/>
      <c r="D239" s="229" t="s">
        <v>168</v>
      </c>
      <c r="E239" s="39"/>
      <c r="F239" s="230" t="s">
        <v>411</v>
      </c>
      <c r="G239" s="39"/>
      <c r="H239" s="39"/>
      <c r="I239" s="231"/>
      <c r="J239" s="39"/>
      <c r="K239" s="39"/>
      <c r="L239" s="43"/>
      <c r="M239" s="232"/>
      <c r="N239" s="233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168</v>
      </c>
      <c r="AU239" s="16" t="s">
        <v>89</v>
      </c>
    </row>
    <row r="240" s="13" customFormat="1">
      <c r="A240" s="13"/>
      <c r="B240" s="234"/>
      <c r="C240" s="235"/>
      <c r="D240" s="229" t="s">
        <v>170</v>
      </c>
      <c r="E240" s="236" t="s">
        <v>1</v>
      </c>
      <c r="F240" s="237" t="s">
        <v>412</v>
      </c>
      <c r="G240" s="235"/>
      <c r="H240" s="238">
        <v>0.67200000000000004</v>
      </c>
      <c r="I240" s="239"/>
      <c r="J240" s="235"/>
      <c r="K240" s="235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170</v>
      </c>
      <c r="AU240" s="244" t="s">
        <v>89</v>
      </c>
      <c r="AV240" s="13" t="s">
        <v>89</v>
      </c>
      <c r="AW240" s="13" t="s">
        <v>36</v>
      </c>
      <c r="AX240" s="13" t="s">
        <v>21</v>
      </c>
      <c r="AY240" s="244" t="s">
        <v>160</v>
      </c>
    </row>
    <row r="241" s="2" customFormat="1" ht="21.75" customHeight="1">
      <c r="A241" s="37"/>
      <c r="B241" s="38"/>
      <c r="C241" s="215" t="s">
        <v>413</v>
      </c>
      <c r="D241" s="215" t="s">
        <v>162</v>
      </c>
      <c r="E241" s="216" t="s">
        <v>414</v>
      </c>
      <c r="F241" s="217" t="s">
        <v>415</v>
      </c>
      <c r="G241" s="218" t="s">
        <v>165</v>
      </c>
      <c r="H241" s="219">
        <v>252.30600000000001</v>
      </c>
      <c r="I241" s="220"/>
      <c r="J241" s="221">
        <f>ROUND(I241*H241,2)</f>
        <v>0</v>
      </c>
      <c r="K241" s="222"/>
      <c r="L241" s="43"/>
      <c r="M241" s="223" t="s">
        <v>1</v>
      </c>
      <c r="N241" s="224" t="s">
        <v>45</v>
      </c>
      <c r="O241" s="90"/>
      <c r="P241" s="225">
        <f>O241*H241</f>
        <v>0</v>
      </c>
      <c r="Q241" s="225">
        <v>0.00080999999999999996</v>
      </c>
      <c r="R241" s="225">
        <f>Q241*H241</f>
        <v>0.20436785999999999</v>
      </c>
      <c r="S241" s="225">
        <v>0</v>
      </c>
      <c r="T241" s="226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7" t="s">
        <v>166</v>
      </c>
      <c r="AT241" s="227" t="s">
        <v>162</v>
      </c>
      <c r="AU241" s="227" t="s">
        <v>89</v>
      </c>
      <c r="AY241" s="16" t="s">
        <v>160</v>
      </c>
      <c r="BE241" s="228">
        <f>IF(N241="základní",J241,0)</f>
        <v>0</v>
      </c>
      <c r="BF241" s="228">
        <f>IF(N241="snížená",J241,0)</f>
        <v>0</v>
      </c>
      <c r="BG241" s="228">
        <f>IF(N241="zákl. přenesená",J241,0)</f>
        <v>0</v>
      </c>
      <c r="BH241" s="228">
        <f>IF(N241="sníž. přenesená",J241,0)</f>
        <v>0</v>
      </c>
      <c r="BI241" s="228">
        <f>IF(N241="nulová",J241,0)</f>
        <v>0</v>
      </c>
      <c r="BJ241" s="16" t="s">
        <v>21</v>
      </c>
      <c r="BK241" s="228">
        <f>ROUND(I241*H241,2)</f>
        <v>0</v>
      </c>
      <c r="BL241" s="16" t="s">
        <v>166</v>
      </c>
      <c r="BM241" s="227" t="s">
        <v>416</v>
      </c>
    </row>
    <row r="242" s="13" customFormat="1">
      <c r="A242" s="13"/>
      <c r="B242" s="234"/>
      <c r="C242" s="235"/>
      <c r="D242" s="229" t="s">
        <v>170</v>
      </c>
      <c r="E242" s="236" t="s">
        <v>1</v>
      </c>
      <c r="F242" s="237" t="s">
        <v>417</v>
      </c>
      <c r="G242" s="235"/>
      <c r="H242" s="238">
        <v>252.30600000000001</v>
      </c>
      <c r="I242" s="239"/>
      <c r="J242" s="235"/>
      <c r="K242" s="235"/>
      <c r="L242" s="240"/>
      <c r="M242" s="241"/>
      <c r="N242" s="242"/>
      <c r="O242" s="242"/>
      <c r="P242" s="242"/>
      <c r="Q242" s="242"/>
      <c r="R242" s="242"/>
      <c r="S242" s="242"/>
      <c r="T242" s="24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4" t="s">
        <v>170</v>
      </c>
      <c r="AU242" s="244" t="s">
        <v>89</v>
      </c>
      <c r="AV242" s="13" t="s">
        <v>89</v>
      </c>
      <c r="AW242" s="13" t="s">
        <v>36</v>
      </c>
      <c r="AX242" s="13" t="s">
        <v>21</v>
      </c>
      <c r="AY242" s="244" t="s">
        <v>160</v>
      </c>
    </row>
    <row r="243" s="2" customFormat="1" ht="16.5" customHeight="1">
      <c r="A243" s="37"/>
      <c r="B243" s="38"/>
      <c r="C243" s="215" t="s">
        <v>418</v>
      </c>
      <c r="D243" s="215" t="s">
        <v>162</v>
      </c>
      <c r="E243" s="216" t="s">
        <v>419</v>
      </c>
      <c r="F243" s="217" t="s">
        <v>420</v>
      </c>
      <c r="G243" s="218" t="s">
        <v>223</v>
      </c>
      <c r="H243" s="219">
        <v>4</v>
      </c>
      <c r="I243" s="220"/>
      <c r="J243" s="221">
        <f>ROUND(I243*H243,2)</f>
        <v>0</v>
      </c>
      <c r="K243" s="222"/>
      <c r="L243" s="43"/>
      <c r="M243" s="223" t="s">
        <v>1</v>
      </c>
      <c r="N243" s="224" t="s">
        <v>45</v>
      </c>
      <c r="O243" s="90"/>
      <c r="P243" s="225">
        <f>O243*H243</f>
        <v>0</v>
      </c>
      <c r="Q243" s="225">
        <v>0.54391999999999996</v>
      </c>
      <c r="R243" s="225">
        <f>Q243*H243</f>
        <v>2.1756799999999998</v>
      </c>
      <c r="S243" s="225">
        <v>0</v>
      </c>
      <c r="T243" s="226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7" t="s">
        <v>166</v>
      </c>
      <c r="AT243" s="227" t="s">
        <v>162</v>
      </c>
      <c r="AU243" s="227" t="s">
        <v>89</v>
      </c>
      <c r="AY243" s="16" t="s">
        <v>160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16" t="s">
        <v>21</v>
      </c>
      <c r="BK243" s="228">
        <f>ROUND(I243*H243,2)</f>
        <v>0</v>
      </c>
      <c r="BL243" s="16" t="s">
        <v>166</v>
      </c>
      <c r="BM243" s="227" t="s">
        <v>421</v>
      </c>
    </row>
    <row r="244" s="13" customFormat="1">
      <c r="A244" s="13"/>
      <c r="B244" s="234"/>
      <c r="C244" s="235"/>
      <c r="D244" s="229" t="s">
        <v>170</v>
      </c>
      <c r="E244" s="236" t="s">
        <v>1</v>
      </c>
      <c r="F244" s="237" t="s">
        <v>166</v>
      </c>
      <c r="G244" s="235"/>
      <c r="H244" s="238">
        <v>4</v>
      </c>
      <c r="I244" s="239"/>
      <c r="J244" s="235"/>
      <c r="K244" s="235"/>
      <c r="L244" s="240"/>
      <c r="M244" s="241"/>
      <c r="N244" s="242"/>
      <c r="O244" s="242"/>
      <c r="P244" s="242"/>
      <c r="Q244" s="242"/>
      <c r="R244" s="242"/>
      <c r="S244" s="242"/>
      <c r="T244" s="24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4" t="s">
        <v>170</v>
      </c>
      <c r="AU244" s="244" t="s">
        <v>89</v>
      </c>
      <c r="AV244" s="13" t="s">
        <v>89</v>
      </c>
      <c r="AW244" s="13" t="s">
        <v>36</v>
      </c>
      <c r="AX244" s="13" t="s">
        <v>21</v>
      </c>
      <c r="AY244" s="244" t="s">
        <v>160</v>
      </c>
    </row>
    <row r="245" s="2" customFormat="1" ht="24.15" customHeight="1">
      <c r="A245" s="37"/>
      <c r="B245" s="38"/>
      <c r="C245" s="215" t="s">
        <v>422</v>
      </c>
      <c r="D245" s="215" t="s">
        <v>162</v>
      </c>
      <c r="E245" s="216" t="s">
        <v>423</v>
      </c>
      <c r="F245" s="217" t="s">
        <v>424</v>
      </c>
      <c r="G245" s="218" t="s">
        <v>184</v>
      </c>
      <c r="H245" s="219">
        <v>3.198</v>
      </c>
      <c r="I245" s="220"/>
      <c r="J245" s="221">
        <f>ROUND(I245*H245,2)</f>
        <v>0</v>
      </c>
      <c r="K245" s="222"/>
      <c r="L245" s="43"/>
      <c r="M245" s="223" t="s">
        <v>1</v>
      </c>
      <c r="N245" s="224" t="s">
        <v>45</v>
      </c>
      <c r="O245" s="90"/>
      <c r="P245" s="225">
        <f>O245*H245</f>
        <v>0</v>
      </c>
      <c r="Q245" s="225">
        <v>0.00095</v>
      </c>
      <c r="R245" s="225">
        <f>Q245*H245</f>
        <v>0.0030380999999999997</v>
      </c>
      <c r="S245" s="225">
        <v>0</v>
      </c>
      <c r="T245" s="226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7" t="s">
        <v>166</v>
      </c>
      <c r="AT245" s="227" t="s">
        <v>162</v>
      </c>
      <c r="AU245" s="227" t="s">
        <v>89</v>
      </c>
      <c r="AY245" s="16" t="s">
        <v>160</v>
      </c>
      <c r="BE245" s="228">
        <f>IF(N245="základní",J245,0)</f>
        <v>0</v>
      </c>
      <c r="BF245" s="228">
        <f>IF(N245="snížená",J245,0)</f>
        <v>0</v>
      </c>
      <c r="BG245" s="228">
        <f>IF(N245="zákl. přenesená",J245,0)</f>
        <v>0</v>
      </c>
      <c r="BH245" s="228">
        <f>IF(N245="sníž. přenesená",J245,0)</f>
        <v>0</v>
      </c>
      <c r="BI245" s="228">
        <f>IF(N245="nulová",J245,0)</f>
        <v>0</v>
      </c>
      <c r="BJ245" s="16" t="s">
        <v>21</v>
      </c>
      <c r="BK245" s="228">
        <f>ROUND(I245*H245,2)</f>
        <v>0</v>
      </c>
      <c r="BL245" s="16" t="s">
        <v>166</v>
      </c>
      <c r="BM245" s="227" t="s">
        <v>425</v>
      </c>
    </row>
    <row r="246" s="2" customFormat="1">
      <c r="A246" s="37"/>
      <c r="B246" s="38"/>
      <c r="C246" s="39"/>
      <c r="D246" s="229" t="s">
        <v>168</v>
      </c>
      <c r="E246" s="39"/>
      <c r="F246" s="230" t="s">
        <v>426</v>
      </c>
      <c r="G246" s="39"/>
      <c r="H246" s="39"/>
      <c r="I246" s="231"/>
      <c r="J246" s="39"/>
      <c r="K246" s="39"/>
      <c r="L246" s="43"/>
      <c r="M246" s="232"/>
      <c r="N246" s="233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168</v>
      </c>
      <c r="AU246" s="16" t="s">
        <v>89</v>
      </c>
    </row>
    <row r="247" s="13" customFormat="1">
      <c r="A247" s="13"/>
      <c r="B247" s="234"/>
      <c r="C247" s="235"/>
      <c r="D247" s="229" t="s">
        <v>170</v>
      </c>
      <c r="E247" s="236" t="s">
        <v>1</v>
      </c>
      <c r="F247" s="237" t="s">
        <v>427</v>
      </c>
      <c r="G247" s="235"/>
      <c r="H247" s="238">
        <v>3.198</v>
      </c>
      <c r="I247" s="239"/>
      <c r="J247" s="235"/>
      <c r="K247" s="235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170</v>
      </c>
      <c r="AU247" s="244" t="s">
        <v>89</v>
      </c>
      <c r="AV247" s="13" t="s">
        <v>89</v>
      </c>
      <c r="AW247" s="13" t="s">
        <v>36</v>
      </c>
      <c r="AX247" s="13" t="s">
        <v>21</v>
      </c>
      <c r="AY247" s="244" t="s">
        <v>160</v>
      </c>
    </row>
    <row r="248" s="2" customFormat="1" ht="24.15" customHeight="1">
      <c r="A248" s="37"/>
      <c r="B248" s="38"/>
      <c r="C248" s="215" t="s">
        <v>428</v>
      </c>
      <c r="D248" s="215" t="s">
        <v>162</v>
      </c>
      <c r="E248" s="216" t="s">
        <v>429</v>
      </c>
      <c r="F248" s="217" t="s">
        <v>430</v>
      </c>
      <c r="G248" s="218" t="s">
        <v>165</v>
      </c>
      <c r="H248" s="219">
        <v>26.681000000000001</v>
      </c>
      <c r="I248" s="220"/>
      <c r="J248" s="221">
        <f>ROUND(I248*H248,2)</f>
        <v>0</v>
      </c>
      <c r="K248" s="222"/>
      <c r="L248" s="43"/>
      <c r="M248" s="223" t="s">
        <v>1</v>
      </c>
      <c r="N248" s="224" t="s">
        <v>45</v>
      </c>
      <c r="O248" s="90"/>
      <c r="P248" s="225">
        <f>O248*H248</f>
        <v>0</v>
      </c>
      <c r="Q248" s="225">
        <v>0.00017000000000000001</v>
      </c>
      <c r="R248" s="225">
        <f>Q248*H248</f>
        <v>0.0045357700000000006</v>
      </c>
      <c r="S248" s="225">
        <v>0</v>
      </c>
      <c r="T248" s="226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7" t="s">
        <v>166</v>
      </c>
      <c r="AT248" s="227" t="s">
        <v>162</v>
      </c>
      <c r="AU248" s="227" t="s">
        <v>89</v>
      </c>
      <c r="AY248" s="16" t="s">
        <v>160</v>
      </c>
      <c r="BE248" s="228">
        <f>IF(N248="základní",J248,0)</f>
        <v>0</v>
      </c>
      <c r="BF248" s="228">
        <f>IF(N248="snížená",J248,0)</f>
        <v>0</v>
      </c>
      <c r="BG248" s="228">
        <f>IF(N248="zákl. přenesená",J248,0)</f>
        <v>0</v>
      </c>
      <c r="BH248" s="228">
        <f>IF(N248="sníž. přenesená",J248,0)</f>
        <v>0</v>
      </c>
      <c r="BI248" s="228">
        <f>IF(N248="nulová",J248,0)</f>
        <v>0</v>
      </c>
      <c r="BJ248" s="16" t="s">
        <v>21</v>
      </c>
      <c r="BK248" s="228">
        <f>ROUND(I248*H248,2)</f>
        <v>0</v>
      </c>
      <c r="BL248" s="16" t="s">
        <v>166</v>
      </c>
      <c r="BM248" s="227" t="s">
        <v>431</v>
      </c>
    </row>
    <row r="249" s="2" customFormat="1">
      <c r="A249" s="37"/>
      <c r="B249" s="38"/>
      <c r="C249" s="39"/>
      <c r="D249" s="229" t="s">
        <v>168</v>
      </c>
      <c r="E249" s="39"/>
      <c r="F249" s="230" t="s">
        <v>432</v>
      </c>
      <c r="G249" s="39"/>
      <c r="H249" s="39"/>
      <c r="I249" s="231"/>
      <c r="J249" s="39"/>
      <c r="K249" s="39"/>
      <c r="L249" s="43"/>
      <c r="M249" s="232"/>
      <c r="N249" s="233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168</v>
      </c>
      <c r="AU249" s="16" t="s">
        <v>89</v>
      </c>
    </row>
    <row r="250" s="13" customFormat="1">
      <c r="A250" s="13"/>
      <c r="B250" s="234"/>
      <c r="C250" s="235"/>
      <c r="D250" s="229" t="s">
        <v>170</v>
      </c>
      <c r="E250" s="236" t="s">
        <v>1</v>
      </c>
      <c r="F250" s="237" t="s">
        <v>433</v>
      </c>
      <c r="G250" s="235"/>
      <c r="H250" s="238">
        <v>26.681000000000001</v>
      </c>
      <c r="I250" s="239"/>
      <c r="J250" s="235"/>
      <c r="K250" s="235"/>
      <c r="L250" s="240"/>
      <c r="M250" s="241"/>
      <c r="N250" s="242"/>
      <c r="O250" s="242"/>
      <c r="P250" s="242"/>
      <c r="Q250" s="242"/>
      <c r="R250" s="242"/>
      <c r="S250" s="242"/>
      <c r="T250" s="24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4" t="s">
        <v>170</v>
      </c>
      <c r="AU250" s="244" t="s">
        <v>89</v>
      </c>
      <c r="AV250" s="13" t="s">
        <v>89</v>
      </c>
      <c r="AW250" s="13" t="s">
        <v>36</v>
      </c>
      <c r="AX250" s="13" t="s">
        <v>21</v>
      </c>
      <c r="AY250" s="244" t="s">
        <v>160</v>
      </c>
    </row>
    <row r="251" s="2" customFormat="1" ht="24.15" customHeight="1">
      <c r="A251" s="37"/>
      <c r="B251" s="38"/>
      <c r="C251" s="215" t="s">
        <v>434</v>
      </c>
      <c r="D251" s="215" t="s">
        <v>162</v>
      </c>
      <c r="E251" s="216" t="s">
        <v>435</v>
      </c>
      <c r="F251" s="217" t="s">
        <v>436</v>
      </c>
      <c r="G251" s="218" t="s">
        <v>223</v>
      </c>
      <c r="H251" s="219">
        <v>36</v>
      </c>
      <c r="I251" s="220"/>
      <c r="J251" s="221">
        <f>ROUND(I251*H251,2)</f>
        <v>0</v>
      </c>
      <c r="K251" s="222"/>
      <c r="L251" s="43"/>
      <c r="M251" s="223" t="s">
        <v>1</v>
      </c>
      <c r="N251" s="224" t="s">
        <v>45</v>
      </c>
      <c r="O251" s="90"/>
      <c r="P251" s="225">
        <f>O251*H251</f>
        <v>0</v>
      </c>
      <c r="Q251" s="225">
        <v>0.00018000000000000001</v>
      </c>
      <c r="R251" s="225">
        <f>Q251*H251</f>
        <v>0.0064800000000000005</v>
      </c>
      <c r="S251" s="225">
        <v>0</v>
      </c>
      <c r="T251" s="226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7" t="s">
        <v>166</v>
      </c>
      <c r="AT251" s="227" t="s">
        <v>162</v>
      </c>
      <c r="AU251" s="227" t="s">
        <v>89</v>
      </c>
      <c r="AY251" s="16" t="s">
        <v>160</v>
      </c>
      <c r="BE251" s="228">
        <f>IF(N251="základní",J251,0)</f>
        <v>0</v>
      </c>
      <c r="BF251" s="228">
        <f>IF(N251="snížená",J251,0)</f>
        <v>0</v>
      </c>
      <c r="BG251" s="228">
        <f>IF(N251="zákl. přenesená",J251,0)</f>
        <v>0</v>
      </c>
      <c r="BH251" s="228">
        <f>IF(N251="sníž. přenesená",J251,0)</f>
        <v>0</v>
      </c>
      <c r="BI251" s="228">
        <f>IF(N251="nulová",J251,0)</f>
        <v>0</v>
      </c>
      <c r="BJ251" s="16" t="s">
        <v>21</v>
      </c>
      <c r="BK251" s="228">
        <f>ROUND(I251*H251,2)</f>
        <v>0</v>
      </c>
      <c r="BL251" s="16" t="s">
        <v>166</v>
      </c>
      <c r="BM251" s="227" t="s">
        <v>437</v>
      </c>
    </row>
    <row r="252" s="2" customFormat="1">
      <c r="A252" s="37"/>
      <c r="B252" s="38"/>
      <c r="C252" s="39"/>
      <c r="D252" s="229" t="s">
        <v>168</v>
      </c>
      <c r="E252" s="39"/>
      <c r="F252" s="230" t="s">
        <v>438</v>
      </c>
      <c r="G252" s="39"/>
      <c r="H252" s="39"/>
      <c r="I252" s="231"/>
      <c r="J252" s="39"/>
      <c r="K252" s="39"/>
      <c r="L252" s="43"/>
      <c r="M252" s="232"/>
      <c r="N252" s="233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168</v>
      </c>
      <c r="AU252" s="16" t="s">
        <v>89</v>
      </c>
    </row>
    <row r="253" s="13" customFormat="1">
      <c r="A253" s="13"/>
      <c r="B253" s="234"/>
      <c r="C253" s="235"/>
      <c r="D253" s="229" t="s">
        <v>170</v>
      </c>
      <c r="E253" s="236" t="s">
        <v>1</v>
      </c>
      <c r="F253" s="237" t="s">
        <v>439</v>
      </c>
      <c r="G253" s="235"/>
      <c r="H253" s="238">
        <v>36</v>
      </c>
      <c r="I253" s="239"/>
      <c r="J253" s="235"/>
      <c r="K253" s="235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170</v>
      </c>
      <c r="AU253" s="244" t="s">
        <v>89</v>
      </c>
      <c r="AV253" s="13" t="s">
        <v>89</v>
      </c>
      <c r="AW253" s="13" t="s">
        <v>36</v>
      </c>
      <c r="AX253" s="13" t="s">
        <v>21</v>
      </c>
      <c r="AY253" s="244" t="s">
        <v>160</v>
      </c>
    </row>
    <row r="254" s="2" customFormat="1" ht="16.5" customHeight="1">
      <c r="A254" s="37"/>
      <c r="B254" s="38"/>
      <c r="C254" s="215" t="s">
        <v>440</v>
      </c>
      <c r="D254" s="215" t="s">
        <v>162</v>
      </c>
      <c r="E254" s="216" t="s">
        <v>441</v>
      </c>
      <c r="F254" s="217" t="s">
        <v>442</v>
      </c>
      <c r="G254" s="218" t="s">
        <v>223</v>
      </c>
      <c r="H254" s="219">
        <v>36</v>
      </c>
      <c r="I254" s="220"/>
      <c r="J254" s="221">
        <f>ROUND(I254*H254,2)</f>
        <v>0</v>
      </c>
      <c r="K254" s="222"/>
      <c r="L254" s="43"/>
      <c r="M254" s="223" t="s">
        <v>1</v>
      </c>
      <c r="N254" s="224" t="s">
        <v>45</v>
      </c>
      <c r="O254" s="90"/>
      <c r="P254" s="225">
        <f>O254*H254</f>
        <v>0</v>
      </c>
      <c r="Q254" s="225">
        <v>0.00149</v>
      </c>
      <c r="R254" s="225">
        <f>Q254*H254</f>
        <v>0.05364</v>
      </c>
      <c r="S254" s="225">
        <v>0</v>
      </c>
      <c r="T254" s="226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7" t="s">
        <v>166</v>
      </c>
      <c r="AT254" s="227" t="s">
        <v>162</v>
      </c>
      <c r="AU254" s="227" t="s">
        <v>89</v>
      </c>
      <c r="AY254" s="16" t="s">
        <v>160</v>
      </c>
      <c r="BE254" s="228">
        <f>IF(N254="základní",J254,0)</f>
        <v>0</v>
      </c>
      <c r="BF254" s="228">
        <f>IF(N254="snížená",J254,0)</f>
        <v>0</v>
      </c>
      <c r="BG254" s="228">
        <f>IF(N254="zákl. přenesená",J254,0)</f>
        <v>0</v>
      </c>
      <c r="BH254" s="228">
        <f>IF(N254="sníž. přenesená",J254,0)</f>
        <v>0</v>
      </c>
      <c r="BI254" s="228">
        <f>IF(N254="nulová",J254,0)</f>
        <v>0</v>
      </c>
      <c r="BJ254" s="16" t="s">
        <v>21</v>
      </c>
      <c r="BK254" s="228">
        <f>ROUND(I254*H254,2)</f>
        <v>0</v>
      </c>
      <c r="BL254" s="16" t="s">
        <v>166</v>
      </c>
      <c r="BM254" s="227" t="s">
        <v>443</v>
      </c>
    </row>
    <row r="255" s="2" customFormat="1">
      <c r="A255" s="37"/>
      <c r="B255" s="38"/>
      <c r="C255" s="39"/>
      <c r="D255" s="229" t="s">
        <v>168</v>
      </c>
      <c r="E255" s="39"/>
      <c r="F255" s="230" t="s">
        <v>444</v>
      </c>
      <c r="G255" s="39"/>
      <c r="H255" s="39"/>
      <c r="I255" s="231"/>
      <c r="J255" s="39"/>
      <c r="K255" s="39"/>
      <c r="L255" s="43"/>
      <c r="M255" s="232"/>
      <c r="N255" s="233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168</v>
      </c>
      <c r="AU255" s="16" t="s">
        <v>89</v>
      </c>
    </row>
    <row r="256" s="12" customFormat="1" ht="22.8" customHeight="1">
      <c r="A256" s="12"/>
      <c r="B256" s="199"/>
      <c r="C256" s="200"/>
      <c r="D256" s="201" t="s">
        <v>79</v>
      </c>
      <c r="E256" s="213" t="s">
        <v>166</v>
      </c>
      <c r="F256" s="213" t="s">
        <v>445</v>
      </c>
      <c r="G256" s="200"/>
      <c r="H256" s="200"/>
      <c r="I256" s="203"/>
      <c r="J256" s="214">
        <f>BK256</f>
        <v>0</v>
      </c>
      <c r="K256" s="200"/>
      <c r="L256" s="205"/>
      <c r="M256" s="206"/>
      <c r="N256" s="207"/>
      <c r="O256" s="207"/>
      <c r="P256" s="208">
        <f>SUM(P257:P273)</f>
        <v>0</v>
      </c>
      <c r="Q256" s="207"/>
      <c r="R256" s="208">
        <f>SUM(R257:R273)</f>
        <v>28.264824660000002</v>
      </c>
      <c r="S256" s="207"/>
      <c r="T256" s="209">
        <f>SUM(T257:T273)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0" t="s">
        <v>21</v>
      </c>
      <c r="AT256" s="211" t="s">
        <v>79</v>
      </c>
      <c r="AU256" s="211" t="s">
        <v>21</v>
      </c>
      <c r="AY256" s="210" t="s">
        <v>160</v>
      </c>
      <c r="BK256" s="212">
        <f>SUM(BK257:BK273)</f>
        <v>0</v>
      </c>
    </row>
    <row r="257" s="2" customFormat="1" ht="21.75" customHeight="1">
      <c r="A257" s="37"/>
      <c r="B257" s="38"/>
      <c r="C257" s="215" t="s">
        <v>446</v>
      </c>
      <c r="D257" s="215" t="s">
        <v>162</v>
      </c>
      <c r="E257" s="216" t="s">
        <v>447</v>
      </c>
      <c r="F257" s="217" t="s">
        <v>448</v>
      </c>
      <c r="G257" s="218" t="s">
        <v>190</v>
      </c>
      <c r="H257" s="219">
        <v>40.5</v>
      </c>
      <c r="I257" s="220"/>
      <c r="J257" s="221">
        <f>ROUND(I257*H257,2)</f>
        <v>0</v>
      </c>
      <c r="K257" s="222"/>
      <c r="L257" s="43"/>
      <c r="M257" s="223" t="s">
        <v>1</v>
      </c>
      <c r="N257" s="224" t="s">
        <v>45</v>
      </c>
      <c r="O257" s="90"/>
      <c r="P257" s="225">
        <f>O257*H257</f>
        <v>0</v>
      </c>
      <c r="Q257" s="225">
        <v>0.11466</v>
      </c>
      <c r="R257" s="225">
        <f>Q257*H257</f>
        <v>4.6437299999999997</v>
      </c>
      <c r="S257" s="225">
        <v>0</v>
      </c>
      <c r="T257" s="226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7" t="s">
        <v>166</v>
      </c>
      <c r="AT257" s="227" t="s">
        <v>162</v>
      </c>
      <c r="AU257" s="227" t="s">
        <v>89</v>
      </c>
      <c r="AY257" s="16" t="s">
        <v>160</v>
      </c>
      <c r="BE257" s="228">
        <f>IF(N257="základní",J257,0)</f>
        <v>0</v>
      </c>
      <c r="BF257" s="228">
        <f>IF(N257="snížená",J257,0)</f>
        <v>0</v>
      </c>
      <c r="BG257" s="228">
        <f>IF(N257="zákl. přenesená",J257,0)</f>
        <v>0</v>
      </c>
      <c r="BH257" s="228">
        <f>IF(N257="sníž. přenesená",J257,0)</f>
        <v>0</v>
      </c>
      <c r="BI257" s="228">
        <f>IF(N257="nulová",J257,0)</f>
        <v>0</v>
      </c>
      <c r="BJ257" s="16" t="s">
        <v>21</v>
      </c>
      <c r="BK257" s="228">
        <f>ROUND(I257*H257,2)</f>
        <v>0</v>
      </c>
      <c r="BL257" s="16" t="s">
        <v>166</v>
      </c>
      <c r="BM257" s="227" t="s">
        <v>449</v>
      </c>
    </row>
    <row r="258" s="13" customFormat="1">
      <c r="A258" s="13"/>
      <c r="B258" s="234"/>
      <c r="C258" s="235"/>
      <c r="D258" s="229" t="s">
        <v>170</v>
      </c>
      <c r="E258" s="236" t="s">
        <v>1</v>
      </c>
      <c r="F258" s="237" t="s">
        <v>450</v>
      </c>
      <c r="G258" s="235"/>
      <c r="H258" s="238">
        <v>40.5</v>
      </c>
      <c r="I258" s="239"/>
      <c r="J258" s="235"/>
      <c r="K258" s="235"/>
      <c r="L258" s="240"/>
      <c r="M258" s="241"/>
      <c r="N258" s="242"/>
      <c r="O258" s="242"/>
      <c r="P258" s="242"/>
      <c r="Q258" s="242"/>
      <c r="R258" s="242"/>
      <c r="S258" s="242"/>
      <c r="T258" s="24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4" t="s">
        <v>170</v>
      </c>
      <c r="AU258" s="244" t="s">
        <v>89</v>
      </c>
      <c r="AV258" s="13" t="s">
        <v>89</v>
      </c>
      <c r="AW258" s="13" t="s">
        <v>36</v>
      </c>
      <c r="AX258" s="13" t="s">
        <v>21</v>
      </c>
      <c r="AY258" s="244" t="s">
        <v>160</v>
      </c>
    </row>
    <row r="259" s="2" customFormat="1" ht="24.15" customHeight="1">
      <c r="A259" s="37"/>
      <c r="B259" s="38"/>
      <c r="C259" s="215" t="s">
        <v>451</v>
      </c>
      <c r="D259" s="215" t="s">
        <v>162</v>
      </c>
      <c r="E259" s="216" t="s">
        <v>452</v>
      </c>
      <c r="F259" s="217" t="s">
        <v>453</v>
      </c>
      <c r="G259" s="218" t="s">
        <v>190</v>
      </c>
      <c r="H259" s="219">
        <v>40.5</v>
      </c>
      <c r="I259" s="220"/>
      <c r="J259" s="221">
        <f>ROUND(I259*H259,2)</f>
        <v>0</v>
      </c>
      <c r="K259" s="222"/>
      <c r="L259" s="43"/>
      <c r="M259" s="223" t="s">
        <v>1</v>
      </c>
      <c r="N259" s="224" t="s">
        <v>45</v>
      </c>
      <c r="O259" s="90"/>
      <c r="P259" s="225">
        <f>O259*H259</f>
        <v>0</v>
      </c>
      <c r="Q259" s="225">
        <v>0</v>
      </c>
      <c r="R259" s="225">
        <f>Q259*H259</f>
        <v>0</v>
      </c>
      <c r="S259" s="225">
        <v>0</v>
      </c>
      <c r="T259" s="226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7" t="s">
        <v>166</v>
      </c>
      <c r="AT259" s="227" t="s">
        <v>162</v>
      </c>
      <c r="AU259" s="227" t="s">
        <v>89</v>
      </c>
      <c r="AY259" s="16" t="s">
        <v>160</v>
      </c>
      <c r="BE259" s="228">
        <f>IF(N259="základní",J259,0)</f>
        <v>0</v>
      </c>
      <c r="BF259" s="228">
        <f>IF(N259="snížená",J259,0)</f>
        <v>0</v>
      </c>
      <c r="BG259" s="228">
        <f>IF(N259="zákl. přenesená",J259,0)</f>
        <v>0</v>
      </c>
      <c r="BH259" s="228">
        <f>IF(N259="sníž. přenesená",J259,0)</f>
        <v>0</v>
      </c>
      <c r="BI259" s="228">
        <f>IF(N259="nulová",J259,0)</f>
        <v>0</v>
      </c>
      <c r="BJ259" s="16" t="s">
        <v>21</v>
      </c>
      <c r="BK259" s="228">
        <f>ROUND(I259*H259,2)</f>
        <v>0</v>
      </c>
      <c r="BL259" s="16" t="s">
        <v>166</v>
      </c>
      <c r="BM259" s="227" t="s">
        <v>454</v>
      </c>
    </row>
    <row r="260" s="2" customFormat="1" ht="21.75" customHeight="1">
      <c r="A260" s="37"/>
      <c r="B260" s="38"/>
      <c r="C260" s="215" t="s">
        <v>455</v>
      </c>
      <c r="D260" s="215" t="s">
        <v>162</v>
      </c>
      <c r="E260" s="216" t="s">
        <v>456</v>
      </c>
      <c r="F260" s="217" t="s">
        <v>457</v>
      </c>
      <c r="G260" s="218" t="s">
        <v>190</v>
      </c>
      <c r="H260" s="219">
        <v>54.683999999999998</v>
      </c>
      <c r="I260" s="220"/>
      <c r="J260" s="221">
        <f>ROUND(I260*H260,2)</f>
        <v>0</v>
      </c>
      <c r="K260" s="222"/>
      <c r="L260" s="43"/>
      <c r="M260" s="223" t="s">
        <v>1</v>
      </c>
      <c r="N260" s="224" t="s">
        <v>45</v>
      </c>
      <c r="O260" s="90"/>
      <c r="P260" s="225">
        <f>O260*H260</f>
        <v>0</v>
      </c>
      <c r="Q260" s="225">
        <v>0</v>
      </c>
      <c r="R260" s="225">
        <f>Q260*H260</f>
        <v>0</v>
      </c>
      <c r="S260" s="225">
        <v>0</v>
      </c>
      <c r="T260" s="226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7" t="s">
        <v>166</v>
      </c>
      <c r="AT260" s="227" t="s">
        <v>162</v>
      </c>
      <c r="AU260" s="227" t="s">
        <v>89</v>
      </c>
      <c r="AY260" s="16" t="s">
        <v>160</v>
      </c>
      <c r="BE260" s="228">
        <f>IF(N260="základní",J260,0)</f>
        <v>0</v>
      </c>
      <c r="BF260" s="228">
        <f>IF(N260="snížená",J260,0)</f>
        <v>0</v>
      </c>
      <c r="BG260" s="228">
        <f>IF(N260="zákl. přenesená",J260,0)</f>
        <v>0</v>
      </c>
      <c r="BH260" s="228">
        <f>IF(N260="sníž. přenesená",J260,0)</f>
        <v>0</v>
      </c>
      <c r="BI260" s="228">
        <f>IF(N260="nulová",J260,0)</f>
        <v>0</v>
      </c>
      <c r="BJ260" s="16" t="s">
        <v>21</v>
      </c>
      <c r="BK260" s="228">
        <f>ROUND(I260*H260,2)</f>
        <v>0</v>
      </c>
      <c r="BL260" s="16" t="s">
        <v>166</v>
      </c>
      <c r="BM260" s="227" t="s">
        <v>458</v>
      </c>
    </row>
    <row r="261" s="13" customFormat="1">
      <c r="A261" s="13"/>
      <c r="B261" s="234"/>
      <c r="C261" s="235"/>
      <c r="D261" s="229" t="s">
        <v>170</v>
      </c>
      <c r="E261" s="236" t="s">
        <v>1</v>
      </c>
      <c r="F261" s="237" t="s">
        <v>459</v>
      </c>
      <c r="G261" s="235"/>
      <c r="H261" s="238">
        <v>54.683999999999998</v>
      </c>
      <c r="I261" s="239"/>
      <c r="J261" s="235"/>
      <c r="K261" s="235"/>
      <c r="L261" s="240"/>
      <c r="M261" s="241"/>
      <c r="N261" s="242"/>
      <c r="O261" s="242"/>
      <c r="P261" s="242"/>
      <c r="Q261" s="242"/>
      <c r="R261" s="242"/>
      <c r="S261" s="242"/>
      <c r="T261" s="24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4" t="s">
        <v>170</v>
      </c>
      <c r="AU261" s="244" t="s">
        <v>89</v>
      </c>
      <c r="AV261" s="13" t="s">
        <v>89</v>
      </c>
      <c r="AW261" s="13" t="s">
        <v>36</v>
      </c>
      <c r="AX261" s="13" t="s">
        <v>21</v>
      </c>
      <c r="AY261" s="244" t="s">
        <v>160</v>
      </c>
    </row>
    <row r="262" s="2" customFormat="1" ht="21.75" customHeight="1">
      <c r="A262" s="37"/>
      <c r="B262" s="38"/>
      <c r="C262" s="215" t="s">
        <v>460</v>
      </c>
      <c r="D262" s="215" t="s">
        <v>162</v>
      </c>
      <c r="E262" s="216" t="s">
        <v>461</v>
      </c>
      <c r="F262" s="217" t="s">
        <v>462</v>
      </c>
      <c r="G262" s="218" t="s">
        <v>261</v>
      </c>
      <c r="H262" s="219">
        <v>18.466000000000001</v>
      </c>
      <c r="I262" s="220"/>
      <c r="J262" s="221">
        <f>ROUND(I262*H262,2)</f>
        <v>0</v>
      </c>
      <c r="K262" s="222"/>
      <c r="L262" s="43"/>
      <c r="M262" s="223" t="s">
        <v>1</v>
      </c>
      <c r="N262" s="224" t="s">
        <v>45</v>
      </c>
      <c r="O262" s="90"/>
      <c r="P262" s="225">
        <f>O262*H262</f>
        <v>0</v>
      </c>
      <c r="Q262" s="225">
        <v>1.0492699999999999</v>
      </c>
      <c r="R262" s="225">
        <f>Q262*H262</f>
        <v>19.37581982</v>
      </c>
      <c r="S262" s="225">
        <v>0</v>
      </c>
      <c r="T262" s="226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7" t="s">
        <v>166</v>
      </c>
      <c r="AT262" s="227" t="s">
        <v>162</v>
      </c>
      <c r="AU262" s="227" t="s">
        <v>89</v>
      </c>
      <c r="AY262" s="16" t="s">
        <v>160</v>
      </c>
      <c r="BE262" s="228">
        <f>IF(N262="základní",J262,0)</f>
        <v>0</v>
      </c>
      <c r="BF262" s="228">
        <f>IF(N262="snížená",J262,0)</f>
        <v>0</v>
      </c>
      <c r="BG262" s="228">
        <f>IF(N262="zákl. přenesená",J262,0)</f>
        <v>0</v>
      </c>
      <c r="BH262" s="228">
        <f>IF(N262="sníž. přenesená",J262,0)</f>
        <v>0</v>
      </c>
      <c r="BI262" s="228">
        <f>IF(N262="nulová",J262,0)</f>
        <v>0</v>
      </c>
      <c r="BJ262" s="16" t="s">
        <v>21</v>
      </c>
      <c r="BK262" s="228">
        <f>ROUND(I262*H262,2)</f>
        <v>0</v>
      </c>
      <c r="BL262" s="16" t="s">
        <v>166</v>
      </c>
      <c r="BM262" s="227" t="s">
        <v>463</v>
      </c>
    </row>
    <row r="263" s="13" customFormat="1">
      <c r="A263" s="13"/>
      <c r="B263" s="234"/>
      <c r="C263" s="235"/>
      <c r="D263" s="229" t="s">
        <v>170</v>
      </c>
      <c r="E263" s="236" t="s">
        <v>1</v>
      </c>
      <c r="F263" s="237" t="s">
        <v>464</v>
      </c>
      <c r="G263" s="235"/>
      <c r="H263" s="238">
        <v>18.466000000000001</v>
      </c>
      <c r="I263" s="239"/>
      <c r="J263" s="235"/>
      <c r="K263" s="235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170</v>
      </c>
      <c r="AU263" s="244" t="s">
        <v>89</v>
      </c>
      <c r="AV263" s="13" t="s">
        <v>89</v>
      </c>
      <c r="AW263" s="13" t="s">
        <v>36</v>
      </c>
      <c r="AX263" s="13" t="s">
        <v>21</v>
      </c>
      <c r="AY263" s="244" t="s">
        <v>160</v>
      </c>
    </row>
    <row r="264" s="2" customFormat="1" ht="21.75" customHeight="1">
      <c r="A264" s="37"/>
      <c r="B264" s="38"/>
      <c r="C264" s="215" t="s">
        <v>465</v>
      </c>
      <c r="D264" s="215" t="s">
        <v>162</v>
      </c>
      <c r="E264" s="216" t="s">
        <v>466</v>
      </c>
      <c r="F264" s="217" t="s">
        <v>467</v>
      </c>
      <c r="G264" s="218" t="s">
        <v>190</v>
      </c>
      <c r="H264" s="219">
        <v>20.036000000000001</v>
      </c>
      <c r="I264" s="220"/>
      <c r="J264" s="221">
        <f>ROUND(I264*H264,2)</f>
        <v>0</v>
      </c>
      <c r="K264" s="222"/>
      <c r="L264" s="43"/>
      <c r="M264" s="223" t="s">
        <v>1</v>
      </c>
      <c r="N264" s="224" t="s">
        <v>45</v>
      </c>
      <c r="O264" s="90"/>
      <c r="P264" s="225">
        <f>O264*H264</f>
        <v>0</v>
      </c>
      <c r="Q264" s="225">
        <v>0</v>
      </c>
      <c r="R264" s="225">
        <f>Q264*H264</f>
        <v>0</v>
      </c>
      <c r="S264" s="225">
        <v>0</v>
      </c>
      <c r="T264" s="226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7" t="s">
        <v>166</v>
      </c>
      <c r="AT264" s="227" t="s">
        <v>162</v>
      </c>
      <c r="AU264" s="227" t="s">
        <v>89</v>
      </c>
      <c r="AY264" s="16" t="s">
        <v>160</v>
      </c>
      <c r="BE264" s="228">
        <f>IF(N264="základní",J264,0)</f>
        <v>0</v>
      </c>
      <c r="BF264" s="228">
        <f>IF(N264="snížená",J264,0)</f>
        <v>0</v>
      </c>
      <c r="BG264" s="228">
        <f>IF(N264="zákl. přenesená",J264,0)</f>
        <v>0</v>
      </c>
      <c r="BH264" s="228">
        <f>IF(N264="sníž. přenesená",J264,0)</f>
        <v>0</v>
      </c>
      <c r="BI264" s="228">
        <f>IF(N264="nulová",J264,0)</f>
        <v>0</v>
      </c>
      <c r="BJ264" s="16" t="s">
        <v>21</v>
      </c>
      <c r="BK264" s="228">
        <f>ROUND(I264*H264,2)</f>
        <v>0</v>
      </c>
      <c r="BL264" s="16" t="s">
        <v>166</v>
      </c>
      <c r="BM264" s="227" t="s">
        <v>468</v>
      </c>
    </row>
    <row r="265" s="13" customFormat="1">
      <c r="A265" s="13"/>
      <c r="B265" s="234"/>
      <c r="C265" s="235"/>
      <c r="D265" s="229" t="s">
        <v>170</v>
      </c>
      <c r="E265" s="236" t="s">
        <v>1</v>
      </c>
      <c r="F265" s="237" t="s">
        <v>469</v>
      </c>
      <c r="G265" s="235"/>
      <c r="H265" s="238">
        <v>20.036000000000001</v>
      </c>
      <c r="I265" s="239"/>
      <c r="J265" s="235"/>
      <c r="K265" s="235"/>
      <c r="L265" s="240"/>
      <c r="M265" s="241"/>
      <c r="N265" s="242"/>
      <c r="O265" s="242"/>
      <c r="P265" s="242"/>
      <c r="Q265" s="242"/>
      <c r="R265" s="242"/>
      <c r="S265" s="242"/>
      <c r="T265" s="24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4" t="s">
        <v>170</v>
      </c>
      <c r="AU265" s="244" t="s">
        <v>89</v>
      </c>
      <c r="AV265" s="13" t="s">
        <v>89</v>
      </c>
      <c r="AW265" s="13" t="s">
        <v>36</v>
      </c>
      <c r="AX265" s="13" t="s">
        <v>21</v>
      </c>
      <c r="AY265" s="244" t="s">
        <v>160</v>
      </c>
    </row>
    <row r="266" s="2" customFormat="1" ht="16.5" customHeight="1">
      <c r="A266" s="37"/>
      <c r="B266" s="38"/>
      <c r="C266" s="215" t="s">
        <v>470</v>
      </c>
      <c r="D266" s="215" t="s">
        <v>162</v>
      </c>
      <c r="E266" s="216" t="s">
        <v>471</v>
      </c>
      <c r="F266" s="217" t="s">
        <v>472</v>
      </c>
      <c r="G266" s="218" t="s">
        <v>184</v>
      </c>
      <c r="H266" s="219">
        <v>94.918000000000006</v>
      </c>
      <c r="I266" s="220"/>
      <c r="J266" s="221">
        <f>ROUND(I266*H266,2)</f>
        <v>0</v>
      </c>
      <c r="K266" s="222"/>
      <c r="L266" s="43"/>
      <c r="M266" s="223" t="s">
        <v>1</v>
      </c>
      <c r="N266" s="224" t="s">
        <v>45</v>
      </c>
      <c r="O266" s="90"/>
      <c r="P266" s="225">
        <f>O266*H266</f>
        <v>0</v>
      </c>
      <c r="Q266" s="225">
        <v>0.01653</v>
      </c>
      <c r="R266" s="225">
        <f>Q266*H266</f>
        <v>1.5689945400000001</v>
      </c>
      <c r="S266" s="225">
        <v>0</v>
      </c>
      <c r="T266" s="226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7" t="s">
        <v>166</v>
      </c>
      <c r="AT266" s="227" t="s">
        <v>162</v>
      </c>
      <c r="AU266" s="227" t="s">
        <v>89</v>
      </c>
      <c r="AY266" s="16" t="s">
        <v>160</v>
      </c>
      <c r="BE266" s="228">
        <f>IF(N266="základní",J266,0)</f>
        <v>0</v>
      </c>
      <c r="BF266" s="228">
        <f>IF(N266="snížená",J266,0)</f>
        <v>0</v>
      </c>
      <c r="BG266" s="228">
        <f>IF(N266="zákl. přenesená",J266,0)</f>
        <v>0</v>
      </c>
      <c r="BH266" s="228">
        <f>IF(N266="sníž. přenesená",J266,0)</f>
        <v>0</v>
      </c>
      <c r="BI266" s="228">
        <f>IF(N266="nulová",J266,0)</f>
        <v>0</v>
      </c>
      <c r="BJ266" s="16" t="s">
        <v>21</v>
      </c>
      <c r="BK266" s="228">
        <f>ROUND(I266*H266,2)</f>
        <v>0</v>
      </c>
      <c r="BL266" s="16" t="s">
        <v>166</v>
      </c>
      <c r="BM266" s="227" t="s">
        <v>473</v>
      </c>
    </row>
    <row r="267" s="2" customFormat="1">
      <c r="A267" s="37"/>
      <c r="B267" s="38"/>
      <c r="C267" s="39"/>
      <c r="D267" s="229" t="s">
        <v>168</v>
      </c>
      <c r="E267" s="39"/>
      <c r="F267" s="230" t="s">
        <v>474</v>
      </c>
      <c r="G267" s="39"/>
      <c r="H267" s="39"/>
      <c r="I267" s="231"/>
      <c r="J267" s="39"/>
      <c r="K267" s="39"/>
      <c r="L267" s="43"/>
      <c r="M267" s="232"/>
      <c r="N267" s="233"/>
      <c r="O267" s="90"/>
      <c r="P267" s="90"/>
      <c r="Q267" s="90"/>
      <c r="R267" s="90"/>
      <c r="S267" s="90"/>
      <c r="T267" s="91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6" t="s">
        <v>168</v>
      </c>
      <c r="AU267" s="16" t="s">
        <v>89</v>
      </c>
    </row>
    <row r="268" s="13" customFormat="1">
      <c r="A268" s="13"/>
      <c r="B268" s="234"/>
      <c r="C268" s="235"/>
      <c r="D268" s="229" t="s">
        <v>170</v>
      </c>
      <c r="E268" s="236" t="s">
        <v>1</v>
      </c>
      <c r="F268" s="237" t="s">
        <v>475</v>
      </c>
      <c r="G268" s="235"/>
      <c r="H268" s="238">
        <v>94.918000000000006</v>
      </c>
      <c r="I268" s="239"/>
      <c r="J268" s="235"/>
      <c r="K268" s="235"/>
      <c r="L268" s="240"/>
      <c r="M268" s="241"/>
      <c r="N268" s="242"/>
      <c r="O268" s="242"/>
      <c r="P268" s="242"/>
      <c r="Q268" s="242"/>
      <c r="R268" s="242"/>
      <c r="S268" s="242"/>
      <c r="T268" s="24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4" t="s">
        <v>170</v>
      </c>
      <c r="AU268" s="244" t="s">
        <v>89</v>
      </c>
      <c r="AV268" s="13" t="s">
        <v>89</v>
      </c>
      <c r="AW268" s="13" t="s">
        <v>36</v>
      </c>
      <c r="AX268" s="13" t="s">
        <v>21</v>
      </c>
      <c r="AY268" s="244" t="s">
        <v>160</v>
      </c>
    </row>
    <row r="269" s="2" customFormat="1" ht="21.75" customHeight="1">
      <c r="A269" s="37"/>
      <c r="B269" s="38"/>
      <c r="C269" s="215" t="s">
        <v>108</v>
      </c>
      <c r="D269" s="215" t="s">
        <v>162</v>
      </c>
      <c r="E269" s="216" t="s">
        <v>476</v>
      </c>
      <c r="F269" s="217" t="s">
        <v>477</v>
      </c>
      <c r="G269" s="218" t="s">
        <v>184</v>
      </c>
      <c r="H269" s="219">
        <v>94.918000000000006</v>
      </c>
      <c r="I269" s="220"/>
      <c r="J269" s="221">
        <f>ROUND(I269*H269,2)</f>
        <v>0</v>
      </c>
      <c r="K269" s="222"/>
      <c r="L269" s="43"/>
      <c r="M269" s="223" t="s">
        <v>1</v>
      </c>
      <c r="N269" s="224" t="s">
        <v>45</v>
      </c>
      <c r="O269" s="90"/>
      <c r="P269" s="225">
        <f>O269*H269</f>
        <v>0</v>
      </c>
      <c r="Q269" s="225">
        <v>0</v>
      </c>
      <c r="R269" s="225">
        <f>Q269*H269</f>
        <v>0</v>
      </c>
      <c r="S269" s="225">
        <v>0</v>
      </c>
      <c r="T269" s="226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7" t="s">
        <v>166</v>
      </c>
      <c r="AT269" s="227" t="s">
        <v>162</v>
      </c>
      <c r="AU269" s="227" t="s">
        <v>89</v>
      </c>
      <c r="AY269" s="16" t="s">
        <v>160</v>
      </c>
      <c r="BE269" s="228">
        <f>IF(N269="základní",J269,0)</f>
        <v>0</v>
      </c>
      <c r="BF269" s="228">
        <f>IF(N269="snížená",J269,0)</f>
        <v>0</v>
      </c>
      <c r="BG269" s="228">
        <f>IF(N269="zákl. přenesená",J269,0)</f>
        <v>0</v>
      </c>
      <c r="BH269" s="228">
        <f>IF(N269="sníž. přenesená",J269,0)</f>
        <v>0</v>
      </c>
      <c r="BI269" s="228">
        <f>IF(N269="nulová",J269,0)</f>
        <v>0</v>
      </c>
      <c r="BJ269" s="16" t="s">
        <v>21</v>
      </c>
      <c r="BK269" s="228">
        <f>ROUND(I269*H269,2)</f>
        <v>0</v>
      </c>
      <c r="BL269" s="16" t="s">
        <v>166</v>
      </c>
      <c r="BM269" s="227" t="s">
        <v>478</v>
      </c>
    </row>
    <row r="270" s="2" customFormat="1" ht="24.15" customHeight="1">
      <c r="A270" s="37"/>
      <c r="B270" s="38"/>
      <c r="C270" s="215" t="s">
        <v>479</v>
      </c>
      <c r="D270" s="215" t="s">
        <v>162</v>
      </c>
      <c r="E270" s="216" t="s">
        <v>480</v>
      </c>
      <c r="F270" s="217" t="s">
        <v>481</v>
      </c>
      <c r="G270" s="218" t="s">
        <v>223</v>
      </c>
      <c r="H270" s="219">
        <v>2</v>
      </c>
      <c r="I270" s="220"/>
      <c r="J270" s="221">
        <f>ROUND(I270*H270,2)</f>
        <v>0</v>
      </c>
      <c r="K270" s="222"/>
      <c r="L270" s="43"/>
      <c r="M270" s="223" t="s">
        <v>1</v>
      </c>
      <c r="N270" s="224" t="s">
        <v>45</v>
      </c>
      <c r="O270" s="90"/>
      <c r="P270" s="225">
        <f>O270*H270</f>
        <v>0</v>
      </c>
      <c r="Q270" s="225">
        <v>0.0064850000000000003</v>
      </c>
      <c r="R270" s="225">
        <f>Q270*H270</f>
        <v>0.012970000000000001</v>
      </c>
      <c r="S270" s="225">
        <v>0</v>
      </c>
      <c r="T270" s="226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7" t="s">
        <v>166</v>
      </c>
      <c r="AT270" s="227" t="s">
        <v>162</v>
      </c>
      <c r="AU270" s="227" t="s">
        <v>89</v>
      </c>
      <c r="AY270" s="16" t="s">
        <v>160</v>
      </c>
      <c r="BE270" s="228">
        <f>IF(N270="základní",J270,0)</f>
        <v>0</v>
      </c>
      <c r="BF270" s="228">
        <f>IF(N270="snížená",J270,0)</f>
        <v>0</v>
      </c>
      <c r="BG270" s="228">
        <f>IF(N270="zákl. přenesená",J270,0)</f>
        <v>0</v>
      </c>
      <c r="BH270" s="228">
        <f>IF(N270="sníž. přenesená",J270,0)</f>
        <v>0</v>
      </c>
      <c r="BI270" s="228">
        <f>IF(N270="nulová",J270,0)</f>
        <v>0</v>
      </c>
      <c r="BJ270" s="16" t="s">
        <v>21</v>
      </c>
      <c r="BK270" s="228">
        <f>ROUND(I270*H270,2)</f>
        <v>0</v>
      </c>
      <c r="BL270" s="16" t="s">
        <v>166</v>
      </c>
      <c r="BM270" s="227" t="s">
        <v>482</v>
      </c>
    </row>
    <row r="271" s="2" customFormat="1" ht="37.8" customHeight="1">
      <c r="A271" s="37"/>
      <c r="B271" s="38"/>
      <c r="C271" s="215" t="s">
        <v>483</v>
      </c>
      <c r="D271" s="215" t="s">
        <v>162</v>
      </c>
      <c r="E271" s="216" t="s">
        <v>484</v>
      </c>
      <c r="F271" s="217" t="s">
        <v>485</v>
      </c>
      <c r="G271" s="218" t="s">
        <v>223</v>
      </c>
      <c r="H271" s="219">
        <v>567.87</v>
      </c>
      <c r="I271" s="220"/>
      <c r="J271" s="221">
        <f>ROUND(I271*H271,2)</f>
        <v>0</v>
      </c>
      <c r="K271" s="222"/>
      <c r="L271" s="43"/>
      <c r="M271" s="223" t="s">
        <v>1</v>
      </c>
      <c r="N271" s="224" t="s">
        <v>45</v>
      </c>
      <c r="O271" s="90"/>
      <c r="P271" s="225">
        <f>O271*H271</f>
        <v>0</v>
      </c>
      <c r="Q271" s="225">
        <v>0.0046899999999999997</v>
      </c>
      <c r="R271" s="225">
        <f>Q271*H271</f>
        <v>2.6633103</v>
      </c>
      <c r="S271" s="225">
        <v>0</v>
      </c>
      <c r="T271" s="226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7" t="s">
        <v>166</v>
      </c>
      <c r="AT271" s="227" t="s">
        <v>162</v>
      </c>
      <c r="AU271" s="227" t="s">
        <v>89</v>
      </c>
      <c r="AY271" s="16" t="s">
        <v>160</v>
      </c>
      <c r="BE271" s="228">
        <f>IF(N271="základní",J271,0)</f>
        <v>0</v>
      </c>
      <c r="BF271" s="228">
        <f>IF(N271="snížená",J271,0)</f>
        <v>0</v>
      </c>
      <c r="BG271" s="228">
        <f>IF(N271="zákl. přenesená",J271,0)</f>
        <v>0</v>
      </c>
      <c r="BH271" s="228">
        <f>IF(N271="sníž. přenesená",J271,0)</f>
        <v>0</v>
      </c>
      <c r="BI271" s="228">
        <f>IF(N271="nulová",J271,0)</f>
        <v>0</v>
      </c>
      <c r="BJ271" s="16" t="s">
        <v>21</v>
      </c>
      <c r="BK271" s="228">
        <f>ROUND(I271*H271,2)</f>
        <v>0</v>
      </c>
      <c r="BL271" s="16" t="s">
        <v>166</v>
      </c>
      <c r="BM271" s="227" t="s">
        <v>486</v>
      </c>
    </row>
    <row r="272" s="2" customFormat="1">
      <c r="A272" s="37"/>
      <c r="B272" s="38"/>
      <c r="C272" s="39"/>
      <c r="D272" s="229" t="s">
        <v>168</v>
      </c>
      <c r="E272" s="39"/>
      <c r="F272" s="230" t="s">
        <v>487</v>
      </c>
      <c r="G272" s="39"/>
      <c r="H272" s="39"/>
      <c r="I272" s="231"/>
      <c r="J272" s="39"/>
      <c r="K272" s="39"/>
      <c r="L272" s="43"/>
      <c r="M272" s="232"/>
      <c r="N272" s="233"/>
      <c r="O272" s="90"/>
      <c r="P272" s="90"/>
      <c r="Q272" s="90"/>
      <c r="R272" s="90"/>
      <c r="S272" s="90"/>
      <c r="T272" s="91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168</v>
      </c>
      <c r="AU272" s="16" t="s">
        <v>89</v>
      </c>
    </row>
    <row r="273" s="13" customFormat="1">
      <c r="A273" s="13"/>
      <c r="B273" s="234"/>
      <c r="C273" s="235"/>
      <c r="D273" s="229" t="s">
        <v>170</v>
      </c>
      <c r="E273" s="236" t="s">
        <v>1</v>
      </c>
      <c r="F273" s="237" t="s">
        <v>488</v>
      </c>
      <c r="G273" s="235"/>
      <c r="H273" s="238">
        <v>567.87</v>
      </c>
      <c r="I273" s="239"/>
      <c r="J273" s="235"/>
      <c r="K273" s="235"/>
      <c r="L273" s="240"/>
      <c r="M273" s="241"/>
      <c r="N273" s="242"/>
      <c r="O273" s="242"/>
      <c r="P273" s="242"/>
      <c r="Q273" s="242"/>
      <c r="R273" s="242"/>
      <c r="S273" s="242"/>
      <c r="T273" s="24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4" t="s">
        <v>170</v>
      </c>
      <c r="AU273" s="244" t="s">
        <v>89</v>
      </c>
      <c r="AV273" s="13" t="s">
        <v>89</v>
      </c>
      <c r="AW273" s="13" t="s">
        <v>36</v>
      </c>
      <c r="AX273" s="13" t="s">
        <v>21</v>
      </c>
      <c r="AY273" s="244" t="s">
        <v>160</v>
      </c>
    </row>
    <row r="274" s="12" customFormat="1" ht="22.8" customHeight="1">
      <c r="A274" s="12"/>
      <c r="B274" s="199"/>
      <c r="C274" s="200"/>
      <c r="D274" s="201" t="s">
        <v>79</v>
      </c>
      <c r="E274" s="213" t="s">
        <v>187</v>
      </c>
      <c r="F274" s="213" t="s">
        <v>489</v>
      </c>
      <c r="G274" s="200"/>
      <c r="H274" s="200"/>
      <c r="I274" s="203"/>
      <c r="J274" s="214">
        <f>BK274</f>
        <v>0</v>
      </c>
      <c r="K274" s="200"/>
      <c r="L274" s="205"/>
      <c r="M274" s="206"/>
      <c r="N274" s="207"/>
      <c r="O274" s="207"/>
      <c r="P274" s="208">
        <f>SUM(P275:P293)</f>
        <v>0</v>
      </c>
      <c r="Q274" s="207"/>
      <c r="R274" s="208">
        <f>SUM(R275:R293)</f>
        <v>0.025630239999999999</v>
      </c>
      <c r="S274" s="207"/>
      <c r="T274" s="209">
        <f>SUM(T275:T293)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10" t="s">
        <v>21</v>
      </c>
      <c r="AT274" s="211" t="s">
        <v>79</v>
      </c>
      <c r="AU274" s="211" t="s">
        <v>21</v>
      </c>
      <c r="AY274" s="210" t="s">
        <v>160</v>
      </c>
      <c r="BK274" s="212">
        <f>SUM(BK275:BK293)</f>
        <v>0</v>
      </c>
    </row>
    <row r="275" s="2" customFormat="1" ht="24.15" customHeight="1">
      <c r="A275" s="37"/>
      <c r="B275" s="38"/>
      <c r="C275" s="215" t="s">
        <v>490</v>
      </c>
      <c r="D275" s="215" t="s">
        <v>162</v>
      </c>
      <c r="E275" s="216" t="s">
        <v>491</v>
      </c>
      <c r="F275" s="217" t="s">
        <v>492</v>
      </c>
      <c r="G275" s="218" t="s">
        <v>184</v>
      </c>
      <c r="H275" s="219">
        <v>144.24000000000001</v>
      </c>
      <c r="I275" s="220"/>
      <c r="J275" s="221">
        <f>ROUND(I275*H275,2)</f>
        <v>0</v>
      </c>
      <c r="K275" s="222"/>
      <c r="L275" s="43"/>
      <c r="M275" s="223" t="s">
        <v>1</v>
      </c>
      <c r="N275" s="224" t="s">
        <v>45</v>
      </c>
      <c r="O275" s="90"/>
      <c r="P275" s="225">
        <f>O275*H275</f>
        <v>0</v>
      </c>
      <c r="Q275" s="225">
        <v>0</v>
      </c>
      <c r="R275" s="225">
        <f>Q275*H275</f>
        <v>0</v>
      </c>
      <c r="S275" s="225">
        <v>0</v>
      </c>
      <c r="T275" s="226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7" t="s">
        <v>166</v>
      </c>
      <c r="AT275" s="227" t="s">
        <v>162</v>
      </c>
      <c r="AU275" s="227" t="s">
        <v>89</v>
      </c>
      <c r="AY275" s="16" t="s">
        <v>160</v>
      </c>
      <c r="BE275" s="228">
        <f>IF(N275="základní",J275,0)</f>
        <v>0</v>
      </c>
      <c r="BF275" s="228">
        <f>IF(N275="snížená",J275,0)</f>
        <v>0</v>
      </c>
      <c r="BG275" s="228">
        <f>IF(N275="zákl. přenesená",J275,0)</f>
        <v>0</v>
      </c>
      <c r="BH275" s="228">
        <f>IF(N275="sníž. přenesená",J275,0)</f>
        <v>0</v>
      </c>
      <c r="BI275" s="228">
        <f>IF(N275="nulová",J275,0)</f>
        <v>0</v>
      </c>
      <c r="BJ275" s="16" t="s">
        <v>21</v>
      </c>
      <c r="BK275" s="228">
        <f>ROUND(I275*H275,2)</f>
        <v>0</v>
      </c>
      <c r="BL275" s="16" t="s">
        <v>166</v>
      </c>
      <c r="BM275" s="227" t="s">
        <v>493</v>
      </c>
    </row>
    <row r="276" s="13" customFormat="1">
      <c r="A276" s="13"/>
      <c r="B276" s="234"/>
      <c r="C276" s="235"/>
      <c r="D276" s="229" t="s">
        <v>170</v>
      </c>
      <c r="E276" s="236" t="s">
        <v>1</v>
      </c>
      <c r="F276" s="237" t="s">
        <v>494</v>
      </c>
      <c r="G276" s="235"/>
      <c r="H276" s="238">
        <v>144.24000000000001</v>
      </c>
      <c r="I276" s="239"/>
      <c r="J276" s="235"/>
      <c r="K276" s="235"/>
      <c r="L276" s="240"/>
      <c r="M276" s="241"/>
      <c r="N276" s="242"/>
      <c r="O276" s="242"/>
      <c r="P276" s="242"/>
      <c r="Q276" s="242"/>
      <c r="R276" s="242"/>
      <c r="S276" s="242"/>
      <c r="T276" s="24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4" t="s">
        <v>170</v>
      </c>
      <c r="AU276" s="244" t="s">
        <v>89</v>
      </c>
      <c r="AV276" s="13" t="s">
        <v>89</v>
      </c>
      <c r="AW276" s="13" t="s">
        <v>36</v>
      </c>
      <c r="AX276" s="13" t="s">
        <v>21</v>
      </c>
      <c r="AY276" s="244" t="s">
        <v>160</v>
      </c>
    </row>
    <row r="277" s="2" customFormat="1" ht="21.75" customHeight="1">
      <c r="A277" s="37"/>
      <c r="B277" s="38"/>
      <c r="C277" s="215" t="s">
        <v>495</v>
      </c>
      <c r="D277" s="215" t="s">
        <v>162</v>
      </c>
      <c r="E277" s="216" t="s">
        <v>496</v>
      </c>
      <c r="F277" s="217" t="s">
        <v>497</v>
      </c>
      <c r="G277" s="218" t="s">
        <v>184</v>
      </c>
      <c r="H277" s="219">
        <v>699.39999999999998</v>
      </c>
      <c r="I277" s="220"/>
      <c r="J277" s="221">
        <f>ROUND(I277*H277,2)</f>
        <v>0</v>
      </c>
      <c r="K277" s="222"/>
      <c r="L277" s="43"/>
      <c r="M277" s="223" t="s">
        <v>1</v>
      </c>
      <c r="N277" s="224" t="s">
        <v>45</v>
      </c>
      <c r="O277" s="90"/>
      <c r="P277" s="225">
        <f>O277*H277</f>
        <v>0</v>
      </c>
      <c r="Q277" s="225">
        <v>0</v>
      </c>
      <c r="R277" s="225">
        <f>Q277*H277</f>
        <v>0</v>
      </c>
      <c r="S277" s="225">
        <v>0</v>
      </c>
      <c r="T277" s="226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7" t="s">
        <v>166</v>
      </c>
      <c r="AT277" s="227" t="s">
        <v>162</v>
      </c>
      <c r="AU277" s="227" t="s">
        <v>89</v>
      </c>
      <c r="AY277" s="16" t="s">
        <v>160</v>
      </c>
      <c r="BE277" s="228">
        <f>IF(N277="základní",J277,0)</f>
        <v>0</v>
      </c>
      <c r="BF277" s="228">
        <f>IF(N277="snížená",J277,0)</f>
        <v>0</v>
      </c>
      <c r="BG277" s="228">
        <f>IF(N277="zákl. přenesená",J277,0)</f>
        <v>0</v>
      </c>
      <c r="BH277" s="228">
        <f>IF(N277="sníž. přenesená",J277,0)</f>
        <v>0</v>
      </c>
      <c r="BI277" s="228">
        <f>IF(N277="nulová",J277,0)</f>
        <v>0</v>
      </c>
      <c r="BJ277" s="16" t="s">
        <v>21</v>
      </c>
      <c r="BK277" s="228">
        <f>ROUND(I277*H277,2)</f>
        <v>0</v>
      </c>
      <c r="BL277" s="16" t="s">
        <v>166</v>
      </c>
      <c r="BM277" s="227" t="s">
        <v>498</v>
      </c>
    </row>
    <row r="278" s="13" customFormat="1">
      <c r="A278" s="13"/>
      <c r="B278" s="234"/>
      <c r="C278" s="235"/>
      <c r="D278" s="229" t="s">
        <v>170</v>
      </c>
      <c r="E278" s="236" t="s">
        <v>1</v>
      </c>
      <c r="F278" s="237" t="s">
        <v>499</v>
      </c>
      <c r="G278" s="235"/>
      <c r="H278" s="238">
        <v>699.39999999999998</v>
      </c>
      <c r="I278" s="239"/>
      <c r="J278" s="235"/>
      <c r="K278" s="235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170</v>
      </c>
      <c r="AU278" s="244" t="s">
        <v>89</v>
      </c>
      <c r="AV278" s="13" t="s">
        <v>89</v>
      </c>
      <c r="AW278" s="13" t="s">
        <v>36</v>
      </c>
      <c r="AX278" s="13" t="s">
        <v>21</v>
      </c>
      <c r="AY278" s="244" t="s">
        <v>160</v>
      </c>
    </row>
    <row r="279" s="2" customFormat="1" ht="33" customHeight="1">
      <c r="A279" s="37"/>
      <c r="B279" s="38"/>
      <c r="C279" s="215" t="s">
        <v>500</v>
      </c>
      <c r="D279" s="215" t="s">
        <v>162</v>
      </c>
      <c r="E279" s="216" t="s">
        <v>501</v>
      </c>
      <c r="F279" s="217" t="s">
        <v>502</v>
      </c>
      <c r="G279" s="218" t="s">
        <v>184</v>
      </c>
      <c r="H279" s="219">
        <v>349.69999999999999</v>
      </c>
      <c r="I279" s="220"/>
      <c r="J279" s="221">
        <f>ROUND(I279*H279,2)</f>
        <v>0</v>
      </c>
      <c r="K279" s="222"/>
      <c r="L279" s="43"/>
      <c r="M279" s="223" t="s">
        <v>1</v>
      </c>
      <c r="N279" s="224" t="s">
        <v>45</v>
      </c>
      <c r="O279" s="90"/>
      <c r="P279" s="225">
        <f>O279*H279</f>
        <v>0</v>
      </c>
      <c r="Q279" s="225">
        <v>0</v>
      </c>
      <c r="R279" s="225">
        <f>Q279*H279</f>
        <v>0</v>
      </c>
      <c r="S279" s="225">
        <v>0</v>
      </c>
      <c r="T279" s="226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27" t="s">
        <v>166</v>
      </c>
      <c r="AT279" s="227" t="s">
        <v>162</v>
      </c>
      <c r="AU279" s="227" t="s">
        <v>89</v>
      </c>
      <c r="AY279" s="16" t="s">
        <v>160</v>
      </c>
      <c r="BE279" s="228">
        <f>IF(N279="základní",J279,0)</f>
        <v>0</v>
      </c>
      <c r="BF279" s="228">
        <f>IF(N279="snížená",J279,0)</f>
        <v>0</v>
      </c>
      <c r="BG279" s="228">
        <f>IF(N279="zákl. přenesená",J279,0)</f>
        <v>0</v>
      </c>
      <c r="BH279" s="228">
        <f>IF(N279="sníž. přenesená",J279,0)</f>
        <v>0</v>
      </c>
      <c r="BI279" s="228">
        <f>IF(N279="nulová",J279,0)</f>
        <v>0</v>
      </c>
      <c r="BJ279" s="16" t="s">
        <v>21</v>
      </c>
      <c r="BK279" s="228">
        <f>ROUND(I279*H279,2)</f>
        <v>0</v>
      </c>
      <c r="BL279" s="16" t="s">
        <v>166</v>
      </c>
      <c r="BM279" s="227" t="s">
        <v>503</v>
      </c>
    </row>
    <row r="280" s="13" customFormat="1">
      <c r="A280" s="13"/>
      <c r="B280" s="234"/>
      <c r="C280" s="235"/>
      <c r="D280" s="229" t="s">
        <v>170</v>
      </c>
      <c r="E280" s="236" t="s">
        <v>1</v>
      </c>
      <c r="F280" s="237" t="s">
        <v>95</v>
      </c>
      <c r="G280" s="235"/>
      <c r="H280" s="238">
        <v>349.69999999999999</v>
      </c>
      <c r="I280" s="239"/>
      <c r="J280" s="235"/>
      <c r="K280" s="235"/>
      <c r="L280" s="240"/>
      <c r="M280" s="241"/>
      <c r="N280" s="242"/>
      <c r="O280" s="242"/>
      <c r="P280" s="242"/>
      <c r="Q280" s="242"/>
      <c r="R280" s="242"/>
      <c r="S280" s="242"/>
      <c r="T280" s="24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4" t="s">
        <v>170</v>
      </c>
      <c r="AU280" s="244" t="s">
        <v>89</v>
      </c>
      <c r="AV280" s="13" t="s">
        <v>89</v>
      </c>
      <c r="AW280" s="13" t="s">
        <v>36</v>
      </c>
      <c r="AX280" s="13" t="s">
        <v>21</v>
      </c>
      <c r="AY280" s="244" t="s">
        <v>160</v>
      </c>
    </row>
    <row r="281" s="2" customFormat="1" ht="24.15" customHeight="1">
      <c r="A281" s="37"/>
      <c r="B281" s="38"/>
      <c r="C281" s="215" t="s">
        <v>504</v>
      </c>
      <c r="D281" s="215" t="s">
        <v>162</v>
      </c>
      <c r="E281" s="216" t="s">
        <v>505</v>
      </c>
      <c r="F281" s="217" t="s">
        <v>506</v>
      </c>
      <c r="G281" s="218" t="s">
        <v>184</v>
      </c>
      <c r="H281" s="219">
        <v>349.69999999999999</v>
      </c>
      <c r="I281" s="220"/>
      <c r="J281" s="221">
        <f>ROUND(I281*H281,2)</f>
        <v>0</v>
      </c>
      <c r="K281" s="222"/>
      <c r="L281" s="43"/>
      <c r="M281" s="223" t="s">
        <v>1</v>
      </c>
      <c r="N281" s="224" t="s">
        <v>45</v>
      </c>
      <c r="O281" s="90"/>
      <c r="P281" s="225">
        <f>O281*H281</f>
        <v>0</v>
      </c>
      <c r="Q281" s="225">
        <v>0</v>
      </c>
      <c r="R281" s="225">
        <f>Q281*H281</f>
        <v>0</v>
      </c>
      <c r="S281" s="225">
        <v>0</v>
      </c>
      <c r="T281" s="226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7" t="s">
        <v>166</v>
      </c>
      <c r="AT281" s="227" t="s">
        <v>162</v>
      </c>
      <c r="AU281" s="227" t="s">
        <v>89</v>
      </c>
      <c r="AY281" s="16" t="s">
        <v>160</v>
      </c>
      <c r="BE281" s="228">
        <f>IF(N281="základní",J281,0)</f>
        <v>0</v>
      </c>
      <c r="BF281" s="228">
        <f>IF(N281="snížená",J281,0)</f>
        <v>0</v>
      </c>
      <c r="BG281" s="228">
        <f>IF(N281="zákl. přenesená",J281,0)</f>
        <v>0</v>
      </c>
      <c r="BH281" s="228">
        <f>IF(N281="sníž. přenesená",J281,0)</f>
        <v>0</v>
      </c>
      <c r="BI281" s="228">
        <f>IF(N281="nulová",J281,0)</f>
        <v>0</v>
      </c>
      <c r="BJ281" s="16" t="s">
        <v>21</v>
      </c>
      <c r="BK281" s="228">
        <f>ROUND(I281*H281,2)</f>
        <v>0</v>
      </c>
      <c r="BL281" s="16" t="s">
        <v>166</v>
      </c>
      <c r="BM281" s="227" t="s">
        <v>507</v>
      </c>
    </row>
    <row r="282" s="13" customFormat="1">
      <c r="A282" s="13"/>
      <c r="B282" s="234"/>
      <c r="C282" s="235"/>
      <c r="D282" s="229" t="s">
        <v>170</v>
      </c>
      <c r="E282" s="236" t="s">
        <v>1</v>
      </c>
      <c r="F282" s="237" t="s">
        <v>95</v>
      </c>
      <c r="G282" s="235"/>
      <c r="H282" s="238">
        <v>349.69999999999999</v>
      </c>
      <c r="I282" s="239"/>
      <c r="J282" s="235"/>
      <c r="K282" s="235"/>
      <c r="L282" s="240"/>
      <c r="M282" s="241"/>
      <c r="N282" s="242"/>
      <c r="O282" s="242"/>
      <c r="P282" s="242"/>
      <c r="Q282" s="242"/>
      <c r="R282" s="242"/>
      <c r="S282" s="242"/>
      <c r="T282" s="24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4" t="s">
        <v>170</v>
      </c>
      <c r="AU282" s="244" t="s">
        <v>89</v>
      </c>
      <c r="AV282" s="13" t="s">
        <v>89</v>
      </c>
      <c r="AW282" s="13" t="s">
        <v>36</v>
      </c>
      <c r="AX282" s="13" t="s">
        <v>21</v>
      </c>
      <c r="AY282" s="244" t="s">
        <v>160</v>
      </c>
    </row>
    <row r="283" s="2" customFormat="1" ht="24.15" customHeight="1">
      <c r="A283" s="37"/>
      <c r="B283" s="38"/>
      <c r="C283" s="215" t="s">
        <v>508</v>
      </c>
      <c r="D283" s="215" t="s">
        <v>162</v>
      </c>
      <c r="E283" s="216" t="s">
        <v>509</v>
      </c>
      <c r="F283" s="217" t="s">
        <v>510</v>
      </c>
      <c r="G283" s="218" t="s">
        <v>184</v>
      </c>
      <c r="H283" s="219">
        <v>96</v>
      </c>
      <c r="I283" s="220"/>
      <c r="J283" s="221">
        <f>ROUND(I283*H283,2)</f>
        <v>0</v>
      </c>
      <c r="K283" s="222"/>
      <c r="L283" s="43"/>
      <c r="M283" s="223" t="s">
        <v>1</v>
      </c>
      <c r="N283" s="224" t="s">
        <v>45</v>
      </c>
      <c r="O283" s="90"/>
      <c r="P283" s="225">
        <f>O283*H283</f>
        <v>0</v>
      </c>
      <c r="Q283" s="225">
        <v>0</v>
      </c>
      <c r="R283" s="225">
        <f>Q283*H283</f>
        <v>0</v>
      </c>
      <c r="S283" s="225">
        <v>0</v>
      </c>
      <c r="T283" s="226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7" t="s">
        <v>166</v>
      </c>
      <c r="AT283" s="227" t="s">
        <v>162</v>
      </c>
      <c r="AU283" s="227" t="s">
        <v>89</v>
      </c>
      <c r="AY283" s="16" t="s">
        <v>160</v>
      </c>
      <c r="BE283" s="228">
        <f>IF(N283="základní",J283,0)</f>
        <v>0</v>
      </c>
      <c r="BF283" s="228">
        <f>IF(N283="snížená",J283,0)</f>
        <v>0</v>
      </c>
      <c r="BG283" s="228">
        <f>IF(N283="zákl. přenesená",J283,0)</f>
        <v>0</v>
      </c>
      <c r="BH283" s="228">
        <f>IF(N283="sníž. přenesená",J283,0)</f>
        <v>0</v>
      </c>
      <c r="BI283" s="228">
        <f>IF(N283="nulová",J283,0)</f>
        <v>0</v>
      </c>
      <c r="BJ283" s="16" t="s">
        <v>21</v>
      </c>
      <c r="BK283" s="228">
        <f>ROUND(I283*H283,2)</f>
        <v>0</v>
      </c>
      <c r="BL283" s="16" t="s">
        <v>166</v>
      </c>
      <c r="BM283" s="227" t="s">
        <v>511</v>
      </c>
    </row>
    <row r="284" s="2" customFormat="1">
      <c r="A284" s="37"/>
      <c r="B284" s="38"/>
      <c r="C284" s="39"/>
      <c r="D284" s="229" t="s">
        <v>168</v>
      </c>
      <c r="E284" s="39"/>
      <c r="F284" s="230" t="s">
        <v>512</v>
      </c>
      <c r="G284" s="39"/>
      <c r="H284" s="39"/>
      <c r="I284" s="231"/>
      <c r="J284" s="39"/>
      <c r="K284" s="39"/>
      <c r="L284" s="43"/>
      <c r="M284" s="232"/>
      <c r="N284" s="233"/>
      <c r="O284" s="90"/>
      <c r="P284" s="90"/>
      <c r="Q284" s="90"/>
      <c r="R284" s="90"/>
      <c r="S284" s="90"/>
      <c r="T284" s="91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168</v>
      </c>
      <c r="AU284" s="16" t="s">
        <v>89</v>
      </c>
    </row>
    <row r="285" s="13" customFormat="1">
      <c r="A285" s="13"/>
      <c r="B285" s="234"/>
      <c r="C285" s="235"/>
      <c r="D285" s="229" t="s">
        <v>170</v>
      </c>
      <c r="E285" s="236" t="s">
        <v>1</v>
      </c>
      <c r="F285" s="237" t="s">
        <v>513</v>
      </c>
      <c r="G285" s="235"/>
      <c r="H285" s="238">
        <v>96</v>
      </c>
      <c r="I285" s="239"/>
      <c r="J285" s="235"/>
      <c r="K285" s="235"/>
      <c r="L285" s="240"/>
      <c r="M285" s="241"/>
      <c r="N285" s="242"/>
      <c r="O285" s="242"/>
      <c r="P285" s="242"/>
      <c r="Q285" s="242"/>
      <c r="R285" s="242"/>
      <c r="S285" s="242"/>
      <c r="T285" s="24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170</v>
      </c>
      <c r="AU285" s="244" t="s">
        <v>89</v>
      </c>
      <c r="AV285" s="13" t="s">
        <v>89</v>
      </c>
      <c r="AW285" s="13" t="s">
        <v>36</v>
      </c>
      <c r="AX285" s="13" t="s">
        <v>21</v>
      </c>
      <c r="AY285" s="244" t="s">
        <v>160</v>
      </c>
    </row>
    <row r="286" s="2" customFormat="1" ht="33" customHeight="1">
      <c r="A286" s="37"/>
      <c r="B286" s="38"/>
      <c r="C286" s="215" t="s">
        <v>514</v>
      </c>
      <c r="D286" s="215" t="s">
        <v>162</v>
      </c>
      <c r="E286" s="216" t="s">
        <v>515</v>
      </c>
      <c r="F286" s="217" t="s">
        <v>516</v>
      </c>
      <c r="G286" s="218" t="s">
        <v>165</v>
      </c>
      <c r="H286" s="219">
        <v>28.960000000000001</v>
      </c>
      <c r="I286" s="220"/>
      <c r="J286" s="221">
        <f>ROUND(I286*H286,2)</f>
        <v>0</v>
      </c>
      <c r="K286" s="222"/>
      <c r="L286" s="43"/>
      <c r="M286" s="223" t="s">
        <v>1</v>
      </c>
      <c r="N286" s="224" t="s">
        <v>45</v>
      </c>
      <c r="O286" s="90"/>
      <c r="P286" s="225">
        <f>O286*H286</f>
        <v>0</v>
      </c>
      <c r="Q286" s="225">
        <v>0.00060999999999999997</v>
      </c>
      <c r="R286" s="225">
        <f>Q286*H286</f>
        <v>0.0176656</v>
      </c>
      <c r="S286" s="225">
        <v>0</v>
      </c>
      <c r="T286" s="226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7" t="s">
        <v>166</v>
      </c>
      <c r="AT286" s="227" t="s">
        <v>162</v>
      </c>
      <c r="AU286" s="227" t="s">
        <v>89</v>
      </c>
      <c r="AY286" s="16" t="s">
        <v>160</v>
      </c>
      <c r="BE286" s="228">
        <f>IF(N286="základní",J286,0)</f>
        <v>0</v>
      </c>
      <c r="BF286" s="228">
        <f>IF(N286="snížená",J286,0)</f>
        <v>0</v>
      </c>
      <c r="BG286" s="228">
        <f>IF(N286="zákl. přenesená",J286,0)</f>
        <v>0</v>
      </c>
      <c r="BH286" s="228">
        <f>IF(N286="sníž. přenesená",J286,0)</f>
        <v>0</v>
      </c>
      <c r="BI286" s="228">
        <f>IF(N286="nulová",J286,0)</f>
        <v>0</v>
      </c>
      <c r="BJ286" s="16" t="s">
        <v>21</v>
      </c>
      <c r="BK286" s="228">
        <f>ROUND(I286*H286,2)</f>
        <v>0</v>
      </c>
      <c r="BL286" s="16" t="s">
        <v>166</v>
      </c>
      <c r="BM286" s="227" t="s">
        <v>517</v>
      </c>
    </row>
    <row r="287" s="2" customFormat="1">
      <c r="A287" s="37"/>
      <c r="B287" s="38"/>
      <c r="C287" s="39"/>
      <c r="D287" s="229" t="s">
        <v>168</v>
      </c>
      <c r="E287" s="39"/>
      <c r="F287" s="230" t="s">
        <v>518</v>
      </c>
      <c r="G287" s="39"/>
      <c r="H287" s="39"/>
      <c r="I287" s="231"/>
      <c r="J287" s="39"/>
      <c r="K287" s="39"/>
      <c r="L287" s="43"/>
      <c r="M287" s="232"/>
      <c r="N287" s="233"/>
      <c r="O287" s="90"/>
      <c r="P287" s="90"/>
      <c r="Q287" s="90"/>
      <c r="R287" s="90"/>
      <c r="S287" s="90"/>
      <c r="T287" s="91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168</v>
      </c>
      <c r="AU287" s="16" t="s">
        <v>89</v>
      </c>
    </row>
    <row r="288" s="13" customFormat="1">
      <c r="A288" s="13"/>
      <c r="B288" s="234"/>
      <c r="C288" s="235"/>
      <c r="D288" s="229" t="s">
        <v>170</v>
      </c>
      <c r="E288" s="236" t="s">
        <v>1</v>
      </c>
      <c r="F288" s="237" t="s">
        <v>519</v>
      </c>
      <c r="G288" s="235"/>
      <c r="H288" s="238">
        <v>28.960000000000001</v>
      </c>
      <c r="I288" s="239"/>
      <c r="J288" s="235"/>
      <c r="K288" s="235"/>
      <c r="L288" s="240"/>
      <c r="M288" s="241"/>
      <c r="N288" s="242"/>
      <c r="O288" s="242"/>
      <c r="P288" s="242"/>
      <c r="Q288" s="242"/>
      <c r="R288" s="242"/>
      <c r="S288" s="242"/>
      <c r="T288" s="24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4" t="s">
        <v>170</v>
      </c>
      <c r="AU288" s="244" t="s">
        <v>89</v>
      </c>
      <c r="AV288" s="13" t="s">
        <v>89</v>
      </c>
      <c r="AW288" s="13" t="s">
        <v>36</v>
      </c>
      <c r="AX288" s="13" t="s">
        <v>21</v>
      </c>
      <c r="AY288" s="244" t="s">
        <v>160</v>
      </c>
    </row>
    <row r="289" s="2" customFormat="1" ht="24.15" customHeight="1">
      <c r="A289" s="37"/>
      <c r="B289" s="38"/>
      <c r="C289" s="215" t="s">
        <v>520</v>
      </c>
      <c r="D289" s="215" t="s">
        <v>162</v>
      </c>
      <c r="E289" s="216" t="s">
        <v>521</v>
      </c>
      <c r="F289" s="217" t="s">
        <v>522</v>
      </c>
      <c r="G289" s="218" t="s">
        <v>165</v>
      </c>
      <c r="H289" s="219">
        <v>16</v>
      </c>
      <c r="I289" s="220"/>
      <c r="J289" s="221">
        <f>ROUND(I289*H289,2)</f>
        <v>0</v>
      </c>
      <c r="K289" s="222"/>
      <c r="L289" s="43"/>
      <c r="M289" s="223" t="s">
        <v>1</v>
      </c>
      <c r="N289" s="224" t="s">
        <v>45</v>
      </c>
      <c r="O289" s="90"/>
      <c r="P289" s="225">
        <f>O289*H289</f>
        <v>0</v>
      </c>
      <c r="Q289" s="225">
        <v>0</v>
      </c>
      <c r="R289" s="225">
        <f>Q289*H289</f>
        <v>0</v>
      </c>
      <c r="S289" s="225">
        <v>0</v>
      </c>
      <c r="T289" s="226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7" t="s">
        <v>166</v>
      </c>
      <c r="AT289" s="227" t="s">
        <v>162</v>
      </c>
      <c r="AU289" s="227" t="s">
        <v>89</v>
      </c>
      <c r="AY289" s="16" t="s">
        <v>160</v>
      </c>
      <c r="BE289" s="228">
        <f>IF(N289="základní",J289,0)</f>
        <v>0</v>
      </c>
      <c r="BF289" s="228">
        <f>IF(N289="snížená",J289,0)</f>
        <v>0</v>
      </c>
      <c r="BG289" s="228">
        <f>IF(N289="zákl. přenesená",J289,0)</f>
        <v>0</v>
      </c>
      <c r="BH289" s="228">
        <f>IF(N289="sníž. přenesená",J289,0)</f>
        <v>0</v>
      </c>
      <c r="BI289" s="228">
        <f>IF(N289="nulová",J289,0)</f>
        <v>0</v>
      </c>
      <c r="BJ289" s="16" t="s">
        <v>21</v>
      </c>
      <c r="BK289" s="228">
        <f>ROUND(I289*H289,2)</f>
        <v>0</v>
      </c>
      <c r="BL289" s="16" t="s">
        <v>166</v>
      </c>
      <c r="BM289" s="227" t="s">
        <v>523</v>
      </c>
    </row>
    <row r="290" s="13" customFormat="1">
      <c r="A290" s="13"/>
      <c r="B290" s="234"/>
      <c r="C290" s="235"/>
      <c r="D290" s="229" t="s">
        <v>170</v>
      </c>
      <c r="E290" s="236" t="s">
        <v>1</v>
      </c>
      <c r="F290" s="237" t="s">
        <v>524</v>
      </c>
      <c r="G290" s="235"/>
      <c r="H290" s="238">
        <v>16</v>
      </c>
      <c r="I290" s="239"/>
      <c r="J290" s="235"/>
      <c r="K290" s="235"/>
      <c r="L290" s="240"/>
      <c r="M290" s="241"/>
      <c r="N290" s="242"/>
      <c r="O290" s="242"/>
      <c r="P290" s="242"/>
      <c r="Q290" s="242"/>
      <c r="R290" s="242"/>
      <c r="S290" s="242"/>
      <c r="T290" s="24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4" t="s">
        <v>170</v>
      </c>
      <c r="AU290" s="244" t="s">
        <v>89</v>
      </c>
      <c r="AV290" s="13" t="s">
        <v>89</v>
      </c>
      <c r="AW290" s="13" t="s">
        <v>36</v>
      </c>
      <c r="AX290" s="13" t="s">
        <v>21</v>
      </c>
      <c r="AY290" s="244" t="s">
        <v>160</v>
      </c>
    </row>
    <row r="291" s="2" customFormat="1" ht="24.15" customHeight="1">
      <c r="A291" s="37"/>
      <c r="B291" s="38"/>
      <c r="C291" s="215" t="s">
        <v>525</v>
      </c>
      <c r="D291" s="215" t="s">
        <v>162</v>
      </c>
      <c r="E291" s="216" t="s">
        <v>526</v>
      </c>
      <c r="F291" s="217" t="s">
        <v>527</v>
      </c>
      <c r="G291" s="218" t="s">
        <v>165</v>
      </c>
      <c r="H291" s="219">
        <v>88.495999999999995</v>
      </c>
      <c r="I291" s="220"/>
      <c r="J291" s="221">
        <f>ROUND(I291*H291,2)</f>
        <v>0</v>
      </c>
      <c r="K291" s="222"/>
      <c r="L291" s="43"/>
      <c r="M291" s="223" t="s">
        <v>1</v>
      </c>
      <c r="N291" s="224" t="s">
        <v>45</v>
      </c>
      <c r="O291" s="90"/>
      <c r="P291" s="225">
        <f>O291*H291</f>
        <v>0</v>
      </c>
      <c r="Q291" s="225">
        <v>9.0000000000000006E-05</v>
      </c>
      <c r="R291" s="225">
        <f>Q291*H291</f>
        <v>0.0079646400000000003</v>
      </c>
      <c r="S291" s="225">
        <v>0</v>
      </c>
      <c r="T291" s="226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7" t="s">
        <v>166</v>
      </c>
      <c r="AT291" s="227" t="s">
        <v>162</v>
      </c>
      <c r="AU291" s="227" t="s">
        <v>89</v>
      </c>
      <c r="AY291" s="16" t="s">
        <v>160</v>
      </c>
      <c r="BE291" s="228">
        <f>IF(N291="základní",J291,0)</f>
        <v>0</v>
      </c>
      <c r="BF291" s="228">
        <f>IF(N291="snížená",J291,0)</f>
        <v>0</v>
      </c>
      <c r="BG291" s="228">
        <f>IF(N291="zákl. přenesená",J291,0)</f>
        <v>0</v>
      </c>
      <c r="BH291" s="228">
        <f>IF(N291="sníž. přenesená",J291,0)</f>
        <v>0</v>
      </c>
      <c r="BI291" s="228">
        <f>IF(N291="nulová",J291,0)</f>
        <v>0</v>
      </c>
      <c r="BJ291" s="16" t="s">
        <v>21</v>
      </c>
      <c r="BK291" s="228">
        <f>ROUND(I291*H291,2)</f>
        <v>0</v>
      </c>
      <c r="BL291" s="16" t="s">
        <v>166</v>
      </c>
      <c r="BM291" s="227" t="s">
        <v>528</v>
      </c>
    </row>
    <row r="292" s="2" customFormat="1">
      <c r="A292" s="37"/>
      <c r="B292" s="38"/>
      <c r="C292" s="39"/>
      <c r="D292" s="229" t="s">
        <v>168</v>
      </c>
      <c r="E292" s="39"/>
      <c r="F292" s="230" t="s">
        <v>529</v>
      </c>
      <c r="G292" s="39"/>
      <c r="H292" s="39"/>
      <c r="I292" s="231"/>
      <c r="J292" s="39"/>
      <c r="K292" s="39"/>
      <c r="L292" s="43"/>
      <c r="M292" s="232"/>
      <c r="N292" s="233"/>
      <c r="O292" s="90"/>
      <c r="P292" s="90"/>
      <c r="Q292" s="90"/>
      <c r="R292" s="90"/>
      <c r="S292" s="90"/>
      <c r="T292" s="91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168</v>
      </c>
      <c r="AU292" s="16" t="s">
        <v>89</v>
      </c>
    </row>
    <row r="293" s="13" customFormat="1">
      <c r="A293" s="13"/>
      <c r="B293" s="234"/>
      <c r="C293" s="235"/>
      <c r="D293" s="229" t="s">
        <v>170</v>
      </c>
      <c r="E293" s="236" t="s">
        <v>1</v>
      </c>
      <c r="F293" s="237" t="s">
        <v>530</v>
      </c>
      <c r="G293" s="235"/>
      <c r="H293" s="238">
        <v>88.495999999999995</v>
      </c>
      <c r="I293" s="239"/>
      <c r="J293" s="235"/>
      <c r="K293" s="235"/>
      <c r="L293" s="240"/>
      <c r="M293" s="241"/>
      <c r="N293" s="242"/>
      <c r="O293" s="242"/>
      <c r="P293" s="242"/>
      <c r="Q293" s="242"/>
      <c r="R293" s="242"/>
      <c r="S293" s="242"/>
      <c r="T293" s="24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4" t="s">
        <v>170</v>
      </c>
      <c r="AU293" s="244" t="s">
        <v>89</v>
      </c>
      <c r="AV293" s="13" t="s">
        <v>89</v>
      </c>
      <c r="AW293" s="13" t="s">
        <v>36</v>
      </c>
      <c r="AX293" s="13" t="s">
        <v>21</v>
      </c>
      <c r="AY293" s="244" t="s">
        <v>160</v>
      </c>
    </row>
    <row r="294" s="12" customFormat="1" ht="25.92" customHeight="1">
      <c r="A294" s="12"/>
      <c r="B294" s="199"/>
      <c r="C294" s="200"/>
      <c r="D294" s="201" t="s">
        <v>79</v>
      </c>
      <c r="E294" s="202" t="s">
        <v>211</v>
      </c>
      <c r="F294" s="202" t="s">
        <v>531</v>
      </c>
      <c r="G294" s="200"/>
      <c r="H294" s="200"/>
      <c r="I294" s="203"/>
      <c r="J294" s="204">
        <f>BK294</f>
        <v>0</v>
      </c>
      <c r="K294" s="200"/>
      <c r="L294" s="205"/>
      <c r="M294" s="206"/>
      <c r="N294" s="207"/>
      <c r="O294" s="207"/>
      <c r="P294" s="208">
        <f>P295+SUM(P296:P407)</f>
        <v>0</v>
      </c>
      <c r="Q294" s="207"/>
      <c r="R294" s="208">
        <f>R295+SUM(R296:R407)</f>
        <v>188.86071796000002</v>
      </c>
      <c r="S294" s="207"/>
      <c r="T294" s="209">
        <f>T295+SUM(T296:T407)</f>
        <v>410.85958294000005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10" t="s">
        <v>21</v>
      </c>
      <c r="AT294" s="211" t="s">
        <v>79</v>
      </c>
      <c r="AU294" s="211" t="s">
        <v>80</v>
      </c>
      <c r="AY294" s="210" t="s">
        <v>160</v>
      </c>
      <c r="BK294" s="212">
        <f>BK295+SUM(BK296:BK407)</f>
        <v>0</v>
      </c>
    </row>
    <row r="295" s="2" customFormat="1" ht="24.15" customHeight="1">
      <c r="A295" s="37"/>
      <c r="B295" s="38"/>
      <c r="C295" s="215" t="s">
        <v>532</v>
      </c>
      <c r="D295" s="215" t="s">
        <v>162</v>
      </c>
      <c r="E295" s="216" t="s">
        <v>533</v>
      </c>
      <c r="F295" s="217" t="s">
        <v>534</v>
      </c>
      <c r="G295" s="218" t="s">
        <v>184</v>
      </c>
      <c r="H295" s="219">
        <v>118.7</v>
      </c>
      <c r="I295" s="220"/>
      <c r="J295" s="221">
        <f>ROUND(I295*H295,2)</f>
        <v>0</v>
      </c>
      <c r="K295" s="222"/>
      <c r="L295" s="43"/>
      <c r="M295" s="223" t="s">
        <v>1</v>
      </c>
      <c r="N295" s="224" t="s">
        <v>45</v>
      </c>
      <c r="O295" s="90"/>
      <c r="P295" s="225">
        <f>O295*H295</f>
        <v>0</v>
      </c>
      <c r="Q295" s="225">
        <v>8.0000000000000007E-05</v>
      </c>
      <c r="R295" s="225">
        <f>Q295*H295</f>
        <v>0.009496000000000001</v>
      </c>
      <c r="S295" s="225">
        <v>0.23000000000000001</v>
      </c>
      <c r="T295" s="226">
        <f>S295*H295</f>
        <v>27.301000000000002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7" t="s">
        <v>166</v>
      </c>
      <c r="AT295" s="227" t="s">
        <v>162</v>
      </c>
      <c r="AU295" s="227" t="s">
        <v>21</v>
      </c>
      <c r="AY295" s="16" t="s">
        <v>160</v>
      </c>
      <c r="BE295" s="228">
        <f>IF(N295="základní",J295,0)</f>
        <v>0</v>
      </c>
      <c r="BF295" s="228">
        <f>IF(N295="snížená",J295,0)</f>
        <v>0</v>
      </c>
      <c r="BG295" s="228">
        <f>IF(N295="zákl. přenesená",J295,0)</f>
        <v>0</v>
      </c>
      <c r="BH295" s="228">
        <f>IF(N295="sníž. přenesená",J295,0)</f>
        <v>0</v>
      </c>
      <c r="BI295" s="228">
        <f>IF(N295="nulová",J295,0)</f>
        <v>0</v>
      </c>
      <c r="BJ295" s="16" t="s">
        <v>21</v>
      </c>
      <c r="BK295" s="228">
        <f>ROUND(I295*H295,2)</f>
        <v>0</v>
      </c>
      <c r="BL295" s="16" t="s">
        <v>166</v>
      </c>
      <c r="BM295" s="227" t="s">
        <v>535</v>
      </c>
    </row>
    <row r="296" s="2" customFormat="1">
      <c r="A296" s="37"/>
      <c r="B296" s="38"/>
      <c r="C296" s="39"/>
      <c r="D296" s="229" t="s">
        <v>168</v>
      </c>
      <c r="E296" s="39"/>
      <c r="F296" s="230" t="s">
        <v>536</v>
      </c>
      <c r="G296" s="39"/>
      <c r="H296" s="39"/>
      <c r="I296" s="231"/>
      <c r="J296" s="39"/>
      <c r="K296" s="39"/>
      <c r="L296" s="43"/>
      <c r="M296" s="232"/>
      <c r="N296" s="233"/>
      <c r="O296" s="90"/>
      <c r="P296" s="90"/>
      <c r="Q296" s="90"/>
      <c r="R296" s="90"/>
      <c r="S296" s="90"/>
      <c r="T296" s="91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16" t="s">
        <v>168</v>
      </c>
      <c r="AU296" s="16" t="s">
        <v>21</v>
      </c>
    </row>
    <row r="297" s="13" customFormat="1">
      <c r="A297" s="13"/>
      <c r="B297" s="234"/>
      <c r="C297" s="235"/>
      <c r="D297" s="229" t="s">
        <v>170</v>
      </c>
      <c r="E297" s="236" t="s">
        <v>90</v>
      </c>
      <c r="F297" s="237" t="s">
        <v>537</v>
      </c>
      <c r="G297" s="235"/>
      <c r="H297" s="238">
        <v>118.7</v>
      </c>
      <c r="I297" s="239"/>
      <c r="J297" s="235"/>
      <c r="K297" s="235"/>
      <c r="L297" s="240"/>
      <c r="M297" s="241"/>
      <c r="N297" s="242"/>
      <c r="O297" s="242"/>
      <c r="P297" s="242"/>
      <c r="Q297" s="242"/>
      <c r="R297" s="242"/>
      <c r="S297" s="242"/>
      <c r="T297" s="24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4" t="s">
        <v>170</v>
      </c>
      <c r="AU297" s="244" t="s">
        <v>21</v>
      </c>
      <c r="AV297" s="13" t="s">
        <v>89</v>
      </c>
      <c r="AW297" s="13" t="s">
        <v>36</v>
      </c>
      <c r="AX297" s="13" t="s">
        <v>21</v>
      </c>
      <c r="AY297" s="244" t="s">
        <v>160</v>
      </c>
    </row>
    <row r="298" s="2" customFormat="1" ht="24.15" customHeight="1">
      <c r="A298" s="37"/>
      <c r="B298" s="38"/>
      <c r="C298" s="215" t="s">
        <v>538</v>
      </c>
      <c r="D298" s="215" t="s">
        <v>162</v>
      </c>
      <c r="E298" s="216" t="s">
        <v>539</v>
      </c>
      <c r="F298" s="217" t="s">
        <v>540</v>
      </c>
      <c r="G298" s="218" t="s">
        <v>184</v>
      </c>
      <c r="H298" s="219">
        <v>349.69999999999999</v>
      </c>
      <c r="I298" s="220"/>
      <c r="J298" s="221">
        <f>ROUND(I298*H298,2)</f>
        <v>0</v>
      </c>
      <c r="K298" s="222"/>
      <c r="L298" s="43"/>
      <c r="M298" s="223" t="s">
        <v>1</v>
      </c>
      <c r="N298" s="224" t="s">
        <v>45</v>
      </c>
      <c r="O298" s="90"/>
      <c r="P298" s="225">
        <f>O298*H298</f>
        <v>0</v>
      </c>
      <c r="Q298" s="225">
        <v>3.0000000000000001E-05</v>
      </c>
      <c r="R298" s="225">
        <f>Q298*H298</f>
        <v>0.010491</v>
      </c>
      <c r="S298" s="225">
        <v>0.23000000000000001</v>
      </c>
      <c r="T298" s="226">
        <f>S298*H298</f>
        <v>80.430999999999997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27" t="s">
        <v>166</v>
      </c>
      <c r="AT298" s="227" t="s">
        <v>162</v>
      </c>
      <c r="AU298" s="227" t="s">
        <v>21</v>
      </c>
      <c r="AY298" s="16" t="s">
        <v>160</v>
      </c>
      <c r="BE298" s="228">
        <f>IF(N298="základní",J298,0)</f>
        <v>0</v>
      </c>
      <c r="BF298" s="228">
        <f>IF(N298="snížená",J298,0)</f>
        <v>0</v>
      </c>
      <c r="BG298" s="228">
        <f>IF(N298="zákl. přenesená",J298,0)</f>
        <v>0</v>
      </c>
      <c r="BH298" s="228">
        <f>IF(N298="sníž. přenesená",J298,0)</f>
        <v>0</v>
      </c>
      <c r="BI298" s="228">
        <f>IF(N298="nulová",J298,0)</f>
        <v>0</v>
      </c>
      <c r="BJ298" s="16" t="s">
        <v>21</v>
      </c>
      <c r="BK298" s="228">
        <f>ROUND(I298*H298,2)</f>
        <v>0</v>
      </c>
      <c r="BL298" s="16" t="s">
        <v>166</v>
      </c>
      <c r="BM298" s="227" t="s">
        <v>541</v>
      </c>
    </row>
    <row r="299" s="13" customFormat="1">
      <c r="A299" s="13"/>
      <c r="B299" s="234"/>
      <c r="C299" s="235"/>
      <c r="D299" s="229" t="s">
        <v>170</v>
      </c>
      <c r="E299" s="236" t="s">
        <v>93</v>
      </c>
      <c r="F299" s="237" t="s">
        <v>95</v>
      </c>
      <c r="G299" s="235"/>
      <c r="H299" s="238">
        <v>349.69999999999999</v>
      </c>
      <c r="I299" s="239"/>
      <c r="J299" s="235"/>
      <c r="K299" s="235"/>
      <c r="L299" s="240"/>
      <c r="M299" s="241"/>
      <c r="N299" s="242"/>
      <c r="O299" s="242"/>
      <c r="P299" s="242"/>
      <c r="Q299" s="242"/>
      <c r="R299" s="242"/>
      <c r="S299" s="242"/>
      <c r="T299" s="24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4" t="s">
        <v>170</v>
      </c>
      <c r="AU299" s="244" t="s">
        <v>21</v>
      </c>
      <c r="AV299" s="13" t="s">
        <v>89</v>
      </c>
      <c r="AW299" s="13" t="s">
        <v>36</v>
      </c>
      <c r="AX299" s="13" t="s">
        <v>21</v>
      </c>
      <c r="AY299" s="244" t="s">
        <v>160</v>
      </c>
    </row>
    <row r="300" s="2" customFormat="1" ht="16.5" customHeight="1">
      <c r="A300" s="37"/>
      <c r="B300" s="38"/>
      <c r="C300" s="215" t="s">
        <v>542</v>
      </c>
      <c r="D300" s="215" t="s">
        <v>162</v>
      </c>
      <c r="E300" s="216" t="s">
        <v>543</v>
      </c>
      <c r="F300" s="217" t="s">
        <v>544</v>
      </c>
      <c r="G300" s="218" t="s">
        <v>165</v>
      </c>
      <c r="H300" s="219">
        <v>72.495999999999995</v>
      </c>
      <c r="I300" s="220"/>
      <c r="J300" s="221">
        <f>ROUND(I300*H300,2)</f>
        <v>0</v>
      </c>
      <c r="K300" s="222"/>
      <c r="L300" s="43"/>
      <c r="M300" s="223" t="s">
        <v>1</v>
      </c>
      <c r="N300" s="224" t="s">
        <v>45</v>
      </c>
      <c r="O300" s="90"/>
      <c r="P300" s="225">
        <f>O300*H300</f>
        <v>0</v>
      </c>
      <c r="Q300" s="225">
        <v>0</v>
      </c>
      <c r="R300" s="225">
        <f>Q300*H300</f>
        <v>0</v>
      </c>
      <c r="S300" s="225">
        <v>0.28999999999999998</v>
      </c>
      <c r="T300" s="226">
        <f>S300*H300</f>
        <v>21.023839999999996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27" t="s">
        <v>166</v>
      </c>
      <c r="AT300" s="227" t="s">
        <v>162</v>
      </c>
      <c r="AU300" s="227" t="s">
        <v>21</v>
      </c>
      <c r="AY300" s="16" t="s">
        <v>160</v>
      </c>
      <c r="BE300" s="228">
        <f>IF(N300="základní",J300,0)</f>
        <v>0</v>
      </c>
      <c r="BF300" s="228">
        <f>IF(N300="snížená",J300,0)</f>
        <v>0</v>
      </c>
      <c r="BG300" s="228">
        <f>IF(N300="zákl. přenesená",J300,0)</f>
        <v>0</v>
      </c>
      <c r="BH300" s="228">
        <f>IF(N300="sníž. přenesená",J300,0)</f>
        <v>0</v>
      </c>
      <c r="BI300" s="228">
        <f>IF(N300="nulová",J300,0)</f>
        <v>0</v>
      </c>
      <c r="BJ300" s="16" t="s">
        <v>21</v>
      </c>
      <c r="BK300" s="228">
        <f>ROUND(I300*H300,2)</f>
        <v>0</v>
      </c>
      <c r="BL300" s="16" t="s">
        <v>166</v>
      </c>
      <c r="BM300" s="227" t="s">
        <v>545</v>
      </c>
    </row>
    <row r="301" s="2" customFormat="1">
      <c r="A301" s="37"/>
      <c r="B301" s="38"/>
      <c r="C301" s="39"/>
      <c r="D301" s="229" t="s">
        <v>168</v>
      </c>
      <c r="E301" s="39"/>
      <c r="F301" s="230" t="s">
        <v>546</v>
      </c>
      <c r="G301" s="39"/>
      <c r="H301" s="39"/>
      <c r="I301" s="231"/>
      <c r="J301" s="39"/>
      <c r="K301" s="39"/>
      <c r="L301" s="43"/>
      <c r="M301" s="232"/>
      <c r="N301" s="233"/>
      <c r="O301" s="90"/>
      <c r="P301" s="90"/>
      <c r="Q301" s="90"/>
      <c r="R301" s="90"/>
      <c r="S301" s="90"/>
      <c r="T301" s="91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168</v>
      </c>
      <c r="AU301" s="16" t="s">
        <v>21</v>
      </c>
    </row>
    <row r="302" s="13" customFormat="1">
      <c r="A302" s="13"/>
      <c r="B302" s="234"/>
      <c r="C302" s="235"/>
      <c r="D302" s="229" t="s">
        <v>170</v>
      </c>
      <c r="E302" s="236" t="s">
        <v>110</v>
      </c>
      <c r="F302" s="237" t="s">
        <v>547</v>
      </c>
      <c r="G302" s="235"/>
      <c r="H302" s="238">
        <v>72.495999999999995</v>
      </c>
      <c r="I302" s="239"/>
      <c r="J302" s="235"/>
      <c r="K302" s="235"/>
      <c r="L302" s="240"/>
      <c r="M302" s="241"/>
      <c r="N302" s="242"/>
      <c r="O302" s="242"/>
      <c r="P302" s="242"/>
      <c r="Q302" s="242"/>
      <c r="R302" s="242"/>
      <c r="S302" s="242"/>
      <c r="T302" s="24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4" t="s">
        <v>170</v>
      </c>
      <c r="AU302" s="244" t="s">
        <v>21</v>
      </c>
      <c r="AV302" s="13" t="s">
        <v>89</v>
      </c>
      <c r="AW302" s="13" t="s">
        <v>36</v>
      </c>
      <c r="AX302" s="13" t="s">
        <v>21</v>
      </c>
      <c r="AY302" s="244" t="s">
        <v>160</v>
      </c>
    </row>
    <row r="303" s="2" customFormat="1" ht="16.5" customHeight="1">
      <c r="A303" s="37"/>
      <c r="B303" s="38"/>
      <c r="C303" s="215" t="s">
        <v>548</v>
      </c>
      <c r="D303" s="215" t="s">
        <v>162</v>
      </c>
      <c r="E303" s="216" t="s">
        <v>549</v>
      </c>
      <c r="F303" s="217" t="s">
        <v>550</v>
      </c>
      <c r="G303" s="218" t="s">
        <v>165</v>
      </c>
      <c r="H303" s="219">
        <v>72.495999999999995</v>
      </c>
      <c r="I303" s="220"/>
      <c r="J303" s="221">
        <f>ROUND(I303*H303,2)</f>
        <v>0</v>
      </c>
      <c r="K303" s="222"/>
      <c r="L303" s="43"/>
      <c r="M303" s="223" t="s">
        <v>1</v>
      </c>
      <c r="N303" s="224" t="s">
        <v>45</v>
      </c>
      <c r="O303" s="90"/>
      <c r="P303" s="225">
        <f>O303*H303</f>
        <v>0</v>
      </c>
      <c r="Q303" s="225">
        <v>0</v>
      </c>
      <c r="R303" s="225">
        <f>Q303*H303</f>
        <v>0</v>
      </c>
      <c r="S303" s="225">
        <v>0.11500000000000001</v>
      </c>
      <c r="T303" s="226">
        <f>S303*H303</f>
        <v>8.33704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27" t="s">
        <v>166</v>
      </c>
      <c r="AT303" s="227" t="s">
        <v>162</v>
      </c>
      <c r="AU303" s="227" t="s">
        <v>21</v>
      </c>
      <c r="AY303" s="16" t="s">
        <v>160</v>
      </c>
      <c r="BE303" s="228">
        <f>IF(N303="základní",J303,0)</f>
        <v>0</v>
      </c>
      <c r="BF303" s="228">
        <f>IF(N303="snížená",J303,0)</f>
        <v>0</v>
      </c>
      <c r="BG303" s="228">
        <f>IF(N303="zákl. přenesená",J303,0)</f>
        <v>0</v>
      </c>
      <c r="BH303" s="228">
        <f>IF(N303="sníž. přenesená",J303,0)</f>
        <v>0</v>
      </c>
      <c r="BI303" s="228">
        <f>IF(N303="nulová",J303,0)</f>
        <v>0</v>
      </c>
      <c r="BJ303" s="16" t="s">
        <v>21</v>
      </c>
      <c r="BK303" s="228">
        <f>ROUND(I303*H303,2)</f>
        <v>0</v>
      </c>
      <c r="BL303" s="16" t="s">
        <v>166</v>
      </c>
      <c r="BM303" s="227" t="s">
        <v>551</v>
      </c>
    </row>
    <row r="304" s="2" customFormat="1">
      <c r="A304" s="37"/>
      <c r="B304" s="38"/>
      <c r="C304" s="39"/>
      <c r="D304" s="229" t="s">
        <v>168</v>
      </c>
      <c r="E304" s="39"/>
      <c r="F304" s="230" t="s">
        <v>552</v>
      </c>
      <c r="G304" s="39"/>
      <c r="H304" s="39"/>
      <c r="I304" s="231"/>
      <c r="J304" s="39"/>
      <c r="K304" s="39"/>
      <c r="L304" s="43"/>
      <c r="M304" s="232"/>
      <c r="N304" s="233"/>
      <c r="O304" s="90"/>
      <c r="P304" s="90"/>
      <c r="Q304" s="90"/>
      <c r="R304" s="90"/>
      <c r="S304" s="90"/>
      <c r="T304" s="91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6" t="s">
        <v>168</v>
      </c>
      <c r="AU304" s="16" t="s">
        <v>21</v>
      </c>
    </row>
    <row r="305" s="13" customFormat="1">
      <c r="A305" s="13"/>
      <c r="B305" s="234"/>
      <c r="C305" s="235"/>
      <c r="D305" s="229" t="s">
        <v>170</v>
      </c>
      <c r="E305" s="236" t="s">
        <v>103</v>
      </c>
      <c r="F305" s="237" t="s">
        <v>105</v>
      </c>
      <c r="G305" s="235"/>
      <c r="H305" s="238">
        <v>72.495999999999995</v>
      </c>
      <c r="I305" s="239"/>
      <c r="J305" s="235"/>
      <c r="K305" s="235"/>
      <c r="L305" s="240"/>
      <c r="M305" s="241"/>
      <c r="N305" s="242"/>
      <c r="O305" s="242"/>
      <c r="P305" s="242"/>
      <c r="Q305" s="242"/>
      <c r="R305" s="242"/>
      <c r="S305" s="242"/>
      <c r="T305" s="24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4" t="s">
        <v>170</v>
      </c>
      <c r="AU305" s="244" t="s">
        <v>21</v>
      </c>
      <c r="AV305" s="13" t="s">
        <v>89</v>
      </c>
      <c r="AW305" s="13" t="s">
        <v>36</v>
      </c>
      <c r="AX305" s="13" t="s">
        <v>21</v>
      </c>
      <c r="AY305" s="244" t="s">
        <v>160</v>
      </c>
    </row>
    <row r="306" s="2" customFormat="1" ht="37.8" customHeight="1">
      <c r="A306" s="37"/>
      <c r="B306" s="38"/>
      <c r="C306" s="215" t="s">
        <v>553</v>
      </c>
      <c r="D306" s="215" t="s">
        <v>162</v>
      </c>
      <c r="E306" s="216" t="s">
        <v>554</v>
      </c>
      <c r="F306" s="217" t="s">
        <v>555</v>
      </c>
      <c r="G306" s="218" t="s">
        <v>184</v>
      </c>
      <c r="H306" s="219">
        <v>5.4000000000000004</v>
      </c>
      <c r="I306" s="220"/>
      <c r="J306" s="221">
        <f>ROUND(I306*H306,2)</f>
        <v>0</v>
      </c>
      <c r="K306" s="222"/>
      <c r="L306" s="43"/>
      <c r="M306" s="223" t="s">
        <v>1</v>
      </c>
      <c r="N306" s="224" t="s">
        <v>45</v>
      </c>
      <c r="O306" s="90"/>
      <c r="P306" s="225">
        <f>O306*H306</f>
        <v>0</v>
      </c>
      <c r="Q306" s="225">
        <v>1.1662600000000001</v>
      </c>
      <c r="R306" s="225">
        <f>Q306*H306</f>
        <v>6.2978040000000011</v>
      </c>
      <c r="S306" s="225">
        <v>0</v>
      </c>
      <c r="T306" s="226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7" t="s">
        <v>166</v>
      </c>
      <c r="AT306" s="227" t="s">
        <v>162</v>
      </c>
      <c r="AU306" s="227" t="s">
        <v>21</v>
      </c>
      <c r="AY306" s="16" t="s">
        <v>160</v>
      </c>
      <c r="BE306" s="228">
        <f>IF(N306="základní",J306,0)</f>
        <v>0</v>
      </c>
      <c r="BF306" s="228">
        <f>IF(N306="snížená",J306,0)</f>
        <v>0</v>
      </c>
      <c r="BG306" s="228">
        <f>IF(N306="zákl. přenesená",J306,0)</f>
        <v>0</v>
      </c>
      <c r="BH306" s="228">
        <f>IF(N306="sníž. přenesená",J306,0)</f>
        <v>0</v>
      </c>
      <c r="BI306" s="228">
        <f>IF(N306="nulová",J306,0)</f>
        <v>0</v>
      </c>
      <c r="BJ306" s="16" t="s">
        <v>21</v>
      </c>
      <c r="BK306" s="228">
        <f>ROUND(I306*H306,2)</f>
        <v>0</v>
      </c>
      <c r="BL306" s="16" t="s">
        <v>166</v>
      </c>
      <c r="BM306" s="227" t="s">
        <v>556</v>
      </c>
    </row>
    <row r="307" s="13" customFormat="1">
      <c r="A307" s="13"/>
      <c r="B307" s="234"/>
      <c r="C307" s="235"/>
      <c r="D307" s="229" t="s">
        <v>170</v>
      </c>
      <c r="E307" s="236" t="s">
        <v>1</v>
      </c>
      <c r="F307" s="237" t="s">
        <v>557</v>
      </c>
      <c r="G307" s="235"/>
      <c r="H307" s="238">
        <v>5.4000000000000004</v>
      </c>
      <c r="I307" s="239"/>
      <c r="J307" s="235"/>
      <c r="K307" s="235"/>
      <c r="L307" s="240"/>
      <c r="M307" s="241"/>
      <c r="N307" s="242"/>
      <c r="O307" s="242"/>
      <c r="P307" s="242"/>
      <c r="Q307" s="242"/>
      <c r="R307" s="242"/>
      <c r="S307" s="242"/>
      <c r="T307" s="24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4" t="s">
        <v>170</v>
      </c>
      <c r="AU307" s="244" t="s">
        <v>21</v>
      </c>
      <c r="AV307" s="13" t="s">
        <v>89</v>
      </c>
      <c r="AW307" s="13" t="s">
        <v>36</v>
      </c>
      <c r="AX307" s="13" t="s">
        <v>21</v>
      </c>
      <c r="AY307" s="244" t="s">
        <v>160</v>
      </c>
    </row>
    <row r="308" s="2" customFormat="1" ht="37.8" customHeight="1">
      <c r="A308" s="37"/>
      <c r="B308" s="38"/>
      <c r="C308" s="215" t="s">
        <v>558</v>
      </c>
      <c r="D308" s="215" t="s">
        <v>162</v>
      </c>
      <c r="E308" s="216" t="s">
        <v>559</v>
      </c>
      <c r="F308" s="217" t="s">
        <v>560</v>
      </c>
      <c r="G308" s="218" t="s">
        <v>184</v>
      </c>
      <c r="H308" s="219">
        <v>12.343</v>
      </c>
      <c r="I308" s="220"/>
      <c r="J308" s="221">
        <f>ROUND(I308*H308,2)</f>
        <v>0</v>
      </c>
      <c r="K308" s="222"/>
      <c r="L308" s="43"/>
      <c r="M308" s="223" t="s">
        <v>1</v>
      </c>
      <c r="N308" s="224" t="s">
        <v>45</v>
      </c>
      <c r="O308" s="90"/>
      <c r="P308" s="225">
        <f>O308*H308</f>
        <v>0</v>
      </c>
      <c r="Q308" s="225">
        <v>0.69501000000000002</v>
      </c>
      <c r="R308" s="225">
        <f>Q308*H308</f>
        <v>8.5785084299999994</v>
      </c>
      <c r="S308" s="225">
        <v>0</v>
      </c>
      <c r="T308" s="226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27" t="s">
        <v>166</v>
      </c>
      <c r="AT308" s="227" t="s">
        <v>162</v>
      </c>
      <c r="AU308" s="227" t="s">
        <v>21</v>
      </c>
      <c r="AY308" s="16" t="s">
        <v>160</v>
      </c>
      <c r="BE308" s="228">
        <f>IF(N308="základní",J308,0)</f>
        <v>0</v>
      </c>
      <c r="BF308" s="228">
        <f>IF(N308="snížená",J308,0)</f>
        <v>0</v>
      </c>
      <c r="BG308" s="228">
        <f>IF(N308="zákl. přenesená",J308,0)</f>
        <v>0</v>
      </c>
      <c r="BH308" s="228">
        <f>IF(N308="sníž. přenesená",J308,0)</f>
        <v>0</v>
      </c>
      <c r="BI308" s="228">
        <f>IF(N308="nulová",J308,0)</f>
        <v>0</v>
      </c>
      <c r="BJ308" s="16" t="s">
        <v>21</v>
      </c>
      <c r="BK308" s="228">
        <f>ROUND(I308*H308,2)</f>
        <v>0</v>
      </c>
      <c r="BL308" s="16" t="s">
        <v>166</v>
      </c>
      <c r="BM308" s="227" t="s">
        <v>561</v>
      </c>
    </row>
    <row r="309" s="13" customFormat="1">
      <c r="A309" s="13"/>
      <c r="B309" s="234"/>
      <c r="C309" s="235"/>
      <c r="D309" s="229" t="s">
        <v>170</v>
      </c>
      <c r="E309" s="236" t="s">
        <v>1</v>
      </c>
      <c r="F309" s="237" t="s">
        <v>562</v>
      </c>
      <c r="G309" s="235"/>
      <c r="H309" s="238">
        <v>12.343</v>
      </c>
      <c r="I309" s="239"/>
      <c r="J309" s="235"/>
      <c r="K309" s="235"/>
      <c r="L309" s="240"/>
      <c r="M309" s="241"/>
      <c r="N309" s="242"/>
      <c r="O309" s="242"/>
      <c r="P309" s="242"/>
      <c r="Q309" s="242"/>
      <c r="R309" s="242"/>
      <c r="S309" s="242"/>
      <c r="T309" s="24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4" t="s">
        <v>170</v>
      </c>
      <c r="AU309" s="244" t="s">
        <v>21</v>
      </c>
      <c r="AV309" s="13" t="s">
        <v>89</v>
      </c>
      <c r="AW309" s="13" t="s">
        <v>36</v>
      </c>
      <c r="AX309" s="13" t="s">
        <v>21</v>
      </c>
      <c r="AY309" s="244" t="s">
        <v>160</v>
      </c>
    </row>
    <row r="310" s="2" customFormat="1" ht="24.15" customHeight="1">
      <c r="A310" s="37"/>
      <c r="B310" s="38"/>
      <c r="C310" s="215" t="s">
        <v>563</v>
      </c>
      <c r="D310" s="215" t="s">
        <v>162</v>
      </c>
      <c r="E310" s="216" t="s">
        <v>564</v>
      </c>
      <c r="F310" s="217" t="s">
        <v>565</v>
      </c>
      <c r="G310" s="218" t="s">
        <v>190</v>
      </c>
      <c r="H310" s="219">
        <v>4.5</v>
      </c>
      <c r="I310" s="220"/>
      <c r="J310" s="221">
        <f>ROUND(I310*H310,2)</f>
        <v>0</v>
      </c>
      <c r="K310" s="222"/>
      <c r="L310" s="43"/>
      <c r="M310" s="223" t="s">
        <v>1</v>
      </c>
      <c r="N310" s="224" t="s">
        <v>45</v>
      </c>
      <c r="O310" s="90"/>
      <c r="P310" s="225">
        <f>O310*H310</f>
        <v>0</v>
      </c>
      <c r="Q310" s="225">
        <v>2.8832599999999999</v>
      </c>
      <c r="R310" s="225">
        <f>Q310*H310</f>
        <v>12.97467</v>
      </c>
      <c r="S310" s="225">
        <v>0</v>
      </c>
      <c r="T310" s="226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27" t="s">
        <v>166</v>
      </c>
      <c r="AT310" s="227" t="s">
        <v>162</v>
      </c>
      <c r="AU310" s="227" t="s">
        <v>21</v>
      </c>
      <c r="AY310" s="16" t="s">
        <v>160</v>
      </c>
      <c r="BE310" s="228">
        <f>IF(N310="základní",J310,0)</f>
        <v>0</v>
      </c>
      <c r="BF310" s="228">
        <f>IF(N310="snížená",J310,0)</f>
        <v>0</v>
      </c>
      <c r="BG310" s="228">
        <f>IF(N310="zákl. přenesená",J310,0)</f>
        <v>0</v>
      </c>
      <c r="BH310" s="228">
        <f>IF(N310="sníž. přenesená",J310,0)</f>
        <v>0</v>
      </c>
      <c r="BI310" s="228">
        <f>IF(N310="nulová",J310,0)</f>
        <v>0</v>
      </c>
      <c r="BJ310" s="16" t="s">
        <v>21</v>
      </c>
      <c r="BK310" s="228">
        <f>ROUND(I310*H310,2)</f>
        <v>0</v>
      </c>
      <c r="BL310" s="16" t="s">
        <v>166</v>
      </c>
      <c r="BM310" s="227" t="s">
        <v>566</v>
      </c>
    </row>
    <row r="311" s="2" customFormat="1">
      <c r="A311" s="37"/>
      <c r="B311" s="38"/>
      <c r="C311" s="39"/>
      <c r="D311" s="229" t="s">
        <v>168</v>
      </c>
      <c r="E311" s="39"/>
      <c r="F311" s="230" t="s">
        <v>567</v>
      </c>
      <c r="G311" s="39"/>
      <c r="H311" s="39"/>
      <c r="I311" s="231"/>
      <c r="J311" s="39"/>
      <c r="K311" s="39"/>
      <c r="L311" s="43"/>
      <c r="M311" s="232"/>
      <c r="N311" s="233"/>
      <c r="O311" s="90"/>
      <c r="P311" s="90"/>
      <c r="Q311" s="90"/>
      <c r="R311" s="90"/>
      <c r="S311" s="90"/>
      <c r="T311" s="91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6" t="s">
        <v>168</v>
      </c>
      <c r="AU311" s="16" t="s">
        <v>21</v>
      </c>
    </row>
    <row r="312" s="13" customFormat="1">
      <c r="A312" s="13"/>
      <c r="B312" s="234"/>
      <c r="C312" s="235"/>
      <c r="D312" s="229" t="s">
        <v>170</v>
      </c>
      <c r="E312" s="236" t="s">
        <v>1</v>
      </c>
      <c r="F312" s="237" t="s">
        <v>568</v>
      </c>
      <c r="G312" s="235"/>
      <c r="H312" s="238">
        <v>4.5</v>
      </c>
      <c r="I312" s="239"/>
      <c r="J312" s="235"/>
      <c r="K312" s="235"/>
      <c r="L312" s="240"/>
      <c r="M312" s="241"/>
      <c r="N312" s="242"/>
      <c r="O312" s="242"/>
      <c r="P312" s="242"/>
      <c r="Q312" s="242"/>
      <c r="R312" s="242"/>
      <c r="S312" s="242"/>
      <c r="T312" s="24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4" t="s">
        <v>170</v>
      </c>
      <c r="AU312" s="244" t="s">
        <v>21</v>
      </c>
      <c r="AV312" s="13" t="s">
        <v>89</v>
      </c>
      <c r="AW312" s="13" t="s">
        <v>36</v>
      </c>
      <c r="AX312" s="13" t="s">
        <v>21</v>
      </c>
      <c r="AY312" s="244" t="s">
        <v>160</v>
      </c>
    </row>
    <row r="313" s="2" customFormat="1" ht="24.15" customHeight="1">
      <c r="A313" s="37"/>
      <c r="B313" s="38"/>
      <c r="C313" s="215" t="s">
        <v>569</v>
      </c>
      <c r="D313" s="215" t="s">
        <v>162</v>
      </c>
      <c r="E313" s="216" t="s">
        <v>570</v>
      </c>
      <c r="F313" s="217" t="s">
        <v>571</v>
      </c>
      <c r="G313" s="218" t="s">
        <v>190</v>
      </c>
      <c r="H313" s="219">
        <v>10.99</v>
      </c>
      <c r="I313" s="220"/>
      <c r="J313" s="221">
        <f>ROUND(I313*H313,2)</f>
        <v>0</v>
      </c>
      <c r="K313" s="222"/>
      <c r="L313" s="43"/>
      <c r="M313" s="223" t="s">
        <v>1</v>
      </c>
      <c r="N313" s="224" t="s">
        <v>45</v>
      </c>
      <c r="O313" s="90"/>
      <c r="P313" s="225">
        <f>O313*H313</f>
        <v>0</v>
      </c>
      <c r="Q313" s="225">
        <v>0.378</v>
      </c>
      <c r="R313" s="225">
        <f>Q313*H313</f>
        <v>4.1542200000000005</v>
      </c>
      <c r="S313" s="225">
        <v>2.5</v>
      </c>
      <c r="T313" s="226">
        <f>S313*H313</f>
        <v>27.475000000000001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27" t="s">
        <v>166</v>
      </c>
      <c r="AT313" s="227" t="s">
        <v>162</v>
      </c>
      <c r="AU313" s="227" t="s">
        <v>21</v>
      </c>
      <c r="AY313" s="16" t="s">
        <v>160</v>
      </c>
      <c r="BE313" s="228">
        <f>IF(N313="základní",J313,0)</f>
        <v>0</v>
      </c>
      <c r="BF313" s="228">
        <f>IF(N313="snížená",J313,0)</f>
        <v>0</v>
      </c>
      <c r="BG313" s="228">
        <f>IF(N313="zákl. přenesená",J313,0)</f>
        <v>0</v>
      </c>
      <c r="BH313" s="228">
        <f>IF(N313="sníž. přenesená",J313,0)</f>
        <v>0</v>
      </c>
      <c r="BI313" s="228">
        <f>IF(N313="nulová",J313,0)</f>
        <v>0</v>
      </c>
      <c r="BJ313" s="16" t="s">
        <v>21</v>
      </c>
      <c r="BK313" s="228">
        <f>ROUND(I313*H313,2)</f>
        <v>0</v>
      </c>
      <c r="BL313" s="16" t="s">
        <v>166</v>
      </c>
      <c r="BM313" s="227" t="s">
        <v>572</v>
      </c>
    </row>
    <row r="314" s="2" customFormat="1">
      <c r="A314" s="37"/>
      <c r="B314" s="38"/>
      <c r="C314" s="39"/>
      <c r="D314" s="229" t="s">
        <v>168</v>
      </c>
      <c r="E314" s="39"/>
      <c r="F314" s="230" t="s">
        <v>573</v>
      </c>
      <c r="G314" s="39"/>
      <c r="H314" s="39"/>
      <c r="I314" s="231"/>
      <c r="J314" s="39"/>
      <c r="K314" s="39"/>
      <c r="L314" s="43"/>
      <c r="M314" s="232"/>
      <c r="N314" s="233"/>
      <c r="O314" s="90"/>
      <c r="P314" s="90"/>
      <c r="Q314" s="90"/>
      <c r="R314" s="90"/>
      <c r="S314" s="90"/>
      <c r="T314" s="91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16" t="s">
        <v>168</v>
      </c>
      <c r="AU314" s="16" t="s">
        <v>21</v>
      </c>
    </row>
    <row r="315" s="13" customFormat="1">
      <c r="A315" s="13"/>
      <c r="B315" s="234"/>
      <c r="C315" s="235"/>
      <c r="D315" s="229" t="s">
        <v>170</v>
      </c>
      <c r="E315" s="236" t="s">
        <v>1</v>
      </c>
      <c r="F315" s="237" t="s">
        <v>574</v>
      </c>
      <c r="G315" s="235"/>
      <c r="H315" s="238">
        <v>10.99</v>
      </c>
      <c r="I315" s="239"/>
      <c r="J315" s="235"/>
      <c r="K315" s="235"/>
      <c r="L315" s="240"/>
      <c r="M315" s="241"/>
      <c r="N315" s="242"/>
      <c r="O315" s="242"/>
      <c r="P315" s="242"/>
      <c r="Q315" s="242"/>
      <c r="R315" s="242"/>
      <c r="S315" s="242"/>
      <c r="T315" s="24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4" t="s">
        <v>170</v>
      </c>
      <c r="AU315" s="244" t="s">
        <v>21</v>
      </c>
      <c r="AV315" s="13" t="s">
        <v>89</v>
      </c>
      <c r="AW315" s="13" t="s">
        <v>36</v>
      </c>
      <c r="AX315" s="13" t="s">
        <v>21</v>
      </c>
      <c r="AY315" s="244" t="s">
        <v>160</v>
      </c>
    </row>
    <row r="316" s="2" customFormat="1" ht="16.5" customHeight="1">
      <c r="A316" s="37"/>
      <c r="B316" s="38"/>
      <c r="C316" s="215" t="s">
        <v>575</v>
      </c>
      <c r="D316" s="215" t="s">
        <v>162</v>
      </c>
      <c r="E316" s="216" t="s">
        <v>576</v>
      </c>
      <c r="F316" s="217" t="s">
        <v>577</v>
      </c>
      <c r="G316" s="218" t="s">
        <v>223</v>
      </c>
      <c r="H316" s="219">
        <v>26.227</v>
      </c>
      <c r="I316" s="220"/>
      <c r="J316" s="221">
        <f>ROUND(I316*H316,2)</f>
        <v>0</v>
      </c>
      <c r="K316" s="222"/>
      <c r="L316" s="43"/>
      <c r="M316" s="223" t="s">
        <v>1</v>
      </c>
      <c r="N316" s="224" t="s">
        <v>45</v>
      </c>
      <c r="O316" s="90"/>
      <c r="P316" s="225">
        <f>O316*H316</f>
        <v>0</v>
      </c>
      <c r="Q316" s="225">
        <v>0.0124</v>
      </c>
      <c r="R316" s="225">
        <f>Q316*H316</f>
        <v>0.32521479999999997</v>
      </c>
      <c r="S316" s="225">
        <v>0</v>
      </c>
      <c r="T316" s="226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27" t="s">
        <v>166</v>
      </c>
      <c r="AT316" s="227" t="s">
        <v>162</v>
      </c>
      <c r="AU316" s="227" t="s">
        <v>21</v>
      </c>
      <c r="AY316" s="16" t="s">
        <v>160</v>
      </c>
      <c r="BE316" s="228">
        <f>IF(N316="základní",J316,0)</f>
        <v>0</v>
      </c>
      <c r="BF316" s="228">
        <f>IF(N316="snížená",J316,0)</f>
        <v>0</v>
      </c>
      <c r="BG316" s="228">
        <f>IF(N316="zákl. přenesená",J316,0)</f>
        <v>0</v>
      </c>
      <c r="BH316" s="228">
        <f>IF(N316="sníž. přenesená",J316,0)</f>
        <v>0</v>
      </c>
      <c r="BI316" s="228">
        <f>IF(N316="nulová",J316,0)</f>
        <v>0</v>
      </c>
      <c r="BJ316" s="16" t="s">
        <v>21</v>
      </c>
      <c r="BK316" s="228">
        <f>ROUND(I316*H316,2)</f>
        <v>0</v>
      </c>
      <c r="BL316" s="16" t="s">
        <v>166</v>
      </c>
      <c r="BM316" s="227" t="s">
        <v>578</v>
      </c>
    </row>
    <row r="317" s="13" customFormat="1">
      <c r="A317" s="13"/>
      <c r="B317" s="234"/>
      <c r="C317" s="235"/>
      <c r="D317" s="229" t="s">
        <v>170</v>
      </c>
      <c r="E317" s="236" t="s">
        <v>1</v>
      </c>
      <c r="F317" s="237" t="s">
        <v>579</v>
      </c>
      <c r="G317" s="235"/>
      <c r="H317" s="238">
        <v>26.227</v>
      </c>
      <c r="I317" s="239"/>
      <c r="J317" s="235"/>
      <c r="K317" s="235"/>
      <c r="L317" s="240"/>
      <c r="M317" s="241"/>
      <c r="N317" s="242"/>
      <c r="O317" s="242"/>
      <c r="P317" s="242"/>
      <c r="Q317" s="242"/>
      <c r="R317" s="242"/>
      <c r="S317" s="242"/>
      <c r="T317" s="24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4" t="s">
        <v>170</v>
      </c>
      <c r="AU317" s="244" t="s">
        <v>21</v>
      </c>
      <c r="AV317" s="13" t="s">
        <v>89</v>
      </c>
      <c r="AW317" s="13" t="s">
        <v>36</v>
      </c>
      <c r="AX317" s="13" t="s">
        <v>21</v>
      </c>
      <c r="AY317" s="244" t="s">
        <v>160</v>
      </c>
    </row>
    <row r="318" s="2" customFormat="1" ht="24.15" customHeight="1">
      <c r="A318" s="37"/>
      <c r="B318" s="38"/>
      <c r="C318" s="215" t="s">
        <v>580</v>
      </c>
      <c r="D318" s="215" t="s">
        <v>162</v>
      </c>
      <c r="E318" s="216" t="s">
        <v>581</v>
      </c>
      <c r="F318" s="217" t="s">
        <v>582</v>
      </c>
      <c r="G318" s="218" t="s">
        <v>223</v>
      </c>
      <c r="H318" s="219">
        <v>4</v>
      </c>
      <c r="I318" s="220"/>
      <c r="J318" s="221">
        <f>ROUND(I318*H318,2)</f>
        <v>0</v>
      </c>
      <c r="K318" s="222"/>
      <c r="L318" s="43"/>
      <c r="M318" s="223" t="s">
        <v>1</v>
      </c>
      <c r="N318" s="224" t="s">
        <v>45</v>
      </c>
      <c r="O318" s="90"/>
      <c r="P318" s="225">
        <f>O318*H318</f>
        <v>0</v>
      </c>
      <c r="Q318" s="225">
        <v>0.17488999999999999</v>
      </c>
      <c r="R318" s="225">
        <f>Q318*H318</f>
        <v>0.69955999999999996</v>
      </c>
      <c r="S318" s="225">
        <v>0</v>
      </c>
      <c r="T318" s="226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27" t="s">
        <v>166</v>
      </c>
      <c r="AT318" s="227" t="s">
        <v>162</v>
      </c>
      <c r="AU318" s="227" t="s">
        <v>21</v>
      </c>
      <c r="AY318" s="16" t="s">
        <v>160</v>
      </c>
      <c r="BE318" s="228">
        <f>IF(N318="základní",J318,0)</f>
        <v>0</v>
      </c>
      <c r="BF318" s="228">
        <f>IF(N318="snížená",J318,0)</f>
        <v>0</v>
      </c>
      <c r="BG318" s="228">
        <f>IF(N318="zákl. přenesená",J318,0)</f>
        <v>0</v>
      </c>
      <c r="BH318" s="228">
        <f>IF(N318="sníž. přenesená",J318,0)</f>
        <v>0</v>
      </c>
      <c r="BI318" s="228">
        <f>IF(N318="nulová",J318,0)</f>
        <v>0</v>
      </c>
      <c r="BJ318" s="16" t="s">
        <v>21</v>
      </c>
      <c r="BK318" s="228">
        <f>ROUND(I318*H318,2)</f>
        <v>0</v>
      </c>
      <c r="BL318" s="16" t="s">
        <v>166</v>
      </c>
      <c r="BM318" s="227" t="s">
        <v>583</v>
      </c>
    </row>
    <row r="319" s="13" customFormat="1">
      <c r="A319" s="13"/>
      <c r="B319" s="234"/>
      <c r="C319" s="235"/>
      <c r="D319" s="229" t="s">
        <v>170</v>
      </c>
      <c r="E319" s="236" t="s">
        <v>1</v>
      </c>
      <c r="F319" s="237" t="s">
        <v>166</v>
      </c>
      <c r="G319" s="235"/>
      <c r="H319" s="238">
        <v>4</v>
      </c>
      <c r="I319" s="239"/>
      <c r="J319" s="235"/>
      <c r="K319" s="235"/>
      <c r="L319" s="240"/>
      <c r="M319" s="241"/>
      <c r="N319" s="242"/>
      <c r="O319" s="242"/>
      <c r="P319" s="242"/>
      <c r="Q319" s="242"/>
      <c r="R319" s="242"/>
      <c r="S319" s="242"/>
      <c r="T319" s="24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4" t="s">
        <v>170</v>
      </c>
      <c r="AU319" s="244" t="s">
        <v>21</v>
      </c>
      <c r="AV319" s="13" t="s">
        <v>89</v>
      </c>
      <c r="AW319" s="13" t="s">
        <v>36</v>
      </c>
      <c r="AX319" s="13" t="s">
        <v>21</v>
      </c>
      <c r="AY319" s="244" t="s">
        <v>160</v>
      </c>
    </row>
    <row r="320" s="2" customFormat="1" ht="16.5" customHeight="1">
      <c r="A320" s="37"/>
      <c r="B320" s="38"/>
      <c r="C320" s="245" t="s">
        <v>584</v>
      </c>
      <c r="D320" s="245" t="s">
        <v>231</v>
      </c>
      <c r="E320" s="246" t="s">
        <v>585</v>
      </c>
      <c r="F320" s="247" t="s">
        <v>586</v>
      </c>
      <c r="G320" s="248" t="s">
        <v>223</v>
      </c>
      <c r="H320" s="249">
        <v>4</v>
      </c>
      <c r="I320" s="250"/>
      <c r="J320" s="251">
        <f>ROUND(I320*H320,2)</f>
        <v>0</v>
      </c>
      <c r="K320" s="252"/>
      <c r="L320" s="253"/>
      <c r="M320" s="254" t="s">
        <v>1</v>
      </c>
      <c r="N320" s="255" t="s">
        <v>45</v>
      </c>
      <c r="O320" s="90"/>
      <c r="P320" s="225">
        <f>O320*H320</f>
        <v>0</v>
      </c>
      <c r="Q320" s="225">
        <v>0.0027000000000000001</v>
      </c>
      <c r="R320" s="225">
        <f>Q320*H320</f>
        <v>0.010800000000000001</v>
      </c>
      <c r="S320" s="225">
        <v>0</v>
      </c>
      <c r="T320" s="226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27" t="s">
        <v>205</v>
      </c>
      <c r="AT320" s="227" t="s">
        <v>231</v>
      </c>
      <c r="AU320" s="227" t="s">
        <v>21</v>
      </c>
      <c r="AY320" s="16" t="s">
        <v>160</v>
      </c>
      <c r="BE320" s="228">
        <f>IF(N320="základní",J320,0)</f>
        <v>0</v>
      </c>
      <c r="BF320" s="228">
        <f>IF(N320="snížená",J320,0)</f>
        <v>0</v>
      </c>
      <c r="BG320" s="228">
        <f>IF(N320="zákl. přenesená",J320,0)</f>
        <v>0</v>
      </c>
      <c r="BH320" s="228">
        <f>IF(N320="sníž. přenesená",J320,0)</f>
        <v>0</v>
      </c>
      <c r="BI320" s="228">
        <f>IF(N320="nulová",J320,0)</f>
        <v>0</v>
      </c>
      <c r="BJ320" s="16" t="s">
        <v>21</v>
      </c>
      <c r="BK320" s="228">
        <f>ROUND(I320*H320,2)</f>
        <v>0</v>
      </c>
      <c r="BL320" s="16" t="s">
        <v>166</v>
      </c>
      <c r="BM320" s="227" t="s">
        <v>587</v>
      </c>
    </row>
    <row r="321" s="2" customFormat="1" ht="24.15" customHeight="1">
      <c r="A321" s="37"/>
      <c r="B321" s="38"/>
      <c r="C321" s="215" t="s">
        <v>588</v>
      </c>
      <c r="D321" s="215" t="s">
        <v>162</v>
      </c>
      <c r="E321" s="216" t="s">
        <v>589</v>
      </c>
      <c r="F321" s="217" t="s">
        <v>590</v>
      </c>
      <c r="G321" s="218" t="s">
        <v>165</v>
      </c>
      <c r="H321" s="219">
        <v>5.8259999999999996</v>
      </c>
      <c r="I321" s="220"/>
      <c r="J321" s="221">
        <f>ROUND(I321*H321,2)</f>
        <v>0</v>
      </c>
      <c r="K321" s="222"/>
      <c r="L321" s="43"/>
      <c r="M321" s="223" t="s">
        <v>1</v>
      </c>
      <c r="N321" s="224" t="s">
        <v>45</v>
      </c>
      <c r="O321" s="90"/>
      <c r="P321" s="225">
        <f>O321*H321</f>
        <v>0</v>
      </c>
      <c r="Q321" s="225">
        <v>0</v>
      </c>
      <c r="R321" s="225">
        <f>Q321*H321</f>
        <v>0</v>
      </c>
      <c r="S321" s="225">
        <v>0</v>
      </c>
      <c r="T321" s="226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7" t="s">
        <v>166</v>
      </c>
      <c r="AT321" s="227" t="s">
        <v>162</v>
      </c>
      <c r="AU321" s="227" t="s">
        <v>21</v>
      </c>
      <c r="AY321" s="16" t="s">
        <v>160</v>
      </c>
      <c r="BE321" s="228">
        <f>IF(N321="základní",J321,0)</f>
        <v>0</v>
      </c>
      <c r="BF321" s="228">
        <f>IF(N321="snížená",J321,0)</f>
        <v>0</v>
      </c>
      <c r="BG321" s="228">
        <f>IF(N321="zákl. přenesená",J321,0)</f>
        <v>0</v>
      </c>
      <c r="BH321" s="228">
        <f>IF(N321="sníž. přenesená",J321,0)</f>
        <v>0</v>
      </c>
      <c r="BI321" s="228">
        <f>IF(N321="nulová",J321,0)</f>
        <v>0</v>
      </c>
      <c r="BJ321" s="16" t="s">
        <v>21</v>
      </c>
      <c r="BK321" s="228">
        <f>ROUND(I321*H321,2)</f>
        <v>0</v>
      </c>
      <c r="BL321" s="16" t="s">
        <v>166</v>
      </c>
      <c r="BM321" s="227" t="s">
        <v>591</v>
      </c>
    </row>
    <row r="322" s="13" customFormat="1">
      <c r="A322" s="13"/>
      <c r="B322" s="234"/>
      <c r="C322" s="235"/>
      <c r="D322" s="229" t="s">
        <v>170</v>
      </c>
      <c r="E322" s="236" t="s">
        <v>1</v>
      </c>
      <c r="F322" s="237" t="s">
        <v>592</v>
      </c>
      <c r="G322" s="235"/>
      <c r="H322" s="238">
        <v>5.8259999999999996</v>
      </c>
      <c r="I322" s="239"/>
      <c r="J322" s="235"/>
      <c r="K322" s="235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170</v>
      </c>
      <c r="AU322" s="244" t="s">
        <v>21</v>
      </c>
      <c r="AV322" s="13" t="s">
        <v>89</v>
      </c>
      <c r="AW322" s="13" t="s">
        <v>36</v>
      </c>
      <c r="AX322" s="13" t="s">
        <v>21</v>
      </c>
      <c r="AY322" s="244" t="s">
        <v>160</v>
      </c>
    </row>
    <row r="323" s="2" customFormat="1" ht="21.75" customHeight="1">
      <c r="A323" s="37"/>
      <c r="B323" s="38"/>
      <c r="C323" s="245" t="s">
        <v>593</v>
      </c>
      <c r="D323" s="245" t="s">
        <v>231</v>
      </c>
      <c r="E323" s="246" t="s">
        <v>594</v>
      </c>
      <c r="F323" s="247" t="s">
        <v>595</v>
      </c>
      <c r="G323" s="248" t="s">
        <v>165</v>
      </c>
      <c r="H323" s="249">
        <v>5.8259999999999996</v>
      </c>
      <c r="I323" s="250"/>
      <c r="J323" s="251">
        <f>ROUND(I323*H323,2)</f>
        <v>0</v>
      </c>
      <c r="K323" s="252"/>
      <c r="L323" s="253"/>
      <c r="M323" s="254" t="s">
        <v>1</v>
      </c>
      <c r="N323" s="255" t="s">
        <v>45</v>
      </c>
      <c r="O323" s="90"/>
      <c r="P323" s="225">
        <f>O323*H323</f>
        <v>0</v>
      </c>
      <c r="Q323" s="225">
        <v>0.0015</v>
      </c>
      <c r="R323" s="225">
        <f>Q323*H323</f>
        <v>0.0087390000000000002</v>
      </c>
      <c r="S323" s="225">
        <v>0</v>
      </c>
      <c r="T323" s="226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27" t="s">
        <v>205</v>
      </c>
      <c r="AT323" s="227" t="s">
        <v>231</v>
      </c>
      <c r="AU323" s="227" t="s">
        <v>21</v>
      </c>
      <c r="AY323" s="16" t="s">
        <v>160</v>
      </c>
      <c r="BE323" s="228">
        <f>IF(N323="základní",J323,0)</f>
        <v>0</v>
      </c>
      <c r="BF323" s="228">
        <f>IF(N323="snížená",J323,0)</f>
        <v>0</v>
      </c>
      <c r="BG323" s="228">
        <f>IF(N323="zákl. přenesená",J323,0)</f>
        <v>0</v>
      </c>
      <c r="BH323" s="228">
        <f>IF(N323="sníž. přenesená",J323,0)</f>
        <v>0</v>
      </c>
      <c r="BI323" s="228">
        <f>IF(N323="nulová",J323,0)</f>
        <v>0</v>
      </c>
      <c r="BJ323" s="16" t="s">
        <v>21</v>
      </c>
      <c r="BK323" s="228">
        <f>ROUND(I323*H323,2)</f>
        <v>0</v>
      </c>
      <c r="BL323" s="16" t="s">
        <v>166</v>
      </c>
      <c r="BM323" s="227" t="s">
        <v>596</v>
      </c>
    </row>
    <row r="324" s="2" customFormat="1" ht="16.5" customHeight="1">
      <c r="A324" s="37"/>
      <c r="B324" s="38"/>
      <c r="C324" s="215" t="s">
        <v>597</v>
      </c>
      <c r="D324" s="215" t="s">
        <v>162</v>
      </c>
      <c r="E324" s="216" t="s">
        <v>598</v>
      </c>
      <c r="F324" s="217" t="s">
        <v>599</v>
      </c>
      <c r="G324" s="218" t="s">
        <v>223</v>
      </c>
      <c r="H324" s="219">
        <v>1</v>
      </c>
      <c r="I324" s="220"/>
      <c r="J324" s="221">
        <f>ROUND(I324*H324,2)</f>
        <v>0</v>
      </c>
      <c r="K324" s="222"/>
      <c r="L324" s="43"/>
      <c r="M324" s="223" t="s">
        <v>1</v>
      </c>
      <c r="N324" s="224" t="s">
        <v>45</v>
      </c>
      <c r="O324" s="90"/>
      <c r="P324" s="225">
        <f>O324*H324</f>
        <v>0</v>
      </c>
      <c r="Q324" s="225">
        <v>18.850760000000001</v>
      </c>
      <c r="R324" s="225">
        <f>Q324*H324</f>
        <v>18.850760000000001</v>
      </c>
      <c r="S324" s="225">
        <v>0</v>
      </c>
      <c r="T324" s="226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27" t="s">
        <v>166</v>
      </c>
      <c r="AT324" s="227" t="s">
        <v>162</v>
      </c>
      <c r="AU324" s="227" t="s">
        <v>21</v>
      </c>
      <c r="AY324" s="16" t="s">
        <v>160</v>
      </c>
      <c r="BE324" s="228">
        <f>IF(N324="základní",J324,0)</f>
        <v>0</v>
      </c>
      <c r="BF324" s="228">
        <f>IF(N324="snížená",J324,0)</f>
        <v>0</v>
      </c>
      <c r="BG324" s="228">
        <f>IF(N324="zákl. přenesená",J324,0)</f>
        <v>0</v>
      </c>
      <c r="BH324" s="228">
        <f>IF(N324="sníž. přenesená",J324,0)</f>
        <v>0</v>
      </c>
      <c r="BI324" s="228">
        <f>IF(N324="nulová",J324,0)</f>
        <v>0</v>
      </c>
      <c r="BJ324" s="16" t="s">
        <v>21</v>
      </c>
      <c r="BK324" s="228">
        <f>ROUND(I324*H324,2)</f>
        <v>0</v>
      </c>
      <c r="BL324" s="16" t="s">
        <v>166</v>
      </c>
      <c r="BM324" s="227" t="s">
        <v>600</v>
      </c>
    </row>
    <row r="325" s="2" customFormat="1">
      <c r="A325" s="37"/>
      <c r="B325" s="38"/>
      <c r="C325" s="39"/>
      <c r="D325" s="229" t="s">
        <v>168</v>
      </c>
      <c r="E325" s="39"/>
      <c r="F325" s="230" t="s">
        <v>601</v>
      </c>
      <c r="G325" s="39"/>
      <c r="H325" s="39"/>
      <c r="I325" s="231"/>
      <c r="J325" s="39"/>
      <c r="K325" s="39"/>
      <c r="L325" s="43"/>
      <c r="M325" s="232"/>
      <c r="N325" s="233"/>
      <c r="O325" s="90"/>
      <c r="P325" s="90"/>
      <c r="Q325" s="90"/>
      <c r="R325" s="90"/>
      <c r="S325" s="90"/>
      <c r="T325" s="91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6" t="s">
        <v>168</v>
      </c>
      <c r="AU325" s="16" t="s">
        <v>21</v>
      </c>
    </row>
    <row r="326" s="13" customFormat="1">
      <c r="A326" s="13"/>
      <c r="B326" s="234"/>
      <c r="C326" s="235"/>
      <c r="D326" s="229" t="s">
        <v>170</v>
      </c>
      <c r="E326" s="236" t="s">
        <v>1</v>
      </c>
      <c r="F326" s="237" t="s">
        <v>21</v>
      </c>
      <c r="G326" s="235"/>
      <c r="H326" s="238">
        <v>1</v>
      </c>
      <c r="I326" s="239"/>
      <c r="J326" s="235"/>
      <c r="K326" s="235"/>
      <c r="L326" s="240"/>
      <c r="M326" s="241"/>
      <c r="N326" s="242"/>
      <c r="O326" s="242"/>
      <c r="P326" s="242"/>
      <c r="Q326" s="242"/>
      <c r="R326" s="242"/>
      <c r="S326" s="242"/>
      <c r="T326" s="24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4" t="s">
        <v>170</v>
      </c>
      <c r="AU326" s="244" t="s">
        <v>21</v>
      </c>
      <c r="AV326" s="13" t="s">
        <v>89</v>
      </c>
      <c r="AW326" s="13" t="s">
        <v>36</v>
      </c>
      <c r="AX326" s="13" t="s">
        <v>21</v>
      </c>
      <c r="AY326" s="244" t="s">
        <v>160</v>
      </c>
    </row>
    <row r="327" s="2" customFormat="1" ht="33" customHeight="1">
      <c r="A327" s="37"/>
      <c r="B327" s="38"/>
      <c r="C327" s="215" t="s">
        <v>602</v>
      </c>
      <c r="D327" s="215" t="s">
        <v>162</v>
      </c>
      <c r="E327" s="216" t="s">
        <v>603</v>
      </c>
      <c r="F327" s="217" t="s">
        <v>604</v>
      </c>
      <c r="G327" s="218" t="s">
        <v>184</v>
      </c>
      <c r="H327" s="219">
        <v>121.69499999999999</v>
      </c>
      <c r="I327" s="220"/>
      <c r="J327" s="221">
        <f>ROUND(I327*H327,2)</f>
        <v>0</v>
      </c>
      <c r="K327" s="222"/>
      <c r="L327" s="43"/>
      <c r="M327" s="223" t="s">
        <v>1</v>
      </c>
      <c r="N327" s="224" t="s">
        <v>45</v>
      </c>
      <c r="O327" s="90"/>
      <c r="P327" s="225">
        <f>O327*H327</f>
        <v>0</v>
      </c>
      <c r="Q327" s="225">
        <v>0</v>
      </c>
      <c r="R327" s="225">
        <f>Q327*H327</f>
        <v>0</v>
      </c>
      <c r="S327" s="225">
        <v>0</v>
      </c>
      <c r="T327" s="226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27" t="s">
        <v>166</v>
      </c>
      <c r="AT327" s="227" t="s">
        <v>162</v>
      </c>
      <c r="AU327" s="227" t="s">
        <v>21</v>
      </c>
      <c r="AY327" s="16" t="s">
        <v>160</v>
      </c>
      <c r="BE327" s="228">
        <f>IF(N327="základní",J327,0)</f>
        <v>0</v>
      </c>
      <c r="BF327" s="228">
        <f>IF(N327="snížená",J327,0)</f>
        <v>0</v>
      </c>
      <c r="BG327" s="228">
        <f>IF(N327="zákl. přenesená",J327,0)</f>
        <v>0</v>
      </c>
      <c r="BH327" s="228">
        <f>IF(N327="sníž. přenesená",J327,0)</f>
        <v>0</v>
      </c>
      <c r="BI327" s="228">
        <f>IF(N327="nulová",J327,0)</f>
        <v>0</v>
      </c>
      <c r="BJ327" s="16" t="s">
        <v>21</v>
      </c>
      <c r="BK327" s="228">
        <f>ROUND(I327*H327,2)</f>
        <v>0</v>
      </c>
      <c r="BL327" s="16" t="s">
        <v>166</v>
      </c>
      <c r="BM327" s="227" t="s">
        <v>605</v>
      </c>
    </row>
    <row r="328" s="2" customFormat="1">
      <c r="A328" s="37"/>
      <c r="B328" s="38"/>
      <c r="C328" s="39"/>
      <c r="D328" s="229" t="s">
        <v>168</v>
      </c>
      <c r="E328" s="39"/>
      <c r="F328" s="230" t="s">
        <v>606</v>
      </c>
      <c r="G328" s="39"/>
      <c r="H328" s="39"/>
      <c r="I328" s="231"/>
      <c r="J328" s="39"/>
      <c r="K328" s="39"/>
      <c r="L328" s="43"/>
      <c r="M328" s="232"/>
      <c r="N328" s="233"/>
      <c r="O328" s="90"/>
      <c r="P328" s="90"/>
      <c r="Q328" s="90"/>
      <c r="R328" s="90"/>
      <c r="S328" s="90"/>
      <c r="T328" s="91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16" t="s">
        <v>168</v>
      </c>
      <c r="AU328" s="16" t="s">
        <v>21</v>
      </c>
    </row>
    <row r="329" s="13" customFormat="1">
      <c r="A329" s="13"/>
      <c r="B329" s="234"/>
      <c r="C329" s="235"/>
      <c r="D329" s="229" t="s">
        <v>170</v>
      </c>
      <c r="E329" s="236" t="s">
        <v>1</v>
      </c>
      <c r="F329" s="237" t="s">
        <v>607</v>
      </c>
      <c r="G329" s="235"/>
      <c r="H329" s="238">
        <v>121.69499999999999</v>
      </c>
      <c r="I329" s="239"/>
      <c r="J329" s="235"/>
      <c r="K329" s="235"/>
      <c r="L329" s="240"/>
      <c r="M329" s="241"/>
      <c r="N329" s="242"/>
      <c r="O329" s="242"/>
      <c r="P329" s="242"/>
      <c r="Q329" s="242"/>
      <c r="R329" s="242"/>
      <c r="S329" s="242"/>
      <c r="T329" s="24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4" t="s">
        <v>170</v>
      </c>
      <c r="AU329" s="244" t="s">
        <v>21</v>
      </c>
      <c r="AV329" s="13" t="s">
        <v>89</v>
      </c>
      <c r="AW329" s="13" t="s">
        <v>36</v>
      </c>
      <c r="AX329" s="13" t="s">
        <v>21</v>
      </c>
      <c r="AY329" s="244" t="s">
        <v>160</v>
      </c>
    </row>
    <row r="330" s="2" customFormat="1" ht="24.15" customHeight="1">
      <c r="A330" s="37"/>
      <c r="B330" s="38"/>
      <c r="C330" s="215" t="s">
        <v>608</v>
      </c>
      <c r="D330" s="215" t="s">
        <v>162</v>
      </c>
      <c r="E330" s="216" t="s">
        <v>609</v>
      </c>
      <c r="F330" s="217" t="s">
        <v>610</v>
      </c>
      <c r="G330" s="218" t="s">
        <v>190</v>
      </c>
      <c r="H330" s="219">
        <v>5.5670000000000002</v>
      </c>
      <c r="I330" s="220"/>
      <c r="J330" s="221">
        <f>ROUND(I330*H330,2)</f>
        <v>0</v>
      </c>
      <c r="K330" s="222"/>
      <c r="L330" s="43"/>
      <c r="M330" s="223" t="s">
        <v>1</v>
      </c>
      <c r="N330" s="224" t="s">
        <v>45</v>
      </c>
      <c r="O330" s="90"/>
      <c r="P330" s="225">
        <f>O330*H330</f>
        <v>0</v>
      </c>
      <c r="Q330" s="225">
        <v>2.83331</v>
      </c>
      <c r="R330" s="225">
        <f>Q330*H330</f>
        <v>15.773036770000001</v>
      </c>
      <c r="S330" s="225">
        <v>0</v>
      </c>
      <c r="T330" s="226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27" t="s">
        <v>166</v>
      </c>
      <c r="AT330" s="227" t="s">
        <v>162</v>
      </c>
      <c r="AU330" s="227" t="s">
        <v>21</v>
      </c>
      <c r="AY330" s="16" t="s">
        <v>160</v>
      </c>
      <c r="BE330" s="228">
        <f>IF(N330="základní",J330,0)</f>
        <v>0</v>
      </c>
      <c r="BF330" s="228">
        <f>IF(N330="snížená",J330,0)</f>
        <v>0</v>
      </c>
      <c r="BG330" s="228">
        <f>IF(N330="zákl. přenesená",J330,0)</f>
        <v>0</v>
      </c>
      <c r="BH330" s="228">
        <f>IF(N330="sníž. přenesená",J330,0)</f>
        <v>0</v>
      </c>
      <c r="BI330" s="228">
        <f>IF(N330="nulová",J330,0)</f>
        <v>0</v>
      </c>
      <c r="BJ330" s="16" t="s">
        <v>21</v>
      </c>
      <c r="BK330" s="228">
        <f>ROUND(I330*H330,2)</f>
        <v>0</v>
      </c>
      <c r="BL330" s="16" t="s">
        <v>166</v>
      </c>
      <c r="BM330" s="227" t="s">
        <v>611</v>
      </c>
    </row>
    <row r="331" s="2" customFormat="1">
      <c r="A331" s="37"/>
      <c r="B331" s="38"/>
      <c r="C331" s="39"/>
      <c r="D331" s="229" t="s">
        <v>168</v>
      </c>
      <c r="E331" s="39"/>
      <c r="F331" s="230" t="s">
        <v>612</v>
      </c>
      <c r="G331" s="39"/>
      <c r="H331" s="39"/>
      <c r="I331" s="231"/>
      <c r="J331" s="39"/>
      <c r="K331" s="39"/>
      <c r="L331" s="43"/>
      <c r="M331" s="232"/>
      <c r="N331" s="233"/>
      <c r="O331" s="90"/>
      <c r="P331" s="90"/>
      <c r="Q331" s="90"/>
      <c r="R331" s="90"/>
      <c r="S331" s="90"/>
      <c r="T331" s="91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16" t="s">
        <v>168</v>
      </c>
      <c r="AU331" s="16" t="s">
        <v>21</v>
      </c>
    </row>
    <row r="332" s="13" customFormat="1">
      <c r="A332" s="13"/>
      <c r="B332" s="234"/>
      <c r="C332" s="235"/>
      <c r="D332" s="229" t="s">
        <v>170</v>
      </c>
      <c r="E332" s="236" t="s">
        <v>1</v>
      </c>
      <c r="F332" s="237" t="s">
        <v>613</v>
      </c>
      <c r="G332" s="235"/>
      <c r="H332" s="238">
        <v>5.5670000000000002</v>
      </c>
      <c r="I332" s="239"/>
      <c r="J332" s="235"/>
      <c r="K332" s="235"/>
      <c r="L332" s="240"/>
      <c r="M332" s="241"/>
      <c r="N332" s="242"/>
      <c r="O332" s="242"/>
      <c r="P332" s="242"/>
      <c r="Q332" s="242"/>
      <c r="R332" s="242"/>
      <c r="S332" s="242"/>
      <c r="T332" s="24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4" t="s">
        <v>170</v>
      </c>
      <c r="AU332" s="244" t="s">
        <v>21</v>
      </c>
      <c r="AV332" s="13" t="s">
        <v>89</v>
      </c>
      <c r="AW332" s="13" t="s">
        <v>36</v>
      </c>
      <c r="AX332" s="13" t="s">
        <v>21</v>
      </c>
      <c r="AY332" s="244" t="s">
        <v>160</v>
      </c>
    </row>
    <row r="333" s="2" customFormat="1" ht="24.15" customHeight="1">
      <c r="A333" s="37"/>
      <c r="B333" s="38"/>
      <c r="C333" s="215" t="s">
        <v>614</v>
      </c>
      <c r="D333" s="215" t="s">
        <v>162</v>
      </c>
      <c r="E333" s="216" t="s">
        <v>615</v>
      </c>
      <c r="F333" s="217" t="s">
        <v>616</v>
      </c>
      <c r="G333" s="218" t="s">
        <v>190</v>
      </c>
      <c r="H333" s="219">
        <v>8.8789999999999996</v>
      </c>
      <c r="I333" s="220"/>
      <c r="J333" s="221">
        <f>ROUND(I333*H333,2)</f>
        <v>0</v>
      </c>
      <c r="K333" s="222"/>
      <c r="L333" s="43"/>
      <c r="M333" s="223" t="s">
        <v>1</v>
      </c>
      <c r="N333" s="224" t="s">
        <v>45</v>
      </c>
      <c r="O333" s="90"/>
      <c r="P333" s="225">
        <f>O333*H333</f>
        <v>0</v>
      </c>
      <c r="Q333" s="225">
        <v>2.4340799999999998</v>
      </c>
      <c r="R333" s="225">
        <f>Q333*H333</f>
        <v>21.612196319999999</v>
      </c>
      <c r="S333" s="225">
        <v>0</v>
      </c>
      <c r="T333" s="226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27" t="s">
        <v>166</v>
      </c>
      <c r="AT333" s="227" t="s">
        <v>162</v>
      </c>
      <c r="AU333" s="227" t="s">
        <v>21</v>
      </c>
      <c r="AY333" s="16" t="s">
        <v>160</v>
      </c>
      <c r="BE333" s="228">
        <f>IF(N333="základní",J333,0)</f>
        <v>0</v>
      </c>
      <c r="BF333" s="228">
        <f>IF(N333="snížená",J333,0)</f>
        <v>0</v>
      </c>
      <c r="BG333" s="228">
        <f>IF(N333="zákl. přenesená",J333,0)</f>
        <v>0</v>
      </c>
      <c r="BH333" s="228">
        <f>IF(N333="sníž. přenesená",J333,0)</f>
        <v>0</v>
      </c>
      <c r="BI333" s="228">
        <f>IF(N333="nulová",J333,0)</f>
        <v>0</v>
      </c>
      <c r="BJ333" s="16" t="s">
        <v>21</v>
      </c>
      <c r="BK333" s="228">
        <f>ROUND(I333*H333,2)</f>
        <v>0</v>
      </c>
      <c r="BL333" s="16" t="s">
        <v>166</v>
      </c>
      <c r="BM333" s="227" t="s">
        <v>617</v>
      </c>
    </row>
    <row r="334" s="13" customFormat="1">
      <c r="A334" s="13"/>
      <c r="B334" s="234"/>
      <c r="C334" s="235"/>
      <c r="D334" s="229" t="s">
        <v>170</v>
      </c>
      <c r="E334" s="236" t="s">
        <v>1</v>
      </c>
      <c r="F334" s="237" t="s">
        <v>618</v>
      </c>
      <c r="G334" s="235"/>
      <c r="H334" s="238">
        <v>8.8789999999999996</v>
      </c>
      <c r="I334" s="239"/>
      <c r="J334" s="235"/>
      <c r="K334" s="235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170</v>
      </c>
      <c r="AU334" s="244" t="s">
        <v>21</v>
      </c>
      <c r="AV334" s="13" t="s">
        <v>89</v>
      </c>
      <c r="AW334" s="13" t="s">
        <v>36</v>
      </c>
      <c r="AX334" s="13" t="s">
        <v>21</v>
      </c>
      <c r="AY334" s="244" t="s">
        <v>160</v>
      </c>
    </row>
    <row r="335" s="2" customFormat="1" ht="24.15" customHeight="1">
      <c r="A335" s="37"/>
      <c r="B335" s="38"/>
      <c r="C335" s="215" t="s">
        <v>619</v>
      </c>
      <c r="D335" s="215" t="s">
        <v>162</v>
      </c>
      <c r="E335" s="216" t="s">
        <v>620</v>
      </c>
      <c r="F335" s="217" t="s">
        <v>621</v>
      </c>
      <c r="G335" s="218" t="s">
        <v>184</v>
      </c>
      <c r="H335" s="219">
        <v>16.884</v>
      </c>
      <c r="I335" s="220"/>
      <c r="J335" s="221">
        <f>ROUND(I335*H335,2)</f>
        <v>0</v>
      </c>
      <c r="K335" s="222"/>
      <c r="L335" s="43"/>
      <c r="M335" s="223" t="s">
        <v>1</v>
      </c>
      <c r="N335" s="224" t="s">
        <v>45</v>
      </c>
      <c r="O335" s="90"/>
      <c r="P335" s="225">
        <f>O335*H335</f>
        <v>0</v>
      </c>
      <c r="Q335" s="225">
        <v>0</v>
      </c>
      <c r="R335" s="225">
        <f>Q335*H335</f>
        <v>0</v>
      </c>
      <c r="S335" s="225">
        <v>0</v>
      </c>
      <c r="T335" s="226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227" t="s">
        <v>166</v>
      </c>
      <c r="AT335" s="227" t="s">
        <v>162</v>
      </c>
      <c r="AU335" s="227" t="s">
        <v>21</v>
      </c>
      <c r="AY335" s="16" t="s">
        <v>160</v>
      </c>
      <c r="BE335" s="228">
        <f>IF(N335="základní",J335,0)</f>
        <v>0</v>
      </c>
      <c r="BF335" s="228">
        <f>IF(N335="snížená",J335,0)</f>
        <v>0</v>
      </c>
      <c r="BG335" s="228">
        <f>IF(N335="zákl. přenesená",J335,0)</f>
        <v>0</v>
      </c>
      <c r="BH335" s="228">
        <f>IF(N335="sníž. přenesená",J335,0)</f>
        <v>0</v>
      </c>
      <c r="BI335" s="228">
        <f>IF(N335="nulová",J335,0)</f>
        <v>0</v>
      </c>
      <c r="BJ335" s="16" t="s">
        <v>21</v>
      </c>
      <c r="BK335" s="228">
        <f>ROUND(I335*H335,2)</f>
        <v>0</v>
      </c>
      <c r="BL335" s="16" t="s">
        <v>166</v>
      </c>
      <c r="BM335" s="227" t="s">
        <v>622</v>
      </c>
    </row>
    <row r="336" s="13" customFormat="1">
      <c r="A336" s="13"/>
      <c r="B336" s="234"/>
      <c r="C336" s="235"/>
      <c r="D336" s="229" t="s">
        <v>170</v>
      </c>
      <c r="E336" s="236" t="s">
        <v>1</v>
      </c>
      <c r="F336" s="237" t="s">
        <v>623</v>
      </c>
      <c r="G336" s="235"/>
      <c r="H336" s="238">
        <v>16.884</v>
      </c>
      <c r="I336" s="239"/>
      <c r="J336" s="235"/>
      <c r="K336" s="235"/>
      <c r="L336" s="240"/>
      <c r="M336" s="241"/>
      <c r="N336" s="242"/>
      <c r="O336" s="242"/>
      <c r="P336" s="242"/>
      <c r="Q336" s="242"/>
      <c r="R336" s="242"/>
      <c r="S336" s="242"/>
      <c r="T336" s="24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4" t="s">
        <v>170</v>
      </c>
      <c r="AU336" s="244" t="s">
        <v>21</v>
      </c>
      <c r="AV336" s="13" t="s">
        <v>89</v>
      </c>
      <c r="AW336" s="13" t="s">
        <v>36</v>
      </c>
      <c r="AX336" s="13" t="s">
        <v>21</v>
      </c>
      <c r="AY336" s="244" t="s">
        <v>160</v>
      </c>
    </row>
    <row r="337" s="2" customFormat="1" ht="24.15" customHeight="1">
      <c r="A337" s="37"/>
      <c r="B337" s="38"/>
      <c r="C337" s="215" t="s">
        <v>624</v>
      </c>
      <c r="D337" s="215" t="s">
        <v>162</v>
      </c>
      <c r="E337" s="216" t="s">
        <v>625</v>
      </c>
      <c r="F337" s="217" t="s">
        <v>626</v>
      </c>
      <c r="G337" s="218" t="s">
        <v>190</v>
      </c>
      <c r="H337" s="219">
        <v>36.509</v>
      </c>
      <c r="I337" s="220"/>
      <c r="J337" s="221">
        <f>ROUND(I337*H337,2)</f>
        <v>0</v>
      </c>
      <c r="K337" s="222"/>
      <c r="L337" s="43"/>
      <c r="M337" s="223" t="s">
        <v>1</v>
      </c>
      <c r="N337" s="224" t="s">
        <v>45</v>
      </c>
      <c r="O337" s="90"/>
      <c r="P337" s="225">
        <f>O337*H337</f>
        <v>0</v>
      </c>
      <c r="Q337" s="225">
        <v>1.9967999999999999</v>
      </c>
      <c r="R337" s="225">
        <f>Q337*H337</f>
        <v>72.901171199999993</v>
      </c>
      <c r="S337" s="225">
        <v>0</v>
      </c>
      <c r="T337" s="226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27" t="s">
        <v>166</v>
      </c>
      <c r="AT337" s="227" t="s">
        <v>162</v>
      </c>
      <c r="AU337" s="227" t="s">
        <v>21</v>
      </c>
      <c r="AY337" s="16" t="s">
        <v>160</v>
      </c>
      <c r="BE337" s="228">
        <f>IF(N337="základní",J337,0)</f>
        <v>0</v>
      </c>
      <c r="BF337" s="228">
        <f>IF(N337="snížená",J337,0)</f>
        <v>0</v>
      </c>
      <c r="BG337" s="228">
        <f>IF(N337="zákl. přenesená",J337,0)</f>
        <v>0</v>
      </c>
      <c r="BH337" s="228">
        <f>IF(N337="sníž. přenesená",J337,0)</f>
        <v>0</v>
      </c>
      <c r="BI337" s="228">
        <f>IF(N337="nulová",J337,0)</f>
        <v>0</v>
      </c>
      <c r="BJ337" s="16" t="s">
        <v>21</v>
      </c>
      <c r="BK337" s="228">
        <f>ROUND(I337*H337,2)</f>
        <v>0</v>
      </c>
      <c r="BL337" s="16" t="s">
        <v>166</v>
      </c>
      <c r="BM337" s="227" t="s">
        <v>627</v>
      </c>
    </row>
    <row r="338" s="13" customFormat="1">
      <c r="A338" s="13"/>
      <c r="B338" s="234"/>
      <c r="C338" s="235"/>
      <c r="D338" s="229" t="s">
        <v>170</v>
      </c>
      <c r="E338" s="236" t="s">
        <v>1</v>
      </c>
      <c r="F338" s="237" t="s">
        <v>628</v>
      </c>
      <c r="G338" s="235"/>
      <c r="H338" s="238">
        <v>36.509</v>
      </c>
      <c r="I338" s="239"/>
      <c r="J338" s="235"/>
      <c r="K338" s="235"/>
      <c r="L338" s="240"/>
      <c r="M338" s="241"/>
      <c r="N338" s="242"/>
      <c r="O338" s="242"/>
      <c r="P338" s="242"/>
      <c r="Q338" s="242"/>
      <c r="R338" s="242"/>
      <c r="S338" s="242"/>
      <c r="T338" s="24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4" t="s">
        <v>170</v>
      </c>
      <c r="AU338" s="244" t="s">
        <v>21</v>
      </c>
      <c r="AV338" s="13" t="s">
        <v>89</v>
      </c>
      <c r="AW338" s="13" t="s">
        <v>36</v>
      </c>
      <c r="AX338" s="13" t="s">
        <v>21</v>
      </c>
      <c r="AY338" s="244" t="s">
        <v>160</v>
      </c>
    </row>
    <row r="339" s="2" customFormat="1" ht="16.5" customHeight="1">
      <c r="A339" s="37"/>
      <c r="B339" s="38"/>
      <c r="C339" s="215" t="s">
        <v>629</v>
      </c>
      <c r="D339" s="215" t="s">
        <v>162</v>
      </c>
      <c r="E339" s="216" t="s">
        <v>630</v>
      </c>
      <c r="F339" s="217" t="s">
        <v>631</v>
      </c>
      <c r="G339" s="218" t="s">
        <v>184</v>
      </c>
      <c r="H339" s="219">
        <v>121.69499999999999</v>
      </c>
      <c r="I339" s="220"/>
      <c r="J339" s="221">
        <f>ROUND(I339*H339,2)</f>
        <v>0</v>
      </c>
      <c r="K339" s="222"/>
      <c r="L339" s="43"/>
      <c r="M339" s="223" t="s">
        <v>1</v>
      </c>
      <c r="N339" s="224" t="s">
        <v>45</v>
      </c>
      <c r="O339" s="90"/>
      <c r="P339" s="225">
        <f>O339*H339</f>
        <v>0</v>
      </c>
      <c r="Q339" s="225">
        <v>0</v>
      </c>
      <c r="R339" s="225">
        <f>Q339*H339</f>
        <v>0</v>
      </c>
      <c r="S339" s="225">
        <v>0</v>
      </c>
      <c r="T339" s="226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227" t="s">
        <v>166</v>
      </c>
      <c r="AT339" s="227" t="s">
        <v>162</v>
      </c>
      <c r="AU339" s="227" t="s">
        <v>21</v>
      </c>
      <c r="AY339" s="16" t="s">
        <v>160</v>
      </c>
      <c r="BE339" s="228">
        <f>IF(N339="základní",J339,0)</f>
        <v>0</v>
      </c>
      <c r="BF339" s="228">
        <f>IF(N339="snížená",J339,0)</f>
        <v>0</v>
      </c>
      <c r="BG339" s="228">
        <f>IF(N339="zákl. přenesená",J339,0)</f>
        <v>0</v>
      </c>
      <c r="BH339" s="228">
        <f>IF(N339="sníž. přenesená",J339,0)</f>
        <v>0</v>
      </c>
      <c r="BI339" s="228">
        <f>IF(N339="nulová",J339,0)</f>
        <v>0</v>
      </c>
      <c r="BJ339" s="16" t="s">
        <v>21</v>
      </c>
      <c r="BK339" s="228">
        <f>ROUND(I339*H339,2)</f>
        <v>0</v>
      </c>
      <c r="BL339" s="16" t="s">
        <v>166</v>
      </c>
      <c r="BM339" s="227" t="s">
        <v>632</v>
      </c>
    </row>
    <row r="340" s="13" customFormat="1">
      <c r="A340" s="13"/>
      <c r="B340" s="234"/>
      <c r="C340" s="235"/>
      <c r="D340" s="229" t="s">
        <v>170</v>
      </c>
      <c r="E340" s="236" t="s">
        <v>1</v>
      </c>
      <c r="F340" s="237" t="s">
        <v>607</v>
      </c>
      <c r="G340" s="235"/>
      <c r="H340" s="238">
        <v>121.69499999999999</v>
      </c>
      <c r="I340" s="239"/>
      <c r="J340" s="235"/>
      <c r="K340" s="235"/>
      <c r="L340" s="240"/>
      <c r="M340" s="241"/>
      <c r="N340" s="242"/>
      <c r="O340" s="242"/>
      <c r="P340" s="242"/>
      <c r="Q340" s="242"/>
      <c r="R340" s="242"/>
      <c r="S340" s="242"/>
      <c r="T340" s="24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4" t="s">
        <v>170</v>
      </c>
      <c r="AU340" s="244" t="s">
        <v>21</v>
      </c>
      <c r="AV340" s="13" t="s">
        <v>89</v>
      </c>
      <c r="AW340" s="13" t="s">
        <v>36</v>
      </c>
      <c r="AX340" s="13" t="s">
        <v>21</v>
      </c>
      <c r="AY340" s="244" t="s">
        <v>160</v>
      </c>
    </row>
    <row r="341" s="2" customFormat="1" ht="16.5" customHeight="1">
      <c r="A341" s="37"/>
      <c r="B341" s="38"/>
      <c r="C341" s="215" t="s">
        <v>633</v>
      </c>
      <c r="D341" s="215" t="s">
        <v>162</v>
      </c>
      <c r="E341" s="216" t="s">
        <v>634</v>
      </c>
      <c r="F341" s="217" t="s">
        <v>635</v>
      </c>
      <c r="G341" s="218" t="s">
        <v>223</v>
      </c>
      <c r="H341" s="219">
        <v>2</v>
      </c>
      <c r="I341" s="220"/>
      <c r="J341" s="221">
        <f>ROUND(I341*H341,2)</f>
        <v>0</v>
      </c>
      <c r="K341" s="222"/>
      <c r="L341" s="43"/>
      <c r="M341" s="223" t="s">
        <v>1</v>
      </c>
      <c r="N341" s="224" t="s">
        <v>45</v>
      </c>
      <c r="O341" s="90"/>
      <c r="P341" s="225">
        <f>O341*H341</f>
        <v>0</v>
      </c>
      <c r="Q341" s="225">
        <v>0.081119999999999998</v>
      </c>
      <c r="R341" s="225">
        <f>Q341*H341</f>
        <v>0.16224</v>
      </c>
      <c r="S341" s="225">
        <v>0</v>
      </c>
      <c r="T341" s="226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27" t="s">
        <v>166</v>
      </c>
      <c r="AT341" s="227" t="s">
        <v>162</v>
      </c>
      <c r="AU341" s="227" t="s">
        <v>21</v>
      </c>
      <c r="AY341" s="16" t="s">
        <v>160</v>
      </c>
      <c r="BE341" s="228">
        <f>IF(N341="základní",J341,0)</f>
        <v>0</v>
      </c>
      <c r="BF341" s="228">
        <f>IF(N341="snížená",J341,0)</f>
        <v>0</v>
      </c>
      <c r="BG341" s="228">
        <f>IF(N341="zákl. přenesená",J341,0)</f>
        <v>0</v>
      </c>
      <c r="BH341" s="228">
        <f>IF(N341="sníž. přenesená",J341,0)</f>
        <v>0</v>
      </c>
      <c r="BI341" s="228">
        <f>IF(N341="nulová",J341,0)</f>
        <v>0</v>
      </c>
      <c r="BJ341" s="16" t="s">
        <v>21</v>
      </c>
      <c r="BK341" s="228">
        <f>ROUND(I341*H341,2)</f>
        <v>0</v>
      </c>
      <c r="BL341" s="16" t="s">
        <v>166</v>
      </c>
      <c r="BM341" s="227" t="s">
        <v>636</v>
      </c>
    </row>
    <row r="342" s="2" customFormat="1" ht="24.15" customHeight="1">
      <c r="A342" s="37"/>
      <c r="B342" s="38"/>
      <c r="C342" s="215" t="s">
        <v>637</v>
      </c>
      <c r="D342" s="215" t="s">
        <v>162</v>
      </c>
      <c r="E342" s="216" t="s">
        <v>638</v>
      </c>
      <c r="F342" s="217" t="s">
        <v>639</v>
      </c>
      <c r="G342" s="218" t="s">
        <v>165</v>
      </c>
      <c r="H342" s="219">
        <v>28.960000000000001</v>
      </c>
      <c r="I342" s="220"/>
      <c r="J342" s="221">
        <f>ROUND(I342*H342,2)</f>
        <v>0</v>
      </c>
      <c r="K342" s="222"/>
      <c r="L342" s="43"/>
      <c r="M342" s="223" t="s">
        <v>1</v>
      </c>
      <c r="N342" s="224" t="s">
        <v>45</v>
      </c>
      <c r="O342" s="90"/>
      <c r="P342" s="225">
        <f>O342*H342</f>
        <v>0</v>
      </c>
      <c r="Q342" s="225">
        <v>0</v>
      </c>
      <c r="R342" s="225">
        <f>Q342*H342</f>
        <v>0</v>
      </c>
      <c r="S342" s="225">
        <v>0</v>
      </c>
      <c r="T342" s="226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27" t="s">
        <v>166</v>
      </c>
      <c r="AT342" s="227" t="s">
        <v>162</v>
      </c>
      <c r="AU342" s="227" t="s">
        <v>21</v>
      </c>
      <c r="AY342" s="16" t="s">
        <v>160</v>
      </c>
      <c r="BE342" s="228">
        <f>IF(N342="základní",J342,0)</f>
        <v>0</v>
      </c>
      <c r="BF342" s="228">
        <f>IF(N342="snížená",J342,0)</f>
        <v>0</v>
      </c>
      <c r="BG342" s="228">
        <f>IF(N342="zákl. přenesená",J342,0)</f>
        <v>0</v>
      </c>
      <c r="BH342" s="228">
        <f>IF(N342="sníž. přenesená",J342,0)</f>
        <v>0</v>
      </c>
      <c r="BI342" s="228">
        <f>IF(N342="nulová",J342,0)</f>
        <v>0</v>
      </c>
      <c r="BJ342" s="16" t="s">
        <v>21</v>
      </c>
      <c r="BK342" s="228">
        <f>ROUND(I342*H342,2)</f>
        <v>0</v>
      </c>
      <c r="BL342" s="16" t="s">
        <v>166</v>
      </c>
      <c r="BM342" s="227" t="s">
        <v>640</v>
      </c>
    </row>
    <row r="343" s="13" customFormat="1">
      <c r="A343" s="13"/>
      <c r="B343" s="234"/>
      <c r="C343" s="235"/>
      <c r="D343" s="229" t="s">
        <v>170</v>
      </c>
      <c r="E343" s="236" t="s">
        <v>1</v>
      </c>
      <c r="F343" s="237" t="s">
        <v>641</v>
      </c>
      <c r="G343" s="235"/>
      <c r="H343" s="238">
        <v>28.960000000000001</v>
      </c>
      <c r="I343" s="239"/>
      <c r="J343" s="235"/>
      <c r="K343" s="235"/>
      <c r="L343" s="240"/>
      <c r="M343" s="241"/>
      <c r="N343" s="242"/>
      <c r="O343" s="242"/>
      <c r="P343" s="242"/>
      <c r="Q343" s="242"/>
      <c r="R343" s="242"/>
      <c r="S343" s="242"/>
      <c r="T343" s="24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4" t="s">
        <v>170</v>
      </c>
      <c r="AU343" s="244" t="s">
        <v>21</v>
      </c>
      <c r="AV343" s="13" t="s">
        <v>89</v>
      </c>
      <c r="AW343" s="13" t="s">
        <v>36</v>
      </c>
      <c r="AX343" s="13" t="s">
        <v>21</v>
      </c>
      <c r="AY343" s="244" t="s">
        <v>160</v>
      </c>
    </row>
    <row r="344" s="2" customFormat="1" ht="16.5" customHeight="1">
      <c r="A344" s="37"/>
      <c r="B344" s="38"/>
      <c r="C344" s="215" t="s">
        <v>642</v>
      </c>
      <c r="D344" s="215" t="s">
        <v>162</v>
      </c>
      <c r="E344" s="216" t="s">
        <v>643</v>
      </c>
      <c r="F344" s="217" t="s">
        <v>644</v>
      </c>
      <c r="G344" s="218" t="s">
        <v>223</v>
      </c>
      <c r="H344" s="219">
        <v>4</v>
      </c>
      <c r="I344" s="220"/>
      <c r="J344" s="221">
        <f>ROUND(I344*H344,2)</f>
        <v>0</v>
      </c>
      <c r="K344" s="222"/>
      <c r="L344" s="43"/>
      <c r="M344" s="223" t="s">
        <v>1</v>
      </c>
      <c r="N344" s="224" t="s">
        <v>45</v>
      </c>
      <c r="O344" s="90"/>
      <c r="P344" s="225">
        <f>O344*H344</f>
        <v>0</v>
      </c>
      <c r="Q344" s="225">
        <v>0.0094699999999999993</v>
      </c>
      <c r="R344" s="225">
        <f>Q344*H344</f>
        <v>0.037879999999999997</v>
      </c>
      <c r="S344" s="225">
        <v>0</v>
      </c>
      <c r="T344" s="226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27" t="s">
        <v>166</v>
      </c>
      <c r="AT344" s="227" t="s">
        <v>162</v>
      </c>
      <c r="AU344" s="227" t="s">
        <v>21</v>
      </c>
      <c r="AY344" s="16" t="s">
        <v>160</v>
      </c>
      <c r="BE344" s="228">
        <f>IF(N344="základní",J344,0)</f>
        <v>0</v>
      </c>
      <c r="BF344" s="228">
        <f>IF(N344="snížená",J344,0)</f>
        <v>0</v>
      </c>
      <c r="BG344" s="228">
        <f>IF(N344="zákl. přenesená",J344,0)</f>
        <v>0</v>
      </c>
      <c r="BH344" s="228">
        <f>IF(N344="sníž. přenesená",J344,0)</f>
        <v>0</v>
      </c>
      <c r="BI344" s="228">
        <f>IF(N344="nulová",J344,0)</f>
        <v>0</v>
      </c>
      <c r="BJ344" s="16" t="s">
        <v>21</v>
      </c>
      <c r="BK344" s="228">
        <f>ROUND(I344*H344,2)</f>
        <v>0</v>
      </c>
      <c r="BL344" s="16" t="s">
        <v>166</v>
      </c>
      <c r="BM344" s="227" t="s">
        <v>645</v>
      </c>
    </row>
    <row r="345" s="2" customFormat="1" ht="16.5" customHeight="1">
      <c r="A345" s="37"/>
      <c r="B345" s="38"/>
      <c r="C345" s="245" t="s">
        <v>646</v>
      </c>
      <c r="D345" s="245" t="s">
        <v>231</v>
      </c>
      <c r="E345" s="246" t="s">
        <v>647</v>
      </c>
      <c r="F345" s="247" t="s">
        <v>648</v>
      </c>
      <c r="G345" s="248" t="s">
        <v>223</v>
      </c>
      <c r="H345" s="249">
        <v>4</v>
      </c>
      <c r="I345" s="250"/>
      <c r="J345" s="251">
        <f>ROUND(I345*H345,2)</f>
        <v>0</v>
      </c>
      <c r="K345" s="252"/>
      <c r="L345" s="253"/>
      <c r="M345" s="254" t="s">
        <v>1</v>
      </c>
      <c r="N345" s="255" t="s">
        <v>45</v>
      </c>
      <c r="O345" s="90"/>
      <c r="P345" s="225">
        <f>O345*H345</f>
        <v>0</v>
      </c>
      <c r="Q345" s="225">
        <v>0.20000000000000001</v>
      </c>
      <c r="R345" s="225">
        <f>Q345*H345</f>
        <v>0.80000000000000004</v>
      </c>
      <c r="S345" s="225">
        <v>0</v>
      </c>
      <c r="T345" s="226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227" t="s">
        <v>205</v>
      </c>
      <c r="AT345" s="227" t="s">
        <v>231</v>
      </c>
      <c r="AU345" s="227" t="s">
        <v>21</v>
      </c>
      <c r="AY345" s="16" t="s">
        <v>160</v>
      </c>
      <c r="BE345" s="228">
        <f>IF(N345="základní",J345,0)</f>
        <v>0</v>
      </c>
      <c r="BF345" s="228">
        <f>IF(N345="snížená",J345,0)</f>
        <v>0</v>
      </c>
      <c r="BG345" s="228">
        <f>IF(N345="zákl. přenesená",J345,0)</f>
        <v>0</v>
      </c>
      <c r="BH345" s="228">
        <f>IF(N345="sníž. přenesená",J345,0)</f>
        <v>0</v>
      </c>
      <c r="BI345" s="228">
        <f>IF(N345="nulová",J345,0)</f>
        <v>0</v>
      </c>
      <c r="BJ345" s="16" t="s">
        <v>21</v>
      </c>
      <c r="BK345" s="228">
        <f>ROUND(I345*H345,2)</f>
        <v>0</v>
      </c>
      <c r="BL345" s="16" t="s">
        <v>166</v>
      </c>
      <c r="BM345" s="227" t="s">
        <v>649</v>
      </c>
    </row>
    <row r="346" s="2" customFormat="1" ht="21.75" customHeight="1">
      <c r="A346" s="37"/>
      <c r="B346" s="38"/>
      <c r="C346" s="215" t="s">
        <v>650</v>
      </c>
      <c r="D346" s="215" t="s">
        <v>162</v>
      </c>
      <c r="E346" s="216" t="s">
        <v>651</v>
      </c>
      <c r="F346" s="217" t="s">
        <v>652</v>
      </c>
      <c r="G346" s="218" t="s">
        <v>223</v>
      </c>
      <c r="H346" s="219">
        <v>4</v>
      </c>
      <c r="I346" s="220"/>
      <c r="J346" s="221">
        <f>ROUND(I346*H346,2)</f>
        <v>0</v>
      </c>
      <c r="K346" s="222"/>
      <c r="L346" s="43"/>
      <c r="M346" s="223" t="s">
        <v>1</v>
      </c>
      <c r="N346" s="224" t="s">
        <v>45</v>
      </c>
      <c r="O346" s="90"/>
      <c r="P346" s="225">
        <f>O346*H346</f>
        <v>0</v>
      </c>
      <c r="Q346" s="225">
        <v>0.00024000000000000001</v>
      </c>
      <c r="R346" s="225">
        <f>Q346*H346</f>
        <v>0.00096000000000000002</v>
      </c>
      <c r="S346" s="225">
        <v>0</v>
      </c>
      <c r="T346" s="226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27" t="s">
        <v>166</v>
      </c>
      <c r="AT346" s="227" t="s">
        <v>162</v>
      </c>
      <c r="AU346" s="227" t="s">
        <v>21</v>
      </c>
      <c r="AY346" s="16" t="s">
        <v>160</v>
      </c>
      <c r="BE346" s="228">
        <f>IF(N346="základní",J346,0)</f>
        <v>0</v>
      </c>
      <c r="BF346" s="228">
        <f>IF(N346="snížená",J346,0)</f>
        <v>0</v>
      </c>
      <c r="BG346" s="228">
        <f>IF(N346="zákl. přenesená",J346,0)</f>
        <v>0</v>
      </c>
      <c r="BH346" s="228">
        <f>IF(N346="sníž. přenesená",J346,0)</f>
        <v>0</v>
      </c>
      <c r="BI346" s="228">
        <f>IF(N346="nulová",J346,0)</f>
        <v>0</v>
      </c>
      <c r="BJ346" s="16" t="s">
        <v>21</v>
      </c>
      <c r="BK346" s="228">
        <f>ROUND(I346*H346,2)</f>
        <v>0</v>
      </c>
      <c r="BL346" s="16" t="s">
        <v>166</v>
      </c>
      <c r="BM346" s="227" t="s">
        <v>653</v>
      </c>
    </row>
    <row r="347" s="2" customFormat="1" ht="21.75" customHeight="1">
      <c r="A347" s="37"/>
      <c r="B347" s="38"/>
      <c r="C347" s="245" t="s">
        <v>654</v>
      </c>
      <c r="D347" s="245" t="s">
        <v>231</v>
      </c>
      <c r="E347" s="246" t="s">
        <v>655</v>
      </c>
      <c r="F347" s="247" t="s">
        <v>656</v>
      </c>
      <c r="G347" s="248" t="s">
        <v>223</v>
      </c>
      <c r="H347" s="249">
        <v>4</v>
      </c>
      <c r="I347" s="250"/>
      <c r="J347" s="251">
        <f>ROUND(I347*H347,2)</f>
        <v>0</v>
      </c>
      <c r="K347" s="252"/>
      <c r="L347" s="253"/>
      <c r="M347" s="254" t="s">
        <v>1</v>
      </c>
      <c r="N347" s="255" t="s">
        <v>45</v>
      </c>
      <c r="O347" s="90"/>
      <c r="P347" s="225">
        <f>O347*H347</f>
        <v>0</v>
      </c>
      <c r="Q347" s="225">
        <v>0.012</v>
      </c>
      <c r="R347" s="225">
        <f>Q347*H347</f>
        <v>0.048000000000000001</v>
      </c>
      <c r="S347" s="225">
        <v>0</v>
      </c>
      <c r="T347" s="226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227" t="s">
        <v>205</v>
      </c>
      <c r="AT347" s="227" t="s">
        <v>231</v>
      </c>
      <c r="AU347" s="227" t="s">
        <v>21</v>
      </c>
      <c r="AY347" s="16" t="s">
        <v>160</v>
      </c>
      <c r="BE347" s="228">
        <f>IF(N347="základní",J347,0)</f>
        <v>0</v>
      </c>
      <c r="BF347" s="228">
        <f>IF(N347="snížená",J347,0)</f>
        <v>0</v>
      </c>
      <c r="BG347" s="228">
        <f>IF(N347="zákl. přenesená",J347,0)</f>
        <v>0</v>
      </c>
      <c r="BH347" s="228">
        <f>IF(N347="sníž. přenesená",J347,0)</f>
        <v>0</v>
      </c>
      <c r="BI347" s="228">
        <f>IF(N347="nulová",J347,0)</f>
        <v>0</v>
      </c>
      <c r="BJ347" s="16" t="s">
        <v>21</v>
      </c>
      <c r="BK347" s="228">
        <f>ROUND(I347*H347,2)</f>
        <v>0</v>
      </c>
      <c r="BL347" s="16" t="s">
        <v>166</v>
      </c>
      <c r="BM347" s="227" t="s">
        <v>657</v>
      </c>
    </row>
    <row r="348" s="2" customFormat="1" ht="16.5" customHeight="1">
      <c r="A348" s="37"/>
      <c r="B348" s="38"/>
      <c r="C348" s="215" t="s">
        <v>658</v>
      </c>
      <c r="D348" s="215" t="s">
        <v>162</v>
      </c>
      <c r="E348" s="216" t="s">
        <v>659</v>
      </c>
      <c r="F348" s="217" t="s">
        <v>660</v>
      </c>
      <c r="G348" s="218" t="s">
        <v>190</v>
      </c>
      <c r="H348" s="219">
        <v>79.709000000000003</v>
      </c>
      <c r="I348" s="220"/>
      <c r="J348" s="221">
        <f>ROUND(I348*H348,2)</f>
        <v>0</v>
      </c>
      <c r="K348" s="222"/>
      <c r="L348" s="43"/>
      <c r="M348" s="223" t="s">
        <v>1</v>
      </c>
      <c r="N348" s="224" t="s">
        <v>45</v>
      </c>
      <c r="O348" s="90"/>
      <c r="P348" s="225">
        <f>O348*H348</f>
        <v>0</v>
      </c>
      <c r="Q348" s="225">
        <v>0.12171</v>
      </c>
      <c r="R348" s="225">
        <f>Q348*H348</f>
        <v>9.7013823900000009</v>
      </c>
      <c r="S348" s="225">
        <v>2.3999999999999999</v>
      </c>
      <c r="T348" s="226">
        <f>S348*H348</f>
        <v>191.30160000000001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27" t="s">
        <v>166</v>
      </c>
      <c r="AT348" s="227" t="s">
        <v>162</v>
      </c>
      <c r="AU348" s="227" t="s">
        <v>21</v>
      </c>
      <c r="AY348" s="16" t="s">
        <v>160</v>
      </c>
      <c r="BE348" s="228">
        <f>IF(N348="základní",J348,0)</f>
        <v>0</v>
      </c>
      <c r="BF348" s="228">
        <f>IF(N348="snížená",J348,0)</f>
        <v>0</v>
      </c>
      <c r="BG348" s="228">
        <f>IF(N348="zákl. přenesená",J348,0)</f>
        <v>0</v>
      </c>
      <c r="BH348" s="228">
        <f>IF(N348="sníž. přenesená",J348,0)</f>
        <v>0</v>
      </c>
      <c r="BI348" s="228">
        <f>IF(N348="nulová",J348,0)</f>
        <v>0</v>
      </c>
      <c r="BJ348" s="16" t="s">
        <v>21</v>
      </c>
      <c r="BK348" s="228">
        <f>ROUND(I348*H348,2)</f>
        <v>0</v>
      </c>
      <c r="BL348" s="16" t="s">
        <v>166</v>
      </c>
      <c r="BM348" s="227" t="s">
        <v>661</v>
      </c>
    </row>
    <row r="349" s="2" customFormat="1">
      <c r="A349" s="37"/>
      <c r="B349" s="38"/>
      <c r="C349" s="39"/>
      <c r="D349" s="229" t="s">
        <v>168</v>
      </c>
      <c r="E349" s="39"/>
      <c r="F349" s="230" t="s">
        <v>662</v>
      </c>
      <c r="G349" s="39"/>
      <c r="H349" s="39"/>
      <c r="I349" s="231"/>
      <c r="J349" s="39"/>
      <c r="K349" s="39"/>
      <c r="L349" s="43"/>
      <c r="M349" s="232"/>
      <c r="N349" s="233"/>
      <c r="O349" s="90"/>
      <c r="P349" s="90"/>
      <c r="Q349" s="90"/>
      <c r="R349" s="90"/>
      <c r="S349" s="90"/>
      <c r="T349" s="91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6" t="s">
        <v>168</v>
      </c>
      <c r="AU349" s="16" t="s">
        <v>21</v>
      </c>
    </row>
    <row r="350" s="13" customFormat="1">
      <c r="A350" s="13"/>
      <c r="B350" s="234"/>
      <c r="C350" s="235"/>
      <c r="D350" s="229" t="s">
        <v>170</v>
      </c>
      <c r="E350" s="236" t="s">
        <v>125</v>
      </c>
      <c r="F350" s="237" t="s">
        <v>663</v>
      </c>
      <c r="G350" s="235"/>
      <c r="H350" s="238">
        <v>79.709000000000003</v>
      </c>
      <c r="I350" s="239"/>
      <c r="J350" s="235"/>
      <c r="K350" s="235"/>
      <c r="L350" s="240"/>
      <c r="M350" s="241"/>
      <c r="N350" s="242"/>
      <c r="O350" s="242"/>
      <c r="P350" s="242"/>
      <c r="Q350" s="242"/>
      <c r="R350" s="242"/>
      <c r="S350" s="242"/>
      <c r="T350" s="24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4" t="s">
        <v>170</v>
      </c>
      <c r="AU350" s="244" t="s">
        <v>21</v>
      </c>
      <c r="AV350" s="13" t="s">
        <v>89</v>
      </c>
      <c r="AW350" s="13" t="s">
        <v>36</v>
      </c>
      <c r="AX350" s="13" t="s">
        <v>21</v>
      </c>
      <c r="AY350" s="244" t="s">
        <v>160</v>
      </c>
    </row>
    <row r="351" s="2" customFormat="1" ht="16.5" customHeight="1">
      <c r="A351" s="37"/>
      <c r="B351" s="38"/>
      <c r="C351" s="215" t="s">
        <v>664</v>
      </c>
      <c r="D351" s="215" t="s">
        <v>162</v>
      </c>
      <c r="E351" s="216" t="s">
        <v>665</v>
      </c>
      <c r="F351" s="217" t="s">
        <v>666</v>
      </c>
      <c r="G351" s="218" t="s">
        <v>667</v>
      </c>
      <c r="H351" s="219">
        <v>1</v>
      </c>
      <c r="I351" s="220"/>
      <c r="J351" s="221">
        <f>ROUND(I351*H351,2)</f>
        <v>0</v>
      </c>
      <c r="K351" s="222"/>
      <c r="L351" s="43"/>
      <c r="M351" s="223" t="s">
        <v>1</v>
      </c>
      <c r="N351" s="224" t="s">
        <v>45</v>
      </c>
      <c r="O351" s="90"/>
      <c r="P351" s="225">
        <f>O351*H351</f>
        <v>0</v>
      </c>
      <c r="Q351" s="225">
        <v>0</v>
      </c>
      <c r="R351" s="225">
        <f>Q351*H351</f>
        <v>0</v>
      </c>
      <c r="S351" s="225">
        <v>1</v>
      </c>
      <c r="T351" s="226">
        <f>S351*H351</f>
        <v>1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227" t="s">
        <v>166</v>
      </c>
      <c r="AT351" s="227" t="s">
        <v>162</v>
      </c>
      <c r="AU351" s="227" t="s">
        <v>21</v>
      </c>
      <c r="AY351" s="16" t="s">
        <v>160</v>
      </c>
      <c r="BE351" s="228">
        <f>IF(N351="základní",J351,0)</f>
        <v>0</v>
      </c>
      <c r="BF351" s="228">
        <f>IF(N351="snížená",J351,0)</f>
        <v>0</v>
      </c>
      <c r="BG351" s="228">
        <f>IF(N351="zákl. přenesená",J351,0)</f>
        <v>0</v>
      </c>
      <c r="BH351" s="228">
        <f>IF(N351="sníž. přenesená",J351,0)</f>
        <v>0</v>
      </c>
      <c r="BI351" s="228">
        <f>IF(N351="nulová",J351,0)</f>
        <v>0</v>
      </c>
      <c r="BJ351" s="16" t="s">
        <v>21</v>
      </c>
      <c r="BK351" s="228">
        <f>ROUND(I351*H351,2)</f>
        <v>0</v>
      </c>
      <c r="BL351" s="16" t="s">
        <v>166</v>
      </c>
      <c r="BM351" s="227" t="s">
        <v>668</v>
      </c>
    </row>
    <row r="352" s="2" customFormat="1">
      <c r="A352" s="37"/>
      <c r="B352" s="38"/>
      <c r="C352" s="39"/>
      <c r="D352" s="229" t="s">
        <v>168</v>
      </c>
      <c r="E352" s="39"/>
      <c r="F352" s="230" t="s">
        <v>669</v>
      </c>
      <c r="G352" s="39"/>
      <c r="H352" s="39"/>
      <c r="I352" s="231"/>
      <c r="J352" s="39"/>
      <c r="K352" s="39"/>
      <c r="L352" s="43"/>
      <c r="M352" s="232"/>
      <c r="N352" s="233"/>
      <c r="O352" s="90"/>
      <c r="P352" s="90"/>
      <c r="Q352" s="90"/>
      <c r="R352" s="90"/>
      <c r="S352" s="90"/>
      <c r="T352" s="91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T352" s="16" t="s">
        <v>168</v>
      </c>
      <c r="AU352" s="16" t="s">
        <v>21</v>
      </c>
    </row>
    <row r="353" s="2" customFormat="1" ht="24.15" customHeight="1">
      <c r="A353" s="37"/>
      <c r="B353" s="38"/>
      <c r="C353" s="215" t="s">
        <v>670</v>
      </c>
      <c r="D353" s="215" t="s">
        <v>162</v>
      </c>
      <c r="E353" s="216" t="s">
        <v>671</v>
      </c>
      <c r="F353" s="217" t="s">
        <v>672</v>
      </c>
      <c r="G353" s="218" t="s">
        <v>165</v>
      </c>
      <c r="H353" s="219">
        <v>5.6630000000000003</v>
      </c>
      <c r="I353" s="220"/>
      <c r="J353" s="221">
        <f>ROUND(I353*H353,2)</f>
        <v>0</v>
      </c>
      <c r="K353" s="222"/>
      <c r="L353" s="43"/>
      <c r="M353" s="223" t="s">
        <v>1</v>
      </c>
      <c r="N353" s="224" t="s">
        <v>45</v>
      </c>
      <c r="O353" s="90"/>
      <c r="P353" s="225">
        <f>O353*H353</f>
        <v>0</v>
      </c>
      <c r="Q353" s="225">
        <v>0</v>
      </c>
      <c r="R353" s="225">
        <f>Q353*H353</f>
        <v>0</v>
      </c>
      <c r="S353" s="225">
        <v>0.00198</v>
      </c>
      <c r="T353" s="226">
        <f>S353*H353</f>
        <v>0.011212740000000001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227" t="s">
        <v>166</v>
      </c>
      <c r="AT353" s="227" t="s">
        <v>162</v>
      </c>
      <c r="AU353" s="227" t="s">
        <v>21</v>
      </c>
      <c r="AY353" s="16" t="s">
        <v>160</v>
      </c>
      <c r="BE353" s="228">
        <f>IF(N353="základní",J353,0)</f>
        <v>0</v>
      </c>
      <c r="BF353" s="228">
        <f>IF(N353="snížená",J353,0)</f>
        <v>0</v>
      </c>
      <c r="BG353" s="228">
        <f>IF(N353="zákl. přenesená",J353,0)</f>
        <v>0</v>
      </c>
      <c r="BH353" s="228">
        <f>IF(N353="sníž. přenesená",J353,0)</f>
        <v>0</v>
      </c>
      <c r="BI353" s="228">
        <f>IF(N353="nulová",J353,0)</f>
        <v>0</v>
      </c>
      <c r="BJ353" s="16" t="s">
        <v>21</v>
      </c>
      <c r="BK353" s="228">
        <f>ROUND(I353*H353,2)</f>
        <v>0</v>
      </c>
      <c r="BL353" s="16" t="s">
        <v>166</v>
      </c>
      <c r="BM353" s="227" t="s">
        <v>673</v>
      </c>
    </row>
    <row r="354" s="2" customFormat="1" ht="16.5" customHeight="1">
      <c r="A354" s="37"/>
      <c r="B354" s="38"/>
      <c r="C354" s="215" t="s">
        <v>27</v>
      </c>
      <c r="D354" s="215" t="s">
        <v>162</v>
      </c>
      <c r="E354" s="216" t="s">
        <v>674</v>
      </c>
      <c r="F354" s="217" t="s">
        <v>675</v>
      </c>
      <c r="G354" s="218" t="s">
        <v>165</v>
      </c>
      <c r="H354" s="219">
        <v>40.189</v>
      </c>
      <c r="I354" s="220"/>
      <c r="J354" s="221">
        <f>ROUND(I354*H354,2)</f>
        <v>0</v>
      </c>
      <c r="K354" s="222"/>
      <c r="L354" s="43"/>
      <c r="M354" s="223" t="s">
        <v>1</v>
      </c>
      <c r="N354" s="224" t="s">
        <v>45</v>
      </c>
      <c r="O354" s="90"/>
      <c r="P354" s="225">
        <f>O354*H354</f>
        <v>0</v>
      </c>
      <c r="Q354" s="225">
        <v>0</v>
      </c>
      <c r="R354" s="225">
        <f>Q354*H354</f>
        <v>0</v>
      </c>
      <c r="S354" s="225">
        <v>0.001</v>
      </c>
      <c r="T354" s="226">
        <f>S354*H354</f>
        <v>0.040189000000000002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227" t="s">
        <v>166</v>
      </c>
      <c r="AT354" s="227" t="s">
        <v>162</v>
      </c>
      <c r="AU354" s="227" t="s">
        <v>21</v>
      </c>
      <c r="AY354" s="16" t="s">
        <v>160</v>
      </c>
      <c r="BE354" s="228">
        <f>IF(N354="základní",J354,0)</f>
        <v>0</v>
      </c>
      <c r="BF354" s="228">
        <f>IF(N354="snížená",J354,0)</f>
        <v>0</v>
      </c>
      <c r="BG354" s="228">
        <f>IF(N354="zákl. přenesená",J354,0)</f>
        <v>0</v>
      </c>
      <c r="BH354" s="228">
        <f>IF(N354="sníž. přenesená",J354,0)</f>
        <v>0</v>
      </c>
      <c r="BI354" s="228">
        <f>IF(N354="nulová",J354,0)</f>
        <v>0</v>
      </c>
      <c r="BJ354" s="16" t="s">
        <v>21</v>
      </c>
      <c r="BK354" s="228">
        <f>ROUND(I354*H354,2)</f>
        <v>0</v>
      </c>
      <c r="BL354" s="16" t="s">
        <v>166</v>
      </c>
      <c r="BM354" s="227" t="s">
        <v>676</v>
      </c>
    </row>
    <row r="355" s="2" customFormat="1">
      <c r="A355" s="37"/>
      <c r="B355" s="38"/>
      <c r="C355" s="39"/>
      <c r="D355" s="229" t="s">
        <v>168</v>
      </c>
      <c r="E355" s="39"/>
      <c r="F355" s="230" t="s">
        <v>677</v>
      </c>
      <c r="G355" s="39"/>
      <c r="H355" s="39"/>
      <c r="I355" s="231"/>
      <c r="J355" s="39"/>
      <c r="K355" s="39"/>
      <c r="L355" s="43"/>
      <c r="M355" s="232"/>
      <c r="N355" s="233"/>
      <c r="O355" s="90"/>
      <c r="P355" s="90"/>
      <c r="Q355" s="90"/>
      <c r="R355" s="90"/>
      <c r="S355" s="90"/>
      <c r="T355" s="91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T355" s="16" t="s">
        <v>168</v>
      </c>
      <c r="AU355" s="16" t="s">
        <v>21</v>
      </c>
    </row>
    <row r="356" s="13" customFormat="1">
      <c r="A356" s="13"/>
      <c r="B356" s="234"/>
      <c r="C356" s="235"/>
      <c r="D356" s="229" t="s">
        <v>170</v>
      </c>
      <c r="E356" s="236" t="s">
        <v>1</v>
      </c>
      <c r="F356" s="237" t="s">
        <v>678</v>
      </c>
      <c r="G356" s="235"/>
      <c r="H356" s="238">
        <v>40.189</v>
      </c>
      <c r="I356" s="239"/>
      <c r="J356" s="235"/>
      <c r="K356" s="235"/>
      <c r="L356" s="240"/>
      <c r="M356" s="241"/>
      <c r="N356" s="242"/>
      <c r="O356" s="242"/>
      <c r="P356" s="242"/>
      <c r="Q356" s="242"/>
      <c r="R356" s="242"/>
      <c r="S356" s="242"/>
      <c r="T356" s="24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4" t="s">
        <v>170</v>
      </c>
      <c r="AU356" s="244" t="s">
        <v>21</v>
      </c>
      <c r="AV356" s="13" t="s">
        <v>89</v>
      </c>
      <c r="AW356" s="13" t="s">
        <v>36</v>
      </c>
      <c r="AX356" s="13" t="s">
        <v>21</v>
      </c>
      <c r="AY356" s="244" t="s">
        <v>160</v>
      </c>
    </row>
    <row r="357" s="2" customFormat="1" ht="24.15" customHeight="1">
      <c r="A357" s="37"/>
      <c r="B357" s="38"/>
      <c r="C357" s="215" t="s">
        <v>679</v>
      </c>
      <c r="D357" s="215" t="s">
        <v>162</v>
      </c>
      <c r="E357" s="216" t="s">
        <v>680</v>
      </c>
      <c r="F357" s="217" t="s">
        <v>681</v>
      </c>
      <c r="G357" s="218" t="s">
        <v>184</v>
      </c>
      <c r="H357" s="219">
        <v>0.78000000000000003</v>
      </c>
      <c r="I357" s="220"/>
      <c r="J357" s="221">
        <f>ROUND(I357*H357,2)</f>
        <v>0</v>
      </c>
      <c r="K357" s="222"/>
      <c r="L357" s="43"/>
      <c r="M357" s="223" t="s">
        <v>1</v>
      </c>
      <c r="N357" s="224" t="s">
        <v>45</v>
      </c>
      <c r="O357" s="90"/>
      <c r="P357" s="225">
        <f>O357*H357</f>
        <v>0</v>
      </c>
      <c r="Q357" s="225">
        <v>0.026450000000000001</v>
      </c>
      <c r="R357" s="225">
        <f>Q357*H357</f>
        <v>0.020631</v>
      </c>
      <c r="S357" s="225">
        <v>0</v>
      </c>
      <c r="T357" s="226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227" t="s">
        <v>166</v>
      </c>
      <c r="AT357" s="227" t="s">
        <v>162</v>
      </c>
      <c r="AU357" s="227" t="s">
        <v>21</v>
      </c>
      <c r="AY357" s="16" t="s">
        <v>160</v>
      </c>
      <c r="BE357" s="228">
        <f>IF(N357="základní",J357,0)</f>
        <v>0</v>
      </c>
      <c r="BF357" s="228">
        <f>IF(N357="snížená",J357,0)</f>
        <v>0</v>
      </c>
      <c r="BG357" s="228">
        <f>IF(N357="zákl. přenesená",J357,0)</f>
        <v>0</v>
      </c>
      <c r="BH357" s="228">
        <f>IF(N357="sníž. přenesená",J357,0)</f>
        <v>0</v>
      </c>
      <c r="BI357" s="228">
        <f>IF(N357="nulová",J357,0)</f>
        <v>0</v>
      </c>
      <c r="BJ357" s="16" t="s">
        <v>21</v>
      </c>
      <c r="BK357" s="228">
        <f>ROUND(I357*H357,2)</f>
        <v>0</v>
      </c>
      <c r="BL357" s="16" t="s">
        <v>166</v>
      </c>
      <c r="BM357" s="227" t="s">
        <v>682</v>
      </c>
    </row>
    <row r="358" s="2" customFormat="1">
      <c r="A358" s="37"/>
      <c r="B358" s="38"/>
      <c r="C358" s="39"/>
      <c r="D358" s="229" t="s">
        <v>168</v>
      </c>
      <c r="E358" s="39"/>
      <c r="F358" s="230" t="s">
        <v>683</v>
      </c>
      <c r="G358" s="39"/>
      <c r="H358" s="39"/>
      <c r="I358" s="231"/>
      <c r="J358" s="39"/>
      <c r="K358" s="39"/>
      <c r="L358" s="43"/>
      <c r="M358" s="232"/>
      <c r="N358" s="233"/>
      <c r="O358" s="90"/>
      <c r="P358" s="90"/>
      <c r="Q358" s="90"/>
      <c r="R358" s="90"/>
      <c r="S358" s="90"/>
      <c r="T358" s="91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T358" s="16" t="s">
        <v>168</v>
      </c>
      <c r="AU358" s="16" t="s">
        <v>21</v>
      </c>
    </row>
    <row r="359" s="13" customFormat="1">
      <c r="A359" s="13"/>
      <c r="B359" s="234"/>
      <c r="C359" s="235"/>
      <c r="D359" s="229" t="s">
        <v>170</v>
      </c>
      <c r="E359" s="236" t="s">
        <v>1</v>
      </c>
      <c r="F359" s="237" t="s">
        <v>684</v>
      </c>
      <c r="G359" s="235"/>
      <c r="H359" s="238">
        <v>0.78000000000000003</v>
      </c>
      <c r="I359" s="239"/>
      <c r="J359" s="235"/>
      <c r="K359" s="235"/>
      <c r="L359" s="240"/>
      <c r="M359" s="241"/>
      <c r="N359" s="242"/>
      <c r="O359" s="242"/>
      <c r="P359" s="242"/>
      <c r="Q359" s="242"/>
      <c r="R359" s="242"/>
      <c r="S359" s="242"/>
      <c r="T359" s="24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4" t="s">
        <v>170</v>
      </c>
      <c r="AU359" s="244" t="s">
        <v>21</v>
      </c>
      <c r="AV359" s="13" t="s">
        <v>89</v>
      </c>
      <c r="AW359" s="13" t="s">
        <v>36</v>
      </c>
      <c r="AX359" s="13" t="s">
        <v>21</v>
      </c>
      <c r="AY359" s="244" t="s">
        <v>160</v>
      </c>
    </row>
    <row r="360" s="2" customFormat="1" ht="33" customHeight="1">
      <c r="A360" s="37"/>
      <c r="B360" s="38"/>
      <c r="C360" s="215" t="s">
        <v>685</v>
      </c>
      <c r="D360" s="215" t="s">
        <v>162</v>
      </c>
      <c r="E360" s="216" t="s">
        <v>686</v>
      </c>
      <c r="F360" s="217" t="s">
        <v>687</v>
      </c>
      <c r="G360" s="218" t="s">
        <v>184</v>
      </c>
      <c r="H360" s="219">
        <v>67.384</v>
      </c>
      <c r="I360" s="220"/>
      <c r="J360" s="221">
        <f>ROUND(I360*H360,2)</f>
        <v>0</v>
      </c>
      <c r="K360" s="222"/>
      <c r="L360" s="43"/>
      <c r="M360" s="223" t="s">
        <v>1</v>
      </c>
      <c r="N360" s="224" t="s">
        <v>45</v>
      </c>
      <c r="O360" s="90"/>
      <c r="P360" s="225">
        <f>O360*H360</f>
        <v>0</v>
      </c>
      <c r="Q360" s="225">
        <v>0.13050999999999999</v>
      </c>
      <c r="R360" s="225">
        <f>Q360*H360</f>
        <v>8.7942858399999988</v>
      </c>
      <c r="S360" s="225">
        <v>0.13800000000000001</v>
      </c>
      <c r="T360" s="226">
        <f>S360*H360</f>
        <v>9.2989920000000001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227" t="s">
        <v>166</v>
      </c>
      <c r="AT360" s="227" t="s">
        <v>162</v>
      </c>
      <c r="AU360" s="227" t="s">
        <v>21</v>
      </c>
      <c r="AY360" s="16" t="s">
        <v>160</v>
      </c>
      <c r="BE360" s="228">
        <f>IF(N360="základní",J360,0)</f>
        <v>0</v>
      </c>
      <c r="BF360" s="228">
        <f>IF(N360="snížená",J360,0)</f>
        <v>0</v>
      </c>
      <c r="BG360" s="228">
        <f>IF(N360="zákl. přenesená",J360,0)</f>
        <v>0</v>
      </c>
      <c r="BH360" s="228">
        <f>IF(N360="sníž. přenesená",J360,0)</f>
        <v>0</v>
      </c>
      <c r="BI360" s="228">
        <f>IF(N360="nulová",J360,0)</f>
        <v>0</v>
      </c>
      <c r="BJ360" s="16" t="s">
        <v>21</v>
      </c>
      <c r="BK360" s="228">
        <f>ROUND(I360*H360,2)</f>
        <v>0</v>
      </c>
      <c r="BL360" s="16" t="s">
        <v>166</v>
      </c>
      <c r="BM360" s="227" t="s">
        <v>688</v>
      </c>
    </row>
    <row r="361" s="2" customFormat="1">
      <c r="A361" s="37"/>
      <c r="B361" s="38"/>
      <c r="C361" s="39"/>
      <c r="D361" s="229" t="s">
        <v>168</v>
      </c>
      <c r="E361" s="39"/>
      <c r="F361" s="230" t="s">
        <v>689</v>
      </c>
      <c r="G361" s="39"/>
      <c r="H361" s="39"/>
      <c r="I361" s="231"/>
      <c r="J361" s="39"/>
      <c r="K361" s="39"/>
      <c r="L361" s="43"/>
      <c r="M361" s="232"/>
      <c r="N361" s="233"/>
      <c r="O361" s="90"/>
      <c r="P361" s="90"/>
      <c r="Q361" s="90"/>
      <c r="R361" s="90"/>
      <c r="S361" s="90"/>
      <c r="T361" s="91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T361" s="16" t="s">
        <v>168</v>
      </c>
      <c r="AU361" s="16" t="s">
        <v>21</v>
      </c>
    </row>
    <row r="362" s="13" customFormat="1">
      <c r="A362" s="13"/>
      <c r="B362" s="234"/>
      <c r="C362" s="235"/>
      <c r="D362" s="229" t="s">
        <v>170</v>
      </c>
      <c r="E362" s="236" t="s">
        <v>1</v>
      </c>
      <c r="F362" s="237" t="s">
        <v>690</v>
      </c>
      <c r="G362" s="235"/>
      <c r="H362" s="238">
        <v>67.384</v>
      </c>
      <c r="I362" s="239"/>
      <c r="J362" s="235"/>
      <c r="K362" s="235"/>
      <c r="L362" s="240"/>
      <c r="M362" s="241"/>
      <c r="N362" s="242"/>
      <c r="O362" s="242"/>
      <c r="P362" s="242"/>
      <c r="Q362" s="242"/>
      <c r="R362" s="242"/>
      <c r="S362" s="242"/>
      <c r="T362" s="24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4" t="s">
        <v>170</v>
      </c>
      <c r="AU362" s="244" t="s">
        <v>21</v>
      </c>
      <c r="AV362" s="13" t="s">
        <v>89</v>
      </c>
      <c r="AW362" s="13" t="s">
        <v>36</v>
      </c>
      <c r="AX362" s="13" t="s">
        <v>21</v>
      </c>
      <c r="AY362" s="244" t="s">
        <v>160</v>
      </c>
    </row>
    <row r="363" s="2" customFormat="1" ht="16.5" customHeight="1">
      <c r="A363" s="37"/>
      <c r="B363" s="38"/>
      <c r="C363" s="215" t="s">
        <v>691</v>
      </c>
      <c r="D363" s="215" t="s">
        <v>162</v>
      </c>
      <c r="E363" s="216" t="s">
        <v>692</v>
      </c>
      <c r="F363" s="217" t="s">
        <v>693</v>
      </c>
      <c r="G363" s="218" t="s">
        <v>165</v>
      </c>
      <c r="H363" s="219">
        <v>221.13900000000001</v>
      </c>
      <c r="I363" s="220"/>
      <c r="J363" s="221">
        <f>ROUND(I363*H363,2)</f>
        <v>0</v>
      </c>
      <c r="K363" s="222"/>
      <c r="L363" s="43"/>
      <c r="M363" s="223" t="s">
        <v>1</v>
      </c>
      <c r="N363" s="224" t="s">
        <v>45</v>
      </c>
      <c r="O363" s="90"/>
      <c r="P363" s="225">
        <f>O363*H363</f>
        <v>0</v>
      </c>
      <c r="Q363" s="225">
        <v>0.00073999999999999999</v>
      </c>
      <c r="R363" s="225">
        <f>Q363*H363</f>
        <v>0.16364286</v>
      </c>
      <c r="S363" s="225">
        <v>0</v>
      </c>
      <c r="T363" s="226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227" t="s">
        <v>166</v>
      </c>
      <c r="AT363" s="227" t="s">
        <v>162</v>
      </c>
      <c r="AU363" s="227" t="s">
        <v>21</v>
      </c>
      <c r="AY363" s="16" t="s">
        <v>160</v>
      </c>
      <c r="BE363" s="228">
        <f>IF(N363="základní",J363,0)</f>
        <v>0</v>
      </c>
      <c r="BF363" s="228">
        <f>IF(N363="snížená",J363,0)</f>
        <v>0</v>
      </c>
      <c r="BG363" s="228">
        <f>IF(N363="zákl. přenesená",J363,0)</f>
        <v>0</v>
      </c>
      <c r="BH363" s="228">
        <f>IF(N363="sníž. přenesená",J363,0)</f>
        <v>0</v>
      </c>
      <c r="BI363" s="228">
        <f>IF(N363="nulová",J363,0)</f>
        <v>0</v>
      </c>
      <c r="BJ363" s="16" t="s">
        <v>21</v>
      </c>
      <c r="BK363" s="228">
        <f>ROUND(I363*H363,2)</f>
        <v>0</v>
      </c>
      <c r="BL363" s="16" t="s">
        <v>166</v>
      </c>
      <c r="BM363" s="227" t="s">
        <v>694</v>
      </c>
    </row>
    <row r="364" s="2" customFormat="1">
      <c r="A364" s="37"/>
      <c r="B364" s="38"/>
      <c r="C364" s="39"/>
      <c r="D364" s="229" t="s">
        <v>168</v>
      </c>
      <c r="E364" s="39"/>
      <c r="F364" s="230" t="s">
        <v>695</v>
      </c>
      <c r="G364" s="39"/>
      <c r="H364" s="39"/>
      <c r="I364" s="231"/>
      <c r="J364" s="39"/>
      <c r="K364" s="39"/>
      <c r="L364" s="43"/>
      <c r="M364" s="232"/>
      <c r="N364" s="233"/>
      <c r="O364" s="90"/>
      <c r="P364" s="90"/>
      <c r="Q364" s="90"/>
      <c r="R364" s="90"/>
      <c r="S364" s="90"/>
      <c r="T364" s="91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T364" s="16" t="s">
        <v>168</v>
      </c>
      <c r="AU364" s="16" t="s">
        <v>21</v>
      </c>
    </row>
    <row r="365" s="13" customFormat="1">
      <c r="A365" s="13"/>
      <c r="B365" s="234"/>
      <c r="C365" s="235"/>
      <c r="D365" s="229" t="s">
        <v>170</v>
      </c>
      <c r="E365" s="236" t="s">
        <v>1</v>
      </c>
      <c r="F365" s="237" t="s">
        <v>696</v>
      </c>
      <c r="G365" s="235"/>
      <c r="H365" s="238">
        <v>221.13900000000001</v>
      </c>
      <c r="I365" s="239"/>
      <c r="J365" s="235"/>
      <c r="K365" s="235"/>
      <c r="L365" s="240"/>
      <c r="M365" s="241"/>
      <c r="N365" s="242"/>
      <c r="O365" s="242"/>
      <c r="P365" s="242"/>
      <c r="Q365" s="242"/>
      <c r="R365" s="242"/>
      <c r="S365" s="242"/>
      <c r="T365" s="24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4" t="s">
        <v>170</v>
      </c>
      <c r="AU365" s="244" t="s">
        <v>21</v>
      </c>
      <c r="AV365" s="13" t="s">
        <v>89</v>
      </c>
      <c r="AW365" s="13" t="s">
        <v>36</v>
      </c>
      <c r="AX365" s="13" t="s">
        <v>21</v>
      </c>
      <c r="AY365" s="244" t="s">
        <v>160</v>
      </c>
    </row>
    <row r="366" s="2" customFormat="1" ht="24.15" customHeight="1">
      <c r="A366" s="37"/>
      <c r="B366" s="38"/>
      <c r="C366" s="215" t="s">
        <v>697</v>
      </c>
      <c r="D366" s="215" t="s">
        <v>162</v>
      </c>
      <c r="E366" s="216" t="s">
        <v>698</v>
      </c>
      <c r="F366" s="217" t="s">
        <v>699</v>
      </c>
      <c r="G366" s="218" t="s">
        <v>321</v>
      </c>
      <c r="H366" s="219">
        <v>1026.085</v>
      </c>
      <c r="I366" s="220"/>
      <c r="J366" s="221">
        <f>ROUND(I366*H366,2)</f>
        <v>0</v>
      </c>
      <c r="K366" s="222"/>
      <c r="L366" s="43"/>
      <c r="M366" s="223" t="s">
        <v>1</v>
      </c>
      <c r="N366" s="224" t="s">
        <v>45</v>
      </c>
      <c r="O366" s="90"/>
      <c r="P366" s="225">
        <f>O366*H366</f>
        <v>0</v>
      </c>
      <c r="Q366" s="225">
        <v>0</v>
      </c>
      <c r="R366" s="225">
        <f>Q366*H366</f>
        <v>0</v>
      </c>
      <c r="S366" s="225">
        <v>0</v>
      </c>
      <c r="T366" s="226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227" t="s">
        <v>166</v>
      </c>
      <c r="AT366" s="227" t="s">
        <v>162</v>
      </c>
      <c r="AU366" s="227" t="s">
        <v>21</v>
      </c>
      <c r="AY366" s="16" t="s">
        <v>160</v>
      </c>
      <c r="BE366" s="228">
        <f>IF(N366="základní",J366,0)</f>
        <v>0</v>
      </c>
      <c r="BF366" s="228">
        <f>IF(N366="snížená",J366,0)</f>
        <v>0</v>
      </c>
      <c r="BG366" s="228">
        <f>IF(N366="zákl. přenesená",J366,0)</f>
        <v>0</v>
      </c>
      <c r="BH366" s="228">
        <f>IF(N366="sníž. přenesená",J366,0)</f>
        <v>0</v>
      </c>
      <c r="BI366" s="228">
        <f>IF(N366="nulová",J366,0)</f>
        <v>0</v>
      </c>
      <c r="BJ366" s="16" t="s">
        <v>21</v>
      </c>
      <c r="BK366" s="228">
        <f>ROUND(I366*H366,2)</f>
        <v>0</v>
      </c>
      <c r="BL366" s="16" t="s">
        <v>166</v>
      </c>
      <c r="BM366" s="227" t="s">
        <v>700</v>
      </c>
    </row>
    <row r="367" s="2" customFormat="1">
      <c r="A367" s="37"/>
      <c r="B367" s="38"/>
      <c r="C367" s="39"/>
      <c r="D367" s="229" t="s">
        <v>168</v>
      </c>
      <c r="E367" s="39"/>
      <c r="F367" s="230" t="s">
        <v>701</v>
      </c>
      <c r="G367" s="39"/>
      <c r="H367" s="39"/>
      <c r="I367" s="231"/>
      <c r="J367" s="39"/>
      <c r="K367" s="39"/>
      <c r="L367" s="43"/>
      <c r="M367" s="232"/>
      <c r="N367" s="233"/>
      <c r="O367" s="90"/>
      <c r="P367" s="90"/>
      <c r="Q367" s="90"/>
      <c r="R367" s="90"/>
      <c r="S367" s="90"/>
      <c r="T367" s="91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T367" s="16" t="s">
        <v>168</v>
      </c>
      <c r="AU367" s="16" t="s">
        <v>21</v>
      </c>
    </row>
    <row r="368" s="13" customFormat="1">
      <c r="A368" s="13"/>
      <c r="B368" s="234"/>
      <c r="C368" s="235"/>
      <c r="D368" s="229" t="s">
        <v>170</v>
      </c>
      <c r="E368" s="236" t="s">
        <v>1</v>
      </c>
      <c r="F368" s="237" t="s">
        <v>702</v>
      </c>
      <c r="G368" s="235"/>
      <c r="H368" s="238">
        <v>1026.085</v>
      </c>
      <c r="I368" s="239"/>
      <c r="J368" s="235"/>
      <c r="K368" s="235"/>
      <c r="L368" s="240"/>
      <c r="M368" s="241"/>
      <c r="N368" s="242"/>
      <c r="O368" s="242"/>
      <c r="P368" s="242"/>
      <c r="Q368" s="242"/>
      <c r="R368" s="242"/>
      <c r="S368" s="242"/>
      <c r="T368" s="24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4" t="s">
        <v>170</v>
      </c>
      <c r="AU368" s="244" t="s">
        <v>21</v>
      </c>
      <c r="AV368" s="13" t="s">
        <v>89</v>
      </c>
      <c r="AW368" s="13" t="s">
        <v>36</v>
      </c>
      <c r="AX368" s="13" t="s">
        <v>21</v>
      </c>
      <c r="AY368" s="244" t="s">
        <v>160</v>
      </c>
    </row>
    <row r="369" s="2" customFormat="1" ht="24.15" customHeight="1">
      <c r="A369" s="37"/>
      <c r="B369" s="38"/>
      <c r="C369" s="245" t="s">
        <v>703</v>
      </c>
      <c r="D369" s="245" t="s">
        <v>231</v>
      </c>
      <c r="E369" s="246" t="s">
        <v>704</v>
      </c>
      <c r="F369" s="247" t="s">
        <v>705</v>
      </c>
      <c r="G369" s="248" t="s">
        <v>165</v>
      </c>
      <c r="H369" s="249">
        <v>221.13900000000001</v>
      </c>
      <c r="I369" s="250"/>
      <c r="J369" s="251">
        <f>ROUND(I369*H369,2)</f>
        <v>0</v>
      </c>
      <c r="K369" s="252"/>
      <c r="L369" s="253"/>
      <c r="M369" s="254" t="s">
        <v>1</v>
      </c>
      <c r="N369" s="255" t="s">
        <v>45</v>
      </c>
      <c r="O369" s="90"/>
      <c r="P369" s="225">
        <f>O369*H369</f>
        <v>0</v>
      </c>
      <c r="Q369" s="225">
        <v>0.0042500000000000003</v>
      </c>
      <c r="R369" s="225">
        <f>Q369*H369</f>
        <v>0.93984075000000011</v>
      </c>
      <c r="S369" s="225">
        <v>0</v>
      </c>
      <c r="T369" s="226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227" t="s">
        <v>205</v>
      </c>
      <c r="AT369" s="227" t="s">
        <v>231</v>
      </c>
      <c r="AU369" s="227" t="s">
        <v>21</v>
      </c>
      <c r="AY369" s="16" t="s">
        <v>160</v>
      </c>
      <c r="BE369" s="228">
        <f>IF(N369="základní",J369,0)</f>
        <v>0</v>
      </c>
      <c r="BF369" s="228">
        <f>IF(N369="snížená",J369,0)</f>
        <v>0</v>
      </c>
      <c r="BG369" s="228">
        <f>IF(N369="zákl. přenesená",J369,0)</f>
        <v>0</v>
      </c>
      <c r="BH369" s="228">
        <f>IF(N369="sníž. přenesená",J369,0)</f>
        <v>0</v>
      </c>
      <c r="BI369" s="228">
        <f>IF(N369="nulová",J369,0)</f>
        <v>0</v>
      </c>
      <c r="BJ369" s="16" t="s">
        <v>21</v>
      </c>
      <c r="BK369" s="228">
        <f>ROUND(I369*H369,2)</f>
        <v>0</v>
      </c>
      <c r="BL369" s="16" t="s">
        <v>166</v>
      </c>
      <c r="BM369" s="227" t="s">
        <v>706</v>
      </c>
    </row>
    <row r="370" s="13" customFormat="1">
      <c r="A370" s="13"/>
      <c r="B370" s="234"/>
      <c r="C370" s="235"/>
      <c r="D370" s="229" t="s">
        <v>170</v>
      </c>
      <c r="E370" s="236" t="s">
        <v>1</v>
      </c>
      <c r="F370" s="237" t="s">
        <v>707</v>
      </c>
      <c r="G370" s="235"/>
      <c r="H370" s="238">
        <v>221.13900000000001</v>
      </c>
      <c r="I370" s="239"/>
      <c r="J370" s="235"/>
      <c r="K370" s="235"/>
      <c r="L370" s="240"/>
      <c r="M370" s="241"/>
      <c r="N370" s="242"/>
      <c r="O370" s="242"/>
      <c r="P370" s="242"/>
      <c r="Q370" s="242"/>
      <c r="R370" s="242"/>
      <c r="S370" s="242"/>
      <c r="T370" s="24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4" t="s">
        <v>170</v>
      </c>
      <c r="AU370" s="244" t="s">
        <v>21</v>
      </c>
      <c r="AV370" s="13" t="s">
        <v>89</v>
      </c>
      <c r="AW370" s="13" t="s">
        <v>36</v>
      </c>
      <c r="AX370" s="13" t="s">
        <v>21</v>
      </c>
      <c r="AY370" s="244" t="s">
        <v>160</v>
      </c>
    </row>
    <row r="371" s="2" customFormat="1" ht="24.15" customHeight="1">
      <c r="A371" s="37"/>
      <c r="B371" s="38"/>
      <c r="C371" s="215" t="s">
        <v>708</v>
      </c>
      <c r="D371" s="215" t="s">
        <v>162</v>
      </c>
      <c r="E371" s="216" t="s">
        <v>709</v>
      </c>
      <c r="F371" s="217" t="s">
        <v>710</v>
      </c>
      <c r="G371" s="218" t="s">
        <v>223</v>
      </c>
      <c r="H371" s="219">
        <v>104</v>
      </c>
      <c r="I371" s="220"/>
      <c r="J371" s="221">
        <f>ROUND(I371*H371,2)</f>
        <v>0</v>
      </c>
      <c r="K371" s="222"/>
      <c r="L371" s="43"/>
      <c r="M371" s="223" t="s">
        <v>1</v>
      </c>
      <c r="N371" s="224" t="s">
        <v>45</v>
      </c>
      <c r="O371" s="90"/>
      <c r="P371" s="225">
        <f>O371*H371</f>
        <v>0</v>
      </c>
      <c r="Q371" s="225">
        <v>4.0000000000000003E-05</v>
      </c>
      <c r="R371" s="225">
        <f>Q371*H371</f>
        <v>0.0041600000000000005</v>
      </c>
      <c r="S371" s="225">
        <v>0</v>
      </c>
      <c r="T371" s="226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227" t="s">
        <v>166</v>
      </c>
      <c r="AT371" s="227" t="s">
        <v>162</v>
      </c>
      <c r="AU371" s="227" t="s">
        <v>21</v>
      </c>
      <c r="AY371" s="16" t="s">
        <v>160</v>
      </c>
      <c r="BE371" s="228">
        <f>IF(N371="základní",J371,0)</f>
        <v>0</v>
      </c>
      <c r="BF371" s="228">
        <f>IF(N371="snížená",J371,0)</f>
        <v>0</v>
      </c>
      <c r="BG371" s="228">
        <f>IF(N371="zákl. přenesená",J371,0)</f>
        <v>0</v>
      </c>
      <c r="BH371" s="228">
        <f>IF(N371="sníž. přenesená",J371,0)</f>
        <v>0</v>
      </c>
      <c r="BI371" s="228">
        <f>IF(N371="nulová",J371,0)</f>
        <v>0</v>
      </c>
      <c r="BJ371" s="16" t="s">
        <v>21</v>
      </c>
      <c r="BK371" s="228">
        <f>ROUND(I371*H371,2)</f>
        <v>0</v>
      </c>
      <c r="BL371" s="16" t="s">
        <v>166</v>
      </c>
      <c r="BM371" s="227" t="s">
        <v>711</v>
      </c>
    </row>
    <row r="372" s="2" customFormat="1">
      <c r="A372" s="37"/>
      <c r="B372" s="38"/>
      <c r="C372" s="39"/>
      <c r="D372" s="229" t="s">
        <v>168</v>
      </c>
      <c r="E372" s="39"/>
      <c r="F372" s="230" t="s">
        <v>712</v>
      </c>
      <c r="G372" s="39"/>
      <c r="H372" s="39"/>
      <c r="I372" s="231"/>
      <c r="J372" s="39"/>
      <c r="K372" s="39"/>
      <c r="L372" s="43"/>
      <c r="M372" s="232"/>
      <c r="N372" s="233"/>
      <c r="O372" s="90"/>
      <c r="P372" s="90"/>
      <c r="Q372" s="90"/>
      <c r="R372" s="90"/>
      <c r="S372" s="90"/>
      <c r="T372" s="91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T372" s="16" t="s">
        <v>168</v>
      </c>
      <c r="AU372" s="16" t="s">
        <v>21</v>
      </c>
    </row>
    <row r="373" s="13" customFormat="1">
      <c r="A373" s="13"/>
      <c r="B373" s="234"/>
      <c r="C373" s="235"/>
      <c r="D373" s="229" t="s">
        <v>170</v>
      </c>
      <c r="E373" s="236" t="s">
        <v>1</v>
      </c>
      <c r="F373" s="237" t="s">
        <v>713</v>
      </c>
      <c r="G373" s="235"/>
      <c r="H373" s="238">
        <v>104</v>
      </c>
      <c r="I373" s="239"/>
      <c r="J373" s="235"/>
      <c r="K373" s="235"/>
      <c r="L373" s="240"/>
      <c r="M373" s="241"/>
      <c r="N373" s="242"/>
      <c r="O373" s="242"/>
      <c r="P373" s="242"/>
      <c r="Q373" s="242"/>
      <c r="R373" s="242"/>
      <c r="S373" s="242"/>
      <c r="T373" s="24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4" t="s">
        <v>170</v>
      </c>
      <c r="AU373" s="244" t="s">
        <v>21</v>
      </c>
      <c r="AV373" s="13" t="s">
        <v>89</v>
      </c>
      <c r="AW373" s="13" t="s">
        <v>36</v>
      </c>
      <c r="AX373" s="13" t="s">
        <v>21</v>
      </c>
      <c r="AY373" s="244" t="s">
        <v>160</v>
      </c>
    </row>
    <row r="374" s="2" customFormat="1" ht="21.75" customHeight="1">
      <c r="A374" s="37"/>
      <c r="B374" s="38"/>
      <c r="C374" s="215" t="s">
        <v>714</v>
      </c>
      <c r="D374" s="215" t="s">
        <v>162</v>
      </c>
      <c r="E374" s="216" t="s">
        <v>715</v>
      </c>
      <c r="F374" s="217" t="s">
        <v>716</v>
      </c>
      <c r="G374" s="218" t="s">
        <v>223</v>
      </c>
      <c r="H374" s="219">
        <v>104</v>
      </c>
      <c r="I374" s="220"/>
      <c r="J374" s="221">
        <f>ROUND(I374*H374,2)</f>
        <v>0</v>
      </c>
      <c r="K374" s="222"/>
      <c r="L374" s="43"/>
      <c r="M374" s="223" t="s">
        <v>1</v>
      </c>
      <c r="N374" s="224" t="s">
        <v>45</v>
      </c>
      <c r="O374" s="90"/>
      <c r="P374" s="225">
        <f>O374*H374</f>
        <v>0</v>
      </c>
      <c r="Q374" s="225">
        <v>0.00027999999999999998</v>
      </c>
      <c r="R374" s="225">
        <f>Q374*H374</f>
        <v>0.029119999999999997</v>
      </c>
      <c r="S374" s="225">
        <v>0</v>
      </c>
      <c r="T374" s="226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227" t="s">
        <v>166</v>
      </c>
      <c r="AT374" s="227" t="s">
        <v>162</v>
      </c>
      <c r="AU374" s="227" t="s">
        <v>21</v>
      </c>
      <c r="AY374" s="16" t="s">
        <v>160</v>
      </c>
      <c r="BE374" s="228">
        <f>IF(N374="základní",J374,0)</f>
        <v>0</v>
      </c>
      <c r="BF374" s="228">
        <f>IF(N374="snížená",J374,0)</f>
        <v>0</v>
      </c>
      <c r="BG374" s="228">
        <f>IF(N374="zákl. přenesená",J374,0)</f>
        <v>0</v>
      </c>
      <c r="BH374" s="228">
        <f>IF(N374="sníž. přenesená",J374,0)</f>
        <v>0</v>
      </c>
      <c r="BI374" s="228">
        <f>IF(N374="nulová",J374,0)</f>
        <v>0</v>
      </c>
      <c r="BJ374" s="16" t="s">
        <v>21</v>
      </c>
      <c r="BK374" s="228">
        <f>ROUND(I374*H374,2)</f>
        <v>0</v>
      </c>
      <c r="BL374" s="16" t="s">
        <v>166</v>
      </c>
      <c r="BM374" s="227" t="s">
        <v>717</v>
      </c>
    </row>
    <row r="375" s="2" customFormat="1">
      <c r="A375" s="37"/>
      <c r="B375" s="38"/>
      <c r="C375" s="39"/>
      <c r="D375" s="229" t="s">
        <v>168</v>
      </c>
      <c r="E375" s="39"/>
      <c r="F375" s="230" t="s">
        <v>718</v>
      </c>
      <c r="G375" s="39"/>
      <c r="H375" s="39"/>
      <c r="I375" s="231"/>
      <c r="J375" s="39"/>
      <c r="K375" s="39"/>
      <c r="L375" s="43"/>
      <c r="M375" s="232"/>
      <c r="N375" s="233"/>
      <c r="O375" s="90"/>
      <c r="P375" s="90"/>
      <c r="Q375" s="90"/>
      <c r="R375" s="90"/>
      <c r="S375" s="90"/>
      <c r="T375" s="91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T375" s="16" t="s">
        <v>168</v>
      </c>
      <c r="AU375" s="16" t="s">
        <v>21</v>
      </c>
    </row>
    <row r="376" s="2" customFormat="1" ht="16.5" customHeight="1">
      <c r="A376" s="37"/>
      <c r="B376" s="38"/>
      <c r="C376" s="245" t="s">
        <v>719</v>
      </c>
      <c r="D376" s="245" t="s">
        <v>231</v>
      </c>
      <c r="E376" s="246" t="s">
        <v>720</v>
      </c>
      <c r="F376" s="247" t="s">
        <v>721</v>
      </c>
      <c r="G376" s="248" t="s">
        <v>223</v>
      </c>
      <c r="H376" s="249">
        <v>104</v>
      </c>
      <c r="I376" s="250"/>
      <c r="J376" s="251">
        <f>ROUND(I376*H376,2)</f>
        <v>0</v>
      </c>
      <c r="K376" s="252"/>
      <c r="L376" s="253"/>
      <c r="M376" s="254" t="s">
        <v>1</v>
      </c>
      <c r="N376" s="255" t="s">
        <v>45</v>
      </c>
      <c r="O376" s="90"/>
      <c r="P376" s="225">
        <f>O376*H376</f>
        <v>0</v>
      </c>
      <c r="Q376" s="225">
        <v>4.0000000000000003E-05</v>
      </c>
      <c r="R376" s="225">
        <f>Q376*H376</f>
        <v>0.0041600000000000005</v>
      </c>
      <c r="S376" s="225">
        <v>0</v>
      </c>
      <c r="T376" s="226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227" t="s">
        <v>205</v>
      </c>
      <c r="AT376" s="227" t="s">
        <v>231</v>
      </c>
      <c r="AU376" s="227" t="s">
        <v>21</v>
      </c>
      <c r="AY376" s="16" t="s">
        <v>160</v>
      </c>
      <c r="BE376" s="228">
        <f>IF(N376="základní",J376,0)</f>
        <v>0</v>
      </c>
      <c r="BF376" s="228">
        <f>IF(N376="snížená",J376,0)</f>
        <v>0</v>
      </c>
      <c r="BG376" s="228">
        <f>IF(N376="zákl. přenesená",J376,0)</f>
        <v>0</v>
      </c>
      <c r="BH376" s="228">
        <f>IF(N376="sníž. přenesená",J376,0)</f>
        <v>0</v>
      </c>
      <c r="BI376" s="228">
        <f>IF(N376="nulová",J376,0)</f>
        <v>0</v>
      </c>
      <c r="BJ376" s="16" t="s">
        <v>21</v>
      </c>
      <c r="BK376" s="228">
        <f>ROUND(I376*H376,2)</f>
        <v>0</v>
      </c>
      <c r="BL376" s="16" t="s">
        <v>166</v>
      </c>
      <c r="BM376" s="227" t="s">
        <v>722</v>
      </c>
    </row>
    <row r="377" s="2" customFormat="1" ht="24.15" customHeight="1">
      <c r="A377" s="37"/>
      <c r="B377" s="38"/>
      <c r="C377" s="215" t="s">
        <v>723</v>
      </c>
      <c r="D377" s="215" t="s">
        <v>162</v>
      </c>
      <c r="E377" s="216" t="s">
        <v>724</v>
      </c>
      <c r="F377" s="217" t="s">
        <v>725</v>
      </c>
      <c r="G377" s="218" t="s">
        <v>165</v>
      </c>
      <c r="H377" s="219">
        <v>4</v>
      </c>
      <c r="I377" s="220"/>
      <c r="J377" s="221">
        <f>ROUND(I377*H377,2)</f>
        <v>0</v>
      </c>
      <c r="K377" s="222"/>
      <c r="L377" s="43"/>
      <c r="M377" s="223" t="s">
        <v>1</v>
      </c>
      <c r="N377" s="224" t="s">
        <v>45</v>
      </c>
      <c r="O377" s="90"/>
      <c r="P377" s="225">
        <f>O377*H377</f>
        <v>0</v>
      </c>
      <c r="Q377" s="225">
        <v>0.0024399999999999999</v>
      </c>
      <c r="R377" s="225">
        <f>Q377*H377</f>
        <v>0.0097599999999999996</v>
      </c>
      <c r="S377" s="225">
        <v>0.056000000000000001</v>
      </c>
      <c r="T377" s="226">
        <f>S377*H377</f>
        <v>0.22400000000000001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227" t="s">
        <v>166</v>
      </c>
      <c r="AT377" s="227" t="s">
        <v>162</v>
      </c>
      <c r="AU377" s="227" t="s">
        <v>21</v>
      </c>
      <c r="AY377" s="16" t="s">
        <v>160</v>
      </c>
      <c r="BE377" s="228">
        <f>IF(N377="základní",J377,0)</f>
        <v>0</v>
      </c>
      <c r="BF377" s="228">
        <f>IF(N377="snížená",J377,0)</f>
        <v>0</v>
      </c>
      <c r="BG377" s="228">
        <f>IF(N377="zákl. přenesená",J377,0)</f>
        <v>0</v>
      </c>
      <c r="BH377" s="228">
        <f>IF(N377="sníž. přenesená",J377,0)</f>
        <v>0</v>
      </c>
      <c r="BI377" s="228">
        <f>IF(N377="nulová",J377,0)</f>
        <v>0</v>
      </c>
      <c r="BJ377" s="16" t="s">
        <v>21</v>
      </c>
      <c r="BK377" s="228">
        <f>ROUND(I377*H377,2)</f>
        <v>0</v>
      </c>
      <c r="BL377" s="16" t="s">
        <v>166</v>
      </c>
      <c r="BM377" s="227" t="s">
        <v>726</v>
      </c>
    </row>
    <row r="378" s="2" customFormat="1">
      <c r="A378" s="37"/>
      <c r="B378" s="38"/>
      <c r="C378" s="39"/>
      <c r="D378" s="229" t="s">
        <v>168</v>
      </c>
      <c r="E378" s="39"/>
      <c r="F378" s="230" t="s">
        <v>727</v>
      </c>
      <c r="G378" s="39"/>
      <c r="H378" s="39"/>
      <c r="I378" s="231"/>
      <c r="J378" s="39"/>
      <c r="K378" s="39"/>
      <c r="L378" s="43"/>
      <c r="M378" s="232"/>
      <c r="N378" s="233"/>
      <c r="O378" s="90"/>
      <c r="P378" s="90"/>
      <c r="Q378" s="90"/>
      <c r="R378" s="90"/>
      <c r="S378" s="90"/>
      <c r="T378" s="91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T378" s="16" t="s">
        <v>168</v>
      </c>
      <c r="AU378" s="16" t="s">
        <v>21</v>
      </c>
    </row>
    <row r="379" s="13" customFormat="1">
      <c r="A379" s="13"/>
      <c r="B379" s="234"/>
      <c r="C379" s="235"/>
      <c r="D379" s="229" t="s">
        <v>170</v>
      </c>
      <c r="E379" s="236" t="s">
        <v>1</v>
      </c>
      <c r="F379" s="237" t="s">
        <v>728</v>
      </c>
      <c r="G379" s="235"/>
      <c r="H379" s="238">
        <v>4</v>
      </c>
      <c r="I379" s="239"/>
      <c r="J379" s="235"/>
      <c r="K379" s="235"/>
      <c r="L379" s="240"/>
      <c r="M379" s="241"/>
      <c r="N379" s="242"/>
      <c r="O379" s="242"/>
      <c r="P379" s="242"/>
      <c r="Q379" s="242"/>
      <c r="R379" s="242"/>
      <c r="S379" s="242"/>
      <c r="T379" s="24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4" t="s">
        <v>170</v>
      </c>
      <c r="AU379" s="244" t="s">
        <v>21</v>
      </c>
      <c r="AV379" s="13" t="s">
        <v>89</v>
      </c>
      <c r="AW379" s="13" t="s">
        <v>36</v>
      </c>
      <c r="AX379" s="13" t="s">
        <v>21</v>
      </c>
      <c r="AY379" s="244" t="s">
        <v>160</v>
      </c>
    </row>
    <row r="380" s="2" customFormat="1" ht="24.15" customHeight="1">
      <c r="A380" s="37"/>
      <c r="B380" s="38"/>
      <c r="C380" s="215" t="s">
        <v>729</v>
      </c>
      <c r="D380" s="215" t="s">
        <v>162</v>
      </c>
      <c r="E380" s="216" t="s">
        <v>730</v>
      </c>
      <c r="F380" s="217" t="s">
        <v>731</v>
      </c>
      <c r="G380" s="218" t="s">
        <v>184</v>
      </c>
      <c r="H380" s="219">
        <v>355.68599999999998</v>
      </c>
      <c r="I380" s="220"/>
      <c r="J380" s="221">
        <f>ROUND(I380*H380,2)</f>
        <v>0</v>
      </c>
      <c r="K380" s="222"/>
      <c r="L380" s="43"/>
      <c r="M380" s="223" t="s">
        <v>1</v>
      </c>
      <c r="N380" s="224" t="s">
        <v>45</v>
      </c>
      <c r="O380" s="90"/>
      <c r="P380" s="225">
        <f>O380*H380</f>
        <v>0</v>
      </c>
      <c r="Q380" s="225">
        <v>0</v>
      </c>
      <c r="R380" s="225">
        <f>Q380*H380</f>
        <v>0</v>
      </c>
      <c r="S380" s="225">
        <v>0.070000000000000007</v>
      </c>
      <c r="T380" s="226">
        <f>S380*H380</f>
        <v>24.898020000000002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227" t="s">
        <v>166</v>
      </c>
      <c r="AT380" s="227" t="s">
        <v>162</v>
      </c>
      <c r="AU380" s="227" t="s">
        <v>21</v>
      </c>
      <c r="AY380" s="16" t="s">
        <v>160</v>
      </c>
      <c r="BE380" s="228">
        <f>IF(N380="základní",J380,0)</f>
        <v>0</v>
      </c>
      <c r="BF380" s="228">
        <f>IF(N380="snížená",J380,0)</f>
        <v>0</v>
      </c>
      <c r="BG380" s="228">
        <f>IF(N380="zákl. přenesená",J380,0)</f>
        <v>0</v>
      </c>
      <c r="BH380" s="228">
        <f>IF(N380="sníž. přenesená",J380,0)</f>
        <v>0</v>
      </c>
      <c r="BI380" s="228">
        <f>IF(N380="nulová",J380,0)</f>
        <v>0</v>
      </c>
      <c r="BJ380" s="16" t="s">
        <v>21</v>
      </c>
      <c r="BK380" s="228">
        <f>ROUND(I380*H380,2)</f>
        <v>0</v>
      </c>
      <c r="BL380" s="16" t="s">
        <v>166</v>
      </c>
      <c r="BM380" s="227" t="s">
        <v>732</v>
      </c>
    </row>
    <row r="381" s="2" customFormat="1">
      <c r="A381" s="37"/>
      <c r="B381" s="38"/>
      <c r="C381" s="39"/>
      <c r="D381" s="229" t="s">
        <v>168</v>
      </c>
      <c r="E381" s="39"/>
      <c r="F381" s="230" t="s">
        <v>733</v>
      </c>
      <c r="G381" s="39"/>
      <c r="H381" s="39"/>
      <c r="I381" s="231"/>
      <c r="J381" s="39"/>
      <c r="K381" s="39"/>
      <c r="L381" s="43"/>
      <c r="M381" s="232"/>
      <c r="N381" s="233"/>
      <c r="O381" s="90"/>
      <c r="P381" s="90"/>
      <c r="Q381" s="90"/>
      <c r="R381" s="90"/>
      <c r="S381" s="90"/>
      <c r="T381" s="91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T381" s="16" t="s">
        <v>168</v>
      </c>
      <c r="AU381" s="16" t="s">
        <v>21</v>
      </c>
    </row>
    <row r="382" s="13" customFormat="1">
      <c r="A382" s="13"/>
      <c r="B382" s="234"/>
      <c r="C382" s="235"/>
      <c r="D382" s="229" t="s">
        <v>170</v>
      </c>
      <c r="E382" s="236" t="s">
        <v>1</v>
      </c>
      <c r="F382" s="237" t="s">
        <v>734</v>
      </c>
      <c r="G382" s="235"/>
      <c r="H382" s="238">
        <v>355.68599999999998</v>
      </c>
      <c r="I382" s="239"/>
      <c r="J382" s="235"/>
      <c r="K382" s="235"/>
      <c r="L382" s="240"/>
      <c r="M382" s="241"/>
      <c r="N382" s="242"/>
      <c r="O382" s="242"/>
      <c r="P382" s="242"/>
      <c r="Q382" s="242"/>
      <c r="R382" s="242"/>
      <c r="S382" s="242"/>
      <c r="T382" s="24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4" t="s">
        <v>170</v>
      </c>
      <c r="AU382" s="244" t="s">
        <v>21</v>
      </c>
      <c r="AV382" s="13" t="s">
        <v>89</v>
      </c>
      <c r="AW382" s="13" t="s">
        <v>36</v>
      </c>
      <c r="AX382" s="13" t="s">
        <v>21</v>
      </c>
      <c r="AY382" s="244" t="s">
        <v>160</v>
      </c>
    </row>
    <row r="383" s="2" customFormat="1" ht="33" customHeight="1">
      <c r="A383" s="37"/>
      <c r="B383" s="38"/>
      <c r="C383" s="215" t="s">
        <v>735</v>
      </c>
      <c r="D383" s="215" t="s">
        <v>162</v>
      </c>
      <c r="E383" s="216" t="s">
        <v>736</v>
      </c>
      <c r="F383" s="217" t="s">
        <v>737</v>
      </c>
      <c r="G383" s="218" t="s">
        <v>184</v>
      </c>
      <c r="H383" s="219">
        <v>250.548</v>
      </c>
      <c r="I383" s="220"/>
      <c r="J383" s="221">
        <f>ROUND(I383*H383,2)</f>
        <v>0</v>
      </c>
      <c r="K383" s="222"/>
      <c r="L383" s="43"/>
      <c r="M383" s="223" t="s">
        <v>1</v>
      </c>
      <c r="N383" s="224" t="s">
        <v>45</v>
      </c>
      <c r="O383" s="90"/>
      <c r="P383" s="225">
        <f>O383*H383</f>
        <v>0</v>
      </c>
      <c r="Q383" s="225">
        <v>0.02324</v>
      </c>
      <c r="R383" s="225">
        <f>Q383*H383</f>
        <v>5.8227355200000002</v>
      </c>
      <c r="S383" s="225">
        <v>0</v>
      </c>
      <c r="T383" s="226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227" t="s">
        <v>166</v>
      </c>
      <c r="AT383" s="227" t="s">
        <v>162</v>
      </c>
      <c r="AU383" s="227" t="s">
        <v>21</v>
      </c>
      <c r="AY383" s="16" t="s">
        <v>160</v>
      </c>
      <c r="BE383" s="228">
        <f>IF(N383="základní",J383,0)</f>
        <v>0</v>
      </c>
      <c r="BF383" s="228">
        <f>IF(N383="snížená",J383,0)</f>
        <v>0</v>
      </c>
      <c r="BG383" s="228">
        <f>IF(N383="zákl. přenesená",J383,0)</f>
        <v>0</v>
      </c>
      <c r="BH383" s="228">
        <f>IF(N383="sníž. přenesená",J383,0)</f>
        <v>0</v>
      </c>
      <c r="BI383" s="228">
        <f>IF(N383="nulová",J383,0)</f>
        <v>0</v>
      </c>
      <c r="BJ383" s="16" t="s">
        <v>21</v>
      </c>
      <c r="BK383" s="228">
        <f>ROUND(I383*H383,2)</f>
        <v>0</v>
      </c>
      <c r="BL383" s="16" t="s">
        <v>166</v>
      </c>
      <c r="BM383" s="227" t="s">
        <v>738</v>
      </c>
    </row>
    <row r="384" s="13" customFormat="1">
      <c r="A384" s="13"/>
      <c r="B384" s="234"/>
      <c r="C384" s="235"/>
      <c r="D384" s="229" t="s">
        <v>170</v>
      </c>
      <c r="E384" s="236" t="s">
        <v>1</v>
      </c>
      <c r="F384" s="237" t="s">
        <v>739</v>
      </c>
      <c r="G384" s="235"/>
      <c r="H384" s="238">
        <v>250.548</v>
      </c>
      <c r="I384" s="239"/>
      <c r="J384" s="235"/>
      <c r="K384" s="235"/>
      <c r="L384" s="240"/>
      <c r="M384" s="241"/>
      <c r="N384" s="242"/>
      <c r="O384" s="242"/>
      <c r="P384" s="242"/>
      <c r="Q384" s="242"/>
      <c r="R384" s="242"/>
      <c r="S384" s="242"/>
      <c r="T384" s="24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4" t="s">
        <v>170</v>
      </c>
      <c r="AU384" s="244" t="s">
        <v>21</v>
      </c>
      <c r="AV384" s="13" t="s">
        <v>89</v>
      </c>
      <c r="AW384" s="13" t="s">
        <v>36</v>
      </c>
      <c r="AX384" s="13" t="s">
        <v>21</v>
      </c>
      <c r="AY384" s="244" t="s">
        <v>160</v>
      </c>
    </row>
    <row r="385" s="2" customFormat="1" ht="24.15" customHeight="1">
      <c r="A385" s="37"/>
      <c r="B385" s="38"/>
      <c r="C385" s="215" t="s">
        <v>740</v>
      </c>
      <c r="D385" s="215" t="s">
        <v>162</v>
      </c>
      <c r="E385" s="216" t="s">
        <v>741</v>
      </c>
      <c r="F385" s="217" t="s">
        <v>742</v>
      </c>
      <c r="G385" s="218" t="s">
        <v>184</v>
      </c>
      <c r="H385" s="219">
        <v>250.548</v>
      </c>
      <c r="I385" s="220"/>
      <c r="J385" s="221">
        <f>ROUND(I385*H385,2)</f>
        <v>0</v>
      </c>
      <c r="K385" s="222"/>
      <c r="L385" s="43"/>
      <c r="M385" s="223" t="s">
        <v>1</v>
      </c>
      <c r="N385" s="224" t="s">
        <v>45</v>
      </c>
      <c r="O385" s="90"/>
      <c r="P385" s="225">
        <f>O385*H385</f>
        <v>0</v>
      </c>
      <c r="Q385" s="225">
        <v>0</v>
      </c>
      <c r="R385" s="225">
        <f>Q385*H385</f>
        <v>0</v>
      </c>
      <c r="S385" s="225">
        <v>0.077899999999999997</v>
      </c>
      <c r="T385" s="226">
        <f>S385*H385</f>
        <v>19.5176892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227" t="s">
        <v>166</v>
      </c>
      <c r="AT385" s="227" t="s">
        <v>162</v>
      </c>
      <c r="AU385" s="227" t="s">
        <v>21</v>
      </c>
      <c r="AY385" s="16" t="s">
        <v>160</v>
      </c>
      <c r="BE385" s="228">
        <f>IF(N385="základní",J385,0)</f>
        <v>0</v>
      </c>
      <c r="BF385" s="228">
        <f>IF(N385="snížená",J385,0)</f>
        <v>0</v>
      </c>
      <c r="BG385" s="228">
        <f>IF(N385="zákl. přenesená",J385,0)</f>
        <v>0</v>
      </c>
      <c r="BH385" s="228">
        <f>IF(N385="sníž. přenesená",J385,0)</f>
        <v>0</v>
      </c>
      <c r="BI385" s="228">
        <f>IF(N385="nulová",J385,0)</f>
        <v>0</v>
      </c>
      <c r="BJ385" s="16" t="s">
        <v>21</v>
      </c>
      <c r="BK385" s="228">
        <f>ROUND(I385*H385,2)</f>
        <v>0</v>
      </c>
      <c r="BL385" s="16" t="s">
        <v>166</v>
      </c>
      <c r="BM385" s="227" t="s">
        <v>743</v>
      </c>
    </row>
    <row r="386" s="2" customFormat="1" ht="37.8" customHeight="1">
      <c r="A386" s="37"/>
      <c r="B386" s="38"/>
      <c r="C386" s="215" t="s">
        <v>744</v>
      </c>
      <c r="D386" s="215" t="s">
        <v>162</v>
      </c>
      <c r="E386" s="216" t="s">
        <v>745</v>
      </c>
      <c r="F386" s="217" t="s">
        <v>746</v>
      </c>
      <c r="G386" s="218" t="s">
        <v>184</v>
      </c>
      <c r="H386" s="219">
        <v>250.548</v>
      </c>
      <c r="I386" s="220"/>
      <c r="J386" s="221">
        <f>ROUND(I386*H386,2)</f>
        <v>0</v>
      </c>
      <c r="K386" s="222"/>
      <c r="L386" s="43"/>
      <c r="M386" s="223" t="s">
        <v>1</v>
      </c>
      <c r="N386" s="224" t="s">
        <v>45</v>
      </c>
      <c r="O386" s="90"/>
      <c r="P386" s="225">
        <f>O386*H386</f>
        <v>0</v>
      </c>
      <c r="Q386" s="225">
        <v>0</v>
      </c>
      <c r="R386" s="225">
        <f>Q386*H386</f>
        <v>0</v>
      </c>
      <c r="S386" s="225">
        <v>0</v>
      </c>
      <c r="T386" s="226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227" t="s">
        <v>166</v>
      </c>
      <c r="AT386" s="227" t="s">
        <v>162</v>
      </c>
      <c r="AU386" s="227" t="s">
        <v>21</v>
      </c>
      <c r="AY386" s="16" t="s">
        <v>160</v>
      </c>
      <c r="BE386" s="228">
        <f>IF(N386="základní",J386,0)</f>
        <v>0</v>
      </c>
      <c r="BF386" s="228">
        <f>IF(N386="snížená",J386,0)</f>
        <v>0</v>
      </c>
      <c r="BG386" s="228">
        <f>IF(N386="zákl. přenesená",J386,0)</f>
        <v>0</v>
      </c>
      <c r="BH386" s="228">
        <f>IF(N386="sníž. přenesená",J386,0)</f>
        <v>0</v>
      </c>
      <c r="BI386" s="228">
        <f>IF(N386="nulová",J386,0)</f>
        <v>0</v>
      </c>
      <c r="BJ386" s="16" t="s">
        <v>21</v>
      </c>
      <c r="BK386" s="228">
        <f>ROUND(I386*H386,2)</f>
        <v>0</v>
      </c>
      <c r="BL386" s="16" t="s">
        <v>166</v>
      </c>
      <c r="BM386" s="227" t="s">
        <v>747</v>
      </c>
    </row>
    <row r="387" s="2" customFormat="1" ht="37.8" customHeight="1">
      <c r="A387" s="37"/>
      <c r="B387" s="38"/>
      <c r="C387" s="215" t="s">
        <v>748</v>
      </c>
      <c r="D387" s="215" t="s">
        <v>162</v>
      </c>
      <c r="E387" s="216" t="s">
        <v>749</v>
      </c>
      <c r="F387" s="217" t="s">
        <v>750</v>
      </c>
      <c r="G387" s="218" t="s">
        <v>184</v>
      </c>
      <c r="H387" s="219">
        <v>7015.4399999999996</v>
      </c>
      <c r="I387" s="220"/>
      <c r="J387" s="221">
        <f>ROUND(I387*H387,2)</f>
        <v>0</v>
      </c>
      <c r="K387" s="222"/>
      <c r="L387" s="43"/>
      <c r="M387" s="223" t="s">
        <v>1</v>
      </c>
      <c r="N387" s="224" t="s">
        <v>45</v>
      </c>
      <c r="O387" s="90"/>
      <c r="P387" s="225">
        <f>O387*H387</f>
        <v>0</v>
      </c>
      <c r="Q387" s="225">
        <v>0</v>
      </c>
      <c r="R387" s="225">
        <f>Q387*H387</f>
        <v>0</v>
      </c>
      <c r="S387" s="225">
        <v>0</v>
      </c>
      <c r="T387" s="226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227" t="s">
        <v>166</v>
      </c>
      <c r="AT387" s="227" t="s">
        <v>162</v>
      </c>
      <c r="AU387" s="227" t="s">
        <v>21</v>
      </c>
      <c r="AY387" s="16" t="s">
        <v>160</v>
      </c>
      <c r="BE387" s="228">
        <f>IF(N387="základní",J387,0)</f>
        <v>0</v>
      </c>
      <c r="BF387" s="228">
        <f>IF(N387="snížená",J387,0)</f>
        <v>0</v>
      </c>
      <c r="BG387" s="228">
        <f>IF(N387="zákl. přenesená",J387,0)</f>
        <v>0</v>
      </c>
      <c r="BH387" s="228">
        <f>IF(N387="sníž. přenesená",J387,0)</f>
        <v>0</v>
      </c>
      <c r="BI387" s="228">
        <f>IF(N387="nulová",J387,0)</f>
        <v>0</v>
      </c>
      <c r="BJ387" s="16" t="s">
        <v>21</v>
      </c>
      <c r="BK387" s="228">
        <f>ROUND(I387*H387,2)</f>
        <v>0</v>
      </c>
      <c r="BL387" s="16" t="s">
        <v>166</v>
      </c>
      <c r="BM387" s="227" t="s">
        <v>751</v>
      </c>
    </row>
    <row r="388" s="13" customFormat="1">
      <c r="A388" s="13"/>
      <c r="B388" s="234"/>
      <c r="C388" s="235"/>
      <c r="D388" s="229" t="s">
        <v>170</v>
      </c>
      <c r="E388" s="236" t="s">
        <v>1</v>
      </c>
      <c r="F388" s="237" t="s">
        <v>752</v>
      </c>
      <c r="G388" s="235"/>
      <c r="H388" s="238">
        <v>7015.4399999999996</v>
      </c>
      <c r="I388" s="239"/>
      <c r="J388" s="235"/>
      <c r="K388" s="235"/>
      <c r="L388" s="240"/>
      <c r="M388" s="241"/>
      <c r="N388" s="242"/>
      <c r="O388" s="242"/>
      <c r="P388" s="242"/>
      <c r="Q388" s="242"/>
      <c r="R388" s="242"/>
      <c r="S388" s="242"/>
      <c r="T388" s="24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4" t="s">
        <v>170</v>
      </c>
      <c r="AU388" s="244" t="s">
        <v>21</v>
      </c>
      <c r="AV388" s="13" t="s">
        <v>89</v>
      </c>
      <c r="AW388" s="13" t="s">
        <v>36</v>
      </c>
      <c r="AX388" s="13" t="s">
        <v>21</v>
      </c>
      <c r="AY388" s="244" t="s">
        <v>160</v>
      </c>
    </row>
    <row r="389" s="2" customFormat="1" ht="37.8" customHeight="1">
      <c r="A389" s="37"/>
      <c r="B389" s="38"/>
      <c r="C389" s="215" t="s">
        <v>753</v>
      </c>
      <c r="D389" s="215" t="s">
        <v>162</v>
      </c>
      <c r="E389" s="216" t="s">
        <v>754</v>
      </c>
      <c r="F389" s="217" t="s">
        <v>755</v>
      </c>
      <c r="G389" s="218" t="s">
        <v>184</v>
      </c>
      <c r="H389" s="219">
        <v>250.548</v>
      </c>
      <c r="I389" s="220"/>
      <c r="J389" s="221">
        <f>ROUND(I389*H389,2)</f>
        <v>0</v>
      </c>
      <c r="K389" s="222"/>
      <c r="L389" s="43"/>
      <c r="M389" s="223" t="s">
        <v>1</v>
      </c>
      <c r="N389" s="224" t="s">
        <v>45</v>
      </c>
      <c r="O389" s="90"/>
      <c r="P389" s="225">
        <f>O389*H389</f>
        <v>0</v>
      </c>
      <c r="Q389" s="225">
        <v>0</v>
      </c>
      <c r="R389" s="225">
        <f>Q389*H389</f>
        <v>0</v>
      </c>
      <c r="S389" s="225">
        <v>0</v>
      </c>
      <c r="T389" s="226">
        <f>S389*H389</f>
        <v>0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227" t="s">
        <v>166</v>
      </c>
      <c r="AT389" s="227" t="s">
        <v>162</v>
      </c>
      <c r="AU389" s="227" t="s">
        <v>21</v>
      </c>
      <c r="AY389" s="16" t="s">
        <v>160</v>
      </c>
      <c r="BE389" s="228">
        <f>IF(N389="základní",J389,0)</f>
        <v>0</v>
      </c>
      <c r="BF389" s="228">
        <f>IF(N389="snížená",J389,0)</f>
        <v>0</v>
      </c>
      <c r="BG389" s="228">
        <f>IF(N389="zákl. přenesená",J389,0)</f>
        <v>0</v>
      </c>
      <c r="BH389" s="228">
        <f>IF(N389="sníž. přenesená",J389,0)</f>
        <v>0</v>
      </c>
      <c r="BI389" s="228">
        <f>IF(N389="nulová",J389,0)</f>
        <v>0</v>
      </c>
      <c r="BJ389" s="16" t="s">
        <v>21</v>
      </c>
      <c r="BK389" s="228">
        <f>ROUND(I389*H389,2)</f>
        <v>0</v>
      </c>
      <c r="BL389" s="16" t="s">
        <v>166</v>
      </c>
      <c r="BM389" s="227" t="s">
        <v>756</v>
      </c>
    </row>
    <row r="390" s="2" customFormat="1" ht="24.15" customHeight="1">
      <c r="A390" s="37"/>
      <c r="B390" s="38"/>
      <c r="C390" s="215" t="s">
        <v>757</v>
      </c>
      <c r="D390" s="215" t="s">
        <v>162</v>
      </c>
      <c r="E390" s="216" t="s">
        <v>758</v>
      </c>
      <c r="F390" s="217" t="s">
        <v>759</v>
      </c>
      <c r="G390" s="218" t="s">
        <v>184</v>
      </c>
      <c r="H390" s="219">
        <v>250.548</v>
      </c>
      <c r="I390" s="220"/>
      <c r="J390" s="221">
        <f>ROUND(I390*H390,2)</f>
        <v>0</v>
      </c>
      <c r="K390" s="222"/>
      <c r="L390" s="43"/>
      <c r="M390" s="223" t="s">
        <v>1</v>
      </c>
      <c r="N390" s="224" t="s">
        <v>45</v>
      </c>
      <c r="O390" s="90"/>
      <c r="P390" s="225">
        <f>O390*H390</f>
        <v>0</v>
      </c>
      <c r="Q390" s="225">
        <v>0</v>
      </c>
      <c r="R390" s="225">
        <f>Q390*H390</f>
        <v>0</v>
      </c>
      <c r="S390" s="225">
        <v>0</v>
      </c>
      <c r="T390" s="226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227" t="s">
        <v>166</v>
      </c>
      <c r="AT390" s="227" t="s">
        <v>162</v>
      </c>
      <c r="AU390" s="227" t="s">
        <v>21</v>
      </c>
      <c r="AY390" s="16" t="s">
        <v>160</v>
      </c>
      <c r="BE390" s="228">
        <f>IF(N390="základní",J390,0)</f>
        <v>0</v>
      </c>
      <c r="BF390" s="228">
        <f>IF(N390="snížená",J390,0)</f>
        <v>0</v>
      </c>
      <c r="BG390" s="228">
        <f>IF(N390="zákl. přenesená",J390,0)</f>
        <v>0</v>
      </c>
      <c r="BH390" s="228">
        <f>IF(N390="sníž. přenesená",J390,0)</f>
        <v>0</v>
      </c>
      <c r="BI390" s="228">
        <f>IF(N390="nulová",J390,0)</f>
        <v>0</v>
      </c>
      <c r="BJ390" s="16" t="s">
        <v>21</v>
      </c>
      <c r="BK390" s="228">
        <f>ROUND(I390*H390,2)</f>
        <v>0</v>
      </c>
      <c r="BL390" s="16" t="s">
        <v>166</v>
      </c>
      <c r="BM390" s="227" t="s">
        <v>760</v>
      </c>
    </row>
    <row r="391" s="2" customFormat="1" ht="21.75" customHeight="1">
      <c r="A391" s="37"/>
      <c r="B391" s="38"/>
      <c r="C391" s="215" t="s">
        <v>761</v>
      </c>
      <c r="D391" s="215" t="s">
        <v>162</v>
      </c>
      <c r="E391" s="216" t="s">
        <v>762</v>
      </c>
      <c r="F391" s="217" t="s">
        <v>763</v>
      </c>
      <c r="G391" s="218" t="s">
        <v>184</v>
      </c>
      <c r="H391" s="219">
        <v>250.548</v>
      </c>
      <c r="I391" s="220"/>
      <c r="J391" s="221">
        <f>ROUND(I391*H391,2)</f>
        <v>0</v>
      </c>
      <c r="K391" s="222"/>
      <c r="L391" s="43"/>
      <c r="M391" s="223" t="s">
        <v>1</v>
      </c>
      <c r="N391" s="224" t="s">
        <v>45</v>
      </c>
      <c r="O391" s="90"/>
      <c r="P391" s="225">
        <f>O391*H391</f>
        <v>0</v>
      </c>
      <c r="Q391" s="225">
        <v>0.00046000000000000001</v>
      </c>
      <c r="R391" s="225">
        <f>Q391*H391</f>
        <v>0.11525208000000001</v>
      </c>
      <c r="S391" s="225">
        <v>0</v>
      </c>
      <c r="T391" s="226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227" t="s">
        <v>166</v>
      </c>
      <c r="AT391" s="227" t="s">
        <v>162</v>
      </c>
      <c r="AU391" s="227" t="s">
        <v>21</v>
      </c>
      <c r="AY391" s="16" t="s">
        <v>160</v>
      </c>
      <c r="BE391" s="228">
        <f>IF(N391="základní",J391,0)</f>
        <v>0</v>
      </c>
      <c r="BF391" s="228">
        <f>IF(N391="snížená",J391,0)</f>
        <v>0</v>
      </c>
      <c r="BG391" s="228">
        <f>IF(N391="zákl. přenesená",J391,0)</f>
        <v>0</v>
      </c>
      <c r="BH391" s="228">
        <f>IF(N391="sníž. přenesená",J391,0)</f>
        <v>0</v>
      </c>
      <c r="BI391" s="228">
        <f>IF(N391="nulová",J391,0)</f>
        <v>0</v>
      </c>
      <c r="BJ391" s="16" t="s">
        <v>21</v>
      </c>
      <c r="BK391" s="228">
        <f>ROUND(I391*H391,2)</f>
        <v>0</v>
      </c>
      <c r="BL391" s="16" t="s">
        <v>166</v>
      </c>
      <c r="BM391" s="227" t="s">
        <v>764</v>
      </c>
    </row>
    <row r="392" s="2" customFormat="1">
      <c r="A392" s="37"/>
      <c r="B392" s="38"/>
      <c r="C392" s="39"/>
      <c r="D392" s="229" t="s">
        <v>168</v>
      </c>
      <c r="E392" s="39"/>
      <c r="F392" s="230" t="s">
        <v>765</v>
      </c>
      <c r="G392" s="39"/>
      <c r="H392" s="39"/>
      <c r="I392" s="231"/>
      <c r="J392" s="39"/>
      <c r="K392" s="39"/>
      <c r="L392" s="43"/>
      <c r="M392" s="232"/>
      <c r="N392" s="233"/>
      <c r="O392" s="90"/>
      <c r="P392" s="90"/>
      <c r="Q392" s="90"/>
      <c r="R392" s="90"/>
      <c r="S392" s="90"/>
      <c r="T392" s="91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16" t="s">
        <v>168</v>
      </c>
      <c r="AU392" s="16" t="s">
        <v>21</v>
      </c>
    </row>
    <row r="393" s="2" customFormat="1" ht="16.5" customHeight="1">
      <c r="A393" s="37"/>
      <c r="B393" s="38"/>
      <c r="C393" s="215" t="s">
        <v>766</v>
      </c>
      <c r="D393" s="215" t="s">
        <v>162</v>
      </c>
      <c r="E393" s="216" t="s">
        <v>767</v>
      </c>
      <c r="F393" s="217" t="s">
        <v>768</v>
      </c>
      <c r="G393" s="218" t="s">
        <v>261</v>
      </c>
      <c r="H393" s="219">
        <v>320.59800000000001</v>
      </c>
      <c r="I393" s="220"/>
      <c r="J393" s="221">
        <f>ROUND(I393*H393,2)</f>
        <v>0</v>
      </c>
      <c r="K393" s="222"/>
      <c r="L393" s="43"/>
      <c r="M393" s="223" t="s">
        <v>1</v>
      </c>
      <c r="N393" s="224" t="s">
        <v>45</v>
      </c>
      <c r="O393" s="90"/>
      <c r="P393" s="225">
        <f>O393*H393</f>
        <v>0</v>
      </c>
      <c r="Q393" s="225">
        <v>0</v>
      </c>
      <c r="R393" s="225">
        <f>Q393*H393</f>
        <v>0</v>
      </c>
      <c r="S393" s="225">
        <v>0</v>
      </c>
      <c r="T393" s="226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227" t="s">
        <v>166</v>
      </c>
      <c r="AT393" s="227" t="s">
        <v>162</v>
      </c>
      <c r="AU393" s="227" t="s">
        <v>21</v>
      </c>
      <c r="AY393" s="16" t="s">
        <v>160</v>
      </c>
      <c r="BE393" s="228">
        <f>IF(N393="základní",J393,0)</f>
        <v>0</v>
      </c>
      <c r="BF393" s="228">
        <f>IF(N393="snížená",J393,0)</f>
        <v>0</v>
      </c>
      <c r="BG393" s="228">
        <f>IF(N393="zákl. přenesená",J393,0)</f>
        <v>0</v>
      </c>
      <c r="BH393" s="228">
        <f>IF(N393="sníž. přenesená",J393,0)</f>
        <v>0</v>
      </c>
      <c r="BI393" s="228">
        <f>IF(N393="nulová",J393,0)</f>
        <v>0</v>
      </c>
      <c r="BJ393" s="16" t="s">
        <v>21</v>
      </c>
      <c r="BK393" s="228">
        <f>ROUND(I393*H393,2)</f>
        <v>0</v>
      </c>
      <c r="BL393" s="16" t="s">
        <v>166</v>
      </c>
      <c r="BM393" s="227" t="s">
        <v>769</v>
      </c>
    </row>
    <row r="394" s="13" customFormat="1">
      <c r="A394" s="13"/>
      <c r="B394" s="234"/>
      <c r="C394" s="235"/>
      <c r="D394" s="229" t="s">
        <v>170</v>
      </c>
      <c r="E394" s="236" t="s">
        <v>122</v>
      </c>
      <c r="F394" s="237" t="s">
        <v>770</v>
      </c>
      <c r="G394" s="235"/>
      <c r="H394" s="238">
        <v>320.59800000000001</v>
      </c>
      <c r="I394" s="239"/>
      <c r="J394" s="235"/>
      <c r="K394" s="235"/>
      <c r="L394" s="240"/>
      <c r="M394" s="241"/>
      <c r="N394" s="242"/>
      <c r="O394" s="242"/>
      <c r="P394" s="242"/>
      <c r="Q394" s="242"/>
      <c r="R394" s="242"/>
      <c r="S394" s="242"/>
      <c r="T394" s="24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4" t="s">
        <v>170</v>
      </c>
      <c r="AU394" s="244" t="s">
        <v>21</v>
      </c>
      <c r="AV394" s="13" t="s">
        <v>89</v>
      </c>
      <c r="AW394" s="13" t="s">
        <v>36</v>
      </c>
      <c r="AX394" s="13" t="s">
        <v>21</v>
      </c>
      <c r="AY394" s="244" t="s">
        <v>160</v>
      </c>
    </row>
    <row r="395" s="2" customFormat="1" ht="24.15" customHeight="1">
      <c r="A395" s="37"/>
      <c r="B395" s="38"/>
      <c r="C395" s="215" t="s">
        <v>771</v>
      </c>
      <c r="D395" s="215" t="s">
        <v>162</v>
      </c>
      <c r="E395" s="216" t="s">
        <v>772</v>
      </c>
      <c r="F395" s="217" t="s">
        <v>773</v>
      </c>
      <c r="G395" s="218" t="s">
        <v>261</v>
      </c>
      <c r="H395" s="219">
        <v>320.59800000000001</v>
      </c>
      <c r="I395" s="220"/>
      <c r="J395" s="221">
        <f>ROUND(I395*H395,2)</f>
        <v>0</v>
      </c>
      <c r="K395" s="222"/>
      <c r="L395" s="43"/>
      <c r="M395" s="223" t="s">
        <v>1</v>
      </c>
      <c r="N395" s="224" t="s">
        <v>45</v>
      </c>
      <c r="O395" s="90"/>
      <c r="P395" s="225">
        <f>O395*H395</f>
        <v>0</v>
      </c>
      <c r="Q395" s="225">
        <v>0</v>
      </c>
      <c r="R395" s="225">
        <f>Q395*H395</f>
        <v>0</v>
      </c>
      <c r="S395" s="225">
        <v>0</v>
      </c>
      <c r="T395" s="226">
        <f>S395*H395</f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R395" s="227" t="s">
        <v>166</v>
      </c>
      <c r="AT395" s="227" t="s">
        <v>162</v>
      </c>
      <c r="AU395" s="227" t="s">
        <v>21</v>
      </c>
      <c r="AY395" s="16" t="s">
        <v>160</v>
      </c>
      <c r="BE395" s="228">
        <f>IF(N395="základní",J395,0)</f>
        <v>0</v>
      </c>
      <c r="BF395" s="228">
        <f>IF(N395="snížená",J395,0)</f>
        <v>0</v>
      </c>
      <c r="BG395" s="228">
        <f>IF(N395="zákl. přenesená",J395,0)</f>
        <v>0</v>
      </c>
      <c r="BH395" s="228">
        <f>IF(N395="sníž. přenesená",J395,0)</f>
        <v>0</v>
      </c>
      <c r="BI395" s="228">
        <f>IF(N395="nulová",J395,0)</f>
        <v>0</v>
      </c>
      <c r="BJ395" s="16" t="s">
        <v>21</v>
      </c>
      <c r="BK395" s="228">
        <f>ROUND(I395*H395,2)</f>
        <v>0</v>
      </c>
      <c r="BL395" s="16" t="s">
        <v>166</v>
      </c>
      <c r="BM395" s="227" t="s">
        <v>774</v>
      </c>
    </row>
    <row r="396" s="13" customFormat="1">
      <c r="A396" s="13"/>
      <c r="B396" s="234"/>
      <c r="C396" s="235"/>
      <c r="D396" s="229" t="s">
        <v>170</v>
      </c>
      <c r="E396" s="236" t="s">
        <v>1</v>
      </c>
      <c r="F396" s="237" t="s">
        <v>122</v>
      </c>
      <c r="G396" s="235"/>
      <c r="H396" s="238">
        <v>320.59800000000001</v>
      </c>
      <c r="I396" s="239"/>
      <c r="J396" s="235"/>
      <c r="K396" s="235"/>
      <c r="L396" s="240"/>
      <c r="M396" s="241"/>
      <c r="N396" s="242"/>
      <c r="O396" s="242"/>
      <c r="P396" s="242"/>
      <c r="Q396" s="242"/>
      <c r="R396" s="242"/>
      <c r="S396" s="242"/>
      <c r="T396" s="24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4" t="s">
        <v>170</v>
      </c>
      <c r="AU396" s="244" t="s">
        <v>21</v>
      </c>
      <c r="AV396" s="13" t="s">
        <v>89</v>
      </c>
      <c r="AW396" s="13" t="s">
        <v>36</v>
      </c>
      <c r="AX396" s="13" t="s">
        <v>21</v>
      </c>
      <c r="AY396" s="244" t="s">
        <v>160</v>
      </c>
    </row>
    <row r="397" s="2" customFormat="1" ht="24.15" customHeight="1">
      <c r="A397" s="37"/>
      <c r="B397" s="38"/>
      <c r="C397" s="215" t="s">
        <v>775</v>
      </c>
      <c r="D397" s="215" t="s">
        <v>162</v>
      </c>
      <c r="E397" s="216" t="s">
        <v>776</v>
      </c>
      <c r="F397" s="217" t="s">
        <v>777</v>
      </c>
      <c r="G397" s="218" t="s">
        <v>261</v>
      </c>
      <c r="H397" s="219">
        <v>6091.3620000000001</v>
      </c>
      <c r="I397" s="220"/>
      <c r="J397" s="221">
        <f>ROUND(I397*H397,2)</f>
        <v>0</v>
      </c>
      <c r="K397" s="222"/>
      <c r="L397" s="43"/>
      <c r="M397" s="223" t="s">
        <v>1</v>
      </c>
      <c r="N397" s="224" t="s">
        <v>45</v>
      </c>
      <c r="O397" s="90"/>
      <c r="P397" s="225">
        <f>O397*H397</f>
        <v>0</v>
      </c>
      <c r="Q397" s="225">
        <v>0</v>
      </c>
      <c r="R397" s="225">
        <f>Q397*H397</f>
        <v>0</v>
      </c>
      <c r="S397" s="225">
        <v>0</v>
      </c>
      <c r="T397" s="226">
        <f>S397*H397</f>
        <v>0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227" t="s">
        <v>166</v>
      </c>
      <c r="AT397" s="227" t="s">
        <v>162</v>
      </c>
      <c r="AU397" s="227" t="s">
        <v>21</v>
      </c>
      <c r="AY397" s="16" t="s">
        <v>160</v>
      </c>
      <c r="BE397" s="228">
        <f>IF(N397="základní",J397,0)</f>
        <v>0</v>
      </c>
      <c r="BF397" s="228">
        <f>IF(N397="snížená",J397,0)</f>
        <v>0</v>
      </c>
      <c r="BG397" s="228">
        <f>IF(N397="zákl. přenesená",J397,0)</f>
        <v>0</v>
      </c>
      <c r="BH397" s="228">
        <f>IF(N397="sníž. přenesená",J397,0)</f>
        <v>0</v>
      </c>
      <c r="BI397" s="228">
        <f>IF(N397="nulová",J397,0)</f>
        <v>0</v>
      </c>
      <c r="BJ397" s="16" t="s">
        <v>21</v>
      </c>
      <c r="BK397" s="228">
        <f>ROUND(I397*H397,2)</f>
        <v>0</v>
      </c>
      <c r="BL397" s="16" t="s">
        <v>166</v>
      </c>
      <c r="BM397" s="227" t="s">
        <v>778</v>
      </c>
    </row>
    <row r="398" s="2" customFormat="1">
      <c r="A398" s="37"/>
      <c r="B398" s="38"/>
      <c r="C398" s="39"/>
      <c r="D398" s="229" t="s">
        <v>168</v>
      </c>
      <c r="E398" s="39"/>
      <c r="F398" s="230" t="s">
        <v>779</v>
      </c>
      <c r="G398" s="39"/>
      <c r="H398" s="39"/>
      <c r="I398" s="231"/>
      <c r="J398" s="39"/>
      <c r="K398" s="39"/>
      <c r="L398" s="43"/>
      <c r="M398" s="232"/>
      <c r="N398" s="233"/>
      <c r="O398" s="90"/>
      <c r="P398" s="90"/>
      <c r="Q398" s="90"/>
      <c r="R398" s="90"/>
      <c r="S398" s="90"/>
      <c r="T398" s="91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T398" s="16" t="s">
        <v>168</v>
      </c>
      <c r="AU398" s="16" t="s">
        <v>21</v>
      </c>
    </row>
    <row r="399" s="13" customFormat="1">
      <c r="A399" s="13"/>
      <c r="B399" s="234"/>
      <c r="C399" s="235"/>
      <c r="D399" s="229" t="s">
        <v>170</v>
      </c>
      <c r="E399" s="236" t="s">
        <v>1</v>
      </c>
      <c r="F399" s="237" t="s">
        <v>780</v>
      </c>
      <c r="G399" s="235"/>
      <c r="H399" s="238">
        <v>6091.3620000000001</v>
      </c>
      <c r="I399" s="239"/>
      <c r="J399" s="235"/>
      <c r="K399" s="235"/>
      <c r="L399" s="240"/>
      <c r="M399" s="241"/>
      <c r="N399" s="242"/>
      <c r="O399" s="242"/>
      <c r="P399" s="242"/>
      <c r="Q399" s="242"/>
      <c r="R399" s="242"/>
      <c r="S399" s="242"/>
      <c r="T399" s="24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4" t="s">
        <v>170</v>
      </c>
      <c r="AU399" s="244" t="s">
        <v>21</v>
      </c>
      <c r="AV399" s="13" t="s">
        <v>89</v>
      </c>
      <c r="AW399" s="13" t="s">
        <v>36</v>
      </c>
      <c r="AX399" s="13" t="s">
        <v>21</v>
      </c>
      <c r="AY399" s="244" t="s">
        <v>160</v>
      </c>
    </row>
    <row r="400" s="2" customFormat="1" ht="24.15" customHeight="1">
      <c r="A400" s="37"/>
      <c r="B400" s="38"/>
      <c r="C400" s="215" t="s">
        <v>781</v>
      </c>
      <c r="D400" s="215" t="s">
        <v>162</v>
      </c>
      <c r="E400" s="216" t="s">
        <v>782</v>
      </c>
      <c r="F400" s="217" t="s">
        <v>783</v>
      </c>
      <c r="G400" s="218" t="s">
        <v>261</v>
      </c>
      <c r="H400" s="219">
        <v>12.506</v>
      </c>
      <c r="I400" s="220"/>
      <c r="J400" s="221">
        <f>ROUND(I400*H400,2)</f>
        <v>0</v>
      </c>
      <c r="K400" s="222"/>
      <c r="L400" s="43"/>
      <c r="M400" s="223" t="s">
        <v>1</v>
      </c>
      <c r="N400" s="224" t="s">
        <v>45</v>
      </c>
      <c r="O400" s="90"/>
      <c r="P400" s="225">
        <f>O400*H400</f>
        <v>0</v>
      </c>
      <c r="Q400" s="225">
        <v>0</v>
      </c>
      <c r="R400" s="225">
        <f>Q400*H400</f>
        <v>0</v>
      </c>
      <c r="S400" s="225">
        <v>0</v>
      </c>
      <c r="T400" s="226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227" t="s">
        <v>166</v>
      </c>
      <c r="AT400" s="227" t="s">
        <v>162</v>
      </c>
      <c r="AU400" s="227" t="s">
        <v>21</v>
      </c>
      <c r="AY400" s="16" t="s">
        <v>160</v>
      </c>
      <c r="BE400" s="228">
        <f>IF(N400="základní",J400,0)</f>
        <v>0</v>
      </c>
      <c r="BF400" s="228">
        <f>IF(N400="snížená",J400,0)</f>
        <v>0</v>
      </c>
      <c r="BG400" s="228">
        <f>IF(N400="zákl. přenesená",J400,0)</f>
        <v>0</v>
      </c>
      <c r="BH400" s="228">
        <f>IF(N400="sníž. přenesená",J400,0)</f>
        <v>0</v>
      </c>
      <c r="BI400" s="228">
        <f>IF(N400="nulová",J400,0)</f>
        <v>0</v>
      </c>
      <c r="BJ400" s="16" t="s">
        <v>21</v>
      </c>
      <c r="BK400" s="228">
        <f>ROUND(I400*H400,2)</f>
        <v>0</v>
      </c>
      <c r="BL400" s="16" t="s">
        <v>166</v>
      </c>
      <c r="BM400" s="227" t="s">
        <v>784</v>
      </c>
    </row>
    <row r="401" s="2" customFormat="1">
      <c r="A401" s="37"/>
      <c r="B401" s="38"/>
      <c r="C401" s="39"/>
      <c r="D401" s="229" t="s">
        <v>168</v>
      </c>
      <c r="E401" s="39"/>
      <c r="F401" s="230" t="s">
        <v>785</v>
      </c>
      <c r="G401" s="39"/>
      <c r="H401" s="39"/>
      <c r="I401" s="231"/>
      <c r="J401" s="39"/>
      <c r="K401" s="39"/>
      <c r="L401" s="43"/>
      <c r="M401" s="232"/>
      <c r="N401" s="233"/>
      <c r="O401" s="90"/>
      <c r="P401" s="90"/>
      <c r="Q401" s="90"/>
      <c r="R401" s="90"/>
      <c r="S401" s="90"/>
      <c r="T401" s="91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T401" s="16" t="s">
        <v>168</v>
      </c>
      <c r="AU401" s="16" t="s">
        <v>21</v>
      </c>
    </row>
    <row r="402" s="13" customFormat="1">
      <c r="A402" s="13"/>
      <c r="B402" s="234"/>
      <c r="C402" s="235"/>
      <c r="D402" s="229" t="s">
        <v>170</v>
      </c>
      <c r="E402" s="236" t="s">
        <v>1</v>
      </c>
      <c r="F402" s="237" t="s">
        <v>786</v>
      </c>
      <c r="G402" s="235"/>
      <c r="H402" s="238">
        <v>12.506</v>
      </c>
      <c r="I402" s="239"/>
      <c r="J402" s="235"/>
      <c r="K402" s="235"/>
      <c r="L402" s="240"/>
      <c r="M402" s="241"/>
      <c r="N402" s="242"/>
      <c r="O402" s="242"/>
      <c r="P402" s="242"/>
      <c r="Q402" s="242"/>
      <c r="R402" s="242"/>
      <c r="S402" s="242"/>
      <c r="T402" s="24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4" t="s">
        <v>170</v>
      </c>
      <c r="AU402" s="244" t="s">
        <v>21</v>
      </c>
      <c r="AV402" s="13" t="s">
        <v>89</v>
      </c>
      <c r="AW402" s="13" t="s">
        <v>36</v>
      </c>
      <c r="AX402" s="13" t="s">
        <v>21</v>
      </c>
      <c r="AY402" s="244" t="s">
        <v>160</v>
      </c>
    </row>
    <row r="403" s="2" customFormat="1" ht="37.8" customHeight="1">
      <c r="A403" s="37"/>
      <c r="B403" s="38"/>
      <c r="C403" s="215" t="s">
        <v>787</v>
      </c>
      <c r="D403" s="215" t="s">
        <v>162</v>
      </c>
      <c r="E403" s="216" t="s">
        <v>788</v>
      </c>
      <c r="F403" s="217" t="s">
        <v>789</v>
      </c>
      <c r="G403" s="218" t="s">
        <v>261</v>
      </c>
      <c r="H403" s="219">
        <v>199.273</v>
      </c>
      <c r="I403" s="220"/>
      <c r="J403" s="221">
        <f>ROUND(I403*H403,2)</f>
        <v>0</v>
      </c>
      <c r="K403" s="222"/>
      <c r="L403" s="43"/>
      <c r="M403" s="223" t="s">
        <v>1</v>
      </c>
      <c r="N403" s="224" t="s">
        <v>45</v>
      </c>
      <c r="O403" s="90"/>
      <c r="P403" s="225">
        <f>O403*H403</f>
        <v>0</v>
      </c>
      <c r="Q403" s="225">
        <v>0</v>
      </c>
      <c r="R403" s="225">
        <f>Q403*H403</f>
        <v>0</v>
      </c>
      <c r="S403" s="225">
        <v>0</v>
      </c>
      <c r="T403" s="226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227" t="s">
        <v>166</v>
      </c>
      <c r="AT403" s="227" t="s">
        <v>162</v>
      </c>
      <c r="AU403" s="227" t="s">
        <v>21</v>
      </c>
      <c r="AY403" s="16" t="s">
        <v>160</v>
      </c>
      <c r="BE403" s="228">
        <f>IF(N403="základní",J403,0)</f>
        <v>0</v>
      </c>
      <c r="BF403" s="228">
        <f>IF(N403="snížená",J403,0)</f>
        <v>0</v>
      </c>
      <c r="BG403" s="228">
        <f>IF(N403="zákl. přenesená",J403,0)</f>
        <v>0</v>
      </c>
      <c r="BH403" s="228">
        <f>IF(N403="sníž. přenesená",J403,0)</f>
        <v>0</v>
      </c>
      <c r="BI403" s="228">
        <f>IF(N403="nulová",J403,0)</f>
        <v>0</v>
      </c>
      <c r="BJ403" s="16" t="s">
        <v>21</v>
      </c>
      <c r="BK403" s="228">
        <f>ROUND(I403*H403,2)</f>
        <v>0</v>
      </c>
      <c r="BL403" s="16" t="s">
        <v>166</v>
      </c>
      <c r="BM403" s="227" t="s">
        <v>790</v>
      </c>
    </row>
    <row r="404" s="13" customFormat="1">
      <c r="A404" s="13"/>
      <c r="B404" s="234"/>
      <c r="C404" s="235"/>
      <c r="D404" s="229" t="s">
        <v>170</v>
      </c>
      <c r="E404" s="236" t="s">
        <v>1</v>
      </c>
      <c r="F404" s="237" t="s">
        <v>791</v>
      </c>
      <c r="G404" s="235"/>
      <c r="H404" s="238">
        <v>199.273</v>
      </c>
      <c r="I404" s="239"/>
      <c r="J404" s="235"/>
      <c r="K404" s="235"/>
      <c r="L404" s="240"/>
      <c r="M404" s="241"/>
      <c r="N404" s="242"/>
      <c r="O404" s="242"/>
      <c r="P404" s="242"/>
      <c r="Q404" s="242"/>
      <c r="R404" s="242"/>
      <c r="S404" s="242"/>
      <c r="T404" s="24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4" t="s">
        <v>170</v>
      </c>
      <c r="AU404" s="244" t="s">
        <v>21</v>
      </c>
      <c r="AV404" s="13" t="s">
        <v>89</v>
      </c>
      <c r="AW404" s="13" t="s">
        <v>36</v>
      </c>
      <c r="AX404" s="13" t="s">
        <v>21</v>
      </c>
      <c r="AY404" s="244" t="s">
        <v>160</v>
      </c>
    </row>
    <row r="405" s="2" customFormat="1" ht="33" customHeight="1">
      <c r="A405" s="37"/>
      <c r="B405" s="38"/>
      <c r="C405" s="215" t="s">
        <v>792</v>
      </c>
      <c r="D405" s="215" t="s">
        <v>162</v>
      </c>
      <c r="E405" s="216" t="s">
        <v>793</v>
      </c>
      <c r="F405" s="217" t="s">
        <v>794</v>
      </c>
      <c r="G405" s="218" t="s">
        <v>261</v>
      </c>
      <c r="H405" s="219">
        <v>107.732</v>
      </c>
      <c r="I405" s="220"/>
      <c r="J405" s="221">
        <f>ROUND(I405*H405,2)</f>
        <v>0</v>
      </c>
      <c r="K405" s="222"/>
      <c r="L405" s="43"/>
      <c r="M405" s="223" t="s">
        <v>1</v>
      </c>
      <c r="N405" s="224" t="s">
        <v>45</v>
      </c>
      <c r="O405" s="90"/>
      <c r="P405" s="225">
        <f>O405*H405</f>
        <v>0</v>
      </c>
      <c r="Q405" s="225">
        <v>0</v>
      </c>
      <c r="R405" s="225">
        <f>Q405*H405</f>
        <v>0</v>
      </c>
      <c r="S405" s="225">
        <v>0</v>
      </c>
      <c r="T405" s="226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227" t="s">
        <v>166</v>
      </c>
      <c r="AT405" s="227" t="s">
        <v>162</v>
      </c>
      <c r="AU405" s="227" t="s">
        <v>21</v>
      </c>
      <c r="AY405" s="16" t="s">
        <v>160</v>
      </c>
      <c r="BE405" s="228">
        <f>IF(N405="základní",J405,0)</f>
        <v>0</v>
      </c>
      <c r="BF405" s="228">
        <f>IF(N405="snížená",J405,0)</f>
        <v>0</v>
      </c>
      <c r="BG405" s="228">
        <f>IF(N405="zákl. přenesená",J405,0)</f>
        <v>0</v>
      </c>
      <c r="BH405" s="228">
        <f>IF(N405="sníž. přenesená",J405,0)</f>
        <v>0</v>
      </c>
      <c r="BI405" s="228">
        <f>IF(N405="nulová",J405,0)</f>
        <v>0</v>
      </c>
      <c r="BJ405" s="16" t="s">
        <v>21</v>
      </c>
      <c r="BK405" s="228">
        <f>ROUND(I405*H405,2)</f>
        <v>0</v>
      </c>
      <c r="BL405" s="16" t="s">
        <v>166</v>
      </c>
      <c r="BM405" s="227" t="s">
        <v>795</v>
      </c>
    </row>
    <row r="406" s="13" customFormat="1">
      <c r="A406" s="13"/>
      <c r="B406" s="234"/>
      <c r="C406" s="235"/>
      <c r="D406" s="229" t="s">
        <v>170</v>
      </c>
      <c r="E406" s="236" t="s">
        <v>1</v>
      </c>
      <c r="F406" s="237" t="s">
        <v>796</v>
      </c>
      <c r="G406" s="235"/>
      <c r="H406" s="238">
        <v>107.732</v>
      </c>
      <c r="I406" s="239"/>
      <c r="J406" s="235"/>
      <c r="K406" s="235"/>
      <c r="L406" s="240"/>
      <c r="M406" s="241"/>
      <c r="N406" s="242"/>
      <c r="O406" s="242"/>
      <c r="P406" s="242"/>
      <c r="Q406" s="242"/>
      <c r="R406" s="242"/>
      <c r="S406" s="242"/>
      <c r="T406" s="24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4" t="s">
        <v>170</v>
      </c>
      <c r="AU406" s="244" t="s">
        <v>21</v>
      </c>
      <c r="AV406" s="13" t="s">
        <v>89</v>
      </c>
      <c r="AW406" s="13" t="s">
        <v>36</v>
      </c>
      <c r="AX406" s="13" t="s">
        <v>21</v>
      </c>
      <c r="AY406" s="244" t="s">
        <v>160</v>
      </c>
    </row>
    <row r="407" s="12" customFormat="1" ht="22.8" customHeight="1">
      <c r="A407" s="12"/>
      <c r="B407" s="199"/>
      <c r="C407" s="200"/>
      <c r="D407" s="201" t="s">
        <v>79</v>
      </c>
      <c r="E407" s="213" t="s">
        <v>670</v>
      </c>
      <c r="F407" s="213" t="s">
        <v>797</v>
      </c>
      <c r="G407" s="200"/>
      <c r="H407" s="200"/>
      <c r="I407" s="203"/>
      <c r="J407" s="214">
        <f>BK407</f>
        <v>0</v>
      </c>
      <c r="K407" s="200"/>
      <c r="L407" s="205"/>
      <c r="M407" s="206"/>
      <c r="N407" s="207"/>
      <c r="O407" s="207"/>
      <c r="P407" s="208">
        <f>P408</f>
        <v>0</v>
      </c>
      <c r="Q407" s="207"/>
      <c r="R407" s="208">
        <f>R408</f>
        <v>0</v>
      </c>
      <c r="S407" s="207"/>
      <c r="T407" s="209">
        <f>T408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10" t="s">
        <v>21</v>
      </c>
      <c r="AT407" s="211" t="s">
        <v>79</v>
      </c>
      <c r="AU407" s="211" t="s">
        <v>21</v>
      </c>
      <c r="AY407" s="210" t="s">
        <v>160</v>
      </c>
      <c r="BK407" s="212">
        <f>BK408</f>
        <v>0</v>
      </c>
    </row>
    <row r="408" s="2" customFormat="1" ht="24.15" customHeight="1">
      <c r="A408" s="37"/>
      <c r="B408" s="38"/>
      <c r="C408" s="215" t="s">
        <v>798</v>
      </c>
      <c r="D408" s="215" t="s">
        <v>162</v>
      </c>
      <c r="E408" s="216" t="s">
        <v>799</v>
      </c>
      <c r="F408" s="217" t="s">
        <v>800</v>
      </c>
      <c r="G408" s="218" t="s">
        <v>261</v>
      </c>
      <c r="H408" s="219">
        <v>814.947</v>
      </c>
      <c r="I408" s="220"/>
      <c r="J408" s="221">
        <f>ROUND(I408*H408,2)</f>
        <v>0</v>
      </c>
      <c r="K408" s="222"/>
      <c r="L408" s="43"/>
      <c r="M408" s="223" t="s">
        <v>1</v>
      </c>
      <c r="N408" s="224" t="s">
        <v>45</v>
      </c>
      <c r="O408" s="90"/>
      <c r="P408" s="225">
        <f>O408*H408</f>
        <v>0</v>
      </c>
      <c r="Q408" s="225">
        <v>0</v>
      </c>
      <c r="R408" s="225">
        <f>Q408*H408</f>
        <v>0</v>
      </c>
      <c r="S408" s="225">
        <v>0</v>
      </c>
      <c r="T408" s="226">
        <f>S408*H408</f>
        <v>0</v>
      </c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R408" s="227" t="s">
        <v>166</v>
      </c>
      <c r="AT408" s="227" t="s">
        <v>162</v>
      </c>
      <c r="AU408" s="227" t="s">
        <v>89</v>
      </c>
      <c r="AY408" s="16" t="s">
        <v>160</v>
      </c>
      <c r="BE408" s="228">
        <f>IF(N408="základní",J408,0)</f>
        <v>0</v>
      </c>
      <c r="BF408" s="228">
        <f>IF(N408="snížená",J408,0)</f>
        <v>0</v>
      </c>
      <c r="BG408" s="228">
        <f>IF(N408="zákl. přenesená",J408,0)</f>
        <v>0</v>
      </c>
      <c r="BH408" s="228">
        <f>IF(N408="sníž. přenesená",J408,0)</f>
        <v>0</v>
      </c>
      <c r="BI408" s="228">
        <f>IF(N408="nulová",J408,0)</f>
        <v>0</v>
      </c>
      <c r="BJ408" s="16" t="s">
        <v>21</v>
      </c>
      <c r="BK408" s="228">
        <f>ROUND(I408*H408,2)</f>
        <v>0</v>
      </c>
      <c r="BL408" s="16" t="s">
        <v>166</v>
      </c>
      <c r="BM408" s="227" t="s">
        <v>801</v>
      </c>
    </row>
    <row r="409" s="12" customFormat="1" ht="25.92" customHeight="1">
      <c r="A409" s="12"/>
      <c r="B409" s="199"/>
      <c r="C409" s="200"/>
      <c r="D409" s="201" t="s">
        <v>79</v>
      </c>
      <c r="E409" s="202" t="s">
        <v>802</v>
      </c>
      <c r="F409" s="202" t="s">
        <v>803</v>
      </c>
      <c r="G409" s="200"/>
      <c r="H409" s="200"/>
      <c r="I409" s="203"/>
      <c r="J409" s="204">
        <f>BK409</f>
        <v>0</v>
      </c>
      <c r="K409" s="200"/>
      <c r="L409" s="205"/>
      <c r="M409" s="206"/>
      <c r="N409" s="207"/>
      <c r="O409" s="207"/>
      <c r="P409" s="208">
        <f>P410</f>
        <v>0</v>
      </c>
      <c r="Q409" s="207"/>
      <c r="R409" s="208">
        <f>R410</f>
        <v>2.3395714000000005</v>
      </c>
      <c r="S409" s="207"/>
      <c r="T409" s="209">
        <f>T410</f>
        <v>0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210" t="s">
        <v>89</v>
      </c>
      <c r="AT409" s="211" t="s">
        <v>79</v>
      </c>
      <c r="AU409" s="211" t="s">
        <v>80</v>
      </c>
      <c r="AY409" s="210" t="s">
        <v>160</v>
      </c>
      <c r="BK409" s="212">
        <f>BK410</f>
        <v>0</v>
      </c>
    </row>
    <row r="410" s="12" customFormat="1" ht="22.8" customHeight="1">
      <c r="A410" s="12"/>
      <c r="B410" s="199"/>
      <c r="C410" s="200"/>
      <c r="D410" s="201" t="s">
        <v>79</v>
      </c>
      <c r="E410" s="213" t="s">
        <v>804</v>
      </c>
      <c r="F410" s="213" t="s">
        <v>805</v>
      </c>
      <c r="G410" s="200"/>
      <c r="H410" s="200"/>
      <c r="I410" s="203"/>
      <c r="J410" s="214">
        <f>BK410</f>
        <v>0</v>
      </c>
      <c r="K410" s="200"/>
      <c r="L410" s="205"/>
      <c r="M410" s="206"/>
      <c r="N410" s="207"/>
      <c r="O410" s="207"/>
      <c r="P410" s="208">
        <f>SUM(P411:P439)</f>
        <v>0</v>
      </c>
      <c r="Q410" s="207"/>
      <c r="R410" s="208">
        <f>SUM(R411:R439)</f>
        <v>2.3395714000000005</v>
      </c>
      <c r="S410" s="207"/>
      <c r="T410" s="209">
        <f>SUM(T411:T439)</f>
        <v>0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210" t="s">
        <v>89</v>
      </c>
      <c r="AT410" s="211" t="s">
        <v>79</v>
      </c>
      <c r="AU410" s="211" t="s">
        <v>21</v>
      </c>
      <c r="AY410" s="210" t="s">
        <v>160</v>
      </c>
      <c r="BK410" s="212">
        <f>SUM(BK411:BK439)</f>
        <v>0</v>
      </c>
    </row>
    <row r="411" s="2" customFormat="1" ht="24.15" customHeight="1">
      <c r="A411" s="37"/>
      <c r="B411" s="38"/>
      <c r="C411" s="215" t="s">
        <v>806</v>
      </c>
      <c r="D411" s="215" t="s">
        <v>162</v>
      </c>
      <c r="E411" s="216" t="s">
        <v>807</v>
      </c>
      <c r="F411" s="217" t="s">
        <v>808</v>
      </c>
      <c r="G411" s="218" t="s">
        <v>184</v>
      </c>
      <c r="H411" s="219">
        <v>73.719999999999999</v>
      </c>
      <c r="I411" s="220"/>
      <c r="J411" s="221">
        <f>ROUND(I411*H411,2)</f>
        <v>0</v>
      </c>
      <c r="K411" s="222"/>
      <c r="L411" s="43"/>
      <c r="M411" s="223" t="s">
        <v>1</v>
      </c>
      <c r="N411" s="224" t="s">
        <v>45</v>
      </c>
      <c r="O411" s="90"/>
      <c r="P411" s="225">
        <f>O411*H411</f>
        <v>0</v>
      </c>
      <c r="Q411" s="225">
        <v>0</v>
      </c>
      <c r="R411" s="225">
        <f>Q411*H411</f>
        <v>0</v>
      </c>
      <c r="S411" s="225">
        <v>0</v>
      </c>
      <c r="T411" s="226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227" t="s">
        <v>242</v>
      </c>
      <c r="AT411" s="227" t="s">
        <v>162</v>
      </c>
      <c r="AU411" s="227" t="s">
        <v>89</v>
      </c>
      <c r="AY411" s="16" t="s">
        <v>160</v>
      </c>
      <c r="BE411" s="228">
        <f>IF(N411="základní",J411,0)</f>
        <v>0</v>
      </c>
      <c r="BF411" s="228">
        <f>IF(N411="snížená",J411,0)</f>
        <v>0</v>
      </c>
      <c r="BG411" s="228">
        <f>IF(N411="zákl. přenesená",J411,0)</f>
        <v>0</v>
      </c>
      <c r="BH411" s="228">
        <f>IF(N411="sníž. přenesená",J411,0)</f>
        <v>0</v>
      </c>
      <c r="BI411" s="228">
        <f>IF(N411="nulová",J411,0)</f>
        <v>0</v>
      </c>
      <c r="BJ411" s="16" t="s">
        <v>21</v>
      </c>
      <c r="BK411" s="228">
        <f>ROUND(I411*H411,2)</f>
        <v>0</v>
      </c>
      <c r="BL411" s="16" t="s">
        <v>242</v>
      </c>
      <c r="BM411" s="227" t="s">
        <v>809</v>
      </c>
    </row>
    <row r="412" s="2" customFormat="1">
      <c r="A412" s="37"/>
      <c r="B412" s="38"/>
      <c r="C412" s="39"/>
      <c r="D412" s="229" t="s">
        <v>168</v>
      </c>
      <c r="E412" s="39"/>
      <c r="F412" s="230" t="s">
        <v>810</v>
      </c>
      <c r="G412" s="39"/>
      <c r="H412" s="39"/>
      <c r="I412" s="231"/>
      <c r="J412" s="39"/>
      <c r="K412" s="39"/>
      <c r="L412" s="43"/>
      <c r="M412" s="232"/>
      <c r="N412" s="233"/>
      <c r="O412" s="90"/>
      <c r="P412" s="90"/>
      <c r="Q412" s="90"/>
      <c r="R412" s="90"/>
      <c r="S412" s="90"/>
      <c r="T412" s="91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T412" s="16" t="s">
        <v>168</v>
      </c>
      <c r="AU412" s="16" t="s">
        <v>89</v>
      </c>
    </row>
    <row r="413" s="13" customFormat="1">
      <c r="A413" s="13"/>
      <c r="B413" s="234"/>
      <c r="C413" s="235"/>
      <c r="D413" s="229" t="s">
        <v>170</v>
      </c>
      <c r="E413" s="236" t="s">
        <v>1</v>
      </c>
      <c r="F413" s="237" t="s">
        <v>811</v>
      </c>
      <c r="G413" s="235"/>
      <c r="H413" s="238">
        <v>73.719999999999999</v>
      </c>
      <c r="I413" s="239"/>
      <c r="J413" s="235"/>
      <c r="K413" s="235"/>
      <c r="L413" s="240"/>
      <c r="M413" s="241"/>
      <c r="N413" s="242"/>
      <c r="O413" s="242"/>
      <c r="P413" s="242"/>
      <c r="Q413" s="242"/>
      <c r="R413" s="242"/>
      <c r="S413" s="242"/>
      <c r="T413" s="24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4" t="s">
        <v>170</v>
      </c>
      <c r="AU413" s="244" t="s">
        <v>89</v>
      </c>
      <c r="AV413" s="13" t="s">
        <v>89</v>
      </c>
      <c r="AW413" s="13" t="s">
        <v>36</v>
      </c>
      <c r="AX413" s="13" t="s">
        <v>21</v>
      </c>
      <c r="AY413" s="244" t="s">
        <v>160</v>
      </c>
    </row>
    <row r="414" s="2" customFormat="1" ht="16.5" customHeight="1">
      <c r="A414" s="37"/>
      <c r="B414" s="38"/>
      <c r="C414" s="245" t="s">
        <v>812</v>
      </c>
      <c r="D414" s="245" t="s">
        <v>231</v>
      </c>
      <c r="E414" s="246" t="s">
        <v>813</v>
      </c>
      <c r="F414" s="247" t="s">
        <v>814</v>
      </c>
      <c r="G414" s="248" t="s">
        <v>261</v>
      </c>
      <c r="H414" s="249">
        <v>0.029000000000000001</v>
      </c>
      <c r="I414" s="250"/>
      <c r="J414" s="251">
        <f>ROUND(I414*H414,2)</f>
        <v>0</v>
      </c>
      <c r="K414" s="252"/>
      <c r="L414" s="253"/>
      <c r="M414" s="254" t="s">
        <v>1</v>
      </c>
      <c r="N414" s="255" t="s">
        <v>45</v>
      </c>
      <c r="O414" s="90"/>
      <c r="P414" s="225">
        <f>O414*H414</f>
        <v>0</v>
      </c>
      <c r="Q414" s="225">
        <v>0</v>
      </c>
      <c r="R414" s="225">
        <f>Q414*H414</f>
        <v>0</v>
      </c>
      <c r="S414" s="225">
        <v>0</v>
      </c>
      <c r="T414" s="226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227" t="s">
        <v>324</v>
      </c>
      <c r="AT414" s="227" t="s">
        <v>231</v>
      </c>
      <c r="AU414" s="227" t="s">
        <v>89</v>
      </c>
      <c r="AY414" s="16" t="s">
        <v>160</v>
      </c>
      <c r="BE414" s="228">
        <f>IF(N414="základní",J414,0)</f>
        <v>0</v>
      </c>
      <c r="BF414" s="228">
        <f>IF(N414="snížená",J414,0)</f>
        <v>0</v>
      </c>
      <c r="BG414" s="228">
        <f>IF(N414="zákl. přenesená",J414,0)</f>
        <v>0</v>
      </c>
      <c r="BH414" s="228">
        <f>IF(N414="sníž. přenesená",J414,0)</f>
        <v>0</v>
      </c>
      <c r="BI414" s="228">
        <f>IF(N414="nulová",J414,0)</f>
        <v>0</v>
      </c>
      <c r="BJ414" s="16" t="s">
        <v>21</v>
      </c>
      <c r="BK414" s="228">
        <f>ROUND(I414*H414,2)</f>
        <v>0</v>
      </c>
      <c r="BL414" s="16" t="s">
        <v>242</v>
      </c>
      <c r="BM414" s="227" t="s">
        <v>815</v>
      </c>
    </row>
    <row r="415" s="13" customFormat="1">
      <c r="A415" s="13"/>
      <c r="B415" s="234"/>
      <c r="C415" s="235"/>
      <c r="D415" s="229" t="s">
        <v>170</v>
      </c>
      <c r="E415" s="236" t="s">
        <v>1</v>
      </c>
      <c r="F415" s="237" t="s">
        <v>816</v>
      </c>
      <c r="G415" s="235"/>
      <c r="H415" s="238">
        <v>0.029000000000000001</v>
      </c>
      <c r="I415" s="239"/>
      <c r="J415" s="235"/>
      <c r="K415" s="235"/>
      <c r="L415" s="240"/>
      <c r="M415" s="241"/>
      <c r="N415" s="242"/>
      <c r="O415" s="242"/>
      <c r="P415" s="242"/>
      <c r="Q415" s="242"/>
      <c r="R415" s="242"/>
      <c r="S415" s="242"/>
      <c r="T415" s="24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4" t="s">
        <v>170</v>
      </c>
      <c r="AU415" s="244" t="s">
        <v>89</v>
      </c>
      <c r="AV415" s="13" t="s">
        <v>89</v>
      </c>
      <c r="AW415" s="13" t="s">
        <v>36</v>
      </c>
      <c r="AX415" s="13" t="s">
        <v>80</v>
      </c>
      <c r="AY415" s="244" t="s">
        <v>160</v>
      </c>
    </row>
    <row r="416" s="14" customFormat="1">
      <c r="A416" s="14"/>
      <c r="B416" s="256"/>
      <c r="C416" s="257"/>
      <c r="D416" s="229" t="s">
        <v>170</v>
      </c>
      <c r="E416" s="258" t="s">
        <v>1</v>
      </c>
      <c r="F416" s="259" t="s">
        <v>284</v>
      </c>
      <c r="G416" s="257"/>
      <c r="H416" s="260">
        <v>0.029000000000000001</v>
      </c>
      <c r="I416" s="261"/>
      <c r="J416" s="257"/>
      <c r="K416" s="257"/>
      <c r="L416" s="262"/>
      <c r="M416" s="263"/>
      <c r="N416" s="264"/>
      <c r="O416" s="264"/>
      <c r="P416" s="264"/>
      <c r="Q416" s="264"/>
      <c r="R416" s="264"/>
      <c r="S416" s="264"/>
      <c r="T416" s="265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6" t="s">
        <v>170</v>
      </c>
      <c r="AU416" s="266" t="s">
        <v>89</v>
      </c>
      <c r="AV416" s="14" t="s">
        <v>166</v>
      </c>
      <c r="AW416" s="14" t="s">
        <v>36</v>
      </c>
      <c r="AX416" s="14" t="s">
        <v>21</v>
      </c>
      <c r="AY416" s="266" t="s">
        <v>160</v>
      </c>
    </row>
    <row r="417" s="2" customFormat="1" ht="24.15" customHeight="1">
      <c r="A417" s="37"/>
      <c r="B417" s="38"/>
      <c r="C417" s="215" t="s">
        <v>817</v>
      </c>
      <c r="D417" s="215" t="s">
        <v>162</v>
      </c>
      <c r="E417" s="216" t="s">
        <v>818</v>
      </c>
      <c r="F417" s="217" t="s">
        <v>819</v>
      </c>
      <c r="G417" s="218" t="s">
        <v>184</v>
      </c>
      <c r="H417" s="219">
        <v>125.34</v>
      </c>
      <c r="I417" s="220"/>
      <c r="J417" s="221">
        <f>ROUND(I417*H417,2)</f>
        <v>0</v>
      </c>
      <c r="K417" s="222"/>
      <c r="L417" s="43"/>
      <c r="M417" s="223" t="s">
        <v>1</v>
      </c>
      <c r="N417" s="224" t="s">
        <v>45</v>
      </c>
      <c r="O417" s="90"/>
      <c r="P417" s="225">
        <f>O417*H417</f>
        <v>0</v>
      </c>
      <c r="Q417" s="225">
        <v>3.0000000000000001E-05</v>
      </c>
      <c r="R417" s="225">
        <f>Q417*H417</f>
        <v>0.0037602</v>
      </c>
      <c r="S417" s="225">
        <v>0</v>
      </c>
      <c r="T417" s="226">
        <f>S417*H417</f>
        <v>0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227" t="s">
        <v>242</v>
      </c>
      <c r="AT417" s="227" t="s">
        <v>162</v>
      </c>
      <c r="AU417" s="227" t="s">
        <v>89</v>
      </c>
      <c r="AY417" s="16" t="s">
        <v>160</v>
      </c>
      <c r="BE417" s="228">
        <f>IF(N417="základní",J417,0)</f>
        <v>0</v>
      </c>
      <c r="BF417" s="228">
        <f>IF(N417="snížená",J417,0)</f>
        <v>0</v>
      </c>
      <c r="BG417" s="228">
        <f>IF(N417="zákl. přenesená",J417,0)</f>
        <v>0</v>
      </c>
      <c r="BH417" s="228">
        <f>IF(N417="sníž. přenesená",J417,0)</f>
        <v>0</v>
      </c>
      <c r="BI417" s="228">
        <f>IF(N417="nulová",J417,0)</f>
        <v>0</v>
      </c>
      <c r="BJ417" s="16" t="s">
        <v>21</v>
      </c>
      <c r="BK417" s="228">
        <f>ROUND(I417*H417,2)</f>
        <v>0</v>
      </c>
      <c r="BL417" s="16" t="s">
        <v>242</v>
      </c>
      <c r="BM417" s="227" t="s">
        <v>820</v>
      </c>
    </row>
    <row r="418" s="13" customFormat="1">
      <c r="A418" s="13"/>
      <c r="B418" s="234"/>
      <c r="C418" s="235"/>
      <c r="D418" s="229" t="s">
        <v>170</v>
      </c>
      <c r="E418" s="236" t="s">
        <v>1</v>
      </c>
      <c r="F418" s="237" t="s">
        <v>821</v>
      </c>
      <c r="G418" s="235"/>
      <c r="H418" s="238">
        <v>125.34</v>
      </c>
      <c r="I418" s="239"/>
      <c r="J418" s="235"/>
      <c r="K418" s="235"/>
      <c r="L418" s="240"/>
      <c r="M418" s="241"/>
      <c r="N418" s="242"/>
      <c r="O418" s="242"/>
      <c r="P418" s="242"/>
      <c r="Q418" s="242"/>
      <c r="R418" s="242"/>
      <c r="S418" s="242"/>
      <c r="T418" s="24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4" t="s">
        <v>170</v>
      </c>
      <c r="AU418" s="244" t="s">
        <v>89</v>
      </c>
      <c r="AV418" s="13" t="s">
        <v>89</v>
      </c>
      <c r="AW418" s="13" t="s">
        <v>36</v>
      </c>
      <c r="AX418" s="13" t="s">
        <v>21</v>
      </c>
      <c r="AY418" s="244" t="s">
        <v>160</v>
      </c>
    </row>
    <row r="419" s="2" customFormat="1" ht="16.5" customHeight="1">
      <c r="A419" s="37"/>
      <c r="B419" s="38"/>
      <c r="C419" s="245" t="s">
        <v>822</v>
      </c>
      <c r="D419" s="245" t="s">
        <v>231</v>
      </c>
      <c r="E419" s="246" t="s">
        <v>823</v>
      </c>
      <c r="F419" s="247" t="s">
        <v>824</v>
      </c>
      <c r="G419" s="248" t="s">
        <v>261</v>
      </c>
      <c r="H419" s="249">
        <v>0.050000000000000003</v>
      </c>
      <c r="I419" s="250"/>
      <c r="J419" s="251">
        <f>ROUND(I419*H419,2)</f>
        <v>0</v>
      </c>
      <c r="K419" s="252"/>
      <c r="L419" s="253"/>
      <c r="M419" s="254" t="s">
        <v>1</v>
      </c>
      <c r="N419" s="255" t="s">
        <v>45</v>
      </c>
      <c r="O419" s="90"/>
      <c r="P419" s="225">
        <f>O419*H419</f>
        <v>0</v>
      </c>
      <c r="Q419" s="225">
        <v>1</v>
      </c>
      <c r="R419" s="225">
        <f>Q419*H419</f>
        <v>0.050000000000000003</v>
      </c>
      <c r="S419" s="225">
        <v>0</v>
      </c>
      <c r="T419" s="226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227" t="s">
        <v>324</v>
      </c>
      <c r="AT419" s="227" t="s">
        <v>231</v>
      </c>
      <c r="AU419" s="227" t="s">
        <v>89</v>
      </c>
      <c r="AY419" s="16" t="s">
        <v>160</v>
      </c>
      <c r="BE419" s="228">
        <f>IF(N419="základní",J419,0)</f>
        <v>0</v>
      </c>
      <c r="BF419" s="228">
        <f>IF(N419="snížená",J419,0)</f>
        <v>0</v>
      </c>
      <c r="BG419" s="228">
        <f>IF(N419="zákl. přenesená",J419,0)</f>
        <v>0</v>
      </c>
      <c r="BH419" s="228">
        <f>IF(N419="sníž. přenesená",J419,0)</f>
        <v>0</v>
      </c>
      <c r="BI419" s="228">
        <f>IF(N419="nulová",J419,0)</f>
        <v>0</v>
      </c>
      <c r="BJ419" s="16" t="s">
        <v>21</v>
      </c>
      <c r="BK419" s="228">
        <f>ROUND(I419*H419,2)</f>
        <v>0</v>
      </c>
      <c r="BL419" s="16" t="s">
        <v>242</v>
      </c>
      <c r="BM419" s="227" t="s">
        <v>825</v>
      </c>
    </row>
    <row r="420" s="13" customFormat="1">
      <c r="A420" s="13"/>
      <c r="B420" s="234"/>
      <c r="C420" s="235"/>
      <c r="D420" s="229" t="s">
        <v>170</v>
      </c>
      <c r="E420" s="236" t="s">
        <v>1</v>
      </c>
      <c r="F420" s="237" t="s">
        <v>826</v>
      </c>
      <c r="G420" s="235"/>
      <c r="H420" s="238">
        <v>0.050000000000000003</v>
      </c>
      <c r="I420" s="239"/>
      <c r="J420" s="235"/>
      <c r="K420" s="235"/>
      <c r="L420" s="240"/>
      <c r="M420" s="241"/>
      <c r="N420" s="242"/>
      <c r="O420" s="242"/>
      <c r="P420" s="242"/>
      <c r="Q420" s="242"/>
      <c r="R420" s="242"/>
      <c r="S420" s="242"/>
      <c r="T420" s="24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4" t="s">
        <v>170</v>
      </c>
      <c r="AU420" s="244" t="s">
        <v>89</v>
      </c>
      <c r="AV420" s="13" t="s">
        <v>89</v>
      </c>
      <c r="AW420" s="13" t="s">
        <v>36</v>
      </c>
      <c r="AX420" s="13" t="s">
        <v>21</v>
      </c>
      <c r="AY420" s="244" t="s">
        <v>160</v>
      </c>
    </row>
    <row r="421" s="2" customFormat="1" ht="24.15" customHeight="1">
      <c r="A421" s="37"/>
      <c r="B421" s="38"/>
      <c r="C421" s="215" t="s">
        <v>827</v>
      </c>
      <c r="D421" s="215" t="s">
        <v>162</v>
      </c>
      <c r="E421" s="216" t="s">
        <v>828</v>
      </c>
      <c r="F421" s="217" t="s">
        <v>829</v>
      </c>
      <c r="G421" s="218" t="s">
        <v>184</v>
      </c>
      <c r="H421" s="219">
        <v>176.88999999999999</v>
      </c>
      <c r="I421" s="220"/>
      <c r="J421" s="221">
        <f>ROUND(I421*H421,2)</f>
        <v>0</v>
      </c>
      <c r="K421" s="222"/>
      <c r="L421" s="43"/>
      <c r="M421" s="223" t="s">
        <v>1</v>
      </c>
      <c r="N421" s="224" t="s">
        <v>45</v>
      </c>
      <c r="O421" s="90"/>
      <c r="P421" s="225">
        <f>O421*H421</f>
        <v>0</v>
      </c>
      <c r="Q421" s="225">
        <v>0</v>
      </c>
      <c r="R421" s="225">
        <f>Q421*H421</f>
        <v>0</v>
      </c>
      <c r="S421" s="225">
        <v>0</v>
      </c>
      <c r="T421" s="226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227" t="s">
        <v>242</v>
      </c>
      <c r="AT421" s="227" t="s">
        <v>162</v>
      </c>
      <c r="AU421" s="227" t="s">
        <v>89</v>
      </c>
      <c r="AY421" s="16" t="s">
        <v>160</v>
      </c>
      <c r="BE421" s="228">
        <f>IF(N421="základní",J421,0)</f>
        <v>0</v>
      </c>
      <c r="BF421" s="228">
        <f>IF(N421="snížená",J421,0)</f>
        <v>0</v>
      </c>
      <c r="BG421" s="228">
        <f>IF(N421="zákl. přenesená",J421,0)</f>
        <v>0</v>
      </c>
      <c r="BH421" s="228">
        <f>IF(N421="sníž. přenesená",J421,0)</f>
        <v>0</v>
      </c>
      <c r="BI421" s="228">
        <f>IF(N421="nulová",J421,0)</f>
        <v>0</v>
      </c>
      <c r="BJ421" s="16" t="s">
        <v>21</v>
      </c>
      <c r="BK421" s="228">
        <f>ROUND(I421*H421,2)</f>
        <v>0</v>
      </c>
      <c r="BL421" s="16" t="s">
        <v>242</v>
      </c>
      <c r="BM421" s="227" t="s">
        <v>830</v>
      </c>
    </row>
    <row r="422" s="2" customFormat="1">
      <c r="A422" s="37"/>
      <c r="B422" s="38"/>
      <c r="C422" s="39"/>
      <c r="D422" s="229" t="s">
        <v>168</v>
      </c>
      <c r="E422" s="39"/>
      <c r="F422" s="230" t="s">
        <v>831</v>
      </c>
      <c r="G422" s="39"/>
      <c r="H422" s="39"/>
      <c r="I422" s="231"/>
      <c r="J422" s="39"/>
      <c r="K422" s="39"/>
      <c r="L422" s="43"/>
      <c r="M422" s="232"/>
      <c r="N422" s="233"/>
      <c r="O422" s="90"/>
      <c r="P422" s="90"/>
      <c r="Q422" s="90"/>
      <c r="R422" s="90"/>
      <c r="S422" s="90"/>
      <c r="T422" s="91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T422" s="16" t="s">
        <v>168</v>
      </c>
      <c r="AU422" s="16" t="s">
        <v>89</v>
      </c>
    </row>
    <row r="423" s="13" customFormat="1">
      <c r="A423" s="13"/>
      <c r="B423" s="234"/>
      <c r="C423" s="235"/>
      <c r="D423" s="229" t="s">
        <v>170</v>
      </c>
      <c r="E423" s="236" t="s">
        <v>1</v>
      </c>
      <c r="F423" s="237" t="s">
        <v>832</v>
      </c>
      <c r="G423" s="235"/>
      <c r="H423" s="238">
        <v>176.88999999999999</v>
      </c>
      <c r="I423" s="239"/>
      <c r="J423" s="235"/>
      <c r="K423" s="235"/>
      <c r="L423" s="240"/>
      <c r="M423" s="241"/>
      <c r="N423" s="242"/>
      <c r="O423" s="242"/>
      <c r="P423" s="242"/>
      <c r="Q423" s="242"/>
      <c r="R423" s="242"/>
      <c r="S423" s="242"/>
      <c r="T423" s="24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4" t="s">
        <v>170</v>
      </c>
      <c r="AU423" s="244" t="s">
        <v>89</v>
      </c>
      <c r="AV423" s="13" t="s">
        <v>89</v>
      </c>
      <c r="AW423" s="13" t="s">
        <v>36</v>
      </c>
      <c r="AX423" s="13" t="s">
        <v>80</v>
      </c>
      <c r="AY423" s="244" t="s">
        <v>160</v>
      </c>
    </row>
    <row r="424" s="14" customFormat="1">
      <c r="A424" s="14"/>
      <c r="B424" s="256"/>
      <c r="C424" s="257"/>
      <c r="D424" s="229" t="s">
        <v>170</v>
      </c>
      <c r="E424" s="258" t="s">
        <v>1</v>
      </c>
      <c r="F424" s="259" t="s">
        <v>284</v>
      </c>
      <c r="G424" s="257"/>
      <c r="H424" s="260">
        <v>176.88999999999999</v>
      </c>
      <c r="I424" s="261"/>
      <c r="J424" s="257"/>
      <c r="K424" s="257"/>
      <c r="L424" s="262"/>
      <c r="M424" s="263"/>
      <c r="N424" s="264"/>
      <c r="O424" s="264"/>
      <c r="P424" s="264"/>
      <c r="Q424" s="264"/>
      <c r="R424" s="264"/>
      <c r="S424" s="264"/>
      <c r="T424" s="26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6" t="s">
        <v>170</v>
      </c>
      <c r="AU424" s="266" t="s">
        <v>89</v>
      </c>
      <c r="AV424" s="14" t="s">
        <v>166</v>
      </c>
      <c r="AW424" s="14" t="s">
        <v>36</v>
      </c>
      <c r="AX424" s="14" t="s">
        <v>21</v>
      </c>
      <c r="AY424" s="266" t="s">
        <v>160</v>
      </c>
    </row>
    <row r="425" s="2" customFormat="1" ht="24.15" customHeight="1">
      <c r="A425" s="37"/>
      <c r="B425" s="38"/>
      <c r="C425" s="245" t="s">
        <v>833</v>
      </c>
      <c r="D425" s="245" t="s">
        <v>231</v>
      </c>
      <c r="E425" s="246" t="s">
        <v>834</v>
      </c>
      <c r="F425" s="247" t="s">
        <v>835</v>
      </c>
      <c r="G425" s="248" t="s">
        <v>184</v>
      </c>
      <c r="H425" s="249">
        <v>212.268</v>
      </c>
      <c r="I425" s="250"/>
      <c r="J425" s="251">
        <f>ROUND(I425*H425,2)</f>
        <v>0</v>
      </c>
      <c r="K425" s="252"/>
      <c r="L425" s="253"/>
      <c r="M425" s="254" t="s">
        <v>1</v>
      </c>
      <c r="N425" s="255" t="s">
        <v>45</v>
      </c>
      <c r="O425" s="90"/>
      <c r="P425" s="225">
        <f>O425*H425</f>
        <v>0</v>
      </c>
      <c r="Q425" s="225">
        <v>0.001</v>
      </c>
      <c r="R425" s="225">
        <f>Q425*H425</f>
        <v>0.21226800000000001</v>
      </c>
      <c r="S425" s="225">
        <v>0</v>
      </c>
      <c r="T425" s="226">
        <f>S425*H425</f>
        <v>0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R425" s="227" t="s">
        <v>324</v>
      </c>
      <c r="AT425" s="227" t="s">
        <v>231</v>
      </c>
      <c r="AU425" s="227" t="s">
        <v>89</v>
      </c>
      <c r="AY425" s="16" t="s">
        <v>160</v>
      </c>
      <c r="BE425" s="228">
        <f>IF(N425="základní",J425,0)</f>
        <v>0</v>
      </c>
      <c r="BF425" s="228">
        <f>IF(N425="snížená",J425,0)</f>
        <v>0</v>
      </c>
      <c r="BG425" s="228">
        <f>IF(N425="zákl. přenesená",J425,0)</f>
        <v>0</v>
      </c>
      <c r="BH425" s="228">
        <f>IF(N425="sníž. přenesená",J425,0)</f>
        <v>0</v>
      </c>
      <c r="BI425" s="228">
        <f>IF(N425="nulová",J425,0)</f>
        <v>0</v>
      </c>
      <c r="BJ425" s="16" t="s">
        <v>21</v>
      </c>
      <c r="BK425" s="228">
        <f>ROUND(I425*H425,2)</f>
        <v>0</v>
      </c>
      <c r="BL425" s="16" t="s">
        <v>242</v>
      </c>
      <c r="BM425" s="227" t="s">
        <v>836</v>
      </c>
    </row>
    <row r="426" s="13" customFormat="1">
      <c r="A426" s="13"/>
      <c r="B426" s="234"/>
      <c r="C426" s="235"/>
      <c r="D426" s="229" t="s">
        <v>170</v>
      </c>
      <c r="E426" s="236" t="s">
        <v>1</v>
      </c>
      <c r="F426" s="237" t="s">
        <v>837</v>
      </c>
      <c r="G426" s="235"/>
      <c r="H426" s="238">
        <v>212.268</v>
      </c>
      <c r="I426" s="239"/>
      <c r="J426" s="235"/>
      <c r="K426" s="235"/>
      <c r="L426" s="240"/>
      <c r="M426" s="241"/>
      <c r="N426" s="242"/>
      <c r="O426" s="242"/>
      <c r="P426" s="242"/>
      <c r="Q426" s="242"/>
      <c r="R426" s="242"/>
      <c r="S426" s="242"/>
      <c r="T426" s="24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4" t="s">
        <v>170</v>
      </c>
      <c r="AU426" s="244" t="s">
        <v>89</v>
      </c>
      <c r="AV426" s="13" t="s">
        <v>89</v>
      </c>
      <c r="AW426" s="13" t="s">
        <v>36</v>
      </c>
      <c r="AX426" s="13" t="s">
        <v>21</v>
      </c>
      <c r="AY426" s="244" t="s">
        <v>160</v>
      </c>
    </row>
    <row r="427" s="2" customFormat="1" ht="21.75" customHeight="1">
      <c r="A427" s="37"/>
      <c r="B427" s="38"/>
      <c r="C427" s="215" t="s">
        <v>838</v>
      </c>
      <c r="D427" s="215" t="s">
        <v>162</v>
      </c>
      <c r="E427" s="216" t="s">
        <v>839</v>
      </c>
      <c r="F427" s="217" t="s">
        <v>840</v>
      </c>
      <c r="G427" s="218" t="s">
        <v>184</v>
      </c>
      <c r="H427" s="219">
        <v>248.56</v>
      </c>
      <c r="I427" s="220"/>
      <c r="J427" s="221">
        <f>ROUND(I427*H427,2)</f>
        <v>0</v>
      </c>
      <c r="K427" s="222"/>
      <c r="L427" s="43"/>
      <c r="M427" s="223" t="s">
        <v>1</v>
      </c>
      <c r="N427" s="224" t="s">
        <v>45</v>
      </c>
      <c r="O427" s="90"/>
      <c r="P427" s="225">
        <f>O427*H427</f>
        <v>0</v>
      </c>
      <c r="Q427" s="225">
        <v>0.00038000000000000002</v>
      </c>
      <c r="R427" s="225">
        <f>Q427*H427</f>
        <v>0.094452800000000003</v>
      </c>
      <c r="S427" s="225">
        <v>0</v>
      </c>
      <c r="T427" s="226">
        <f>S427*H427</f>
        <v>0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227" t="s">
        <v>242</v>
      </c>
      <c r="AT427" s="227" t="s">
        <v>162</v>
      </c>
      <c r="AU427" s="227" t="s">
        <v>89</v>
      </c>
      <c r="AY427" s="16" t="s">
        <v>160</v>
      </c>
      <c r="BE427" s="228">
        <f>IF(N427="základní",J427,0)</f>
        <v>0</v>
      </c>
      <c r="BF427" s="228">
        <f>IF(N427="snížená",J427,0)</f>
        <v>0</v>
      </c>
      <c r="BG427" s="228">
        <f>IF(N427="zákl. přenesená",J427,0)</f>
        <v>0</v>
      </c>
      <c r="BH427" s="228">
        <f>IF(N427="sníž. přenesená",J427,0)</f>
        <v>0</v>
      </c>
      <c r="BI427" s="228">
        <f>IF(N427="nulová",J427,0)</f>
        <v>0</v>
      </c>
      <c r="BJ427" s="16" t="s">
        <v>21</v>
      </c>
      <c r="BK427" s="228">
        <f>ROUND(I427*H427,2)</f>
        <v>0</v>
      </c>
      <c r="BL427" s="16" t="s">
        <v>242</v>
      </c>
      <c r="BM427" s="227" t="s">
        <v>841</v>
      </c>
    </row>
    <row r="428" s="2" customFormat="1">
      <c r="A428" s="37"/>
      <c r="B428" s="38"/>
      <c r="C428" s="39"/>
      <c r="D428" s="229" t="s">
        <v>168</v>
      </c>
      <c r="E428" s="39"/>
      <c r="F428" s="230" t="s">
        <v>842</v>
      </c>
      <c r="G428" s="39"/>
      <c r="H428" s="39"/>
      <c r="I428" s="231"/>
      <c r="J428" s="39"/>
      <c r="K428" s="39"/>
      <c r="L428" s="43"/>
      <c r="M428" s="232"/>
      <c r="N428" s="233"/>
      <c r="O428" s="90"/>
      <c r="P428" s="90"/>
      <c r="Q428" s="90"/>
      <c r="R428" s="90"/>
      <c r="S428" s="90"/>
      <c r="T428" s="91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T428" s="16" t="s">
        <v>168</v>
      </c>
      <c r="AU428" s="16" t="s">
        <v>89</v>
      </c>
    </row>
    <row r="429" s="13" customFormat="1">
      <c r="A429" s="13"/>
      <c r="B429" s="234"/>
      <c r="C429" s="235"/>
      <c r="D429" s="229" t="s">
        <v>170</v>
      </c>
      <c r="E429" s="236" t="s">
        <v>1</v>
      </c>
      <c r="F429" s="237" t="s">
        <v>843</v>
      </c>
      <c r="G429" s="235"/>
      <c r="H429" s="238">
        <v>248.56</v>
      </c>
      <c r="I429" s="239"/>
      <c r="J429" s="235"/>
      <c r="K429" s="235"/>
      <c r="L429" s="240"/>
      <c r="M429" s="241"/>
      <c r="N429" s="242"/>
      <c r="O429" s="242"/>
      <c r="P429" s="242"/>
      <c r="Q429" s="242"/>
      <c r="R429" s="242"/>
      <c r="S429" s="242"/>
      <c r="T429" s="24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4" t="s">
        <v>170</v>
      </c>
      <c r="AU429" s="244" t="s">
        <v>89</v>
      </c>
      <c r="AV429" s="13" t="s">
        <v>89</v>
      </c>
      <c r="AW429" s="13" t="s">
        <v>36</v>
      </c>
      <c r="AX429" s="13" t="s">
        <v>21</v>
      </c>
      <c r="AY429" s="244" t="s">
        <v>160</v>
      </c>
    </row>
    <row r="430" s="2" customFormat="1" ht="49.05" customHeight="1">
      <c r="A430" s="37"/>
      <c r="B430" s="38"/>
      <c r="C430" s="245" t="s">
        <v>844</v>
      </c>
      <c r="D430" s="245" t="s">
        <v>231</v>
      </c>
      <c r="E430" s="246" t="s">
        <v>845</v>
      </c>
      <c r="F430" s="247" t="s">
        <v>846</v>
      </c>
      <c r="G430" s="248" t="s">
        <v>184</v>
      </c>
      <c r="H430" s="249">
        <v>269.47199999999998</v>
      </c>
      <c r="I430" s="250"/>
      <c r="J430" s="251">
        <f>ROUND(I430*H430,2)</f>
        <v>0</v>
      </c>
      <c r="K430" s="252"/>
      <c r="L430" s="253"/>
      <c r="M430" s="254" t="s">
        <v>1</v>
      </c>
      <c r="N430" s="255" t="s">
        <v>45</v>
      </c>
      <c r="O430" s="90"/>
      <c r="P430" s="225">
        <f>O430*H430</f>
        <v>0</v>
      </c>
      <c r="Q430" s="225">
        <v>0.0064000000000000003</v>
      </c>
      <c r="R430" s="225">
        <f>Q430*H430</f>
        <v>1.7246208000000001</v>
      </c>
      <c r="S430" s="225">
        <v>0</v>
      </c>
      <c r="T430" s="226">
        <f>S430*H430</f>
        <v>0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R430" s="227" t="s">
        <v>324</v>
      </c>
      <c r="AT430" s="227" t="s">
        <v>231</v>
      </c>
      <c r="AU430" s="227" t="s">
        <v>89</v>
      </c>
      <c r="AY430" s="16" t="s">
        <v>160</v>
      </c>
      <c r="BE430" s="228">
        <f>IF(N430="základní",J430,0)</f>
        <v>0</v>
      </c>
      <c r="BF430" s="228">
        <f>IF(N430="snížená",J430,0)</f>
        <v>0</v>
      </c>
      <c r="BG430" s="228">
        <f>IF(N430="zákl. přenesená",J430,0)</f>
        <v>0</v>
      </c>
      <c r="BH430" s="228">
        <f>IF(N430="sníž. přenesená",J430,0)</f>
        <v>0</v>
      </c>
      <c r="BI430" s="228">
        <f>IF(N430="nulová",J430,0)</f>
        <v>0</v>
      </c>
      <c r="BJ430" s="16" t="s">
        <v>21</v>
      </c>
      <c r="BK430" s="228">
        <f>ROUND(I430*H430,2)</f>
        <v>0</v>
      </c>
      <c r="BL430" s="16" t="s">
        <v>242</v>
      </c>
      <c r="BM430" s="227" t="s">
        <v>847</v>
      </c>
    </row>
    <row r="431" s="13" customFormat="1">
      <c r="A431" s="13"/>
      <c r="B431" s="234"/>
      <c r="C431" s="235"/>
      <c r="D431" s="229" t="s">
        <v>170</v>
      </c>
      <c r="E431" s="236" t="s">
        <v>1</v>
      </c>
      <c r="F431" s="237" t="s">
        <v>848</v>
      </c>
      <c r="G431" s="235"/>
      <c r="H431" s="238">
        <v>269.47199999999998</v>
      </c>
      <c r="I431" s="239"/>
      <c r="J431" s="235"/>
      <c r="K431" s="235"/>
      <c r="L431" s="240"/>
      <c r="M431" s="241"/>
      <c r="N431" s="242"/>
      <c r="O431" s="242"/>
      <c r="P431" s="242"/>
      <c r="Q431" s="242"/>
      <c r="R431" s="242"/>
      <c r="S431" s="242"/>
      <c r="T431" s="24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4" t="s">
        <v>170</v>
      </c>
      <c r="AU431" s="244" t="s">
        <v>89</v>
      </c>
      <c r="AV431" s="13" t="s">
        <v>89</v>
      </c>
      <c r="AW431" s="13" t="s">
        <v>36</v>
      </c>
      <c r="AX431" s="13" t="s">
        <v>21</v>
      </c>
      <c r="AY431" s="244" t="s">
        <v>160</v>
      </c>
    </row>
    <row r="432" s="2" customFormat="1" ht="44.25" customHeight="1">
      <c r="A432" s="37"/>
      <c r="B432" s="38"/>
      <c r="C432" s="245" t="s">
        <v>849</v>
      </c>
      <c r="D432" s="245" t="s">
        <v>231</v>
      </c>
      <c r="E432" s="246" t="s">
        <v>850</v>
      </c>
      <c r="F432" s="247" t="s">
        <v>851</v>
      </c>
      <c r="G432" s="248" t="s">
        <v>184</v>
      </c>
      <c r="H432" s="249">
        <v>28.800000000000001</v>
      </c>
      <c r="I432" s="250"/>
      <c r="J432" s="251">
        <f>ROUND(I432*H432,2)</f>
        <v>0</v>
      </c>
      <c r="K432" s="252"/>
      <c r="L432" s="253"/>
      <c r="M432" s="254" t="s">
        <v>1</v>
      </c>
      <c r="N432" s="255" t="s">
        <v>45</v>
      </c>
      <c r="O432" s="90"/>
      <c r="P432" s="225">
        <f>O432*H432</f>
        <v>0</v>
      </c>
      <c r="Q432" s="225">
        <v>0.0054000000000000003</v>
      </c>
      <c r="R432" s="225">
        <f>Q432*H432</f>
        <v>0.15552000000000002</v>
      </c>
      <c r="S432" s="225">
        <v>0</v>
      </c>
      <c r="T432" s="226">
        <f>S432*H432</f>
        <v>0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R432" s="227" t="s">
        <v>324</v>
      </c>
      <c r="AT432" s="227" t="s">
        <v>231</v>
      </c>
      <c r="AU432" s="227" t="s">
        <v>89</v>
      </c>
      <c r="AY432" s="16" t="s">
        <v>160</v>
      </c>
      <c r="BE432" s="228">
        <f>IF(N432="základní",J432,0)</f>
        <v>0</v>
      </c>
      <c r="BF432" s="228">
        <f>IF(N432="snížená",J432,0)</f>
        <v>0</v>
      </c>
      <c r="BG432" s="228">
        <f>IF(N432="zákl. přenesená",J432,0)</f>
        <v>0</v>
      </c>
      <c r="BH432" s="228">
        <f>IF(N432="sníž. přenesená",J432,0)</f>
        <v>0</v>
      </c>
      <c r="BI432" s="228">
        <f>IF(N432="nulová",J432,0)</f>
        <v>0</v>
      </c>
      <c r="BJ432" s="16" t="s">
        <v>21</v>
      </c>
      <c r="BK432" s="228">
        <f>ROUND(I432*H432,2)</f>
        <v>0</v>
      </c>
      <c r="BL432" s="16" t="s">
        <v>242</v>
      </c>
      <c r="BM432" s="227" t="s">
        <v>852</v>
      </c>
    </row>
    <row r="433" s="2" customFormat="1">
      <c r="A433" s="37"/>
      <c r="B433" s="38"/>
      <c r="C433" s="39"/>
      <c r="D433" s="229" t="s">
        <v>168</v>
      </c>
      <c r="E433" s="39"/>
      <c r="F433" s="230" t="s">
        <v>853</v>
      </c>
      <c r="G433" s="39"/>
      <c r="H433" s="39"/>
      <c r="I433" s="231"/>
      <c r="J433" s="39"/>
      <c r="K433" s="39"/>
      <c r="L433" s="43"/>
      <c r="M433" s="232"/>
      <c r="N433" s="233"/>
      <c r="O433" s="90"/>
      <c r="P433" s="90"/>
      <c r="Q433" s="90"/>
      <c r="R433" s="90"/>
      <c r="S433" s="90"/>
      <c r="T433" s="91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T433" s="16" t="s">
        <v>168</v>
      </c>
      <c r="AU433" s="16" t="s">
        <v>89</v>
      </c>
    </row>
    <row r="434" s="13" customFormat="1">
      <c r="A434" s="13"/>
      <c r="B434" s="234"/>
      <c r="C434" s="235"/>
      <c r="D434" s="229" t="s">
        <v>170</v>
      </c>
      <c r="E434" s="236" t="s">
        <v>1</v>
      </c>
      <c r="F434" s="237" t="s">
        <v>854</v>
      </c>
      <c r="G434" s="235"/>
      <c r="H434" s="238">
        <v>28.800000000000001</v>
      </c>
      <c r="I434" s="239"/>
      <c r="J434" s="235"/>
      <c r="K434" s="235"/>
      <c r="L434" s="240"/>
      <c r="M434" s="241"/>
      <c r="N434" s="242"/>
      <c r="O434" s="242"/>
      <c r="P434" s="242"/>
      <c r="Q434" s="242"/>
      <c r="R434" s="242"/>
      <c r="S434" s="242"/>
      <c r="T434" s="24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4" t="s">
        <v>170</v>
      </c>
      <c r="AU434" s="244" t="s">
        <v>89</v>
      </c>
      <c r="AV434" s="13" t="s">
        <v>89</v>
      </c>
      <c r="AW434" s="13" t="s">
        <v>36</v>
      </c>
      <c r="AX434" s="13" t="s">
        <v>21</v>
      </c>
      <c r="AY434" s="244" t="s">
        <v>160</v>
      </c>
    </row>
    <row r="435" s="2" customFormat="1" ht="24.15" customHeight="1">
      <c r="A435" s="37"/>
      <c r="B435" s="38"/>
      <c r="C435" s="215" t="s">
        <v>855</v>
      </c>
      <c r="D435" s="215" t="s">
        <v>162</v>
      </c>
      <c r="E435" s="216" t="s">
        <v>856</v>
      </c>
      <c r="F435" s="217" t="s">
        <v>857</v>
      </c>
      <c r="G435" s="218" t="s">
        <v>184</v>
      </c>
      <c r="H435" s="219">
        <v>183.24000000000001</v>
      </c>
      <c r="I435" s="220"/>
      <c r="J435" s="221">
        <f>ROUND(I435*H435,2)</f>
        <v>0</v>
      </c>
      <c r="K435" s="222"/>
      <c r="L435" s="43"/>
      <c r="M435" s="223" t="s">
        <v>1</v>
      </c>
      <c r="N435" s="224" t="s">
        <v>45</v>
      </c>
      <c r="O435" s="90"/>
      <c r="P435" s="225">
        <f>O435*H435</f>
        <v>0</v>
      </c>
      <c r="Q435" s="225">
        <v>0.00054000000000000001</v>
      </c>
      <c r="R435" s="225">
        <f>Q435*H435</f>
        <v>0.098949600000000013</v>
      </c>
      <c r="S435" s="225">
        <v>0</v>
      </c>
      <c r="T435" s="226">
        <f>S435*H435</f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227" t="s">
        <v>242</v>
      </c>
      <c r="AT435" s="227" t="s">
        <v>162</v>
      </c>
      <c r="AU435" s="227" t="s">
        <v>89</v>
      </c>
      <c r="AY435" s="16" t="s">
        <v>160</v>
      </c>
      <c r="BE435" s="228">
        <f>IF(N435="základní",J435,0)</f>
        <v>0</v>
      </c>
      <c r="BF435" s="228">
        <f>IF(N435="snížená",J435,0)</f>
        <v>0</v>
      </c>
      <c r="BG435" s="228">
        <f>IF(N435="zákl. přenesená",J435,0)</f>
        <v>0</v>
      </c>
      <c r="BH435" s="228">
        <f>IF(N435="sníž. přenesená",J435,0)</f>
        <v>0</v>
      </c>
      <c r="BI435" s="228">
        <f>IF(N435="nulová",J435,0)</f>
        <v>0</v>
      </c>
      <c r="BJ435" s="16" t="s">
        <v>21</v>
      </c>
      <c r="BK435" s="228">
        <f>ROUND(I435*H435,2)</f>
        <v>0</v>
      </c>
      <c r="BL435" s="16" t="s">
        <v>242</v>
      </c>
      <c r="BM435" s="227" t="s">
        <v>858</v>
      </c>
    </row>
    <row r="436" s="2" customFormat="1">
      <c r="A436" s="37"/>
      <c r="B436" s="38"/>
      <c r="C436" s="39"/>
      <c r="D436" s="229" t="s">
        <v>168</v>
      </c>
      <c r="E436" s="39"/>
      <c r="F436" s="230" t="s">
        <v>859</v>
      </c>
      <c r="G436" s="39"/>
      <c r="H436" s="39"/>
      <c r="I436" s="231"/>
      <c r="J436" s="39"/>
      <c r="K436" s="39"/>
      <c r="L436" s="43"/>
      <c r="M436" s="232"/>
      <c r="N436" s="233"/>
      <c r="O436" s="90"/>
      <c r="P436" s="90"/>
      <c r="Q436" s="90"/>
      <c r="R436" s="90"/>
      <c r="S436" s="90"/>
      <c r="T436" s="91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T436" s="16" t="s">
        <v>168</v>
      </c>
      <c r="AU436" s="16" t="s">
        <v>89</v>
      </c>
    </row>
    <row r="437" s="13" customFormat="1">
      <c r="A437" s="13"/>
      <c r="B437" s="234"/>
      <c r="C437" s="235"/>
      <c r="D437" s="229" t="s">
        <v>170</v>
      </c>
      <c r="E437" s="236" t="s">
        <v>1</v>
      </c>
      <c r="F437" s="237" t="s">
        <v>860</v>
      </c>
      <c r="G437" s="235"/>
      <c r="H437" s="238">
        <v>183.24000000000001</v>
      </c>
      <c r="I437" s="239"/>
      <c r="J437" s="235"/>
      <c r="K437" s="235"/>
      <c r="L437" s="240"/>
      <c r="M437" s="241"/>
      <c r="N437" s="242"/>
      <c r="O437" s="242"/>
      <c r="P437" s="242"/>
      <c r="Q437" s="242"/>
      <c r="R437" s="242"/>
      <c r="S437" s="242"/>
      <c r="T437" s="24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4" t="s">
        <v>170</v>
      </c>
      <c r="AU437" s="244" t="s">
        <v>89</v>
      </c>
      <c r="AV437" s="13" t="s">
        <v>89</v>
      </c>
      <c r="AW437" s="13" t="s">
        <v>36</v>
      </c>
      <c r="AX437" s="13" t="s">
        <v>21</v>
      </c>
      <c r="AY437" s="244" t="s">
        <v>160</v>
      </c>
    </row>
    <row r="438" s="2" customFormat="1" ht="16.5" customHeight="1">
      <c r="A438" s="37"/>
      <c r="B438" s="38"/>
      <c r="C438" s="215" t="s">
        <v>861</v>
      </c>
      <c r="D438" s="215" t="s">
        <v>162</v>
      </c>
      <c r="E438" s="216" t="s">
        <v>862</v>
      </c>
      <c r="F438" s="217" t="s">
        <v>863</v>
      </c>
      <c r="G438" s="218" t="s">
        <v>184</v>
      </c>
      <c r="H438" s="219">
        <v>183.24000000000001</v>
      </c>
      <c r="I438" s="220"/>
      <c r="J438" s="221">
        <f>ROUND(I438*H438,2)</f>
        <v>0</v>
      </c>
      <c r="K438" s="222"/>
      <c r="L438" s="43"/>
      <c r="M438" s="223" t="s">
        <v>1</v>
      </c>
      <c r="N438" s="224" t="s">
        <v>45</v>
      </c>
      <c r="O438" s="90"/>
      <c r="P438" s="225">
        <f>O438*H438</f>
        <v>0</v>
      </c>
      <c r="Q438" s="225">
        <v>0</v>
      </c>
      <c r="R438" s="225">
        <f>Q438*H438</f>
        <v>0</v>
      </c>
      <c r="S438" s="225">
        <v>0</v>
      </c>
      <c r="T438" s="226">
        <f>S438*H438</f>
        <v>0</v>
      </c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R438" s="227" t="s">
        <v>242</v>
      </c>
      <c r="AT438" s="227" t="s">
        <v>162</v>
      </c>
      <c r="AU438" s="227" t="s">
        <v>89</v>
      </c>
      <c r="AY438" s="16" t="s">
        <v>160</v>
      </c>
      <c r="BE438" s="228">
        <f>IF(N438="základní",J438,0)</f>
        <v>0</v>
      </c>
      <c r="BF438" s="228">
        <f>IF(N438="snížená",J438,0)</f>
        <v>0</v>
      </c>
      <c r="BG438" s="228">
        <f>IF(N438="zákl. přenesená",J438,0)</f>
        <v>0</v>
      </c>
      <c r="BH438" s="228">
        <f>IF(N438="sníž. přenesená",J438,0)</f>
        <v>0</v>
      </c>
      <c r="BI438" s="228">
        <f>IF(N438="nulová",J438,0)</f>
        <v>0</v>
      </c>
      <c r="BJ438" s="16" t="s">
        <v>21</v>
      </c>
      <c r="BK438" s="228">
        <f>ROUND(I438*H438,2)</f>
        <v>0</v>
      </c>
      <c r="BL438" s="16" t="s">
        <v>242</v>
      </c>
      <c r="BM438" s="227" t="s">
        <v>864</v>
      </c>
    </row>
    <row r="439" s="2" customFormat="1">
      <c r="A439" s="37"/>
      <c r="B439" s="38"/>
      <c r="C439" s="39"/>
      <c r="D439" s="229" t="s">
        <v>168</v>
      </c>
      <c r="E439" s="39"/>
      <c r="F439" s="230" t="s">
        <v>865</v>
      </c>
      <c r="G439" s="39"/>
      <c r="H439" s="39"/>
      <c r="I439" s="231"/>
      <c r="J439" s="39"/>
      <c r="K439" s="39"/>
      <c r="L439" s="43"/>
      <c r="M439" s="232"/>
      <c r="N439" s="233"/>
      <c r="O439" s="90"/>
      <c r="P439" s="90"/>
      <c r="Q439" s="90"/>
      <c r="R439" s="90"/>
      <c r="S439" s="90"/>
      <c r="T439" s="91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T439" s="16" t="s">
        <v>168</v>
      </c>
      <c r="AU439" s="16" t="s">
        <v>89</v>
      </c>
    </row>
    <row r="440" s="12" customFormat="1" ht="25.92" customHeight="1">
      <c r="A440" s="12"/>
      <c r="B440" s="199"/>
      <c r="C440" s="200"/>
      <c r="D440" s="201" t="s">
        <v>79</v>
      </c>
      <c r="E440" s="202" t="s">
        <v>866</v>
      </c>
      <c r="F440" s="202" t="s">
        <v>867</v>
      </c>
      <c r="G440" s="200"/>
      <c r="H440" s="200"/>
      <c r="I440" s="203"/>
      <c r="J440" s="204">
        <f>BK440</f>
        <v>0</v>
      </c>
      <c r="K440" s="200"/>
      <c r="L440" s="205"/>
      <c r="M440" s="206"/>
      <c r="N440" s="207"/>
      <c r="O440" s="207"/>
      <c r="P440" s="208">
        <f>P441</f>
        <v>0</v>
      </c>
      <c r="Q440" s="207"/>
      <c r="R440" s="208">
        <f>R441</f>
        <v>0</v>
      </c>
      <c r="S440" s="207"/>
      <c r="T440" s="209">
        <f>T441</f>
        <v>0</v>
      </c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R440" s="210" t="s">
        <v>21</v>
      </c>
      <c r="AT440" s="211" t="s">
        <v>79</v>
      </c>
      <c r="AU440" s="211" t="s">
        <v>80</v>
      </c>
      <c r="AY440" s="210" t="s">
        <v>160</v>
      </c>
      <c r="BK440" s="212">
        <f>BK441</f>
        <v>0</v>
      </c>
    </row>
    <row r="441" s="12" customFormat="1" ht="22.8" customHeight="1">
      <c r="A441" s="12"/>
      <c r="B441" s="199"/>
      <c r="C441" s="200"/>
      <c r="D441" s="201" t="s">
        <v>79</v>
      </c>
      <c r="E441" s="213" t="s">
        <v>80</v>
      </c>
      <c r="F441" s="213" t="s">
        <v>868</v>
      </c>
      <c r="G441" s="200"/>
      <c r="H441" s="200"/>
      <c r="I441" s="203"/>
      <c r="J441" s="214">
        <f>BK441</f>
        <v>0</v>
      </c>
      <c r="K441" s="200"/>
      <c r="L441" s="205"/>
      <c r="M441" s="206"/>
      <c r="N441" s="207"/>
      <c r="O441" s="207"/>
      <c r="P441" s="208">
        <f>SUM(P442:P462)</f>
        <v>0</v>
      </c>
      <c r="Q441" s="207"/>
      <c r="R441" s="208">
        <f>SUM(R442:R462)</f>
        <v>0</v>
      </c>
      <c r="S441" s="207"/>
      <c r="T441" s="209">
        <f>SUM(T442:T462)</f>
        <v>0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210" t="s">
        <v>21</v>
      </c>
      <c r="AT441" s="211" t="s">
        <v>79</v>
      </c>
      <c r="AU441" s="211" t="s">
        <v>21</v>
      </c>
      <c r="AY441" s="210" t="s">
        <v>160</v>
      </c>
      <c r="BK441" s="212">
        <f>SUM(BK442:BK462)</f>
        <v>0</v>
      </c>
    </row>
    <row r="442" s="2" customFormat="1" ht="16.5" customHeight="1">
      <c r="A442" s="37"/>
      <c r="B442" s="38"/>
      <c r="C442" s="215" t="s">
        <v>869</v>
      </c>
      <c r="D442" s="215" t="s">
        <v>162</v>
      </c>
      <c r="E442" s="216" t="s">
        <v>870</v>
      </c>
      <c r="F442" s="217" t="s">
        <v>871</v>
      </c>
      <c r="G442" s="218" t="s">
        <v>667</v>
      </c>
      <c r="H442" s="219">
        <v>1</v>
      </c>
      <c r="I442" s="220"/>
      <c r="J442" s="221">
        <f>ROUND(I442*H442,2)</f>
        <v>0</v>
      </c>
      <c r="K442" s="222"/>
      <c r="L442" s="43"/>
      <c r="M442" s="223" t="s">
        <v>1</v>
      </c>
      <c r="N442" s="224" t="s">
        <v>45</v>
      </c>
      <c r="O442" s="90"/>
      <c r="P442" s="225">
        <f>O442*H442</f>
        <v>0</v>
      </c>
      <c r="Q442" s="225">
        <v>0</v>
      </c>
      <c r="R442" s="225">
        <f>Q442*H442</f>
        <v>0</v>
      </c>
      <c r="S442" s="225">
        <v>0</v>
      </c>
      <c r="T442" s="226">
        <f>S442*H442</f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R442" s="227" t="s">
        <v>872</v>
      </c>
      <c r="AT442" s="227" t="s">
        <v>162</v>
      </c>
      <c r="AU442" s="227" t="s">
        <v>89</v>
      </c>
      <c r="AY442" s="16" t="s">
        <v>160</v>
      </c>
      <c r="BE442" s="228">
        <f>IF(N442="základní",J442,0)</f>
        <v>0</v>
      </c>
      <c r="BF442" s="228">
        <f>IF(N442="snížená",J442,0)</f>
        <v>0</v>
      </c>
      <c r="BG442" s="228">
        <f>IF(N442="zákl. přenesená",J442,0)</f>
        <v>0</v>
      </c>
      <c r="BH442" s="228">
        <f>IF(N442="sníž. přenesená",J442,0)</f>
        <v>0</v>
      </c>
      <c r="BI442" s="228">
        <f>IF(N442="nulová",J442,0)</f>
        <v>0</v>
      </c>
      <c r="BJ442" s="16" t="s">
        <v>21</v>
      </c>
      <c r="BK442" s="228">
        <f>ROUND(I442*H442,2)</f>
        <v>0</v>
      </c>
      <c r="BL442" s="16" t="s">
        <v>872</v>
      </c>
      <c r="BM442" s="227" t="s">
        <v>873</v>
      </c>
    </row>
    <row r="443" s="2" customFormat="1">
      <c r="A443" s="37"/>
      <c r="B443" s="38"/>
      <c r="C443" s="39"/>
      <c r="D443" s="229" t="s">
        <v>168</v>
      </c>
      <c r="E443" s="39"/>
      <c r="F443" s="230" t="s">
        <v>874</v>
      </c>
      <c r="G443" s="39"/>
      <c r="H443" s="39"/>
      <c r="I443" s="231"/>
      <c r="J443" s="39"/>
      <c r="K443" s="39"/>
      <c r="L443" s="43"/>
      <c r="M443" s="232"/>
      <c r="N443" s="233"/>
      <c r="O443" s="90"/>
      <c r="P443" s="90"/>
      <c r="Q443" s="90"/>
      <c r="R443" s="90"/>
      <c r="S443" s="90"/>
      <c r="T443" s="91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T443" s="16" t="s">
        <v>168</v>
      </c>
      <c r="AU443" s="16" t="s">
        <v>89</v>
      </c>
    </row>
    <row r="444" s="2" customFormat="1" ht="16.5" customHeight="1">
      <c r="A444" s="37"/>
      <c r="B444" s="38"/>
      <c r="C444" s="215" t="s">
        <v>875</v>
      </c>
      <c r="D444" s="215" t="s">
        <v>162</v>
      </c>
      <c r="E444" s="216" t="s">
        <v>876</v>
      </c>
      <c r="F444" s="217" t="s">
        <v>877</v>
      </c>
      <c r="G444" s="218" t="s">
        <v>667</v>
      </c>
      <c r="H444" s="219">
        <v>1</v>
      </c>
      <c r="I444" s="220"/>
      <c r="J444" s="221">
        <f>ROUND(I444*H444,2)</f>
        <v>0</v>
      </c>
      <c r="K444" s="222"/>
      <c r="L444" s="43"/>
      <c r="M444" s="223" t="s">
        <v>1</v>
      </c>
      <c r="N444" s="224" t="s">
        <v>45</v>
      </c>
      <c r="O444" s="90"/>
      <c r="P444" s="225">
        <f>O444*H444</f>
        <v>0</v>
      </c>
      <c r="Q444" s="225">
        <v>0</v>
      </c>
      <c r="R444" s="225">
        <f>Q444*H444</f>
        <v>0</v>
      </c>
      <c r="S444" s="225">
        <v>0</v>
      </c>
      <c r="T444" s="226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227" t="s">
        <v>872</v>
      </c>
      <c r="AT444" s="227" t="s">
        <v>162</v>
      </c>
      <c r="AU444" s="227" t="s">
        <v>89</v>
      </c>
      <c r="AY444" s="16" t="s">
        <v>160</v>
      </c>
      <c r="BE444" s="228">
        <f>IF(N444="základní",J444,0)</f>
        <v>0</v>
      </c>
      <c r="BF444" s="228">
        <f>IF(N444="snížená",J444,0)</f>
        <v>0</v>
      </c>
      <c r="BG444" s="228">
        <f>IF(N444="zákl. přenesená",J444,0)</f>
        <v>0</v>
      </c>
      <c r="BH444" s="228">
        <f>IF(N444="sníž. přenesená",J444,0)</f>
        <v>0</v>
      </c>
      <c r="BI444" s="228">
        <f>IF(N444="nulová",J444,0)</f>
        <v>0</v>
      </c>
      <c r="BJ444" s="16" t="s">
        <v>21</v>
      </c>
      <c r="BK444" s="228">
        <f>ROUND(I444*H444,2)</f>
        <v>0</v>
      </c>
      <c r="BL444" s="16" t="s">
        <v>872</v>
      </c>
      <c r="BM444" s="227" t="s">
        <v>878</v>
      </c>
    </row>
    <row r="445" s="2" customFormat="1">
      <c r="A445" s="37"/>
      <c r="B445" s="38"/>
      <c r="C445" s="39"/>
      <c r="D445" s="229" t="s">
        <v>168</v>
      </c>
      <c r="E445" s="39"/>
      <c r="F445" s="230" t="s">
        <v>879</v>
      </c>
      <c r="G445" s="39"/>
      <c r="H445" s="39"/>
      <c r="I445" s="231"/>
      <c r="J445" s="39"/>
      <c r="K445" s="39"/>
      <c r="L445" s="43"/>
      <c r="M445" s="232"/>
      <c r="N445" s="233"/>
      <c r="O445" s="90"/>
      <c r="P445" s="90"/>
      <c r="Q445" s="90"/>
      <c r="R445" s="90"/>
      <c r="S445" s="90"/>
      <c r="T445" s="91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T445" s="16" t="s">
        <v>168</v>
      </c>
      <c r="AU445" s="16" t="s">
        <v>89</v>
      </c>
    </row>
    <row r="446" s="2" customFormat="1" ht="16.5" customHeight="1">
      <c r="A446" s="37"/>
      <c r="B446" s="38"/>
      <c r="C446" s="215" t="s">
        <v>880</v>
      </c>
      <c r="D446" s="215" t="s">
        <v>162</v>
      </c>
      <c r="E446" s="216" t="s">
        <v>881</v>
      </c>
      <c r="F446" s="217" t="s">
        <v>882</v>
      </c>
      <c r="G446" s="218" t="s">
        <v>667</v>
      </c>
      <c r="H446" s="219">
        <v>1</v>
      </c>
      <c r="I446" s="220"/>
      <c r="J446" s="221">
        <f>ROUND(I446*H446,2)</f>
        <v>0</v>
      </c>
      <c r="K446" s="222"/>
      <c r="L446" s="43"/>
      <c r="M446" s="223" t="s">
        <v>1</v>
      </c>
      <c r="N446" s="224" t="s">
        <v>45</v>
      </c>
      <c r="O446" s="90"/>
      <c r="P446" s="225">
        <f>O446*H446</f>
        <v>0</v>
      </c>
      <c r="Q446" s="225">
        <v>0</v>
      </c>
      <c r="R446" s="225">
        <f>Q446*H446</f>
        <v>0</v>
      </c>
      <c r="S446" s="225">
        <v>0</v>
      </c>
      <c r="T446" s="226">
        <f>S446*H446</f>
        <v>0</v>
      </c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R446" s="227" t="s">
        <v>166</v>
      </c>
      <c r="AT446" s="227" t="s">
        <v>162</v>
      </c>
      <c r="AU446" s="227" t="s">
        <v>89</v>
      </c>
      <c r="AY446" s="16" t="s">
        <v>160</v>
      </c>
      <c r="BE446" s="228">
        <f>IF(N446="základní",J446,0)</f>
        <v>0</v>
      </c>
      <c r="BF446" s="228">
        <f>IF(N446="snížená",J446,0)</f>
        <v>0</v>
      </c>
      <c r="BG446" s="228">
        <f>IF(N446="zákl. přenesená",J446,0)</f>
        <v>0</v>
      </c>
      <c r="BH446" s="228">
        <f>IF(N446="sníž. přenesená",J446,0)</f>
        <v>0</v>
      </c>
      <c r="BI446" s="228">
        <f>IF(N446="nulová",J446,0)</f>
        <v>0</v>
      </c>
      <c r="BJ446" s="16" t="s">
        <v>21</v>
      </c>
      <c r="BK446" s="228">
        <f>ROUND(I446*H446,2)</f>
        <v>0</v>
      </c>
      <c r="BL446" s="16" t="s">
        <v>166</v>
      </c>
      <c r="BM446" s="227" t="s">
        <v>883</v>
      </c>
    </row>
    <row r="447" s="2" customFormat="1" ht="16.5" customHeight="1">
      <c r="A447" s="37"/>
      <c r="B447" s="38"/>
      <c r="C447" s="215" t="s">
        <v>884</v>
      </c>
      <c r="D447" s="215" t="s">
        <v>162</v>
      </c>
      <c r="E447" s="216" t="s">
        <v>885</v>
      </c>
      <c r="F447" s="217" t="s">
        <v>886</v>
      </c>
      <c r="G447" s="218" t="s">
        <v>667</v>
      </c>
      <c r="H447" s="219">
        <v>1</v>
      </c>
      <c r="I447" s="220"/>
      <c r="J447" s="221">
        <f>ROUND(I447*H447,2)</f>
        <v>0</v>
      </c>
      <c r="K447" s="222"/>
      <c r="L447" s="43"/>
      <c r="M447" s="223" t="s">
        <v>1</v>
      </c>
      <c r="N447" s="224" t="s">
        <v>45</v>
      </c>
      <c r="O447" s="90"/>
      <c r="P447" s="225">
        <f>O447*H447</f>
        <v>0</v>
      </c>
      <c r="Q447" s="225">
        <v>0</v>
      </c>
      <c r="R447" s="225">
        <f>Q447*H447</f>
        <v>0</v>
      </c>
      <c r="S447" s="225">
        <v>0</v>
      </c>
      <c r="T447" s="226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227" t="s">
        <v>872</v>
      </c>
      <c r="AT447" s="227" t="s">
        <v>162</v>
      </c>
      <c r="AU447" s="227" t="s">
        <v>89</v>
      </c>
      <c r="AY447" s="16" t="s">
        <v>160</v>
      </c>
      <c r="BE447" s="228">
        <f>IF(N447="základní",J447,0)</f>
        <v>0</v>
      </c>
      <c r="BF447" s="228">
        <f>IF(N447="snížená",J447,0)</f>
        <v>0</v>
      </c>
      <c r="BG447" s="228">
        <f>IF(N447="zákl. přenesená",J447,0)</f>
        <v>0</v>
      </c>
      <c r="BH447" s="228">
        <f>IF(N447="sníž. přenesená",J447,0)</f>
        <v>0</v>
      </c>
      <c r="BI447" s="228">
        <f>IF(N447="nulová",J447,0)</f>
        <v>0</v>
      </c>
      <c r="BJ447" s="16" t="s">
        <v>21</v>
      </c>
      <c r="BK447" s="228">
        <f>ROUND(I447*H447,2)</f>
        <v>0</v>
      </c>
      <c r="BL447" s="16" t="s">
        <v>872</v>
      </c>
      <c r="BM447" s="227" t="s">
        <v>887</v>
      </c>
    </row>
    <row r="448" s="2" customFormat="1">
      <c r="A448" s="37"/>
      <c r="B448" s="38"/>
      <c r="C448" s="39"/>
      <c r="D448" s="229" t="s">
        <v>168</v>
      </c>
      <c r="E448" s="39"/>
      <c r="F448" s="230" t="s">
        <v>888</v>
      </c>
      <c r="G448" s="39"/>
      <c r="H448" s="39"/>
      <c r="I448" s="231"/>
      <c r="J448" s="39"/>
      <c r="K448" s="39"/>
      <c r="L448" s="43"/>
      <c r="M448" s="232"/>
      <c r="N448" s="233"/>
      <c r="O448" s="90"/>
      <c r="P448" s="90"/>
      <c r="Q448" s="90"/>
      <c r="R448" s="90"/>
      <c r="S448" s="90"/>
      <c r="T448" s="91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T448" s="16" t="s">
        <v>168</v>
      </c>
      <c r="AU448" s="16" t="s">
        <v>89</v>
      </c>
    </row>
    <row r="449" s="2" customFormat="1" ht="16.5" customHeight="1">
      <c r="A449" s="37"/>
      <c r="B449" s="38"/>
      <c r="C449" s="215" t="s">
        <v>889</v>
      </c>
      <c r="D449" s="215" t="s">
        <v>162</v>
      </c>
      <c r="E449" s="216" t="s">
        <v>890</v>
      </c>
      <c r="F449" s="217" t="s">
        <v>891</v>
      </c>
      <c r="G449" s="218" t="s">
        <v>667</v>
      </c>
      <c r="H449" s="219">
        <v>1</v>
      </c>
      <c r="I449" s="220"/>
      <c r="J449" s="221">
        <f>ROUND(I449*H449,2)</f>
        <v>0</v>
      </c>
      <c r="K449" s="222"/>
      <c r="L449" s="43"/>
      <c r="M449" s="223" t="s">
        <v>1</v>
      </c>
      <c r="N449" s="224" t="s">
        <v>45</v>
      </c>
      <c r="O449" s="90"/>
      <c r="P449" s="225">
        <f>O449*H449</f>
        <v>0</v>
      </c>
      <c r="Q449" s="225">
        <v>0</v>
      </c>
      <c r="R449" s="225">
        <f>Q449*H449</f>
        <v>0</v>
      </c>
      <c r="S449" s="225">
        <v>0</v>
      </c>
      <c r="T449" s="226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227" t="s">
        <v>872</v>
      </c>
      <c r="AT449" s="227" t="s">
        <v>162</v>
      </c>
      <c r="AU449" s="227" t="s">
        <v>89</v>
      </c>
      <c r="AY449" s="16" t="s">
        <v>160</v>
      </c>
      <c r="BE449" s="228">
        <f>IF(N449="základní",J449,0)</f>
        <v>0</v>
      </c>
      <c r="BF449" s="228">
        <f>IF(N449="snížená",J449,0)</f>
        <v>0</v>
      </c>
      <c r="BG449" s="228">
        <f>IF(N449="zákl. přenesená",J449,0)</f>
        <v>0</v>
      </c>
      <c r="BH449" s="228">
        <f>IF(N449="sníž. přenesená",J449,0)</f>
        <v>0</v>
      </c>
      <c r="BI449" s="228">
        <f>IF(N449="nulová",J449,0)</f>
        <v>0</v>
      </c>
      <c r="BJ449" s="16" t="s">
        <v>21</v>
      </c>
      <c r="BK449" s="228">
        <f>ROUND(I449*H449,2)</f>
        <v>0</v>
      </c>
      <c r="BL449" s="16" t="s">
        <v>872</v>
      </c>
      <c r="BM449" s="227" t="s">
        <v>892</v>
      </c>
    </row>
    <row r="450" s="2" customFormat="1" ht="16.5" customHeight="1">
      <c r="A450" s="37"/>
      <c r="B450" s="38"/>
      <c r="C450" s="215" t="s">
        <v>893</v>
      </c>
      <c r="D450" s="215" t="s">
        <v>162</v>
      </c>
      <c r="E450" s="216" t="s">
        <v>894</v>
      </c>
      <c r="F450" s="217" t="s">
        <v>895</v>
      </c>
      <c r="G450" s="218" t="s">
        <v>667</v>
      </c>
      <c r="H450" s="219">
        <v>1</v>
      </c>
      <c r="I450" s="220"/>
      <c r="J450" s="221">
        <f>ROUND(I450*H450,2)</f>
        <v>0</v>
      </c>
      <c r="K450" s="222"/>
      <c r="L450" s="43"/>
      <c r="M450" s="223" t="s">
        <v>1</v>
      </c>
      <c r="N450" s="224" t="s">
        <v>45</v>
      </c>
      <c r="O450" s="90"/>
      <c r="P450" s="225">
        <f>O450*H450</f>
        <v>0</v>
      </c>
      <c r="Q450" s="225">
        <v>0</v>
      </c>
      <c r="R450" s="225">
        <f>Q450*H450</f>
        <v>0</v>
      </c>
      <c r="S450" s="225">
        <v>0</v>
      </c>
      <c r="T450" s="226">
        <f>S450*H450</f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227" t="s">
        <v>872</v>
      </c>
      <c r="AT450" s="227" t="s">
        <v>162</v>
      </c>
      <c r="AU450" s="227" t="s">
        <v>89</v>
      </c>
      <c r="AY450" s="16" t="s">
        <v>160</v>
      </c>
      <c r="BE450" s="228">
        <f>IF(N450="základní",J450,0)</f>
        <v>0</v>
      </c>
      <c r="BF450" s="228">
        <f>IF(N450="snížená",J450,0)</f>
        <v>0</v>
      </c>
      <c r="BG450" s="228">
        <f>IF(N450="zákl. přenesená",J450,0)</f>
        <v>0</v>
      </c>
      <c r="BH450" s="228">
        <f>IF(N450="sníž. přenesená",J450,0)</f>
        <v>0</v>
      </c>
      <c r="BI450" s="228">
        <f>IF(N450="nulová",J450,0)</f>
        <v>0</v>
      </c>
      <c r="BJ450" s="16" t="s">
        <v>21</v>
      </c>
      <c r="BK450" s="228">
        <f>ROUND(I450*H450,2)</f>
        <v>0</v>
      </c>
      <c r="BL450" s="16" t="s">
        <v>872</v>
      </c>
      <c r="BM450" s="227" t="s">
        <v>896</v>
      </c>
    </row>
    <row r="451" s="2" customFormat="1" ht="16.5" customHeight="1">
      <c r="A451" s="37"/>
      <c r="B451" s="38"/>
      <c r="C451" s="215" t="s">
        <v>897</v>
      </c>
      <c r="D451" s="215" t="s">
        <v>162</v>
      </c>
      <c r="E451" s="216" t="s">
        <v>898</v>
      </c>
      <c r="F451" s="217" t="s">
        <v>899</v>
      </c>
      <c r="G451" s="218" t="s">
        <v>667</v>
      </c>
      <c r="H451" s="219">
        <v>1</v>
      </c>
      <c r="I451" s="220"/>
      <c r="J451" s="221">
        <f>ROUND(I451*H451,2)</f>
        <v>0</v>
      </c>
      <c r="K451" s="222"/>
      <c r="L451" s="43"/>
      <c r="M451" s="223" t="s">
        <v>1</v>
      </c>
      <c r="N451" s="224" t="s">
        <v>45</v>
      </c>
      <c r="O451" s="90"/>
      <c r="P451" s="225">
        <f>O451*H451</f>
        <v>0</v>
      </c>
      <c r="Q451" s="225">
        <v>0</v>
      </c>
      <c r="R451" s="225">
        <f>Q451*H451</f>
        <v>0</v>
      </c>
      <c r="S451" s="225">
        <v>0</v>
      </c>
      <c r="T451" s="226">
        <f>S451*H451</f>
        <v>0</v>
      </c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R451" s="227" t="s">
        <v>872</v>
      </c>
      <c r="AT451" s="227" t="s">
        <v>162</v>
      </c>
      <c r="AU451" s="227" t="s">
        <v>89</v>
      </c>
      <c r="AY451" s="16" t="s">
        <v>160</v>
      </c>
      <c r="BE451" s="228">
        <f>IF(N451="základní",J451,0)</f>
        <v>0</v>
      </c>
      <c r="BF451" s="228">
        <f>IF(N451="snížená",J451,0)</f>
        <v>0</v>
      </c>
      <c r="BG451" s="228">
        <f>IF(N451="zákl. přenesená",J451,0)</f>
        <v>0</v>
      </c>
      <c r="BH451" s="228">
        <f>IF(N451="sníž. přenesená",J451,0)</f>
        <v>0</v>
      </c>
      <c r="BI451" s="228">
        <f>IF(N451="nulová",J451,0)</f>
        <v>0</v>
      </c>
      <c r="BJ451" s="16" t="s">
        <v>21</v>
      </c>
      <c r="BK451" s="228">
        <f>ROUND(I451*H451,2)</f>
        <v>0</v>
      </c>
      <c r="BL451" s="16" t="s">
        <v>872</v>
      </c>
      <c r="BM451" s="227" t="s">
        <v>900</v>
      </c>
    </row>
    <row r="452" s="2" customFormat="1">
      <c r="A452" s="37"/>
      <c r="B452" s="38"/>
      <c r="C452" s="39"/>
      <c r="D452" s="229" t="s">
        <v>168</v>
      </c>
      <c r="E452" s="39"/>
      <c r="F452" s="230" t="s">
        <v>901</v>
      </c>
      <c r="G452" s="39"/>
      <c r="H452" s="39"/>
      <c r="I452" s="231"/>
      <c r="J452" s="39"/>
      <c r="K452" s="39"/>
      <c r="L452" s="43"/>
      <c r="M452" s="232"/>
      <c r="N452" s="233"/>
      <c r="O452" s="90"/>
      <c r="P452" s="90"/>
      <c r="Q452" s="90"/>
      <c r="R452" s="90"/>
      <c r="S452" s="90"/>
      <c r="T452" s="91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T452" s="16" t="s">
        <v>168</v>
      </c>
      <c r="AU452" s="16" t="s">
        <v>89</v>
      </c>
    </row>
    <row r="453" s="2" customFormat="1" ht="16.5" customHeight="1">
      <c r="A453" s="37"/>
      <c r="B453" s="38"/>
      <c r="C453" s="215" t="s">
        <v>902</v>
      </c>
      <c r="D453" s="215" t="s">
        <v>162</v>
      </c>
      <c r="E453" s="216" t="s">
        <v>903</v>
      </c>
      <c r="F453" s="217" t="s">
        <v>904</v>
      </c>
      <c r="G453" s="218" t="s">
        <v>667</v>
      </c>
      <c r="H453" s="219">
        <v>1</v>
      </c>
      <c r="I453" s="220"/>
      <c r="J453" s="221">
        <f>ROUND(I453*H453,2)</f>
        <v>0</v>
      </c>
      <c r="K453" s="222"/>
      <c r="L453" s="43"/>
      <c r="M453" s="223" t="s">
        <v>1</v>
      </c>
      <c r="N453" s="224" t="s">
        <v>45</v>
      </c>
      <c r="O453" s="90"/>
      <c r="P453" s="225">
        <f>O453*H453</f>
        <v>0</v>
      </c>
      <c r="Q453" s="225">
        <v>0</v>
      </c>
      <c r="R453" s="225">
        <f>Q453*H453</f>
        <v>0</v>
      </c>
      <c r="S453" s="225">
        <v>0</v>
      </c>
      <c r="T453" s="226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227" t="s">
        <v>166</v>
      </c>
      <c r="AT453" s="227" t="s">
        <v>162</v>
      </c>
      <c r="AU453" s="227" t="s">
        <v>89</v>
      </c>
      <c r="AY453" s="16" t="s">
        <v>160</v>
      </c>
      <c r="BE453" s="228">
        <f>IF(N453="základní",J453,0)</f>
        <v>0</v>
      </c>
      <c r="BF453" s="228">
        <f>IF(N453="snížená",J453,0)</f>
        <v>0</v>
      </c>
      <c r="BG453" s="228">
        <f>IF(N453="zákl. přenesená",J453,0)</f>
        <v>0</v>
      </c>
      <c r="BH453" s="228">
        <f>IF(N453="sníž. přenesená",J453,0)</f>
        <v>0</v>
      </c>
      <c r="BI453" s="228">
        <f>IF(N453="nulová",J453,0)</f>
        <v>0</v>
      </c>
      <c r="BJ453" s="16" t="s">
        <v>21</v>
      </c>
      <c r="BK453" s="228">
        <f>ROUND(I453*H453,2)</f>
        <v>0</v>
      </c>
      <c r="BL453" s="16" t="s">
        <v>166</v>
      </c>
      <c r="BM453" s="227" t="s">
        <v>905</v>
      </c>
    </row>
    <row r="454" s="2" customFormat="1" ht="16.5" customHeight="1">
      <c r="A454" s="37"/>
      <c r="B454" s="38"/>
      <c r="C454" s="215" t="s">
        <v>906</v>
      </c>
      <c r="D454" s="215" t="s">
        <v>162</v>
      </c>
      <c r="E454" s="216" t="s">
        <v>907</v>
      </c>
      <c r="F454" s="217" t="s">
        <v>908</v>
      </c>
      <c r="G454" s="218" t="s">
        <v>667</v>
      </c>
      <c r="H454" s="219">
        <v>1</v>
      </c>
      <c r="I454" s="220"/>
      <c r="J454" s="221">
        <f>ROUND(I454*H454,2)</f>
        <v>0</v>
      </c>
      <c r="K454" s="222"/>
      <c r="L454" s="43"/>
      <c r="M454" s="223" t="s">
        <v>1</v>
      </c>
      <c r="N454" s="224" t="s">
        <v>45</v>
      </c>
      <c r="O454" s="90"/>
      <c r="P454" s="225">
        <f>O454*H454</f>
        <v>0</v>
      </c>
      <c r="Q454" s="225">
        <v>0</v>
      </c>
      <c r="R454" s="225">
        <f>Q454*H454</f>
        <v>0</v>
      </c>
      <c r="S454" s="225">
        <v>0</v>
      </c>
      <c r="T454" s="226">
        <f>S454*H454</f>
        <v>0</v>
      </c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R454" s="227" t="s">
        <v>872</v>
      </c>
      <c r="AT454" s="227" t="s">
        <v>162</v>
      </c>
      <c r="AU454" s="227" t="s">
        <v>89</v>
      </c>
      <c r="AY454" s="16" t="s">
        <v>160</v>
      </c>
      <c r="BE454" s="228">
        <f>IF(N454="základní",J454,0)</f>
        <v>0</v>
      </c>
      <c r="BF454" s="228">
        <f>IF(N454="snížená",J454,0)</f>
        <v>0</v>
      </c>
      <c r="BG454" s="228">
        <f>IF(N454="zákl. přenesená",J454,0)</f>
        <v>0</v>
      </c>
      <c r="BH454" s="228">
        <f>IF(N454="sníž. přenesená",J454,0)</f>
        <v>0</v>
      </c>
      <c r="BI454" s="228">
        <f>IF(N454="nulová",J454,0)</f>
        <v>0</v>
      </c>
      <c r="BJ454" s="16" t="s">
        <v>21</v>
      </c>
      <c r="BK454" s="228">
        <f>ROUND(I454*H454,2)</f>
        <v>0</v>
      </c>
      <c r="BL454" s="16" t="s">
        <v>872</v>
      </c>
      <c r="BM454" s="227" t="s">
        <v>909</v>
      </c>
    </row>
    <row r="455" s="2" customFormat="1" ht="16.5" customHeight="1">
      <c r="A455" s="37"/>
      <c r="B455" s="38"/>
      <c r="C455" s="215" t="s">
        <v>910</v>
      </c>
      <c r="D455" s="215" t="s">
        <v>162</v>
      </c>
      <c r="E455" s="216" t="s">
        <v>911</v>
      </c>
      <c r="F455" s="217" t="s">
        <v>912</v>
      </c>
      <c r="G455" s="218" t="s">
        <v>667</v>
      </c>
      <c r="H455" s="219">
        <v>1</v>
      </c>
      <c r="I455" s="220"/>
      <c r="J455" s="221">
        <f>ROUND(I455*H455,2)</f>
        <v>0</v>
      </c>
      <c r="K455" s="222"/>
      <c r="L455" s="43"/>
      <c r="M455" s="223" t="s">
        <v>1</v>
      </c>
      <c r="N455" s="224" t="s">
        <v>45</v>
      </c>
      <c r="O455" s="90"/>
      <c r="P455" s="225">
        <f>O455*H455</f>
        <v>0</v>
      </c>
      <c r="Q455" s="225">
        <v>0</v>
      </c>
      <c r="R455" s="225">
        <f>Q455*H455</f>
        <v>0</v>
      </c>
      <c r="S455" s="225">
        <v>0</v>
      </c>
      <c r="T455" s="226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227" t="s">
        <v>166</v>
      </c>
      <c r="AT455" s="227" t="s">
        <v>162</v>
      </c>
      <c r="AU455" s="227" t="s">
        <v>89</v>
      </c>
      <c r="AY455" s="16" t="s">
        <v>160</v>
      </c>
      <c r="BE455" s="228">
        <f>IF(N455="základní",J455,0)</f>
        <v>0</v>
      </c>
      <c r="BF455" s="228">
        <f>IF(N455="snížená",J455,0)</f>
        <v>0</v>
      </c>
      <c r="BG455" s="228">
        <f>IF(N455="zákl. přenesená",J455,0)</f>
        <v>0</v>
      </c>
      <c r="BH455" s="228">
        <f>IF(N455="sníž. přenesená",J455,0)</f>
        <v>0</v>
      </c>
      <c r="BI455" s="228">
        <f>IF(N455="nulová",J455,0)</f>
        <v>0</v>
      </c>
      <c r="BJ455" s="16" t="s">
        <v>21</v>
      </c>
      <c r="BK455" s="228">
        <f>ROUND(I455*H455,2)</f>
        <v>0</v>
      </c>
      <c r="BL455" s="16" t="s">
        <v>166</v>
      </c>
      <c r="BM455" s="227" t="s">
        <v>913</v>
      </c>
    </row>
    <row r="456" s="2" customFormat="1">
      <c r="A456" s="37"/>
      <c r="B456" s="38"/>
      <c r="C456" s="39"/>
      <c r="D456" s="229" t="s">
        <v>168</v>
      </c>
      <c r="E456" s="39"/>
      <c r="F456" s="230" t="s">
        <v>914</v>
      </c>
      <c r="G456" s="39"/>
      <c r="H456" s="39"/>
      <c r="I456" s="231"/>
      <c r="J456" s="39"/>
      <c r="K456" s="39"/>
      <c r="L456" s="43"/>
      <c r="M456" s="232"/>
      <c r="N456" s="233"/>
      <c r="O456" s="90"/>
      <c r="P456" s="90"/>
      <c r="Q456" s="90"/>
      <c r="R456" s="90"/>
      <c r="S456" s="90"/>
      <c r="T456" s="91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T456" s="16" t="s">
        <v>168</v>
      </c>
      <c r="AU456" s="16" t="s">
        <v>89</v>
      </c>
    </row>
    <row r="457" s="2" customFormat="1" ht="16.5" customHeight="1">
      <c r="A457" s="37"/>
      <c r="B457" s="38"/>
      <c r="C457" s="215" t="s">
        <v>915</v>
      </c>
      <c r="D457" s="215" t="s">
        <v>162</v>
      </c>
      <c r="E457" s="216" t="s">
        <v>916</v>
      </c>
      <c r="F457" s="217" t="s">
        <v>917</v>
      </c>
      <c r="G457" s="218" t="s">
        <v>667</v>
      </c>
      <c r="H457" s="219">
        <v>1</v>
      </c>
      <c r="I457" s="220"/>
      <c r="J457" s="221">
        <f>ROUND(I457*H457,2)</f>
        <v>0</v>
      </c>
      <c r="K457" s="222"/>
      <c r="L457" s="43"/>
      <c r="M457" s="223" t="s">
        <v>1</v>
      </c>
      <c r="N457" s="224" t="s">
        <v>45</v>
      </c>
      <c r="O457" s="90"/>
      <c r="P457" s="225">
        <f>O457*H457</f>
        <v>0</v>
      </c>
      <c r="Q457" s="225">
        <v>0</v>
      </c>
      <c r="R457" s="225">
        <f>Q457*H457</f>
        <v>0</v>
      </c>
      <c r="S457" s="225">
        <v>0</v>
      </c>
      <c r="T457" s="226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227" t="s">
        <v>872</v>
      </c>
      <c r="AT457" s="227" t="s">
        <v>162</v>
      </c>
      <c r="AU457" s="227" t="s">
        <v>89</v>
      </c>
      <c r="AY457" s="16" t="s">
        <v>160</v>
      </c>
      <c r="BE457" s="228">
        <f>IF(N457="základní",J457,0)</f>
        <v>0</v>
      </c>
      <c r="BF457" s="228">
        <f>IF(N457="snížená",J457,0)</f>
        <v>0</v>
      </c>
      <c r="BG457" s="228">
        <f>IF(N457="zákl. přenesená",J457,0)</f>
        <v>0</v>
      </c>
      <c r="BH457" s="228">
        <f>IF(N457="sníž. přenesená",J457,0)</f>
        <v>0</v>
      </c>
      <c r="BI457" s="228">
        <f>IF(N457="nulová",J457,0)</f>
        <v>0</v>
      </c>
      <c r="BJ457" s="16" t="s">
        <v>21</v>
      </c>
      <c r="BK457" s="228">
        <f>ROUND(I457*H457,2)</f>
        <v>0</v>
      </c>
      <c r="BL457" s="16" t="s">
        <v>872</v>
      </c>
      <c r="BM457" s="227" t="s">
        <v>918</v>
      </c>
    </row>
    <row r="458" s="2" customFormat="1">
      <c r="A458" s="37"/>
      <c r="B458" s="38"/>
      <c r="C458" s="39"/>
      <c r="D458" s="229" t="s">
        <v>168</v>
      </c>
      <c r="E458" s="39"/>
      <c r="F458" s="230" t="s">
        <v>919</v>
      </c>
      <c r="G458" s="39"/>
      <c r="H458" s="39"/>
      <c r="I458" s="231"/>
      <c r="J458" s="39"/>
      <c r="K458" s="39"/>
      <c r="L458" s="43"/>
      <c r="M458" s="232"/>
      <c r="N458" s="233"/>
      <c r="O458" s="90"/>
      <c r="P458" s="90"/>
      <c r="Q458" s="90"/>
      <c r="R458" s="90"/>
      <c r="S458" s="90"/>
      <c r="T458" s="91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T458" s="16" t="s">
        <v>168</v>
      </c>
      <c r="AU458" s="16" t="s">
        <v>89</v>
      </c>
    </row>
    <row r="459" s="2" customFormat="1" ht="16.5" customHeight="1">
      <c r="A459" s="37"/>
      <c r="B459" s="38"/>
      <c r="C459" s="215" t="s">
        <v>920</v>
      </c>
      <c r="D459" s="215" t="s">
        <v>162</v>
      </c>
      <c r="E459" s="216" t="s">
        <v>921</v>
      </c>
      <c r="F459" s="217" t="s">
        <v>922</v>
      </c>
      <c r="G459" s="218" t="s">
        <v>667</v>
      </c>
      <c r="H459" s="219">
        <v>1</v>
      </c>
      <c r="I459" s="220"/>
      <c r="J459" s="221">
        <f>ROUND(I459*H459,2)</f>
        <v>0</v>
      </c>
      <c r="K459" s="222"/>
      <c r="L459" s="43"/>
      <c r="M459" s="223" t="s">
        <v>1</v>
      </c>
      <c r="N459" s="224" t="s">
        <v>45</v>
      </c>
      <c r="O459" s="90"/>
      <c r="P459" s="225">
        <f>O459*H459</f>
        <v>0</v>
      </c>
      <c r="Q459" s="225">
        <v>0</v>
      </c>
      <c r="R459" s="225">
        <f>Q459*H459</f>
        <v>0</v>
      </c>
      <c r="S459" s="225">
        <v>0</v>
      </c>
      <c r="T459" s="226">
        <f>S459*H459</f>
        <v>0</v>
      </c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R459" s="227" t="s">
        <v>872</v>
      </c>
      <c r="AT459" s="227" t="s">
        <v>162</v>
      </c>
      <c r="AU459" s="227" t="s">
        <v>89</v>
      </c>
      <c r="AY459" s="16" t="s">
        <v>160</v>
      </c>
      <c r="BE459" s="228">
        <f>IF(N459="základní",J459,0)</f>
        <v>0</v>
      </c>
      <c r="BF459" s="228">
        <f>IF(N459="snížená",J459,0)</f>
        <v>0</v>
      </c>
      <c r="BG459" s="228">
        <f>IF(N459="zákl. přenesená",J459,0)</f>
        <v>0</v>
      </c>
      <c r="BH459" s="228">
        <f>IF(N459="sníž. přenesená",J459,0)</f>
        <v>0</v>
      </c>
      <c r="BI459" s="228">
        <f>IF(N459="nulová",J459,0)</f>
        <v>0</v>
      </c>
      <c r="BJ459" s="16" t="s">
        <v>21</v>
      </c>
      <c r="BK459" s="228">
        <f>ROUND(I459*H459,2)</f>
        <v>0</v>
      </c>
      <c r="BL459" s="16" t="s">
        <v>872</v>
      </c>
      <c r="BM459" s="227" t="s">
        <v>923</v>
      </c>
    </row>
    <row r="460" s="2" customFormat="1">
      <c r="A460" s="37"/>
      <c r="B460" s="38"/>
      <c r="C460" s="39"/>
      <c r="D460" s="229" t="s">
        <v>168</v>
      </c>
      <c r="E460" s="39"/>
      <c r="F460" s="230" t="s">
        <v>924</v>
      </c>
      <c r="G460" s="39"/>
      <c r="H460" s="39"/>
      <c r="I460" s="231"/>
      <c r="J460" s="39"/>
      <c r="K460" s="39"/>
      <c r="L460" s="43"/>
      <c r="M460" s="232"/>
      <c r="N460" s="233"/>
      <c r="O460" s="90"/>
      <c r="P460" s="90"/>
      <c r="Q460" s="90"/>
      <c r="R460" s="90"/>
      <c r="S460" s="90"/>
      <c r="T460" s="91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T460" s="16" t="s">
        <v>168</v>
      </c>
      <c r="AU460" s="16" t="s">
        <v>89</v>
      </c>
    </row>
    <row r="461" s="2" customFormat="1" ht="21.75" customHeight="1">
      <c r="A461" s="37"/>
      <c r="B461" s="38"/>
      <c r="C461" s="215" t="s">
        <v>925</v>
      </c>
      <c r="D461" s="215" t="s">
        <v>162</v>
      </c>
      <c r="E461" s="216" t="s">
        <v>926</v>
      </c>
      <c r="F461" s="217" t="s">
        <v>927</v>
      </c>
      <c r="G461" s="218" t="s">
        <v>667</v>
      </c>
      <c r="H461" s="219">
        <v>1</v>
      </c>
      <c r="I461" s="220"/>
      <c r="J461" s="221">
        <f>ROUND(I461*H461,2)</f>
        <v>0</v>
      </c>
      <c r="K461" s="222"/>
      <c r="L461" s="43"/>
      <c r="M461" s="223" t="s">
        <v>1</v>
      </c>
      <c r="N461" s="224" t="s">
        <v>45</v>
      </c>
      <c r="O461" s="90"/>
      <c r="P461" s="225">
        <f>O461*H461</f>
        <v>0</v>
      </c>
      <c r="Q461" s="225">
        <v>0</v>
      </c>
      <c r="R461" s="225">
        <f>Q461*H461</f>
        <v>0</v>
      </c>
      <c r="S461" s="225">
        <v>0</v>
      </c>
      <c r="T461" s="226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227" t="s">
        <v>872</v>
      </c>
      <c r="AT461" s="227" t="s">
        <v>162</v>
      </c>
      <c r="AU461" s="227" t="s">
        <v>89</v>
      </c>
      <c r="AY461" s="16" t="s">
        <v>160</v>
      </c>
      <c r="BE461" s="228">
        <f>IF(N461="základní",J461,0)</f>
        <v>0</v>
      </c>
      <c r="BF461" s="228">
        <f>IF(N461="snížená",J461,0)</f>
        <v>0</v>
      </c>
      <c r="BG461" s="228">
        <f>IF(N461="zákl. přenesená",J461,0)</f>
        <v>0</v>
      </c>
      <c r="BH461" s="228">
        <f>IF(N461="sníž. přenesená",J461,0)</f>
        <v>0</v>
      </c>
      <c r="BI461" s="228">
        <f>IF(N461="nulová",J461,0)</f>
        <v>0</v>
      </c>
      <c r="BJ461" s="16" t="s">
        <v>21</v>
      </c>
      <c r="BK461" s="228">
        <f>ROUND(I461*H461,2)</f>
        <v>0</v>
      </c>
      <c r="BL461" s="16" t="s">
        <v>872</v>
      </c>
      <c r="BM461" s="227" t="s">
        <v>928</v>
      </c>
    </row>
    <row r="462" s="2" customFormat="1">
      <c r="A462" s="37"/>
      <c r="B462" s="38"/>
      <c r="C462" s="39"/>
      <c r="D462" s="229" t="s">
        <v>168</v>
      </c>
      <c r="E462" s="39"/>
      <c r="F462" s="230" t="s">
        <v>929</v>
      </c>
      <c r="G462" s="39"/>
      <c r="H462" s="39"/>
      <c r="I462" s="231"/>
      <c r="J462" s="39"/>
      <c r="K462" s="39"/>
      <c r="L462" s="43"/>
      <c r="M462" s="267"/>
      <c r="N462" s="268"/>
      <c r="O462" s="269"/>
      <c r="P462" s="269"/>
      <c r="Q462" s="269"/>
      <c r="R462" s="269"/>
      <c r="S462" s="269"/>
      <c r="T462" s="270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T462" s="16" t="s">
        <v>168</v>
      </c>
      <c r="AU462" s="16" t="s">
        <v>89</v>
      </c>
    </row>
    <row r="463" s="2" customFormat="1" ht="6.96" customHeight="1">
      <c r="A463" s="37"/>
      <c r="B463" s="65"/>
      <c r="C463" s="66"/>
      <c r="D463" s="66"/>
      <c r="E463" s="66"/>
      <c r="F463" s="66"/>
      <c r="G463" s="66"/>
      <c r="H463" s="66"/>
      <c r="I463" s="66"/>
      <c r="J463" s="66"/>
      <c r="K463" s="66"/>
      <c r="L463" s="43"/>
      <c r="M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</row>
  </sheetData>
  <sheetProtection sheet="1" autoFilter="0" formatColumns="0" formatRows="0" objects="1" scenarios="1" spinCount="100000" saltValue="Gh5wG9gBhWa/1sKq5dmdYMqkxw15Ar9DAbSDJwNgt0cKqPt5Me07lKaQdQjJjmokzJihHyW5me+9TYovXEyWlg==" hashValue="dDKtxIS6e9PyPQqUezV0lZr6L6R9MItevO3MqSI5E2HKthHiOPKUkg+8U6SBxhhwOffjxYwsp0UnKFNgT9OcNg==" algorithmName="SHA-512" password="CC35"/>
  <autoFilter ref="C127:K462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19"/>
    </row>
    <row r="4" s="1" customFormat="1" ht="24.96" customHeight="1">
      <c r="B4" s="19"/>
      <c r="C4" s="134" t="s">
        <v>930</v>
      </c>
      <c r="H4" s="19"/>
    </row>
    <row r="5" s="1" customFormat="1" ht="12" customHeight="1">
      <c r="B5" s="19"/>
      <c r="C5" s="271" t="s">
        <v>13</v>
      </c>
      <c r="D5" s="143" t="s">
        <v>14</v>
      </c>
      <c r="E5" s="1"/>
      <c r="F5" s="1"/>
      <c r="H5" s="19"/>
    </row>
    <row r="6" s="1" customFormat="1" ht="36.96" customHeight="1">
      <c r="B6" s="19"/>
      <c r="C6" s="272" t="s">
        <v>16</v>
      </c>
      <c r="D6" s="273" t="s">
        <v>17</v>
      </c>
      <c r="E6" s="1"/>
      <c r="F6" s="1"/>
      <c r="H6" s="19"/>
    </row>
    <row r="7" s="1" customFormat="1" ht="16.5" customHeight="1">
      <c r="B7" s="19"/>
      <c r="C7" s="136" t="s">
        <v>24</v>
      </c>
      <c r="D7" s="140" t="str">
        <f>'Rekapitulace stavby'!AN8</f>
        <v>7. 10. 2024</v>
      </c>
      <c r="H7" s="19"/>
    </row>
    <row r="8" s="2" customFormat="1" ht="10.8" customHeight="1">
      <c r="A8" s="37"/>
      <c r="B8" s="43"/>
      <c r="C8" s="37"/>
      <c r="D8" s="37"/>
      <c r="E8" s="37"/>
      <c r="F8" s="37"/>
      <c r="G8" s="37"/>
      <c r="H8" s="43"/>
    </row>
    <row r="9" s="11" customFormat="1" ht="29.28" customHeight="1">
      <c r="A9" s="187"/>
      <c r="B9" s="274"/>
      <c r="C9" s="275" t="s">
        <v>61</v>
      </c>
      <c r="D9" s="276" t="s">
        <v>62</v>
      </c>
      <c r="E9" s="276" t="s">
        <v>147</v>
      </c>
      <c r="F9" s="277" t="s">
        <v>931</v>
      </c>
      <c r="G9" s="187"/>
      <c r="H9" s="274"/>
    </row>
    <row r="10" s="2" customFormat="1" ht="26.4" customHeight="1">
      <c r="A10" s="37"/>
      <c r="B10" s="43"/>
      <c r="C10" s="278" t="s">
        <v>85</v>
      </c>
      <c r="D10" s="278" t="s">
        <v>86</v>
      </c>
      <c r="E10" s="37"/>
      <c r="F10" s="37"/>
      <c r="G10" s="37"/>
      <c r="H10" s="43"/>
    </row>
    <row r="11" s="2" customFormat="1" ht="16.8" customHeight="1">
      <c r="A11" s="37"/>
      <c r="B11" s="43"/>
      <c r="C11" s="279" t="s">
        <v>932</v>
      </c>
      <c r="D11" s="280" t="s">
        <v>933</v>
      </c>
      <c r="E11" s="281" t="s">
        <v>1</v>
      </c>
      <c r="F11" s="282">
        <v>15</v>
      </c>
      <c r="G11" s="37"/>
      <c r="H11" s="43"/>
    </row>
    <row r="12" s="2" customFormat="1" ht="16.8" customHeight="1">
      <c r="A12" s="37"/>
      <c r="B12" s="43"/>
      <c r="C12" s="283" t="s">
        <v>932</v>
      </c>
      <c r="D12" s="283" t="s">
        <v>934</v>
      </c>
      <c r="E12" s="16" t="s">
        <v>1</v>
      </c>
      <c r="F12" s="284">
        <v>15</v>
      </c>
      <c r="G12" s="37"/>
      <c r="H12" s="43"/>
    </row>
    <row r="13" s="2" customFormat="1" ht="16.8" customHeight="1">
      <c r="A13" s="37"/>
      <c r="B13" s="43"/>
      <c r="C13" s="279" t="s">
        <v>90</v>
      </c>
      <c r="D13" s="280" t="s">
        <v>91</v>
      </c>
      <c r="E13" s="281" t="s">
        <v>1</v>
      </c>
      <c r="F13" s="282">
        <v>118.7</v>
      </c>
      <c r="G13" s="37"/>
      <c r="H13" s="43"/>
    </row>
    <row r="14" s="2" customFormat="1" ht="16.8" customHeight="1">
      <c r="A14" s="37"/>
      <c r="B14" s="43"/>
      <c r="C14" s="283" t="s">
        <v>90</v>
      </c>
      <c r="D14" s="283" t="s">
        <v>537</v>
      </c>
      <c r="E14" s="16" t="s">
        <v>1</v>
      </c>
      <c r="F14" s="284">
        <v>118.7</v>
      </c>
      <c r="G14" s="37"/>
      <c r="H14" s="43"/>
    </row>
    <row r="15" s="2" customFormat="1" ht="16.8" customHeight="1">
      <c r="A15" s="37"/>
      <c r="B15" s="43"/>
      <c r="C15" s="285" t="s">
        <v>935</v>
      </c>
      <c r="D15" s="37"/>
      <c r="E15" s="37"/>
      <c r="F15" s="37"/>
      <c r="G15" s="37"/>
      <c r="H15" s="43"/>
    </row>
    <row r="16" s="2" customFormat="1" ht="16.8" customHeight="1">
      <c r="A16" s="37"/>
      <c r="B16" s="43"/>
      <c r="C16" s="283" t="s">
        <v>533</v>
      </c>
      <c r="D16" s="283" t="s">
        <v>534</v>
      </c>
      <c r="E16" s="16" t="s">
        <v>184</v>
      </c>
      <c r="F16" s="284">
        <v>118.7</v>
      </c>
      <c r="G16" s="37"/>
      <c r="H16" s="43"/>
    </row>
    <row r="17" s="2" customFormat="1">
      <c r="A17" s="37"/>
      <c r="B17" s="43"/>
      <c r="C17" s="283" t="s">
        <v>793</v>
      </c>
      <c r="D17" s="283" t="s">
        <v>794</v>
      </c>
      <c r="E17" s="16" t="s">
        <v>261</v>
      </c>
      <c r="F17" s="284">
        <v>107.732</v>
      </c>
      <c r="G17" s="37"/>
      <c r="H17" s="43"/>
    </row>
    <row r="18" s="2" customFormat="1" ht="16.8" customHeight="1">
      <c r="A18" s="37"/>
      <c r="B18" s="43"/>
      <c r="C18" s="283" t="s">
        <v>767</v>
      </c>
      <c r="D18" s="283" t="s">
        <v>768</v>
      </c>
      <c r="E18" s="16" t="s">
        <v>261</v>
      </c>
      <c r="F18" s="284">
        <v>320.59800000000001</v>
      </c>
      <c r="G18" s="37"/>
      <c r="H18" s="43"/>
    </row>
    <row r="19" s="2" customFormat="1" ht="16.8" customHeight="1">
      <c r="A19" s="37"/>
      <c r="B19" s="43"/>
      <c r="C19" s="279" t="s">
        <v>93</v>
      </c>
      <c r="D19" s="280" t="s">
        <v>94</v>
      </c>
      <c r="E19" s="281" t="s">
        <v>1</v>
      </c>
      <c r="F19" s="282">
        <v>349.69999999999999</v>
      </c>
      <c r="G19" s="37"/>
      <c r="H19" s="43"/>
    </row>
    <row r="20" s="2" customFormat="1" ht="16.8" customHeight="1">
      <c r="A20" s="37"/>
      <c r="B20" s="43"/>
      <c r="C20" s="283" t="s">
        <v>93</v>
      </c>
      <c r="D20" s="283" t="s">
        <v>95</v>
      </c>
      <c r="E20" s="16" t="s">
        <v>1</v>
      </c>
      <c r="F20" s="284">
        <v>349.69999999999999</v>
      </c>
      <c r="G20" s="37"/>
      <c r="H20" s="43"/>
    </row>
    <row r="21" s="2" customFormat="1" ht="16.8" customHeight="1">
      <c r="A21" s="37"/>
      <c r="B21" s="43"/>
      <c r="C21" s="285" t="s">
        <v>935</v>
      </c>
      <c r="D21" s="37"/>
      <c r="E21" s="37"/>
      <c r="F21" s="37"/>
      <c r="G21" s="37"/>
      <c r="H21" s="43"/>
    </row>
    <row r="22" s="2" customFormat="1" ht="16.8" customHeight="1">
      <c r="A22" s="37"/>
      <c r="B22" s="43"/>
      <c r="C22" s="283" t="s">
        <v>539</v>
      </c>
      <c r="D22" s="283" t="s">
        <v>540</v>
      </c>
      <c r="E22" s="16" t="s">
        <v>184</v>
      </c>
      <c r="F22" s="284">
        <v>349.69999999999999</v>
      </c>
      <c r="G22" s="37"/>
      <c r="H22" s="43"/>
    </row>
    <row r="23" s="2" customFormat="1">
      <c r="A23" s="37"/>
      <c r="B23" s="43"/>
      <c r="C23" s="283" t="s">
        <v>793</v>
      </c>
      <c r="D23" s="283" t="s">
        <v>794</v>
      </c>
      <c r="E23" s="16" t="s">
        <v>261</v>
      </c>
      <c r="F23" s="284">
        <v>107.732</v>
      </c>
      <c r="G23" s="37"/>
      <c r="H23" s="43"/>
    </row>
    <row r="24" s="2" customFormat="1" ht="16.8" customHeight="1">
      <c r="A24" s="37"/>
      <c r="B24" s="43"/>
      <c r="C24" s="283" t="s">
        <v>767</v>
      </c>
      <c r="D24" s="283" t="s">
        <v>768</v>
      </c>
      <c r="E24" s="16" t="s">
        <v>261</v>
      </c>
      <c r="F24" s="284">
        <v>320.59800000000001</v>
      </c>
      <c r="G24" s="37"/>
      <c r="H24" s="43"/>
    </row>
    <row r="25" s="2" customFormat="1" ht="16.8" customHeight="1">
      <c r="A25" s="37"/>
      <c r="B25" s="43"/>
      <c r="C25" s="279" t="s">
        <v>97</v>
      </c>
      <c r="D25" s="280" t="s">
        <v>98</v>
      </c>
      <c r="E25" s="281" t="s">
        <v>1</v>
      </c>
      <c r="F25" s="282">
        <v>201.77500000000001</v>
      </c>
      <c r="G25" s="37"/>
      <c r="H25" s="43"/>
    </row>
    <row r="26" s="2" customFormat="1" ht="16.8" customHeight="1">
      <c r="A26" s="37"/>
      <c r="B26" s="43"/>
      <c r="C26" s="283" t="s">
        <v>97</v>
      </c>
      <c r="D26" s="283" t="s">
        <v>278</v>
      </c>
      <c r="E26" s="16" t="s">
        <v>1</v>
      </c>
      <c r="F26" s="284">
        <v>201.77500000000001</v>
      </c>
      <c r="G26" s="37"/>
      <c r="H26" s="43"/>
    </row>
    <row r="27" s="2" customFormat="1" ht="16.8" customHeight="1">
      <c r="A27" s="37"/>
      <c r="B27" s="43"/>
      <c r="C27" s="285" t="s">
        <v>935</v>
      </c>
      <c r="D27" s="37"/>
      <c r="E27" s="37"/>
      <c r="F27" s="37"/>
      <c r="G27" s="37"/>
      <c r="H27" s="43"/>
    </row>
    <row r="28" s="2" customFormat="1" ht="16.8" customHeight="1">
      <c r="A28" s="37"/>
      <c r="B28" s="43"/>
      <c r="C28" s="283" t="s">
        <v>275</v>
      </c>
      <c r="D28" s="283" t="s">
        <v>276</v>
      </c>
      <c r="E28" s="16" t="s">
        <v>190</v>
      </c>
      <c r="F28" s="284">
        <v>201.77500000000001</v>
      </c>
      <c r="G28" s="37"/>
      <c r="H28" s="43"/>
    </row>
    <row r="29" s="2" customFormat="1" ht="16.8" customHeight="1">
      <c r="A29" s="37"/>
      <c r="B29" s="43"/>
      <c r="C29" s="283" t="s">
        <v>280</v>
      </c>
      <c r="D29" s="283" t="s">
        <v>281</v>
      </c>
      <c r="E29" s="16" t="s">
        <v>190</v>
      </c>
      <c r="F29" s="284">
        <v>370.947</v>
      </c>
      <c r="G29" s="37"/>
      <c r="H29" s="43"/>
    </row>
    <row r="30" s="2" customFormat="1" ht="16.8" customHeight="1">
      <c r="A30" s="37"/>
      <c r="B30" s="43"/>
      <c r="C30" s="279" t="s">
        <v>100</v>
      </c>
      <c r="D30" s="280" t="s">
        <v>101</v>
      </c>
      <c r="E30" s="281" t="s">
        <v>1</v>
      </c>
      <c r="F30" s="282">
        <v>82.700000000000003</v>
      </c>
      <c r="G30" s="37"/>
      <c r="H30" s="43"/>
    </row>
    <row r="31" s="2" customFormat="1" ht="16.8" customHeight="1">
      <c r="A31" s="37"/>
      <c r="B31" s="43"/>
      <c r="C31" s="283" t="s">
        <v>100</v>
      </c>
      <c r="D31" s="283" t="s">
        <v>193</v>
      </c>
      <c r="E31" s="16" t="s">
        <v>1</v>
      </c>
      <c r="F31" s="284">
        <v>82.700000000000003</v>
      </c>
      <c r="G31" s="37"/>
      <c r="H31" s="43"/>
    </row>
    <row r="32" s="2" customFormat="1" ht="16.8" customHeight="1">
      <c r="A32" s="37"/>
      <c r="B32" s="43"/>
      <c r="C32" s="285" t="s">
        <v>935</v>
      </c>
      <c r="D32" s="37"/>
      <c r="E32" s="37"/>
      <c r="F32" s="37"/>
      <c r="G32" s="37"/>
      <c r="H32" s="43"/>
    </row>
    <row r="33" s="2" customFormat="1">
      <c r="A33" s="37"/>
      <c r="B33" s="43"/>
      <c r="C33" s="283" t="s">
        <v>188</v>
      </c>
      <c r="D33" s="283" t="s">
        <v>189</v>
      </c>
      <c r="E33" s="16" t="s">
        <v>190</v>
      </c>
      <c r="F33" s="284">
        <v>82.700000000000003</v>
      </c>
      <c r="G33" s="37"/>
      <c r="H33" s="43"/>
    </row>
    <row r="34" s="2" customFormat="1" ht="16.8" customHeight="1">
      <c r="A34" s="37"/>
      <c r="B34" s="43"/>
      <c r="C34" s="283" t="s">
        <v>280</v>
      </c>
      <c r="D34" s="283" t="s">
        <v>281</v>
      </c>
      <c r="E34" s="16" t="s">
        <v>190</v>
      </c>
      <c r="F34" s="284">
        <v>370.947</v>
      </c>
      <c r="G34" s="37"/>
      <c r="H34" s="43"/>
    </row>
    <row r="35" s="2" customFormat="1" ht="16.8" customHeight="1">
      <c r="A35" s="37"/>
      <c r="B35" s="43"/>
      <c r="C35" s="279" t="s">
        <v>103</v>
      </c>
      <c r="D35" s="280" t="s">
        <v>104</v>
      </c>
      <c r="E35" s="281" t="s">
        <v>1</v>
      </c>
      <c r="F35" s="282">
        <v>72.495999999999995</v>
      </c>
      <c r="G35" s="37"/>
      <c r="H35" s="43"/>
    </row>
    <row r="36" s="2" customFormat="1" ht="16.8" customHeight="1">
      <c r="A36" s="37"/>
      <c r="B36" s="43"/>
      <c r="C36" s="283" t="s">
        <v>103</v>
      </c>
      <c r="D36" s="283" t="s">
        <v>105</v>
      </c>
      <c r="E36" s="16" t="s">
        <v>1</v>
      </c>
      <c r="F36" s="284">
        <v>72.495999999999995</v>
      </c>
      <c r="G36" s="37"/>
      <c r="H36" s="43"/>
    </row>
    <row r="37" s="2" customFormat="1" ht="16.8" customHeight="1">
      <c r="A37" s="37"/>
      <c r="B37" s="43"/>
      <c r="C37" s="285" t="s">
        <v>935</v>
      </c>
      <c r="D37" s="37"/>
      <c r="E37" s="37"/>
      <c r="F37" s="37"/>
      <c r="G37" s="37"/>
      <c r="H37" s="43"/>
    </row>
    <row r="38" s="2" customFormat="1" ht="16.8" customHeight="1">
      <c r="A38" s="37"/>
      <c r="B38" s="43"/>
      <c r="C38" s="283" t="s">
        <v>549</v>
      </c>
      <c r="D38" s="283" t="s">
        <v>550</v>
      </c>
      <c r="E38" s="16" t="s">
        <v>165</v>
      </c>
      <c r="F38" s="284">
        <v>72.495999999999995</v>
      </c>
      <c r="G38" s="37"/>
      <c r="H38" s="43"/>
    </row>
    <row r="39" s="2" customFormat="1" ht="16.8" customHeight="1">
      <c r="A39" s="37"/>
      <c r="B39" s="43"/>
      <c r="C39" s="283" t="s">
        <v>782</v>
      </c>
      <c r="D39" s="283" t="s">
        <v>783</v>
      </c>
      <c r="E39" s="16" t="s">
        <v>261</v>
      </c>
      <c r="F39" s="284">
        <v>12.506</v>
      </c>
      <c r="G39" s="37"/>
      <c r="H39" s="43"/>
    </row>
    <row r="40" s="2" customFormat="1" ht="16.8" customHeight="1">
      <c r="A40" s="37"/>
      <c r="B40" s="43"/>
      <c r="C40" s="283" t="s">
        <v>767</v>
      </c>
      <c r="D40" s="283" t="s">
        <v>768</v>
      </c>
      <c r="E40" s="16" t="s">
        <v>261</v>
      </c>
      <c r="F40" s="284">
        <v>320.59800000000001</v>
      </c>
      <c r="G40" s="37"/>
      <c r="H40" s="43"/>
    </row>
    <row r="41" s="2" customFormat="1" ht="16.8" customHeight="1">
      <c r="A41" s="37"/>
      <c r="B41" s="43"/>
      <c r="C41" s="279" t="s">
        <v>936</v>
      </c>
      <c r="D41" s="280" t="s">
        <v>937</v>
      </c>
      <c r="E41" s="281" t="s">
        <v>1</v>
      </c>
      <c r="F41" s="282">
        <v>42.872999999999998</v>
      </c>
      <c r="G41" s="37"/>
      <c r="H41" s="43"/>
    </row>
    <row r="42" s="2" customFormat="1" ht="16.8" customHeight="1">
      <c r="A42" s="37"/>
      <c r="B42" s="43"/>
      <c r="C42" s="279" t="s">
        <v>106</v>
      </c>
      <c r="D42" s="280" t="s">
        <v>107</v>
      </c>
      <c r="E42" s="281" t="s">
        <v>1</v>
      </c>
      <c r="F42" s="282">
        <v>60</v>
      </c>
      <c r="G42" s="37"/>
      <c r="H42" s="43"/>
    </row>
    <row r="43" s="2" customFormat="1" ht="16.8" customHeight="1">
      <c r="A43" s="37"/>
      <c r="B43" s="43"/>
      <c r="C43" s="283" t="s">
        <v>106</v>
      </c>
      <c r="D43" s="283" t="s">
        <v>186</v>
      </c>
      <c r="E43" s="16" t="s">
        <v>1</v>
      </c>
      <c r="F43" s="284">
        <v>60</v>
      </c>
      <c r="G43" s="37"/>
      <c r="H43" s="43"/>
    </row>
    <row r="44" s="2" customFormat="1" ht="16.8" customHeight="1">
      <c r="A44" s="37"/>
      <c r="B44" s="43"/>
      <c r="C44" s="285" t="s">
        <v>935</v>
      </c>
      <c r="D44" s="37"/>
      <c r="E44" s="37"/>
      <c r="F44" s="37"/>
      <c r="G44" s="37"/>
      <c r="H44" s="43"/>
    </row>
    <row r="45" s="2" customFormat="1" ht="16.8" customHeight="1">
      <c r="A45" s="37"/>
      <c r="B45" s="43"/>
      <c r="C45" s="283" t="s">
        <v>182</v>
      </c>
      <c r="D45" s="283" t="s">
        <v>183</v>
      </c>
      <c r="E45" s="16" t="s">
        <v>184</v>
      </c>
      <c r="F45" s="284">
        <v>60</v>
      </c>
      <c r="G45" s="37"/>
      <c r="H45" s="43"/>
    </row>
    <row r="46" s="2" customFormat="1" ht="16.8" customHeight="1">
      <c r="A46" s="37"/>
      <c r="B46" s="43"/>
      <c r="C46" s="283" t="s">
        <v>280</v>
      </c>
      <c r="D46" s="283" t="s">
        <v>281</v>
      </c>
      <c r="E46" s="16" t="s">
        <v>190</v>
      </c>
      <c r="F46" s="284">
        <v>370.947</v>
      </c>
      <c r="G46" s="37"/>
      <c r="H46" s="43"/>
    </row>
    <row r="47" s="2" customFormat="1" ht="16.8" customHeight="1">
      <c r="A47" s="37"/>
      <c r="B47" s="43"/>
      <c r="C47" s="279" t="s">
        <v>110</v>
      </c>
      <c r="D47" s="280" t="s">
        <v>111</v>
      </c>
      <c r="E47" s="281" t="s">
        <v>1</v>
      </c>
      <c r="F47" s="282">
        <v>72.495999999999995</v>
      </c>
      <c r="G47" s="37"/>
      <c r="H47" s="43"/>
    </row>
    <row r="48" s="2" customFormat="1" ht="16.8" customHeight="1">
      <c r="A48" s="37"/>
      <c r="B48" s="43"/>
      <c r="C48" s="283" t="s">
        <v>110</v>
      </c>
      <c r="D48" s="283" t="s">
        <v>547</v>
      </c>
      <c r="E48" s="16" t="s">
        <v>1</v>
      </c>
      <c r="F48" s="284">
        <v>72.495999999999995</v>
      </c>
      <c r="G48" s="37"/>
      <c r="H48" s="43"/>
    </row>
    <row r="49" s="2" customFormat="1" ht="16.8" customHeight="1">
      <c r="A49" s="37"/>
      <c r="B49" s="43"/>
      <c r="C49" s="285" t="s">
        <v>935</v>
      </c>
      <c r="D49" s="37"/>
      <c r="E49" s="37"/>
      <c r="F49" s="37"/>
      <c r="G49" s="37"/>
      <c r="H49" s="43"/>
    </row>
    <row r="50" s="2" customFormat="1" ht="16.8" customHeight="1">
      <c r="A50" s="37"/>
      <c r="B50" s="43"/>
      <c r="C50" s="283" t="s">
        <v>543</v>
      </c>
      <c r="D50" s="283" t="s">
        <v>544</v>
      </c>
      <c r="E50" s="16" t="s">
        <v>165</v>
      </c>
      <c r="F50" s="284">
        <v>72.495999999999995</v>
      </c>
      <c r="G50" s="37"/>
      <c r="H50" s="43"/>
    </row>
    <row r="51" s="2" customFormat="1" ht="16.8" customHeight="1">
      <c r="A51" s="37"/>
      <c r="B51" s="43"/>
      <c r="C51" s="283" t="s">
        <v>782</v>
      </c>
      <c r="D51" s="283" t="s">
        <v>783</v>
      </c>
      <c r="E51" s="16" t="s">
        <v>261</v>
      </c>
      <c r="F51" s="284">
        <v>12.506</v>
      </c>
      <c r="G51" s="37"/>
      <c r="H51" s="43"/>
    </row>
    <row r="52" s="2" customFormat="1" ht="16.8" customHeight="1">
      <c r="A52" s="37"/>
      <c r="B52" s="43"/>
      <c r="C52" s="283" t="s">
        <v>767</v>
      </c>
      <c r="D52" s="283" t="s">
        <v>768</v>
      </c>
      <c r="E52" s="16" t="s">
        <v>261</v>
      </c>
      <c r="F52" s="284">
        <v>320.59800000000001</v>
      </c>
      <c r="G52" s="37"/>
      <c r="H52" s="43"/>
    </row>
    <row r="53" s="2" customFormat="1" ht="16.8" customHeight="1">
      <c r="A53" s="37"/>
      <c r="B53" s="43"/>
      <c r="C53" s="279" t="s">
        <v>113</v>
      </c>
      <c r="D53" s="280" t="s">
        <v>114</v>
      </c>
      <c r="E53" s="281" t="s">
        <v>1</v>
      </c>
      <c r="F53" s="282">
        <v>156.24000000000001</v>
      </c>
      <c r="G53" s="37"/>
      <c r="H53" s="43"/>
    </row>
    <row r="54" s="2" customFormat="1" ht="16.8" customHeight="1">
      <c r="A54" s="37"/>
      <c r="B54" s="43"/>
      <c r="C54" s="283" t="s">
        <v>113</v>
      </c>
      <c r="D54" s="283" t="s">
        <v>273</v>
      </c>
      <c r="E54" s="16" t="s">
        <v>1</v>
      </c>
      <c r="F54" s="284">
        <v>156.24000000000001</v>
      </c>
      <c r="G54" s="37"/>
      <c r="H54" s="43"/>
    </row>
    <row r="55" s="2" customFormat="1" ht="16.8" customHeight="1">
      <c r="A55" s="37"/>
      <c r="B55" s="43"/>
      <c r="C55" s="285" t="s">
        <v>935</v>
      </c>
      <c r="D55" s="37"/>
      <c r="E55" s="37"/>
      <c r="F55" s="37"/>
      <c r="G55" s="37"/>
      <c r="H55" s="43"/>
    </row>
    <row r="56" s="2" customFormat="1" ht="16.8" customHeight="1">
      <c r="A56" s="37"/>
      <c r="B56" s="43"/>
      <c r="C56" s="283" t="s">
        <v>270</v>
      </c>
      <c r="D56" s="283" t="s">
        <v>271</v>
      </c>
      <c r="E56" s="16" t="s">
        <v>184</v>
      </c>
      <c r="F56" s="284">
        <v>156.24000000000001</v>
      </c>
      <c r="G56" s="37"/>
      <c r="H56" s="43"/>
    </row>
    <row r="57" s="2" customFormat="1" ht="16.8" customHeight="1">
      <c r="A57" s="37"/>
      <c r="B57" s="43"/>
      <c r="C57" s="283" t="s">
        <v>280</v>
      </c>
      <c r="D57" s="283" t="s">
        <v>281</v>
      </c>
      <c r="E57" s="16" t="s">
        <v>190</v>
      </c>
      <c r="F57" s="284">
        <v>370.947</v>
      </c>
      <c r="G57" s="37"/>
      <c r="H57" s="43"/>
    </row>
    <row r="58" s="2" customFormat="1" ht="16.8" customHeight="1">
      <c r="A58" s="37"/>
      <c r="B58" s="43"/>
      <c r="C58" s="279" t="s">
        <v>116</v>
      </c>
      <c r="D58" s="280" t="s">
        <v>117</v>
      </c>
      <c r="E58" s="281" t="s">
        <v>1</v>
      </c>
      <c r="F58" s="282">
        <v>27.600000000000001</v>
      </c>
      <c r="G58" s="37"/>
      <c r="H58" s="43"/>
    </row>
    <row r="59" s="2" customFormat="1" ht="16.8" customHeight="1">
      <c r="A59" s="37"/>
      <c r="B59" s="43"/>
      <c r="C59" s="283" t="s">
        <v>116</v>
      </c>
      <c r="D59" s="283" t="s">
        <v>199</v>
      </c>
      <c r="E59" s="16" t="s">
        <v>1</v>
      </c>
      <c r="F59" s="284">
        <v>27.600000000000001</v>
      </c>
      <c r="G59" s="37"/>
      <c r="H59" s="43"/>
    </row>
    <row r="60" s="2" customFormat="1" ht="16.8" customHeight="1">
      <c r="A60" s="37"/>
      <c r="B60" s="43"/>
      <c r="C60" s="285" t="s">
        <v>935</v>
      </c>
      <c r="D60" s="37"/>
      <c r="E60" s="37"/>
      <c r="F60" s="37"/>
      <c r="G60" s="37"/>
      <c r="H60" s="43"/>
    </row>
    <row r="61" s="2" customFormat="1">
      <c r="A61" s="37"/>
      <c r="B61" s="43"/>
      <c r="C61" s="283" t="s">
        <v>195</v>
      </c>
      <c r="D61" s="283" t="s">
        <v>196</v>
      </c>
      <c r="E61" s="16" t="s">
        <v>190</v>
      </c>
      <c r="F61" s="284">
        <v>27.600000000000001</v>
      </c>
      <c r="G61" s="37"/>
      <c r="H61" s="43"/>
    </row>
    <row r="62" s="2" customFormat="1" ht="16.8" customHeight="1">
      <c r="A62" s="37"/>
      <c r="B62" s="43"/>
      <c r="C62" s="283" t="s">
        <v>280</v>
      </c>
      <c r="D62" s="283" t="s">
        <v>281</v>
      </c>
      <c r="E62" s="16" t="s">
        <v>190</v>
      </c>
      <c r="F62" s="284">
        <v>370.947</v>
      </c>
      <c r="G62" s="37"/>
      <c r="H62" s="43"/>
    </row>
    <row r="63" s="2" customFormat="1" ht="16.8" customHeight="1">
      <c r="A63" s="37"/>
      <c r="B63" s="43"/>
      <c r="C63" s="279" t="s">
        <v>938</v>
      </c>
      <c r="D63" s="280" t="s">
        <v>939</v>
      </c>
      <c r="E63" s="281" t="s">
        <v>1</v>
      </c>
      <c r="F63" s="282">
        <v>47.344999999999999</v>
      </c>
      <c r="G63" s="37"/>
      <c r="H63" s="43"/>
    </row>
    <row r="64" s="2" customFormat="1" ht="16.8" customHeight="1">
      <c r="A64" s="37"/>
      <c r="B64" s="43"/>
      <c r="C64" s="279" t="s">
        <v>119</v>
      </c>
      <c r="D64" s="280" t="s">
        <v>120</v>
      </c>
      <c r="E64" s="281" t="s">
        <v>1</v>
      </c>
      <c r="F64" s="282">
        <v>370.947</v>
      </c>
      <c r="G64" s="37"/>
      <c r="H64" s="43"/>
    </row>
    <row r="65" s="2" customFormat="1" ht="16.8" customHeight="1">
      <c r="A65" s="37"/>
      <c r="B65" s="43"/>
      <c r="C65" s="283" t="s">
        <v>119</v>
      </c>
      <c r="D65" s="283" t="s">
        <v>283</v>
      </c>
      <c r="E65" s="16" t="s">
        <v>1</v>
      </c>
      <c r="F65" s="284">
        <v>370.947</v>
      </c>
      <c r="G65" s="37"/>
      <c r="H65" s="43"/>
    </row>
    <row r="66" s="2" customFormat="1" ht="16.8" customHeight="1">
      <c r="A66" s="37"/>
      <c r="B66" s="43"/>
      <c r="C66" s="285" t="s">
        <v>935</v>
      </c>
      <c r="D66" s="37"/>
      <c r="E66" s="37"/>
      <c r="F66" s="37"/>
      <c r="G66" s="37"/>
      <c r="H66" s="43"/>
    </row>
    <row r="67" s="2" customFormat="1" ht="16.8" customHeight="1">
      <c r="A67" s="37"/>
      <c r="B67" s="43"/>
      <c r="C67" s="283" t="s">
        <v>280</v>
      </c>
      <c r="D67" s="283" t="s">
        <v>281</v>
      </c>
      <c r="E67" s="16" t="s">
        <v>190</v>
      </c>
      <c r="F67" s="284">
        <v>370.947</v>
      </c>
      <c r="G67" s="37"/>
      <c r="H67" s="43"/>
    </row>
    <row r="68" s="2" customFormat="1">
      <c r="A68" s="37"/>
      <c r="B68" s="43"/>
      <c r="C68" s="283" t="s">
        <v>286</v>
      </c>
      <c r="D68" s="283" t="s">
        <v>287</v>
      </c>
      <c r="E68" s="16" t="s">
        <v>190</v>
      </c>
      <c r="F68" s="284">
        <v>370.947</v>
      </c>
      <c r="G68" s="37"/>
      <c r="H68" s="43"/>
    </row>
    <row r="69" s="2" customFormat="1">
      <c r="A69" s="37"/>
      <c r="B69" s="43"/>
      <c r="C69" s="283" t="s">
        <v>290</v>
      </c>
      <c r="D69" s="283" t="s">
        <v>291</v>
      </c>
      <c r="E69" s="16" t="s">
        <v>190</v>
      </c>
      <c r="F69" s="284">
        <v>3709.4699999999998</v>
      </c>
      <c r="G69" s="37"/>
      <c r="H69" s="43"/>
    </row>
    <row r="70" s="2" customFormat="1" ht="16.8" customHeight="1">
      <c r="A70" s="37"/>
      <c r="B70" s="43"/>
      <c r="C70" s="283" t="s">
        <v>295</v>
      </c>
      <c r="D70" s="283" t="s">
        <v>296</v>
      </c>
      <c r="E70" s="16" t="s">
        <v>190</v>
      </c>
      <c r="F70" s="284">
        <v>370.947</v>
      </c>
      <c r="G70" s="37"/>
      <c r="H70" s="43"/>
    </row>
    <row r="71" s="2" customFormat="1" ht="16.8" customHeight="1">
      <c r="A71" s="37"/>
      <c r="B71" s="43"/>
      <c r="C71" s="283" t="s">
        <v>299</v>
      </c>
      <c r="D71" s="283" t="s">
        <v>300</v>
      </c>
      <c r="E71" s="16" t="s">
        <v>261</v>
      </c>
      <c r="F71" s="284">
        <v>741.89400000000001</v>
      </c>
      <c r="G71" s="37"/>
      <c r="H71" s="43"/>
    </row>
    <row r="72" s="2" customFormat="1" ht="16.8" customHeight="1">
      <c r="A72" s="37"/>
      <c r="B72" s="43"/>
      <c r="C72" s="279" t="s">
        <v>122</v>
      </c>
      <c r="D72" s="280" t="s">
        <v>123</v>
      </c>
      <c r="E72" s="281" t="s">
        <v>1</v>
      </c>
      <c r="F72" s="282">
        <v>320.59800000000001</v>
      </c>
      <c r="G72" s="37"/>
      <c r="H72" s="43"/>
    </row>
    <row r="73" s="2" customFormat="1" ht="16.8" customHeight="1">
      <c r="A73" s="37"/>
      <c r="B73" s="43"/>
      <c r="C73" s="283" t="s">
        <v>122</v>
      </c>
      <c r="D73" s="283" t="s">
        <v>770</v>
      </c>
      <c r="E73" s="16" t="s">
        <v>1</v>
      </c>
      <c r="F73" s="284">
        <v>320.59800000000001</v>
      </c>
      <c r="G73" s="37"/>
      <c r="H73" s="43"/>
    </row>
    <row r="74" s="2" customFormat="1" ht="16.8" customHeight="1">
      <c r="A74" s="37"/>
      <c r="B74" s="43"/>
      <c r="C74" s="285" t="s">
        <v>935</v>
      </c>
      <c r="D74" s="37"/>
      <c r="E74" s="37"/>
      <c r="F74" s="37"/>
      <c r="G74" s="37"/>
      <c r="H74" s="43"/>
    </row>
    <row r="75" s="2" customFormat="1" ht="16.8" customHeight="1">
      <c r="A75" s="37"/>
      <c r="B75" s="43"/>
      <c r="C75" s="283" t="s">
        <v>767</v>
      </c>
      <c r="D75" s="283" t="s">
        <v>768</v>
      </c>
      <c r="E75" s="16" t="s">
        <v>261</v>
      </c>
      <c r="F75" s="284">
        <v>320.59800000000001</v>
      </c>
      <c r="G75" s="37"/>
      <c r="H75" s="43"/>
    </row>
    <row r="76" s="2" customFormat="1" ht="16.8" customHeight="1">
      <c r="A76" s="37"/>
      <c r="B76" s="43"/>
      <c r="C76" s="283" t="s">
        <v>772</v>
      </c>
      <c r="D76" s="283" t="s">
        <v>773</v>
      </c>
      <c r="E76" s="16" t="s">
        <v>261</v>
      </c>
      <c r="F76" s="284">
        <v>320.59800000000001</v>
      </c>
      <c r="G76" s="37"/>
      <c r="H76" s="43"/>
    </row>
    <row r="77" s="2" customFormat="1" ht="16.8" customHeight="1">
      <c r="A77" s="37"/>
      <c r="B77" s="43"/>
      <c r="C77" s="283" t="s">
        <v>776</v>
      </c>
      <c r="D77" s="283" t="s">
        <v>777</v>
      </c>
      <c r="E77" s="16" t="s">
        <v>261</v>
      </c>
      <c r="F77" s="284">
        <v>6091.3620000000001</v>
      </c>
      <c r="G77" s="37"/>
      <c r="H77" s="43"/>
    </row>
    <row r="78" s="2" customFormat="1" ht="16.8" customHeight="1">
      <c r="A78" s="37"/>
      <c r="B78" s="43"/>
      <c r="C78" s="279" t="s">
        <v>125</v>
      </c>
      <c r="D78" s="280" t="s">
        <v>126</v>
      </c>
      <c r="E78" s="281" t="s">
        <v>1</v>
      </c>
      <c r="F78" s="282">
        <v>79.709000000000003</v>
      </c>
      <c r="G78" s="37"/>
      <c r="H78" s="43"/>
    </row>
    <row r="79" s="2" customFormat="1" ht="16.8" customHeight="1">
      <c r="A79" s="37"/>
      <c r="B79" s="43"/>
      <c r="C79" s="283" t="s">
        <v>125</v>
      </c>
      <c r="D79" s="283" t="s">
        <v>663</v>
      </c>
      <c r="E79" s="16" t="s">
        <v>1</v>
      </c>
      <c r="F79" s="284">
        <v>79.709000000000003</v>
      </c>
      <c r="G79" s="37"/>
      <c r="H79" s="43"/>
    </row>
    <row r="80" s="2" customFormat="1" ht="16.8" customHeight="1">
      <c r="A80" s="37"/>
      <c r="B80" s="43"/>
      <c r="C80" s="285" t="s">
        <v>935</v>
      </c>
      <c r="D80" s="37"/>
      <c r="E80" s="37"/>
      <c r="F80" s="37"/>
      <c r="G80" s="37"/>
      <c r="H80" s="43"/>
    </row>
    <row r="81" s="2" customFormat="1" ht="16.8" customHeight="1">
      <c r="A81" s="37"/>
      <c r="B81" s="43"/>
      <c r="C81" s="283" t="s">
        <v>659</v>
      </c>
      <c r="D81" s="283" t="s">
        <v>660</v>
      </c>
      <c r="E81" s="16" t="s">
        <v>190</v>
      </c>
      <c r="F81" s="284">
        <v>79.709000000000003</v>
      </c>
      <c r="G81" s="37"/>
      <c r="H81" s="43"/>
    </row>
    <row r="82" s="2" customFormat="1">
      <c r="A82" s="37"/>
      <c r="B82" s="43"/>
      <c r="C82" s="283" t="s">
        <v>788</v>
      </c>
      <c r="D82" s="283" t="s">
        <v>789</v>
      </c>
      <c r="E82" s="16" t="s">
        <v>261</v>
      </c>
      <c r="F82" s="284">
        <v>199.273</v>
      </c>
      <c r="G82" s="37"/>
      <c r="H82" s="43"/>
    </row>
    <row r="83" s="2" customFormat="1" ht="16.8" customHeight="1">
      <c r="A83" s="37"/>
      <c r="B83" s="43"/>
      <c r="C83" s="283" t="s">
        <v>767</v>
      </c>
      <c r="D83" s="283" t="s">
        <v>768</v>
      </c>
      <c r="E83" s="16" t="s">
        <v>261</v>
      </c>
      <c r="F83" s="284">
        <v>320.59800000000001</v>
      </c>
      <c r="G83" s="37"/>
      <c r="H83" s="43"/>
    </row>
    <row r="84" s="2" customFormat="1" ht="7.44" customHeight="1">
      <c r="A84" s="37"/>
      <c r="B84" s="166"/>
      <c r="C84" s="167"/>
      <c r="D84" s="167"/>
      <c r="E84" s="167"/>
      <c r="F84" s="167"/>
      <c r="G84" s="167"/>
      <c r="H84" s="43"/>
    </row>
    <row r="85" s="2" customFormat="1">
      <c r="A85" s="37"/>
      <c r="B85" s="37"/>
      <c r="C85" s="37"/>
      <c r="D85" s="37"/>
      <c r="E85" s="37"/>
      <c r="F85" s="37"/>
      <c r="G85" s="37"/>
      <c r="H85" s="37"/>
    </row>
  </sheetData>
  <sheetProtection sheet="1" formatColumns="0" formatRows="0" objects="1" scenarios="1" spinCount="100000" saltValue="Eh6a/DpIMM5KMk16wZMOsQ3LGSq6M7bsxP645HWBLmHUkZHPIaiGWCLfh2e8EZ2XRy5vxT2OCCgr4K9auJl3zQ==" hashValue="ABDwlrNBFiKF4wezI4wVozxhU4rLj41nWDwlDPfmojWSohRDmfoau/G2o9t0s0HUUr79zb6kmt2ULKbf7eB43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2025-09-10T15:37:19Z</dcterms:created>
  <dcterms:modified xsi:type="dcterms:W3CDTF">2025-09-10T15:37:24Z</dcterms:modified>
</cp:coreProperties>
</file>