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odklady\2025\6822-25 výměna oken obecního domu Nymburk\rozpočet\3\"/>
    </mc:Choice>
  </mc:AlternateContent>
  <bookViews>
    <workbookView xWindow="0" yWindow="0" windowWidth="0" windowHeight="0"/>
  </bookViews>
  <sheets>
    <sheet name="Rekapitulace zakázky" sheetId="1" r:id="rId1"/>
    <sheet name="D.1.1-2 - Architektonicko..." sheetId="2" r:id="rId2"/>
    <sheet name="VON - Vedlejší a ostatní ..." sheetId="3" r:id="rId3"/>
    <sheet name="Pokyny pro vyplnění" sheetId="4" r:id="rId4"/>
  </sheets>
  <definedNames>
    <definedName name="_xlnm.Print_Area" localSheetId="0">'Rekapitulace zakázky'!$D$4:$AO$36,'Rekapitulace zakázky'!$C$42:$AQ$57</definedName>
    <definedName name="_xlnm.Print_Titles" localSheetId="0">'Rekapitulace zakázky'!$52:$52</definedName>
    <definedName name="_xlnm._FilterDatabase" localSheetId="1" hidden="1">'D.1.1-2 - Architektonicko...'!$C$98:$K$462</definedName>
    <definedName name="_xlnm.Print_Area" localSheetId="1">'D.1.1-2 - Architektonicko...'!$C$4:$J$39,'D.1.1-2 - Architektonicko...'!$C$45:$J$80,'D.1.1-2 - Architektonicko...'!$C$86:$K$462</definedName>
    <definedName name="_xlnm.Print_Titles" localSheetId="1">'D.1.1-2 - Architektonicko...'!$98:$98</definedName>
    <definedName name="_xlnm._FilterDatabase" localSheetId="2" hidden="1">'VON - Vedlejší a ostatní ...'!$C$81:$K$97</definedName>
    <definedName name="_xlnm.Print_Area" localSheetId="2">'VON - Vedlejší a ostatní ...'!$C$4:$J$39,'VON - Vedlejší a ostatní ...'!$C$45:$J$63,'VON - Vedlejší a ostatní ...'!$C$69:$K$97</definedName>
    <definedName name="_xlnm.Print_Titles" localSheetId="2">'VON - Vedlejší a ostatní ...'!$81:$81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97"/>
  <c r="BH97"/>
  <c r="BG97"/>
  <c r="BF97"/>
  <c r="T97"/>
  <c r="R97"/>
  <c r="P97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J78"/>
  <c r="F78"/>
  <c r="F76"/>
  <c r="E74"/>
  <c r="J54"/>
  <c r="F54"/>
  <c r="F52"/>
  <c r="E50"/>
  <c r="J24"/>
  <c r="E24"/>
  <c r="J79"/>
  <c r="J23"/>
  <c r="J18"/>
  <c r="E18"/>
  <c r="F55"/>
  <c r="J17"/>
  <c r="J12"/>
  <c r="J76"/>
  <c r="E7"/>
  <c r="E72"/>
  <c i="2" r="J37"/>
  <c r="J36"/>
  <c i="1" r="AY55"/>
  <c i="2" r="J35"/>
  <c i="1" r="AX55"/>
  <c i="2" r="BI461"/>
  <c r="BH461"/>
  <c r="BG461"/>
  <c r="BF461"/>
  <c r="T461"/>
  <c r="R461"/>
  <c r="P461"/>
  <c r="BI459"/>
  <c r="BH459"/>
  <c r="BG459"/>
  <c r="BF459"/>
  <c r="T459"/>
  <c r="R459"/>
  <c r="P459"/>
  <c r="BI453"/>
  <c r="BH453"/>
  <c r="BG453"/>
  <c r="BF453"/>
  <c r="T453"/>
  <c r="R453"/>
  <c r="P453"/>
  <c r="BI447"/>
  <c r="BH447"/>
  <c r="BG447"/>
  <c r="BF447"/>
  <c r="T447"/>
  <c r="R447"/>
  <c r="P447"/>
  <c r="BI444"/>
  <c r="BH444"/>
  <c r="BG444"/>
  <c r="BF444"/>
  <c r="T444"/>
  <c r="R444"/>
  <c r="P444"/>
  <c r="BI441"/>
  <c r="BH441"/>
  <c r="BG441"/>
  <c r="BF441"/>
  <c r="T441"/>
  <c r="R441"/>
  <c r="P441"/>
  <c r="BI438"/>
  <c r="BH438"/>
  <c r="BG438"/>
  <c r="BF438"/>
  <c r="T438"/>
  <c r="R438"/>
  <c r="P438"/>
  <c r="BI434"/>
  <c r="BH434"/>
  <c r="BG434"/>
  <c r="BF434"/>
  <c r="T434"/>
  <c r="R434"/>
  <c r="P434"/>
  <c r="BI431"/>
  <c r="BH431"/>
  <c r="BG431"/>
  <c r="BF431"/>
  <c r="T431"/>
  <c r="R431"/>
  <c r="P431"/>
  <c r="BI428"/>
  <c r="BH428"/>
  <c r="BG428"/>
  <c r="BF428"/>
  <c r="T428"/>
  <c r="R428"/>
  <c r="P428"/>
  <c r="BI425"/>
  <c r="BH425"/>
  <c r="BG425"/>
  <c r="BF425"/>
  <c r="T425"/>
  <c r="R425"/>
  <c r="P425"/>
  <c r="BI422"/>
  <c r="BH422"/>
  <c r="BG422"/>
  <c r="BF422"/>
  <c r="T422"/>
  <c r="R422"/>
  <c r="P422"/>
  <c r="BI419"/>
  <c r="BH419"/>
  <c r="BG419"/>
  <c r="BF419"/>
  <c r="T419"/>
  <c r="R419"/>
  <c r="P419"/>
  <c r="BI415"/>
  <c r="BH415"/>
  <c r="BG415"/>
  <c r="BF415"/>
  <c r="T415"/>
  <c r="R415"/>
  <c r="P415"/>
  <c r="BI411"/>
  <c r="BH411"/>
  <c r="BG411"/>
  <c r="BF411"/>
  <c r="T411"/>
  <c r="R411"/>
  <c r="P411"/>
  <c r="BI408"/>
  <c r="BH408"/>
  <c r="BG408"/>
  <c r="BF408"/>
  <c r="T408"/>
  <c r="R408"/>
  <c r="P408"/>
  <c r="BI405"/>
  <c r="BH405"/>
  <c r="BG405"/>
  <c r="BF405"/>
  <c r="T405"/>
  <c r="R405"/>
  <c r="P405"/>
  <c r="BI402"/>
  <c r="BH402"/>
  <c r="BG402"/>
  <c r="BF402"/>
  <c r="T402"/>
  <c r="R402"/>
  <c r="P402"/>
  <c r="BI399"/>
  <c r="BH399"/>
  <c r="BG399"/>
  <c r="BF399"/>
  <c r="T399"/>
  <c r="R399"/>
  <c r="P399"/>
  <c r="BI396"/>
  <c r="BH396"/>
  <c r="BG396"/>
  <c r="BF396"/>
  <c r="T396"/>
  <c r="R396"/>
  <c r="P396"/>
  <c r="BI393"/>
  <c r="BH393"/>
  <c r="BG393"/>
  <c r="BF393"/>
  <c r="T393"/>
  <c r="R393"/>
  <c r="P393"/>
  <c r="BI390"/>
  <c r="BH390"/>
  <c r="BG390"/>
  <c r="BF390"/>
  <c r="T390"/>
  <c r="R390"/>
  <c r="P390"/>
  <c r="BI387"/>
  <c r="BH387"/>
  <c r="BG387"/>
  <c r="BF387"/>
  <c r="T387"/>
  <c r="R387"/>
  <c r="P387"/>
  <c r="BI380"/>
  <c r="BH380"/>
  <c r="BG380"/>
  <c r="BF380"/>
  <c r="T380"/>
  <c r="R380"/>
  <c r="P380"/>
  <c r="BI377"/>
  <c r="BH377"/>
  <c r="BG377"/>
  <c r="BF377"/>
  <c r="T377"/>
  <c r="R377"/>
  <c r="P377"/>
  <c r="BI375"/>
  <c r="BH375"/>
  <c r="BG375"/>
  <c r="BF375"/>
  <c r="T375"/>
  <c r="R375"/>
  <c r="P375"/>
  <c r="BI372"/>
  <c r="BH372"/>
  <c r="BG372"/>
  <c r="BF372"/>
  <c r="T372"/>
  <c r="R372"/>
  <c r="P372"/>
  <c r="BI370"/>
  <c r="BH370"/>
  <c r="BG370"/>
  <c r="BF370"/>
  <c r="T370"/>
  <c r="R370"/>
  <c r="P370"/>
  <c r="BI367"/>
  <c r="BH367"/>
  <c r="BG367"/>
  <c r="BF367"/>
  <c r="T367"/>
  <c r="R367"/>
  <c r="P367"/>
  <c r="BI365"/>
  <c r="BH365"/>
  <c r="BG365"/>
  <c r="BF365"/>
  <c r="T365"/>
  <c r="R365"/>
  <c r="P365"/>
  <c r="BI362"/>
  <c r="BH362"/>
  <c r="BG362"/>
  <c r="BF362"/>
  <c r="T362"/>
  <c r="R362"/>
  <c r="P362"/>
  <c r="BI357"/>
  <c r="BH357"/>
  <c r="BG357"/>
  <c r="BF357"/>
  <c r="T357"/>
  <c r="R357"/>
  <c r="P357"/>
  <c r="BI354"/>
  <c r="BH354"/>
  <c r="BG354"/>
  <c r="BF354"/>
  <c r="T354"/>
  <c r="R354"/>
  <c r="P354"/>
  <c r="BI351"/>
  <c r="BH351"/>
  <c r="BG351"/>
  <c r="BF351"/>
  <c r="T351"/>
  <c r="R351"/>
  <c r="P351"/>
  <c r="BI348"/>
  <c r="BH348"/>
  <c r="BG348"/>
  <c r="BF348"/>
  <c r="T348"/>
  <c r="R348"/>
  <c r="P348"/>
  <c r="BI346"/>
  <c r="BH346"/>
  <c r="BG346"/>
  <c r="BF346"/>
  <c r="T346"/>
  <c r="R346"/>
  <c r="P346"/>
  <c r="BI343"/>
  <c r="BH343"/>
  <c r="BG343"/>
  <c r="BF343"/>
  <c r="T343"/>
  <c r="R343"/>
  <c r="P343"/>
  <c r="BI337"/>
  <c r="BH337"/>
  <c r="BG337"/>
  <c r="BF337"/>
  <c r="T337"/>
  <c r="R337"/>
  <c r="P337"/>
  <c r="BI332"/>
  <c r="BH332"/>
  <c r="BG332"/>
  <c r="BF332"/>
  <c r="T332"/>
  <c r="R332"/>
  <c r="P332"/>
  <c r="BI329"/>
  <c r="BH329"/>
  <c r="BG329"/>
  <c r="BF329"/>
  <c r="T329"/>
  <c r="R329"/>
  <c r="P329"/>
  <c r="BI325"/>
  <c r="BH325"/>
  <c r="BG325"/>
  <c r="BF325"/>
  <c r="T325"/>
  <c r="R325"/>
  <c r="P325"/>
  <c r="BI319"/>
  <c r="BH319"/>
  <c r="BG319"/>
  <c r="BF319"/>
  <c r="T319"/>
  <c r="R319"/>
  <c r="P319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4"/>
  <c r="BH304"/>
  <c r="BG304"/>
  <c r="BF304"/>
  <c r="T304"/>
  <c r="R304"/>
  <c r="P304"/>
  <c r="BI301"/>
  <c r="BH301"/>
  <c r="BG301"/>
  <c r="BF301"/>
  <c r="T301"/>
  <c r="R301"/>
  <c r="P301"/>
  <c r="BI298"/>
  <c r="BH298"/>
  <c r="BG298"/>
  <c r="BF298"/>
  <c r="T298"/>
  <c r="R298"/>
  <c r="P298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4"/>
  <c r="BH284"/>
  <c r="BG284"/>
  <c r="BF284"/>
  <c r="T284"/>
  <c r="R284"/>
  <c r="P284"/>
  <c r="BI281"/>
  <c r="BH281"/>
  <c r="BG281"/>
  <c r="BF281"/>
  <c r="T281"/>
  <c r="R281"/>
  <c r="P281"/>
  <c r="BI278"/>
  <c r="BH278"/>
  <c r="BG278"/>
  <c r="BF278"/>
  <c r="T278"/>
  <c r="R278"/>
  <c r="P278"/>
  <c r="BI271"/>
  <c r="BH271"/>
  <c r="BG271"/>
  <c r="BF271"/>
  <c r="T271"/>
  <c r="R271"/>
  <c r="P271"/>
  <c r="BI269"/>
  <c r="BH269"/>
  <c r="BG269"/>
  <c r="BF269"/>
  <c r="T269"/>
  <c r="R269"/>
  <c r="P269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53"/>
  <c r="BH253"/>
  <c r="BG253"/>
  <c r="BF253"/>
  <c r="T253"/>
  <c r="R253"/>
  <c r="P253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3"/>
  <c r="BH233"/>
  <c r="BG233"/>
  <c r="BF233"/>
  <c r="T233"/>
  <c r="R233"/>
  <c r="P233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4"/>
  <c r="BH214"/>
  <c r="BG214"/>
  <c r="BF214"/>
  <c r="T214"/>
  <c r="R214"/>
  <c r="P214"/>
  <c r="BI210"/>
  <c r="BH210"/>
  <c r="BG210"/>
  <c r="BF210"/>
  <c r="T210"/>
  <c r="T209"/>
  <c r="R210"/>
  <c r="R209"/>
  <c r="P210"/>
  <c r="P209"/>
  <c r="BI207"/>
  <c r="BH207"/>
  <c r="BG207"/>
  <c r="BF207"/>
  <c r="T207"/>
  <c r="R207"/>
  <c r="P207"/>
  <c r="BI204"/>
  <c r="BH204"/>
  <c r="BG204"/>
  <c r="BF204"/>
  <c r="T204"/>
  <c r="R204"/>
  <c r="P204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6"/>
  <c r="BH156"/>
  <c r="BG156"/>
  <c r="BF156"/>
  <c r="T156"/>
  <c r="T155"/>
  <c r="R156"/>
  <c r="R155"/>
  <c r="P156"/>
  <c r="P155"/>
  <c r="BI153"/>
  <c r="BH153"/>
  <c r="BG153"/>
  <c r="BF153"/>
  <c r="T153"/>
  <c r="R153"/>
  <c r="P153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4"/>
  <c r="BH124"/>
  <c r="BG124"/>
  <c r="BF124"/>
  <c r="T124"/>
  <c r="R124"/>
  <c r="P124"/>
  <c r="BI121"/>
  <c r="BH121"/>
  <c r="BG121"/>
  <c r="BF121"/>
  <c r="T121"/>
  <c r="R121"/>
  <c r="P121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J95"/>
  <c r="F95"/>
  <c r="F93"/>
  <c r="E91"/>
  <c r="J54"/>
  <c r="F54"/>
  <c r="F52"/>
  <c r="E50"/>
  <c r="J24"/>
  <c r="E24"/>
  <c r="J96"/>
  <c r="J23"/>
  <c r="J18"/>
  <c r="E18"/>
  <c r="F96"/>
  <c r="J17"/>
  <c r="J12"/>
  <c r="J93"/>
  <c r="E7"/>
  <c r="E89"/>
  <c i="1" r="L50"/>
  <c r="AM50"/>
  <c r="AM49"/>
  <c r="L49"/>
  <c r="AM47"/>
  <c r="L47"/>
  <c r="L45"/>
  <c r="L44"/>
  <c i="2" r="BK441"/>
  <c r="BK402"/>
  <c r="BK387"/>
  <c r="J365"/>
  <c r="J316"/>
  <c r="J269"/>
  <c r="J251"/>
  <c r="BK233"/>
  <c r="J202"/>
  <c r="J187"/>
  <c r="J150"/>
  <c r="J121"/>
  <c r="BK434"/>
  <c r="BK411"/>
  <c r="J390"/>
  <c r="BK348"/>
  <c r="BK332"/>
  <c r="J310"/>
  <c r="J278"/>
  <c r="J253"/>
  <c r="BK207"/>
  <c r="J173"/>
  <c r="BK156"/>
  <c r="J124"/>
  <c r="BK438"/>
  <c r="J415"/>
  <c r="J387"/>
  <c r="J362"/>
  <c r="J348"/>
  <c r="J337"/>
  <c r="J293"/>
  <c r="J264"/>
  <c r="J233"/>
  <c r="J222"/>
  <c r="J204"/>
  <c r="BK182"/>
  <c r="J143"/>
  <c r="J105"/>
  <c r="J447"/>
  <c r="J441"/>
  <c r="J425"/>
  <c r="J393"/>
  <c r="BK370"/>
  <c r="BK329"/>
  <c r="BK310"/>
  <c r="BK298"/>
  <c r="BK251"/>
  <c r="J228"/>
  <c r="BK196"/>
  <c r="BK179"/>
  <c r="J156"/>
  <c r="J148"/>
  <c r="J134"/>
  <c r="J114"/>
  <c i="1" r="AS54"/>
  <c i="3" r="J89"/>
  <c r="J97"/>
  <c r="BK89"/>
  <c i="2" r="J459"/>
  <c r="J399"/>
  <c r="J372"/>
  <c r="BK351"/>
  <c r="BK293"/>
  <c r="J281"/>
  <c r="J262"/>
  <c r="BK239"/>
  <c r="BK216"/>
  <c r="BK190"/>
  <c r="J176"/>
  <c r="BK137"/>
  <c r="BK108"/>
  <c r="J428"/>
  <c r="BK408"/>
  <c r="J357"/>
  <c r="BK343"/>
  <c r="BK319"/>
  <c r="J290"/>
  <c r="BK271"/>
  <c r="BK222"/>
  <c r="J179"/>
  <c r="BK165"/>
  <c r="BK148"/>
  <c r="J128"/>
  <c r="BK102"/>
  <c r="J419"/>
  <c r="J402"/>
  <c r="J375"/>
  <c r="J370"/>
  <c r="J351"/>
  <c r="J343"/>
  <c r="BK314"/>
  <c r="J298"/>
  <c r="BK290"/>
  <c r="BK248"/>
  <c r="BK242"/>
  <c r="BK228"/>
  <c r="BK219"/>
  <c r="J210"/>
  <c r="BK202"/>
  <c r="J192"/>
  <c r="BK162"/>
  <c r="BK146"/>
  <c r="J140"/>
  <c r="J131"/>
  <c r="BK114"/>
  <c r="BK459"/>
  <c r="BK453"/>
  <c r="J431"/>
  <c r="BK405"/>
  <c r="J380"/>
  <c r="J367"/>
  <c r="J319"/>
  <c r="J301"/>
  <c r="BK269"/>
  <c r="J239"/>
  <c r="J216"/>
  <c r="BK192"/>
  <c r="BK173"/>
  <c r="BK153"/>
  <c r="BK140"/>
  <c r="BK124"/>
  <c r="J111"/>
  <c i="3" r="BK97"/>
  <c r="BK87"/>
  <c r="BK90"/>
  <c r="J93"/>
  <c r="BK88"/>
  <c r="J94"/>
  <c r="J88"/>
  <c i="2" r="J461"/>
  <c r="J434"/>
  <c r="J396"/>
  <c r="BK362"/>
  <c r="BK312"/>
  <c r="J271"/>
  <c r="BK264"/>
  <c r="J242"/>
  <c r="BK204"/>
  <c r="J165"/>
  <c r="BK128"/>
  <c r="J444"/>
  <c r="BK419"/>
  <c r="BK396"/>
  <c r="BK354"/>
  <c r="BK337"/>
  <c r="J312"/>
  <c r="J287"/>
  <c r="BK262"/>
  <c r="BK210"/>
  <c r="BK176"/>
  <c r="J162"/>
  <c r="BK143"/>
  <c r="BK111"/>
  <c r="BK425"/>
  <c r="J411"/>
  <c r="BK393"/>
  <c r="J377"/>
  <c r="BK357"/>
  <c r="J346"/>
  <c r="J329"/>
  <c r="BK301"/>
  <c r="BK281"/>
  <c r="BK278"/>
  <c r="J245"/>
  <c r="J230"/>
  <c r="BK226"/>
  <c r="BK214"/>
  <c r="J207"/>
  <c r="BK194"/>
  <c r="BK187"/>
  <c r="J153"/>
  <c r="J144"/>
  <c r="BK134"/>
  <c r="J117"/>
  <c r="BK461"/>
  <c r="BK444"/>
  <c r="BK428"/>
  <c r="BK415"/>
  <c r="BK390"/>
  <c r="BK365"/>
  <c r="J325"/>
  <c r="BK304"/>
  <c r="J284"/>
  <c r="J248"/>
  <c r="J219"/>
  <c r="J194"/>
  <c r="BK170"/>
  <c r="BK150"/>
  <c r="J137"/>
  <c r="BK121"/>
  <c r="BK105"/>
  <c i="3" r="BK95"/>
  <c r="BK86"/>
  <c r="BK94"/>
  <c r="J86"/>
  <c r="J95"/>
  <c r="J87"/>
  <c r="BK92"/>
  <c r="BK85"/>
  <c i="2" r="J453"/>
  <c r="BK431"/>
  <c r="BK367"/>
  <c r="BK325"/>
  <c r="BK284"/>
  <c r="BK266"/>
  <c r="BK245"/>
  <c r="J226"/>
  <c r="J199"/>
  <c r="J182"/>
  <c r="BK144"/>
  <c r="BK447"/>
  <c r="BK422"/>
  <c r="J405"/>
  <c r="BK375"/>
  <c r="BK346"/>
  <c r="J314"/>
  <c r="J304"/>
  <c r="J266"/>
  <c r="J214"/>
  <c r="J196"/>
  <c r="J170"/>
  <c r="J160"/>
  <c r="BK131"/>
  <c r="J108"/>
  <c r="J422"/>
  <c r="J408"/>
  <c r="BK380"/>
  <c r="BK372"/>
  <c r="J354"/>
  <c r="J438"/>
  <c r="BK399"/>
  <c r="BK377"/>
  <c r="J332"/>
  <c r="BK316"/>
  <c r="BK287"/>
  <c r="BK253"/>
  <c r="BK230"/>
  <c r="BK199"/>
  <c r="J190"/>
  <c r="BK160"/>
  <c r="J146"/>
  <c r="BK117"/>
  <c r="J102"/>
  <c i="3" r="BK93"/>
  <c r="J85"/>
  <c r="J92"/>
  <c r="J90"/>
  <c i="2" l="1" r="BK101"/>
  <c r="J101"/>
  <c r="J61"/>
  <c r="T120"/>
  <c r="T145"/>
  <c r="P159"/>
  <c r="BK164"/>
  <c r="J164"/>
  <c r="J67"/>
  <c r="BK189"/>
  <c r="J189"/>
  <c r="J68"/>
  <c r="P198"/>
  <c r="P213"/>
  <c r="P221"/>
  <c r="T232"/>
  <c r="P303"/>
  <c r="R379"/>
  <c r="R392"/>
  <c r="P427"/>
  <c r="P101"/>
  <c r="BK120"/>
  <c r="J120"/>
  <c r="J62"/>
  <c r="BK145"/>
  <c r="J145"/>
  <c r="J63"/>
  <c r="T159"/>
  <c r="T164"/>
  <c r="T189"/>
  <c r="R198"/>
  <c r="BK213"/>
  <c r="J213"/>
  <c r="J71"/>
  <c r="T221"/>
  <c r="BK232"/>
  <c r="J232"/>
  <c r="J73"/>
  <c r="R303"/>
  <c r="T379"/>
  <c r="T392"/>
  <c r="R421"/>
  <c r="T421"/>
  <c r="T427"/>
  <c r="P452"/>
  <c r="T101"/>
  <c r="T100"/>
  <c r="R120"/>
  <c r="R145"/>
  <c r="R159"/>
  <c r="P164"/>
  <c r="P189"/>
  <c r="BK198"/>
  <c r="J198"/>
  <c r="J69"/>
  <c r="R213"/>
  <c r="BK221"/>
  <c r="J221"/>
  <c r="J72"/>
  <c r="R232"/>
  <c r="T303"/>
  <c r="P379"/>
  <c r="P392"/>
  <c r="P421"/>
  <c r="R427"/>
  <c r="R452"/>
  <c r="R101"/>
  <c r="R100"/>
  <c r="P120"/>
  <c r="P145"/>
  <c r="BK159"/>
  <c r="J159"/>
  <c r="J66"/>
  <c r="R164"/>
  <c r="R189"/>
  <c r="T198"/>
  <c r="T213"/>
  <c r="R221"/>
  <c r="P232"/>
  <c r="BK303"/>
  <c r="J303"/>
  <c r="J74"/>
  <c r="BK379"/>
  <c r="J379"/>
  <c r="J75"/>
  <c r="BK392"/>
  <c r="J392"/>
  <c r="J76"/>
  <c r="BK421"/>
  <c r="J421"/>
  <c r="J77"/>
  <c r="BK427"/>
  <c r="J427"/>
  <c r="J78"/>
  <c r="BK452"/>
  <c r="J452"/>
  <c r="J79"/>
  <c r="T452"/>
  <c i="3" r="BK84"/>
  <c r="J84"/>
  <c r="J61"/>
  <c r="P84"/>
  <c r="R84"/>
  <c r="T84"/>
  <c r="BK91"/>
  <c r="J91"/>
  <c r="J62"/>
  <c r="P91"/>
  <c r="R91"/>
  <c r="T91"/>
  <c i="2" r="BK209"/>
  <c r="J209"/>
  <c r="J70"/>
  <c r="BK155"/>
  <c r="J155"/>
  <c r="J64"/>
  <c i="3" r="E48"/>
  <c r="J55"/>
  <c r="BE86"/>
  <c r="BE93"/>
  <c r="BE95"/>
  <c i="2" r="BK100"/>
  <c r="J100"/>
  <c r="J60"/>
  <c i="3" r="J52"/>
  <c r="F79"/>
  <c r="BE85"/>
  <c r="BE92"/>
  <c r="BE94"/>
  <c r="BE88"/>
  <c r="BE87"/>
  <c r="BE89"/>
  <c r="BE90"/>
  <c r="BE97"/>
  <c i="2" r="J52"/>
  <c r="BE108"/>
  <c r="BE128"/>
  <c r="BE143"/>
  <c r="BE146"/>
  <c r="BE162"/>
  <c r="BE182"/>
  <c r="BE207"/>
  <c r="BE222"/>
  <c r="BE239"/>
  <c r="BE262"/>
  <c r="BE264"/>
  <c r="BE271"/>
  <c r="BE278"/>
  <c r="BE290"/>
  <c r="BE312"/>
  <c r="BE343"/>
  <c r="BE348"/>
  <c r="BE351"/>
  <c r="BE357"/>
  <c r="BE387"/>
  <c r="BE393"/>
  <c r="BE408"/>
  <c r="J55"/>
  <c r="BE102"/>
  <c r="BE117"/>
  <c r="BE121"/>
  <c r="BE124"/>
  <c r="BE137"/>
  <c r="BE140"/>
  <c r="BE165"/>
  <c r="BE173"/>
  <c r="BE196"/>
  <c r="BE253"/>
  <c r="BE266"/>
  <c r="BE269"/>
  <c r="BE284"/>
  <c r="BE287"/>
  <c r="BE310"/>
  <c r="BE316"/>
  <c r="BE319"/>
  <c r="BE396"/>
  <c r="BE399"/>
  <c r="BE402"/>
  <c r="BE428"/>
  <c r="BE431"/>
  <c r="BE434"/>
  <c r="BE438"/>
  <c r="BE444"/>
  <c r="BE447"/>
  <c r="BE453"/>
  <c r="BE461"/>
  <c r="E48"/>
  <c r="F55"/>
  <c r="BE105"/>
  <c r="BE114"/>
  <c r="BE134"/>
  <c r="BE144"/>
  <c r="BE179"/>
  <c r="BE187"/>
  <c r="BE190"/>
  <c r="BE194"/>
  <c r="BE199"/>
  <c r="BE202"/>
  <c r="BE204"/>
  <c r="BE214"/>
  <c r="BE216"/>
  <c r="BE226"/>
  <c r="BE228"/>
  <c r="BE230"/>
  <c r="BE233"/>
  <c r="BE242"/>
  <c r="BE245"/>
  <c r="BE248"/>
  <c r="BE281"/>
  <c r="BE293"/>
  <c r="BE314"/>
  <c r="BE325"/>
  <c r="BE362"/>
  <c r="BE365"/>
  <c r="BE370"/>
  <c r="BE372"/>
  <c r="BE375"/>
  <c r="BE380"/>
  <c r="BE441"/>
  <c r="BE459"/>
  <c r="BE111"/>
  <c r="BE131"/>
  <c r="BE148"/>
  <c r="BE150"/>
  <c r="BE153"/>
  <c r="BE156"/>
  <c r="BE160"/>
  <c r="BE170"/>
  <c r="BE176"/>
  <c r="BE192"/>
  <c r="BE210"/>
  <c r="BE219"/>
  <c r="BE251"/>
  <c r="BE298"/>
  <c r="BE301"/>
  <c r="BE304"/>
  <c r="BE329"/>
  <c r="BE332"/>
  <c r="BE337"/>
  <c r="BE346"/>
  <c r="BE354"/>
  <c r="BE367"/>
  <c r="BE377"/>
  <c r="BE390"/>
  <c r="BE405"/>
  <c r="BE411"/>
  <c r="BE415"/>
  <c r="BE419"/>
  <c r="BE422"/>
  <c r="BE425"/>
  <c r="F35"/>
  <c i="1" r="BB55"/>
  <c i="3" r="F37"/>
  <c i="1" r="BD56"/>
  <c i="2" r="F37"/>
  <c i="1" r="BD55"/>
  <c i="3" r="J34"/>
  <c i="1" r="AW56"/>
  <c i="2" r="J34"/>
  <c i="1" r="AW55"/>
  <c i="3" r="F34"/>
  <c i="1" r="BA56"/>
  <c i="3" r="F36"/>
  <c i="1" r="BC56"/>
  <c i="2" r="F36"/>
  <c i="1" r="BC55"/>
  <c i="2" r="F34"/>
  <c i="1" r="BA55"/>
  <c i="3" r="F35"/>
  <c i="1" r="BB56"/>
  <c i="3" l="1" r="T83"/>
  <c r="T82"/>
  <c r="R83"/>
  <c r="R82"/>
  <c i="2" r="T158"/>
  <c r="T99"/>
  <c r="P100"/>
  <c i="3" r="P83"/>
  <c r="P82"/>
  <c i="1" r="AU56"/>
  <c i="2" r="R158"/>
  <c r="R99"/>
  <c r="P158"/>
  <c r="BK158"/>
  <c r="J158"/>
  <c r="J65"/>
  <c i="3" r="BK83"/>
  <c r="J83"/>
  <c r="J60"/>
  <c i="2" r="BK99"/>
  <c r="J99"/>
  <c r="F33"/>
  <c i="1" r="AZ55"/>
  <c r="BD54"/>
  <c r="W33"/>
  <c i="2" r="J30"/>
  <c i="1" r="AG55"/>
  <c i="3" r="F33"/>
  <c i="1" r="AZ56"/>
  <c r="BC54"/>
  <c r="W32"/>
  <c r="BA54"/>
  <c r="AW54"/>
  <c r="AK30"/>
  <c r="BB54"/>
  <c r="AX54"/>
  <c i="3" r="J33"/>
  <c i="1" r="AV56"/>
  <c r="AT56"/>
  <c i="2" r="J33"/>
  <c i="1" r="AV55"/>
  <c r="AT55"/>
  <c i="2" l="1" r="P99"/>
  <c i="1" r="AU55"/>
  <c i="3" r="BK82"/>
  <c r="J82"/>
  <c r="J59"/>
  <c i="1" r="AN55"/>
  <c i="2" r="J59"/>
  <c r="J39"/>
  <c i="1" r="AU54"/>
  <c r="W31"/>
  <c r="AY54"/>
  <c r="AZ54"/>
  <c r="AV54"/>
  <c r="AK29"/>
  <c r="W30"/>
  <c i="3" l="1" r="J30"/>
  <c i="1" r="AG56"/>
  <c r="AT54"/>
  <c r="W29"/>
  <c i="3" l="1" r="J39"/>
  <c i="1" r="AG54"/>
  <c r="AK26"/>
  <c r="AN56"/>
  <c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<sst xmlns="http://schemas.openxmlformats.org/spreadsheetml/2006/main">
  <si>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</si>
  <si>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</si>
  <si>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</si>
  <si>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</si>
  <si>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</si>
  <si>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{d7fdfb14-972d-47b7-9665-3c71aaabf997}</t>
  </si>
  <si>
    <t>0,01</t>
  </si>
  <si>
    <t>21</t>
  </si>
  <si>
    <t>12</t>
  </si>
  <si>
    <t>REKAPITULACE ZAKÁZKY</t>
  </si>
  <si>
    <t xml:space="preserve">v ---  níže se nacházejí doplnkové a pomocné údaje k sestavám  --- v</t>
  </si>
  <si>
    <t>Návod na vyplnění</t>
  </si>
  <si>
    <t>0,001</t>
  </si>
  <si>
    <t>Kód:</t>
  </si>
  <si>
    <t>682225</t>
  </si>
  <si>
    <t>Měnit lze pouze buňky se žlutým podbarvením!_x000d_
_x000d_
1) v Rekapitulaci zakázky vyplňte údaje o Účastníkovi (přenesou se do ostatních sestav i v jiných listech)_x000d_
_x000d_
2) na vybraných listech vyplňte v sestavě Soupis prací ceny u položek</t>
  </si>
  <si>
    <t>Zakázka:</t>
  </si>
  <si>
    <t>Výměna oken obecního domu v Nymburku</t>
  </si>
  <si>
    <t>KSO:</t>
  </si>
  <si>
    <t>801 82 12</t>
  </si>
  <si>
    <t>CC-CZ:</t>
  </si>
  <si>
    <t/>
  </si>
  <si>
    <t>Místo:</t>
  </si>
  <si>
    <t>parc.č.: st. 333/2, k.ú. Nymburk</t>
  </si>
  <si>
    <t>Datum:</t>
  </si>
  <si>
    <t>2. 4. 2025</t>
  </si>
  <si>
    <t>Zadavatel:</t>
  </si>
  <si>
    <t>IČ:</t>
  </si>
  <si>
    <t>00239500</t>
  </si>
  <si>
    <t>Město Nymburk</t>
  </si>
  <si>
    <t>DIČ:</t>
  </si>
  <si>
    <t>CZ00239500</t>
  </si>
  <si>
    <t>Účastník:</t>
  </si>
  <si>
    <t>Vyplň údaj</t>
  </si>
  <si>
    <t>Projektant:</t>
  </si>
  <si>
    <t>15028909</t>
  </si>
  <si>
    <t>BKN spol. s r.o.</t>
  </si>
  <si>
    <t>CZ15028909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</si>
  <si>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</si>
  <si>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</si>
  <si>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</si>
  <si>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</si>
  <si>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</si>
  <si>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</si>
  <si>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</si>
  <si>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</si>
  <si>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</si>
  <si>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</si>
  <si>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</si>
  <si>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</si>
  <si>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</si>
  <si>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</si>
  <si>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</si>
  <si>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</si>
  <si>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</si>
  <si>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</si>
  <si>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ZAKÁZKY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</si>
  <si>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</si>
  <si>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</si>
  <si>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</si>
  <si>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</si>
  <si>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</si>
  <si>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</si>
  <si>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</si>
  <si>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</si>
  <si>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</si>
  <si>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</si>
  <si>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</si>
  <si>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</si>
  <si>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</si>
  <si>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</si>
  <si>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</si>
  <si>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</si>
  <si>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</si>
  <si>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</si>
  <si>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zakázky celkem</t>
  </si>
  <si>
    <t>D</t>
  </si>
  <si>
    <t>0</t>
  </si>
  <si>
    <t>###NOIMPORT###</t>
  </si>
  <si>
    <t>IMPORT</t>
  </si>
  <si>
    <t>{00000000-0000-0000-0000-000000000000}</t>
  </si>
  <si>
    <t>/</t>
  </si>
  <si>
    <t>D.1.1/2</t>
  </si>
  <si>
    <t>Architektonicko stavební řešení 2.etapa</t>
  </si>
  <si>
    <t>STA</t>
  </si>
  <si>
    <t>1</t>
  </si>
  <si>
    <t>{8d57a416-e9bf-4abf-b5d7-c94f7add9009}</t>
  </si>
  <si>
    <t>2</t>
  </si>
  <si>
    <t>VON</t>
  </si>
  <si>
    <t>Vedlejší a ostatní náklady</t>
  </si>
  <si>
    <t>{768b6e7b-a88c-4198-b1ab-6cab3217c0d5}</t>
  </si>
  <si>
    <t>KRYCÍ LIST SOUPISU PRACÍ</t>
  </si>
  <si>
    <t>Objekt:</t>
  </si>
  <si>
    <t>D.1.1/2 - Architektonicko stavební řešení 2.etapa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</si>
  <si>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</si>
  <si>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</si>
  <si>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</si>
  <si>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</si>
  <si>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</si>
  <si>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</si>
  <si>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</si>
  <si>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</si>
  <si>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</si>
  <si>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</si>
  <si>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</si>
  <si>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</si>
  <si>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741 - Elektroinstalace - silnoproud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</si>
  <si>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</si>
  <si>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</si>
  <si>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</si>
  <si>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</si>
  <si>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</si>
  <si>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</si>
  <si>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</si>
  <si>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</si>
  <si>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781 - Dokončovací práce - obklady</t>
  </si>
  <si>
    <t xml:space="preserve">    784 - Dokončovací práce - malby a tapety</t>
  </si>
  <si>
    <t xml:space="preserve">    786 - Dokončovací práce - čalounické úpravy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</si>
  <si>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</si>
  <si>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</si>
  <si>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</si>
  <si>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</si>
  <si>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</si>
  <si>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</si>
  <si>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</si>
  <si>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</si>
  <si>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</si>
  <si>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</si>
  <si>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</si>
  <si>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</si>
  <si>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</si>
  <si>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</si>
  <si>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</si>
  <si>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</si>
  <si>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</si>
  <si>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</si>
  <si>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</si>
  <si>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612315302</t>
  </si>
  <si>
    <t>Vápenná omítka ostění nebo nadpraží štuková dvouvrstvá</t>
  </si>
  <si>
    <t>m2</t>
  </si>
  <si>
    <t>CS ÚRS 2025 01</t>
  </si>
  <si>
    <t>4</t>
  </si>
  <si>
    <t>98887648</t>
  </si>
  <si>
    <t>Online PSC</t>
  </si>
  <si>
    <t>https://podminky.urs.cz/item/CS_URS_2025_01/612315302</t>
  </si>
  <si>
    <t>VV</t>
  </si>
  <si>
    <t>((4,5+20,4)*2+(5,8+2,5)*2*6)*0,55+((7,6+3,04+17,75+3,0+7,6)+(3+3)*2*2)*0,55</t>
  </si>
  <si>
    <t>612325225</t>
  </si>
  <si>
    <t>Vápenocementová omítka jednotlivých malých ploch štuková dvouvrstvá na stěnách, plochy jednotlivě přes 1,0 do 4 m2</t>
  </si>
  <si>
    <t>kus</t>
  </si>
  <si>
    <t>-709829994</t>
  </si>
  <si>
    <t>https://podminky.urs.cz/item/CS_URS_2025_01/612325225</t>
  </si>
  <si>
    <t>8 "viz D.1.1.1.</t>
  </si>
  <si>
    <t>3</t>
  </si>
  <si>
    <t>631311125</t>
  </si>
  <si>
    <t>Mazanina z betonu prostého bez zvýšených nároků na prostředí tl. přes 80 do 120 mm tř. C 20/25</t>
  </si>
  <si>
    <t>m3</t>
  </si>
  <si>
    <t>1411153463</t>
  </si>
  <si>
    <t>https://podminky.urs.cz/item/CS_URS_2025_01/631311125</t>
  </si>
  <si>
    <t>5,1*0,096 "viz LOP5</t>
  </si>
  <si>
    <t>631319012</t>
  </si>
  <si>
    <t>Příplatek k cenám mazanin za úpravu povrchu mazaniny přehlazením, mazanina tl. přes 80 do 120 mm</t>
  </si>
  <si>
    <t>-691365617</t>
  </si>
  <si>
    <t>https://podminky.urs.cz/item/CS_URS_2025_01/631319012</t>
  </si>
  <si>
    <t>0,49 "viz položka 631311125</t>
  </si>
  <si>
    <t>5</t>
  </si>
  <si>
    <t>632481213</t>
  </si>
  <si>
    <t>Separační vrstva k oddělení podlahových vrstev z polyetylénové fólie</t>
  </si>
  <si>
    <t>1915610022</t>
  </si>
  <si>
    <t>https://podminky.urs.cz/item/CS_URS_2025_01/632481213</t>
  </si>
  <si>
    <t>5,1 "viz LOP5</t>
  </si>
  <si>
    <t>634112127</t>
  </si>
  <si>
    <t>Obvodová dilatace mezi stěnou a mazaninou nebo potěrem podlahovým páskem z pěnového PE s fólií tl. do 10 mm, výšky 120 mm</t>
  </si>
  <si>
    <t>m</t>
  </si>
  <si>
    <t>334166049</t>
  </si>
  <si>
    <t>https://podminky.urs.cz/item/CS_URS_2025_01/634112127</t>
  </si>
  <si>
    <t>0,28+18,1+0,28 "viz LOP5</t>
  </si>
  <si>
    <t>9</t>
  </si>
  <si>
    <t>Ostatní konstrukce a práce, bourání</t>
  </si>
  <si>
    <t>7</t>
  </si>
  <si>
    <t>941111112</t>
  </si>
  <si>
    <t>Lešení řadové trubkové lehké pracovní s podlahami s provozním zatížením tř. 3 do 200 kg/m2 šířky tř. W06 od 0,6 do 0,9 m výšky přes 10 do 25 m montáž</t>
  </si>
  <si>
    <t>-6261908</t>
  </si>
  <si>
    <t>https://podminky.urs.cz/item/CS_URS_2025_01/941111112</t>
  </si>
  <si>
    <t>21*12+21*10+(3+17,9+3)*8</t>
  </si>
  <si>
    <t>8</t>
  </si>
  <si>
    <t>941111212</t>
  </si>
  <si>
    <t>Lešení řadové trubkové lehké pracovní s podlahami s provozním zatížením tř. 3 do 200 kg/m2 šířky tř. W06 od 0,6 do 0,9 m výšky přes 10 do 25 m příplatek k ceně za každý den použití</t>
  </si>
  <si>
    <t>-1746730107</t>
  </si>
  <si>
    <t>https://podminky.urs.cz/item/CS_URS_2025_01/941111212</t>
  </si>
  <si>
    <t>653,2 "viz položka 941111112</t>
  </si>
  <si>
    <t>653,2*10 'Přepočtené koeficientem množství</t>
  </si>
  <si>
    <t>941111812</t>
  </si>
  <si>
    <t>Lešení řadové trubkové lehké pracovní s podlahami s provozním zatížením tř. 3 do 200 kg/m2 šířky tř. W06 od 0,6 do 0,9 m výšky přes 10 do 25 m demontáž</t>
  </si>
  <si>
    <t>152426170</t>
  </si>
  <si>
    <t>https://podminky.urs.cz/item/CS_URS_2025_01/941111812</t>
  </si>
  <si>
    <t>10</t>
  </si>
  <si>
    <t>945421110</t>
  </si>
  <si>
    <t>Hydraulická zvedací plošina včetně obsluhy instalovaná na automobilovém podvozku, výšky zdvihu do 18 m</t>
  </si>
  <si>
    <t>hod</t>
  </si>
  <si>
    <t>-1228457218</t>
  </si>
  <si>
    <t>https://podminky.urs.cz/item/CS_URS_2025_01/945421110</t>
  </si>
  <si>
    <t>12*10</t>
  </si>
  <si>
    <t>11</t>
  </si>
  <si>
    <t>949101112</t>
  </si>
  <si>
    <t>Lešení pomocné pracovní pro objekty pozemních staveb pro zatížení do 150 kg/m2, o výšce lešeňové podlahy přes 1,9 do 3,5 m</t>
  </si>
  <si>
    <t>1994087989</t>
  </si>
  <si>
    <t>https://podminky.urs.cz/item/CS_URS_2025_01/949101112</t>
  </si>
  <si>
    <t>(20,4*1,5+2,5*1,5*6)+4*17,8*2</t>
  </si>
  <si>
    <t>952901114</t>
  </si>
  <si>
    <t>Vyčištění budov nebo objektů před předáním do užívání budov bytové nebo občanské výstavby, světlé výšky podlaží přes 4 m</t>
  </si>
  <si>
    <t>-1508386497</t>
  </si>
  <si>
    <t>https://podminky.urs.cz/item/CS_URS_2025_01/952901114</t>
  </si>
  <si>
    <t>(20,4*5+2,5*5*6)+6*17,8*2</t>
  </si>
  <si>
    <t>13</t>
  </si>
  <si>
    <t>961031311</t>
  </si>
  <si>
    <t>Bourání základů ze zdiva cihelného na maltu vápennou nebo vápenocementovou</t>
  </si>
  <si>
    <t>-329884327</t>
  </si>
  <si>
    <t>https://podminky.urs.cz/item/CS_URS_2025_01/961031311</t>
  </si>
  <si>
    <t>3,0 "viz D.1.1.2.3</t>
  </si>
  <si>
    <t>14</t>
  </si>
  <si>
    <t>98900R</t>
  </si>
  <si>
    <t xml:space="preserve">Drobné stavební přípomoce v rámci dokončovacích úprav, řezání, vyspravení stávajících konstrukcí a ostatní stavební práce a konstrukce nutné k řádnému dokončení díla </t>
  </si>
  <si>
    <t>1187985725</t>
  </si>
  <si>
    <t>15</t>
  </si>
  <si>
    <t>M</t>
  </si>
  <si>
    <t>55399901R</t>
  </si>
  <si>
    <t>drobný blíže nespecifikovaný lemovací, doplňkový, spojovací a drobný materiál s povrchovou úpravou žárovým pozinkováním nutný k řádnému dokončení díla včetně dílenské domumentace</t>
  </si>
  <si>
    <t>kg</t>
  </si>
  <si>
    <t>-156559643</t>
  </si>
  <si>
    <t>997</t>
  </si>
  <si>
    <t>Doprava suti a vybouraných hmot</t>
  </si>
  <si>
    <t>16</t>
  </si>
  <si>
    <t>997013153</t>
  </si>
  <si>
    <t>Vnitrostaveništní doprava suti a vybouraných hmot vodorovně do 50 m s naložením s omezením mechanizace pro budovy a haly výšky přes 9 do 12 m</t>
  </si>
  <si>
    <t>t</t>
  </si>
  <si>
    <t>904976956</t>
  </si>
  <si>
    <t>https://podminky.urs.cz/item/CS_URS_2025_01/997013153</t>
  </si>
  <si>
    <t>17</t>
  </si>
  <si>
    <t>997013501</t>
  </si>
  <si>
    <t>Odvoz suti a vybouraných hmot na skládku nebo meziskládku se složením, na vzdálenost do 1 km</t>
  </si>
  <si>
    <t>776089440</t>
  </si>
  <si>
    <t>https://podminky.urs.cz/item/CS_URS_2025_01/997013501</t>
  </si>
  <si>
    <t>18</t>
  </si>
  <si>
    <t>997013509</t>
  </si>
  <si>
    <t>Odvoz suti a vybouraných hmot na skládku nebo meziskládku se složením, na vzdálenost Příplatek k ceně za každý další započatý 1 km přes 1 km</t>
  </si>
  <si>
    <t>-769837943</t>
  </si>
  <si>
    <t>https://podminky.urs.cz/item/CS_URS_2025_01/997013509</t>
  </si>
  <si>
    <t>16,765*20 'Přepočtené koeficientem množství</t>
  </si>
  <si>
    <t>19</t>
  </si>
  <si>
    <t>997013871</t>
  </si>
  <si>
    <t>Poplatek za uložení stavebního odpadu na recyklační skládce (skládkovné) směsného stavebního a demoličního zatříděného do Katalogu odpadů pod kódem 17 09 04</t>
  </si>
  <si>
    <t>671740389</t>
  </si>
  <si>
    <t>https://podminky.urs.cz/item/CS_URS_2025_01/997013871</t>
  </si>
  <si>
    <t>998</t>
  </si>
  <si>
    <t>Přesun hmot</t>
  </si>
  <si>
    <t>20</t>
  </si>
  <si>
    <t>998011009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</si>
  <si>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</si>
  <si>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-485173147</t>
  </si>
  <si>
    <t>https://podminky.urs.cz/item/CS_URS_2025_01/998011009</t>
  </si>
  <si>
    <t>PSV</t>
  </si>
  <si>
    <t>Práce a dodávky PSV</t>
  </si>
  <si>
    <t>711</t>
  </si>
  <si>
    <t>Izolace proti vodě, vlhkosti a plynům</t>
  </si>
  <si>
    <t>7111425R</t>
  </si>
  <si>
    <t>Napojení hydroziolace terasy na novou konstrukce LOP včetně dodání amteriálu</t>
  </si>
  <si>
    <t>-1653086358</t>
  </si>
  <si>
    <t>20,4*0,5 "viz LOP5</t>
  </si>
  <si>
    <t>22</t>
  </si>
  <si>
    <t>998711112</t>
  </si>
  <si>
    <t>Přesun hmot pro izolace proti vodě, vlhkosti a plynům stanovený z hmotnosti přesunovaného materiálu vodorovná dopravní vzdálenost do 50 m s omezením mechanizace v objektech výšky přes 6 do 12 m</t>
  </si>
  <si>
    <t>1823930907</t>
  </si>
  <si>
    <t>https://podminky.urs.cz/item/CS_URS_2025_01/998711112</t>
  </si>
  <si>
    <t>713</t>
  </si>
  <si>
    <t>Izolace tepelné</t>
  </si>
  <si>
    <t>23</t>
  </si>
  <si>
    <t>713111121</t>
  </si>
  <si>
    <t>Montáž tepelné izolace stropů rohožemi, pásy, dílci, deskami, bloky (izolační materiál ve specifikaci) rovných spodem s uchycením (drátem, páskou apod.)</t>
  </si>
  <si>
    <t>1270919096</t>
  </si>
  <si>
    <t>https://podminky.urs.cz/item/CS_URS_2025_01/713111121</t>
  </si>
  <si>
    <t>7,6*(0,26+0,26)*2 "viz LOP3 200mm</t>
  </si>
  <si>
    <t>12,6*2 "viz LOP6 2 vrstvy 120mm</t>
  </si>
  <si>
    <t>Součet</t>
  </si>
  <si>
    <t>24</t>
  </si>
  <si>
    <t>63152100</t>
  </si>
  <si>
    <t>pás tepelně izolační univerzální λ=0,032-0,033 tl 120mm</t>
  </si>
  <si>
    <t>32</t>
  </si>
  <si>
    <t>1710942214</t>
  </si>
  <si>
    <t>25,2 "viz položka 713111121</t>
  </si>
  <si>
    <t>25,2*1,05 'Přepočtené koeficientem množství</t>
  </si>
  <si>
    <t>25</t>
  </si>
  <si>
    <t>713121111</t>
  </si>
  <si>
    <t>Montáž tepelné izolace podlah rohožemi, pásy, deskami, dílci, bloky (izolační materiál ve specifikaci) kladenými volně jednovrstvá</t>
  </si>
  <si>
    <t>843449201</t>
  </si>
  <si>
    <t>https://podminky.urs.cz/item/CS_URS_2025_01/713121111</t>
  </si>
  <si>
    <t>5,1 "viz LOP1</t>
  </si>
  <si>
    <t>26</t>
  </si>
  <si>
    <t>28372306</t>
  </si>
  <si>
    <t>deska EPS 100 pro konstrukce s běžným zatížením λ=0,037 tl 60mm</t>
  </si>
  <si>
    <t>911928962</t>
  </si>
  <si>
    <t>5,1 "viz položka 713121111</t>
  </si>
  <si>
    <t>5,1*1,05 'Přepočtené koeficientem množství</t>
  </si>
  <si>
    <t>27</t>
  </si>
  <si>
    <t>713131651</t>
  </si>
  <si>
    <t>Montáž tepelné izolace ostatních konstrukcí rohožemi, pásy, deskami, dílci, bloky (izolační materiál ve specifikaci) vložením jednovrstvě</t>
  </si>
  <si>
    <t>1234327867</t>
  </si>
  <si>
    <t>https://podminky.urs.cz/item/CS_URS_2025_01/713131651</t>
  </si>
  <si>
    <t>(0,5+0,5)*1,1*6 "viz LOP6</t>
  </si>
  <si>
    <t>28</t>
  </si>
  <si>
    <t>63148011</t>
  </si>
  <si>
    <t>deska tepelně izolační minerální univerzální λ=0,038-0,039 tl 200mm</t>
  </si>
  <si>
    <t>348902668</t>
  </si>
  <si>
    <t>6,6 "viz položka 713131651</t>
  </si>
  <si>
    <t>7,904 "viz položka 713111121</t>
  </si>
  <si>
    <t>14,504*1,1 'Přepočtené koeficientem množství</t>
  </si>
  <si>
    <t>29</t>
  </si>
  <si>
    <t>998713112</t>
  </si>
  <si>
    <t>Přesun hmot pro izolace tepelné stanovený z hmotnosti přesunovaného materiálu vodorovná dopravní vzdálenost do 50 m s omezením mechanizace v objektech výšky přes 6 m do 12 m</t>
  </si>
  <si>
    <t>-1530991804</t>
  </si>
  <si>
    <t>https://podminky.urs.cz/item/CS_URS_2025_01/998713112</t>
  </si>
  <si>
    <t>741</t>
  </si>
  <si>
    <t>Elektroinstalace - silnoproud</t>
  </si>
  <si>
    <t>30</t>
  </si>
  <si>
    <t>7411201R</t>
  </si>
  <si>
    <t>Zpětná montáž vodičů izolovaných měděných uložených v trubkách nebo lištách včetně dodávky nových lišt</t>
  </si>
  <si>
    <t>soubor</t>
  </si>
  <si>
    <t>-558743974</t>
  </si>
  <si>
    <t>1 "viz D.1.1.4.2.b</t>
  </si>
  <si>
    <t>31</t>
  </si>
  <si>
    <t>7411208R</t>
  </si>
  <si>
    <t>Demontáž vodičů izolovaných měděných uložených v trubkách nebo lištách včetně pro další použití</t>
  </si>
  <si>
    <t>1185787276</t>
  </si>
  <si>
    <t>7413130R</t>
  </si>
  <si>
    <t>Zpětná montáž zásuvek a spínačů domovních</t>
  </si>
  <si>
    <t>-1971395326</t>
  </si>
  <si>
    <t>1 "viz D.1.1.2.4.b</t>
  </si>
  <si>
    <t>33</t>
  </si>
  <si>
    <t>7413168R</t>
  </si>
  <si>
    <t>Demontáž zásuvek a spínačů se zachováním funkčnosti domovních</t>
  </si>
  <si>
    <t>1267413476</t>
  </si>
  <si>
    <t>751</t>
  </si>
  <si>
    <t>Vzduchotechnika</t>
  </si>
  <si>
    <t>34</t>
  </si>
  <si>
    <t>751398035</t>
  </si>
  <si>
    <t>Montáž ostatních zařízení ventilační mřížky do dveří nebo desek průřezu přes 0,200 m2</t>
  </si>
  <si>
    <t>-218292736</t>
  </si>
  <si>
    <t>https://podminky.urs.cz/item/CS_URS_2025_01/751398035</t>
  </si>
  <si>
    <t>6 "viz LOP3</t>
  </si>
  <si>
    <t>35</t>
  </si>
  <si>
    <t>42972128R</t>
  </si>
  <si>
    <t>mřížka větrací do dřeva kovová 150x2000mm barva stříbrná</t>
  </si>
  <si>
    <t>-1230323124</t>
  </si>
  <si>
    <t>6 "viz položka 751398035</t>
  </si>
  <si>
    <t>36</t>
  </si>
  <si>
    <t>751398856</t>
  </si>
  <si>
    <t>Demontáž ostatních zařízení protidešťové žaluzie nebo žaluziové klapky z čtyřhranného potrubí, průřezu přes 0,750 m2</t>
  </si>
  <si>
    <t>-663364527</t>
  </si>
  <si>
    <t>https://podminky.urs.cz/item/CS_URS_2025_01/751398856</t>
  </si>
  <si>
    <t>4 "viz A3</t>
  </si>
  <si>
    <t>37</t>
  </si>
  <si>
    <t>998751111</t>
  </si>
  <si>
    <t>Přesun hmot pro vzduchotechniku stanovený z hmotnosti přesunovaného materiálu vodorovná dopravní vzdálenost do 100 m s omezením mechanizace v objektech výšky do 12 m</t>
  </si>
  <si>
    <t>1739305123</t>
  </si>
  <si>
    <t>https://podminky.urs.cz/item/CS_URS_2025_01/998751111</t>
  </si>
  <si>
    <t>762</t>
  </si>
  <si>
    <t>Konstrukce tesařské</t>
  </si>
  <si>
    <t>38</t>
  </si>
  <si>
    <t>762421818</t>
  </si>
  <si>
    <t>Demontáž obložení stropů nebo střešních podhledů z dřevoštěpkových desek šroubovaných na sraz, tloušťka desky přes 15 mm</t>
  </si>
  <si>
    <t>1891776700</t>
  </si>
  <si>
    <t>https://podminky.urs.cz/item/CS_URS_2025_01/762421818</t>
  </si>
  <si>
    <t>8,2+11,1 "viz D.1.1.2.4.a</t>
  </si>
  <si>
    <t>763</t>
  </si>
  <si>
    <t>Konstrukce suché výstavby</t>
  </si>
  <si>
    <t>39</t>
  </si>
  <si>
    <t>763121412R</t>
  </si>
  <si>
    <t>Stěna předsazená ze sádrokartonových desek s nosnou konstrukcí z ocelových profilů CW, UW jednoduše opláštěná deskou standardní A tl. 15 mm bez izolace, stěna tl. 65 mm, profil 50</t>
  </si>
  <si>
    <t>897025868</t>
  </si>
  <si>
    <t>11,52 "viz LOP6</t>
  </si>
  <si>
    <t>40</t>
  </si>
  <si>
    <t>763164664</t>
  </si>
  <si>
    <t>Obklad konstrukcí sádrokartonovými deskami včetně ochranných úhelníků ve tvaru U rozvinuté šíře přes 1,2 m, opláštěný deskou vysokopevnostní protipožární impregnovanou DFRIEH2, tl. 2 x 12,5 mm</t>
  </si>
  <si>
    <t>754303992</t>
  </si>
  <si>
    <t>https://podminky.urs.cz/item/CS_URS_2025_01/763164664</t>
  </si>
  <si>
    <t>50 "viz D.1.1.1.1</t>
  </si>
  <si>
    <t>41</t>
  </si>
  <si>
    <t>998763322</t>
  </si>
  <si>
    <t>Přesun hmot pro konstrukce montované z desek sádrokartonových, sádrovláknitých, cementovláknitých nebo cementových stanovený z hmotnosti přesunovaného materiálu vodorovná dopravní vzdálenost do 50 m s omezením mechanizace v objektech výšky přes 6 do 12 m</t>
  </si>
  <si>
    <t>-474695764</t>
  </si>
  <si>
    <t>https://podminky.urs.cz/item/CS_URS_2025_01/998763322</t>
  </si>
  <si>
    <t>764</t>
  </si>
  <si>
    <t>Konstrukce klempířské</t>
  </si>
  <si>
    <t>42</t>
  </si>
  <si>
    <t>764321505R</t>
  </si>
  <si>
    <t>Oplechování zdí z hliníkového plechu tl.2mm, nárožní, boční nebo horní rovných rš 350 mm</t>
  </si>
  <si>
    <t>52607204</t>
  </si>
  <si>
    <t>3,9 "viz LOP3</t>
  </si>
  <si>
    <t>84,6 "viz LOP6</t>
  </si>
  <si>
    <t>43</t>
  </si>
  <si>
    <t>764321506R</t>
  </si>
  <si>
    <t>Lemování zdí z hliníkového plechu tl.2mm, nárožní, boční nebo horní rovných rš 420 mm</t>
  </si>
  <si>
    <t>-1026939215</t>
  </si>
  <si>
    <t>31,2 "viz LOP6</t>
  </si>
  <si>
    <t>44</t>
  </si>
  <si>
    <t>764321507R</t>
  </si>
  <si>
    <t>Lemování zdí z hliníkového plechu tl.2mm, nárožní, boční nebo horní rovných rš 560 mm</t>
  </si>
  <si>
    <t>5803851</t>
  </si>
  <si>
    <t>15,2 "viz LOP3</t>
  </si>
  <si>
    <t>45</t>
  </si>
  <si>
    <t>998764112</t>
  </si>
  <si>
    <t>Přesun hmot pro konstrukce klempířské stanovený z hmotnosti přesunovaného materiálu vodorovná dopravní vzdálenost do 50 m s omezením mechanizace v objektech výšky přes 6 do 12 m</t>
  </si>
  <si>
    <t>-1734275011</t>
  </si>
  <si>
    <t>https://podminky.urs.cz/item/CS_URS_2025_01/998764112</t>
  </si>
  <si>
    <t>766</t>
  </si>
  <si>
    <t>Konstrukce truhlářské</t>
  </si>
  <si>
    <t>46</t>
  </si>
  <si>
    <t>766416243</t>
  </si>
  <si>
    <t>Montáž obložení stěn panely obkladovými plochy přes 5 m2 z aglomerovaných desek, plochy přes 1,50 m2</t>
  </si>
  <si>
    <t>1935046164</t>
  </si>
  <si>
    <t>https://podminky.urs.cz/item/CS_URS_2025_01/766416243</t>
  </si>
  <si>
    <t>39,5 "viz LOP3</t>
  </si>
  <si>
    <t>26,6 "viz LOP5</t>
  </si>
  <si>
    <t>43,9 "viz LOP6</t>
  </si>
  <si>
    <t>47</t>
  </si>
  <si>
    <t>60722271R</t>
  </si>
  <si>
    <t>deska dřevotřísková dýhovaná jednostranně lakovaná 2070x2800mm tl 19mm</t>
  </si>
  <si>
    <t>888098908</t>
  </si>
  <si>
    <t>110 "viz položka 766416243</t>
  </si>
  <si>
    <t>110*1,08 'Přepočtené koeficientem množství</t>
  </si>
  <si>
    <t>48</t>
  </si>
  <si>
    <t>766431811</t>
  </si>
  <si>
    <t>Demontáž obložení sloupů nebo pilířů panely, plochy do 1,5 m2</t>
  </si>
  <si>
    <t>602388286</t>
  </si>
  <si>
    <t>https://podminky.urs.cz/item/CS_URS_2025_01/766431811</t>
  </si>
  <si>
    <t>21,9 "viz D.1.1.2.4.a</t>
  </si>
  <si>
    <t>49</t>
  </si>
  <si>
    <t>766434443R</t>
  </si>
  <si>
    <t>Montáž obložení stupňů plochy do 5 m2 panely obkladovými z aglomerovaných desek, plochy přes 1,50 m2</t>
  </si>
  <si>
    <t>422841022</t>
  </si>
  <si>
    <t>https://podminky.urs.cz/item/CS_URS_2025_01/766434443R</t>
  </si>
  <si>
    <t>2,5 "viz LOP5</t>
  </si>
  <si>
    <t>50</t>
  </si>
  <si>
    <t>60722257</t>
  </si>
  <si>
    <t>deska dřevotřísková surová 2070x2800mm tl 28mm</t>
  </si>
  <si>
    <t>-1567153739</t>
  </si>
  <si>
    <t>2,5 "viz položka 766434443R</t>
  </si>
  <si>
    <t>2,5*1,1 'Přepočtené koeficientem množství</t>
  </si>
  <si>
    <t>51</t>
  </si>
  <si>
    <t>766492813R</t>
  </si>
  <si>
    <t>Demontáž ostatních truhlářských konstrukcí krytů radiátorů délky jednoho dílu přes 1000 mm</t>
  </si>
  <si>
    <t>2007348012</t>
  </si>
  <si>
    <t>16,35 "viz D.1.1.2.4.a</t>
  </si>
  <si>
    <t>52</t>
  </si>
  <si>
    <t>766694116</t>
  </si>
  <si>
    <t>Montáž ostatních truhlářských konstrukcí parapetních desek dřevěných nebo plastových šířky do 300 mm</t>
  </si>
  <si>
    <t>755184715</t>
  </si>
  <si>
    <t>https://podminky.urs.cz/item/CS_URS_2025_01/766694116</t>
  </si>
  <si>
    <t>2*1,5*6 "viz LOP6 š.150mm</t>
  </si>
  <si>
    <t>Mezisoučet</t>
  </si>
  <si>
    <t>17,25 "viz LOP5 š.180mm</t>
  </si>
  <si>
    <t>12,2 "LOP3 š.160mm</t>
  </si>
  <si>
    <t>53</t>
  </si>
  <si>
    <t>60794100</t>
  </si>
  <si>
    <t>parapet dřevotřískový vnitřní povrch laminátový š 150mm</t>
  </si>
  <si>
    <t>-773363488</t>
  </si>
  <si>
    <t>18 "viz položka 766694116</t>
  </si>
  <si>
    <t>54</t>
  </si>
  <si>
    <t>60794100R</t>
  </si>
  <si>
    <t>parapet dřevotřískový vnitřní povrch laminátový š 160mm</t>
  </si>
  <si>
    <t>-59951411</t>
  </si>
  <si>
    <t>12,2 "viz položka 766694116</t>
  </si>
  <si>
    <t>55</t>
  </si>
  <si>
    <t>60794102R</t>
  </si>
  <si>
    <t>parapet dřevotřískový vnitřní povrch laminátový š 180mm</t>
  </si>
  <si>
    <t>-1577175555</t>
  </si>
  <si>
    <t>17,25 "viz položka 766694116</t>
  </si>
  <si>
    <t>17,25*1,05 'Přepočtené koeficientem množství</t>
  </si>
  <si>
    <t>56</t>
  </si>
  <si>
    <t>60794121</t>
  </si>
  <si>
    <t>koncovka PVC k parapetním dřevotřískovým deskám 600mm</t>
  </si>
  <si>
    <t>1762693670</t>
  </si>
  <si>
    <t>12 "viz položka 766694116, 766694126</t>
  </si>
  <si>
    <t>57</t>
  </si>
  <si>
    <t>766694126</t>
  </si>
  <si>
    <t>Montáž ostatních truhlářských konstrukcí parapetních desek dřevěných nebo plastových šířky přes 300 mm</t>
  </si>
  <si>
    <t>1860635354</t>
  </si>
  <si>
    <t>https://podminky.urs.cz/item/CS_URS_2025_01/766694126</t>
  </si>
  <si>
    <t>2,3 "viz LOP5 š.450mm</t>
  </si>
  <si>
    <t>17,03 "viz LOP3 š.600mm</t>
  </si>
  <si>
    <t>58</t>
  </si>
  <si>
    <t>60794106</t>
  </si>
  <si>
    <t>parapet dřevotřískový vnitřní povrch laminátový š 450mm</t>
  </si>
  <si>
    <t>-1197667401</t>
  </si>
  <si>
    <t>2,3 "viz položka 766694126</t>
  </si>
  <si>
    <t>2,3*1,05 'Přepočtené koeficientem množství</t>
  </si>
  <si>
    <t>59</t>
  </si>
  <si>
    <t>60794109</t>
  </si>
  <si>
    <t>parapet dřevotřískový vnitřní povrch laminátový š 600mm</t>
  </si>
  <si>
    <t>267008701</t>
  </si>
  <si>
    <t>17,30 "viz položka 766694126</t>
  </si>
  <si>
    <t>17,3*1,05 'Přepočtené koeficientem množství</t>
  </si>
  <si>
    <t>60</t>
  </si>
  <si>
    <t>766699611</t>
  </si>
  <si>
    <t>Montáž ostatních truhlářských konstrukcí krytů topného tělesa dřevěných z měkkého dřeva</t>
  </si>
  <si>
    <t>87342143</t>
  </si>
  <si>
    <t>https://podminky.urs.cz/item/CS_URS_2025_01/766699611</t>
  </si>
  <si>
    <t>17,4 "viz LOP5</t>
  </si>
  <si>
    <t>61</t>
  </si>
  <si>
    <t>60722281R</t>
  </si>
  <si>
    <t>deska dřevotřísková dýhovaná oboustranně lakovaná 2070x2800mm tl 19mm, hrany opatřeny ABS hranou</t>
  </si>
  <si>
    <t>-2021967977</t>
  </si>
  <si>
    <t>17,4 "viz položka 766699611</t>
  </si>
  <si>
    <t>17,4*1,08 'Přepočtené koeficientem množství</t>
  </si>
  <si>
    <t>62</t>
  </si>
  <si>
    <t>766699761</t>
  </si>
  <si>
    <t>Montáž ostatních truhlářských konstrukcí překrytí spár stěn lištou plochou</t>
  </si>
  <si>
    <t>-192286696</t>
  </si>
  <si>
    <t>https://podminky.urs.cz/item/CS_URS_2025_01/766699761</t>
  </si>
  <si>
    <t>48 "viz LOP6</t>
  </si>
  <si>
    <t>63</t>
  </si>
  <si>
    <t>61418110R</t>
  </si>
  <si>
    <t>lišta podlahová dřevěná dub 10x100mm</t>
  </si>
  <si>
    <t>129680424</t>
  </si>
  <si>
    <t>48 "viz položka 766699761</t>
  </si>
  <si>
    <t>15,6 "viz položka 766699771</t>
  </si>
  <si>
    <t>63,6*1,1 'Přepočtené koeficientem množství</t>
  </si>
  <si>
    <t>64</t>
  </si>
  <si>
    <t>766699771</t>
  </si>
  <si>
    <t>Montáž ostatních truhlářských konstrukcí překrytí spár podhledů lištou plochou</t>
  </si>
  <si>
    <t>-467311917</t>
  </si>
  <si>
    <t>https://podminky.urs.cz/item/CS_URS_2025_01/766699771</t>
  </si>
  <si>
    <t>15,6 "viz LOP6</t>
  </si>
  <si>
    <t>65</t>
  </si>
  <si>
    <t>998766112</t>
  </si>
  <si>
    <t>Přesun hmot pro konstrukce truhlářské stanovený z hmotnosti přesunovaného materiálu vodorovná dopravní vzdálenost do 50 m s omezením mechanizace v objektech výšky přes 6 do 12 m</t>
  </si>
  <si>
    <t>815826997</t>
  </si>
  <si>
    <t>https://podminky.urs.cz/item/CS_URS_2025_01/998766112</t>
  </si>
  <si>
    <t>767</t>
  </si>
  <si>
    <t>Konstrukce zámečnické</t>
  </si>
  <si>
    <t>66</t>
  </si>
  <si>
    <t>767416114</t>
  </si>
  <si>
    <t>Montáž lehkých obvodových plášťů rastrová (roštová) konstrukce tvořená lehkou nosnou rámovou konstrukcí sestavenou na místě ze stavebních prvků s průhlednými výplňovými panely výšky budovy přes 12 do 24 m</t>
  </si>
  <si>
    <t>1892515845</t>
  </si>
  <si>
    <t>https://podminky.urs.cz/item/CS_URS_2025_01/767416114</t>
  </si>
  <si>
    <t>(3,04+17,75+3)*7,6 "viz LOP3</t>
  </si>
  <si>
    <t>20,4*4,5 "viz LOP5</t>
  </si>
  <si>
    <t>2,5*5,8*6 "viz LOP6</t>
  </si>
  <si>
    <t>67</t>
  </si>
  <si>
    <t>55341361R3</t>
  </si>
  <si>
    <t>Lehký obvodový hliníkový plášť (LOP3) rám barvy přírodního hliníku, s 18 otevíravými křídly, fasáda tvaru U (3040+11600+3000) x 8670mm. Uw=0,8 W/m2K, TZI=3, svislé a vodorovné požární úseky EI30 DP1 v šířce min. 900mm, mikroventilace, izolační trojsklo čiré, částečně plná výplň tvořená prosklenými panely z vnitřní strany smaltované barevně s vrstvou tepelné izolace PUR, kování v barvě rámu, členění oken dle stávající fasády, součástí jsou rohové prvky z hliníkového plechu tl.2mm, místo dolních panelů v bočních partiích budou umístěny protidešťové žaluzie</t>
  </si>
  <si>
    <t>1574103943</t>
  </si>
  <si>
    <t>1 "viz LOP3</t>
  </si>
  <si>
    <t>68</t>
  </si>
  <si>
    <t>55341361R</t>
  </si>
  <si>
    <t>Lehký obvodový hliníkový plášť (LOP5) rám barvy přírodního hliníku, s 5 otevíravými křídly a 2 dveřmi s průchozím rozměrem 0,98 x 2080mm, 20400 x 4500mm. Uw=0,8 W/m2K, TZI=3, mikroventilace, izolační trojsklo čiré, částečně plná výplň tvořená prosklenými panely z vnitřní strany smaltované barevně s vrstvou tepelné izolace PUR, kování v barvě rámu, členění oken dle stávající fasády</t>
  </si>
  <si>
    <t>-1843010666</t>
  </si>
  <si>
    <t>1 "viz LOP5</t>
  </si>
  <si>
    <t>69</t>
  </si>
  <si>
    <t>55341361R2</t>
  </si>
  <si>
    <t>Lehký obvodový hliníkový plášť (LOP6) arkýřového typu rám barvy přírodního hliníku, s 6 otevíravými křídly, 2500 x 5800mm, předsazení trojuhelníkového typu, předsazení o 900mm. Uw=0,8 W/m2K, TZI=3, mikroventilace, izolační trojsklo čiré, částečně plná výplň tvořená prosklenými panely z vnitřní strany smaltované barevně s vrstvou tepelné izolace PUR, kování v barvě rámu, členění oken dle stávající fasády</t>
  </si>
  <si>
    <t>1039779454</t>
  </si>
  <si>
    <t>6 "viz LOP6</t>
  </si>
  <si>
    <t>70</t>
  </si>
  <si>
    <t>767416128</t>
  </si>
  <si>
    <t>Montáž lehkých obvodových plášťů rastrová (roštová) konstrukce Příplatek k cenám za pole s integrovanými otevíracími elementy</t>
  </si>
  <si>
    <t>498866845</t>
  </si>
  <si>
    <t>https://podminky.urs.cz/item/CS_URS_2025_01/767416128</t>
  </si>
  <si>
    <t>359,604 "viz položka 767416114</t>
  </si>
  <si>
    <t>71</t>
  </si>
  <si>
    <t>767416813</t>
  </si>
  <si>
    <t>Demontáž lehkých obvodových plášťů rastrová (roštová) konstrukce výšky budovy přes 12 do 24 m</t>
  </si>
  <si>
    <t>1716041004</t>
  </si>
  <si>
    <t>https://podminky.urs.cz/item/CS_URS_2025_01/767416813</t>
  </si>
  <si>
    <t>3,2*7,6*2 "A3</t>
  </si>
  <si>
    <t>17,65*7,6 "A5</t>
  </si>
  <si>
    <t>20,4*4,5 "B1</t>
  </si>
  <si>
    <t>72</t>
  </si>
  <si>
    <t>767428108R</t>
  </si>
  <si>
    <t>Montáž obložení profilů LOP plechem</t>
  </si>
  <si>
    <t>-1234490317</t>
  </si>
  <si>
    <t>2,16 "viz LOP3</t>
  </si>
  <si>
    <t>7,8+6 "viz LOP5</t>
  </si>
  <si>
    <t>73</t>
  </si>
  <si>
    <t>19420822R</t>
  </si>
  <si>
    <t>plech Al hladký přírodní eloxovaný tl 1,5mm tabule</t>
  </si>
  <si>
    <t>953837604</t>
  </si>
  <si>
    <t>15,96 "viz položka 767428108R</t>
  </si>
  <si>
    <t>15,96*1,08 'Přepočtené koeficientem množství</t>
  </si>
  <si>
    <t>74</t>
  </si>
  <si>
    <t>767581802</t>
  </si>
  <si>
    <t>Demontáž podhledů lamel</t>
  </si>
  <si>
    <t>221497576</t>
  </si>
  <si>
    <t>https://podminky.urs.cz/item/CS_URS_2025_01/767581802</t>
  </si>
  <si>
    <t>17,35 "viz D.1.1.2.4.a</t>
  </si>
  <si>
    <t>8+8 "viz D.1.1.2.2</t>
  </si>
  <si>
    <t>75</t>
  </si>
  <si>
    <t>767583341</t>
  </si>
  <si>
    <t>Montáž kovových podhledů lamelových šířky 150 mm, plochy do 10 m2</t>
  </si>
  <si>
    <t>38730619</t>
  </si>
  <si>
    <t>https://podminky.urs.cz/item/CS_URS_2025_01/767583341</t>
  </si>
  <si>
    <t>8+8 "viz LOP3</t>
  </si>
  <si>
    <t>6,12 "viz LOP5</t>
  </si>
  <si>
    <t>7,5 "viz LOP6</t>
  </si>
  <si>
    <t>76</t>
  </si>
  <si>
    <t>19418020R</t>
  </si>
  <si>
    <t>lamela z plechu 1,5mm, šířky do 150mm, délky 1000mm z AL plechu, vzor dle stávajících</t>
  </si>
  <si>
    <t>601144960</t>
  </si>
  <si>
    <t>29,62 "viz položka 767583341</t>
  </si>
  <si>
    <t>29,62*1,1 'Přepočtené koeficientem množství</t>
  </si>
  <si>
    <t>77</t>
  </si>
  <si>
    <t>767585102R</t>
  </si>
  <si>
    <t>Montáž kovových podhledů doplňků podhledů pomocných konstrukcí z tenkostěnných profilů připevněných šroubováním včetně dodávky</t>
  </si>
  <si>
    <t>-1936610467</t>
  </si>
  <si>
    <t>13,62 "viz položka 767583341</t>
  </si>
  <si>
    <t>78</t>
  </si>
  <si>
    <t>767627309</t>
  </si>
  <si>
    <t>Ostatní práce a doplňky při montáži oken a stěn připojovací spára oken a stěn mezi ostěním a rámem venkovní impregnovaná komprimační páska</t>
  </si>
  <si>
    <t>23267843</t>
  </si>
  <si>
    <t>https://podminky.urs.cz/item/CS_URS_2025_01/767627309</t>
  </si>
  <si>
    <t>((4,5+20,4)*2+(5,8+2,5)*2*6)+(7,6+3,04+17,75+3,0+7,6)+(3+3)*2*2</t>
  </si>
  <si>
    <t>79</t>
  </si>
  <si>
    <t>767627306</t>
  </si>
  <si>
    <t>Ostatní práce a doplňky při montáži oken a stěn připojovací spára oken a stěn mezi ostěním a rámem vnitřní parotěsná páska</t>
  </si>
  <si>
    <t>325914216</t>
  </si>
  <si>
    <t>https://podminky.urs.cz/item/CS_URS_2025_01/767627306</t>
  </si>
  <si>
    <t>212,39 "viz položka 767627309</t>
  </si>
  <si>
    <t>80</t>
  </si>
  <si>
    <t>767672811</t>
  </si>
  <si>
    <t>Demontáž výkladců předsazených šroubovaných</t>
  </si>
  <si>
    <t>2012631979</t>
  </si>
  <si>
    <t>https://podminky.urs.cz/item/CS_URS_2025_01/767672811</t>
  </si>
  <si>
    <t>(1,5*2*5,9*6) "B2</t>
  </si>
  <si>
    <t>81</t>
  </si>
  <si>
    <t>767896110</t>
  </si>
  <si>
    <t>Montáž lišt a okopových plechů lišt šroubováním</t>
  </si>
  <si>
    <t>-186934584</t>
  </si>
  <si>
    <t>https://podminky.urs.cz/item/CS_URS_2025_01/767896110</t>
  </si>
  <si>
    <t>57,1 "viz LOP3</t>
  </si>
  <si>
    <t>8,5 "viz LOP5</t>
  </si>
  <si>
    <t>82</t>
  </si>
  <si>
    <t>1941365R</t>
  </si>
  <si>
    <t>tyč L Al 60x60x1mm</t>
  </si>
  <si>
    <t>565124859</t>
  </si>
  <si>
    <t>65,6 "viz položka 767896110</t>
  </si>
  <si>
    <t>65,6*1,08 'Přepočtené koeficientem množství</t>
  </si>
  <si>
    <t>83</t>
  </si>
  <si>
    <t>76799510R</t>
  </si>
  <si>
    <t>Montáž a dodávka konzol pro osazení parapetu na LOP</t>
  </si>
  <si>
    <t>-278496022</t>
  </si>
  <si>
    <t>30 "viz LOP3</t>
  </si>
  <si>
    <t>84</t>
  </si>
  <si>
    <t>767995115</t>
  </si>
  <si>
    <t>Montáž ostatních atypických zámečnických konstrukcí hmotnosti přes 50 do 100 kg</t>
  </si>
  <si>
    <t>-1835636786</t>
  </si>
  <si>
    <t>https://podminky.urs.cz/item/CS_URS_2025_01/767995115</t>
  </si>
  <si>
    <t>74,2 "viz LOP5 stupeň u dveří</t>
  </si>
  <si>
    <t>85</t>
  </si>
  <si>
    <t>1301042R</t>
  </si>
  <si>
    <t>Ocelová nosná konstrukce stupně u dveří, tvořena úhelníkem L 50/5, povrchová úprava základním nátěrem, cca 75kg</t>
  </si>
  <si>
    <t>1613736426</t>
  </si>
  <si>
    <t>1 "viz položka 767995115</t>
  </si>
  <si>
    <t>86</t>
  </si>
  <si>
    <t>767995116</t>
  </si>
  <si>
    <t>Montáž ostatních atypických zámečnických konstrukcí hmotnosti přes 100 do 250 kg</t>
  </si>
  <si>
    <t>-847559196</t>
  </si>
  <si>
    <t>https://podminky.urs.cz/item/CS_URS_2025_01/767995116</t>
  </si>
  <si>
    <t>117,8 "viz LOP5 zákryty</t>
  </si>
  <si>
    <t>87</t>
  </si>
  <si>
    <t>1301042R2</t>
  </si>
  <si>
    <t>Ocelová nosná konstrukce zákrytových desek, tvořena Al úhelníkem L 50/5,cca 118kg</t>
  </si>
  <si>
    <t>1655522858</t>
  </si>
  <si>
    <t>1 "viz položka 767995116</t>
  </si>
  <si>
    <t>88</t>
  </si>
  <si>
    <t>998767112</t>
  </si>
  <si>
    <t>Přesun hmot pro zámečnické konstrukce stanovený z hmotnosti přesunovaného materiálu vodorovná dopravní vzdálenost do 50 m s omezením mechanizace v objektech výšky přes 6 do 12 m</t>
  </si>
  <si>
    <t>-1859553546</t>
  </si>
  <si>
    <t>https://podminky.urs.cz/item/CS_URS_2025_01/998767112</t>
  </si>
  <si>
    <t>771</t>
  </si>
  <si>
    <t>Podlahy z dlaždic</t>
  </si>
  <si>
    <t>89</t>
  </si>
  <si>
    <t>771474111</t>
  </si>
  <si>
    <t>Montáž soklů z dlaždic keramických lepených cementovým flexibilním lepidlem rovných, výšky do 65 mm</t>
  </si>
  <si>
    <t>867935247</t>
  </si>
  <si>
    <t>https://podminky.urs.cz/item/CS_URS_2025_01/771474111</t>
  </si>
  <si>
    <t>34,8 "viz LOP1</t>
  </si>
  <si>
    <t>23,2 "viz LOP2</t>
  </si>
  <si>
    <t>43,95 "viz LOP3</t>
  </si>
  <si>
    <t>6 "viz LOP4</t>
  </si>
  <si>
    <t>90</t>
  </si>
  <si>
    <t>5976118R</t>
  </si>
  <si>
    <t>sokl keramický mrazuvzdorný povrch hladký/lapovaný tl do 10mm výšky do 65mm</t>
  </si>
  <si>
    <t>1174180530</t>
  </si>
  <si>
    <t>107,95 "viz položka 771474111</t>
  </si>
  <si>
    <t>107,95*1,05 'Přepočtené koeficientem množství</t>
  </si>
  <si>
    <t>91</t>
  </si>
  <si>
    <t>998771112</t>
  </si>
  <si>
    <t>Přesun hmot pro podlahy z dlaždic stanovený z hmotnosti přesunovaného materiálu vodorovná dopravní vzdálenost do 50 m s omezením mechanizace v objektech výšky přes 6 do 12 m</t>
  </si>
  <si>
    <t>590976488</t>
  </si>
  <si>
    <t>https://podminky.urs.cz/item/CS_URS_2025_01/998771112</t>
  </si>
  <si>
    <t>775</t>
  </si>
  <si>
    <t>Podlahy skládané</t>
  </si>
  <si>
    <t>92</t>
  </si>
  <si>
    <t>775413401</t>
  </si>
  <si>
    <t>Montáž lišty obvodové lepené</t>
  </si>
  <si>
    <t>135612841</t>
  </si>
  <si>
    <t>https://podminky.urs.cz/item/CS_URS_2025_01/775413401</t>
  </si>
  <si>
    <t>21,6 "viz LOP5</t>
  </si>
  <si>
    <t>93</t>
  </si>
  <si>
    <t>61418101</t>
  </si>
  <si>
    <t>lišta podlahová dřevěná dub 8x35mm</t>
  </si>
  <si>
    <t>2040536495</t>
  </si>
  <si>
    <t>21,6 "viz položka 776421111</t>
  </si>
  <si>
    <t>21,6*1,02 'Přepočtené koeficientem množství</t>
  </si>
  <si>
    <t>94</t>
  </si>
  <si>
    <t>775512421</t>
  </si>
  <si>
    <t>Podlahy vlysové masivní šroubované na měkký podklad rybinový, řemenový, průpletový vzor s tmelením a broušením, bez povrchové úpravy a olištování z vlysů tl. do 22 mm šířky přes 40 do 50 mm, délky přes 240 do 300 mm buk, třída I</t>
  </si>
  <si>
    <t>-2030737782</t>
  </si>
  <si>
    <t>https://podminky.urs.cz/item/CS_URS_2025_01/775512421</t>
  </si>
  <si>
    <t>95</t>
  </si>
  <si>
    <t>775591191</t>
  </si>
  <si>
    <t>Ostatní prvky pro plovoucí podlahy montáž podložky vyrovnávací a tlumící</t>
  </si>
  <si>
    <t>-414561625</t>
  </si>
  <si>
    <t>https://podminky.urs.cz/item/CS_URS_2025_01/775591191</t>
  </si>
  <si>
    <t>5,1 "viz položka 775512421</t>
  </si>
  <si>
    <t>96</t>
  </si>
  <si>
    <t>61155354</t>
  </si>
  <si>
    <t>podložka izolační z pěnového PE 5mm</t>
  </si>
  <si>
    <t>1876297124</t>
  </si>
  <si>
    <t>5,1 "viz položka 775591191</t>
  </si>
  <si>
    <t>5,1*1,08 'Přepočtené koeficientem množství</t>
  </si>
  <si>
    <t>97</t>
  </si>
  <si>
    <t>775591311</t>
  </si>
  <si>
    <t>Skládané podlahy - ostatní práce lakování jednotlivé operace základní lak</t>
  </si>
  <si>
    <t>-481188720</t>
  </si>
  <si>
    <t>https://podminky.urs.cz/item/CS_URS_2025_01/775591311</t>
  </si>
  <si>
    <t>98</t>
  </si>
  <si>
    <t>775591313</t>
  </si>
  <si>
    <t>Skládané podlahy - ostatní práce lakování jednotlivé operace vrchní lak pro vysokou zátěž (sportovní prostory)</t>
  </si>
  <si>
    <t>-1287904432</t>
  </si>
  <si>
    <t>https://podminky.urs.cz/item/CS_URS_2025_01/775591313</t>
  </si>
  <si>
    <t>5,1*3 'Přepočtené koeficientem množství</t>
  </si>
  <si>
    <t>99</t>
  </si>
  <si>
    <t>775591316</t>
  </si>
  <si>
    <t>Skládané podlahy - ostatní práce lakování jednotlivé operace mezibroušení mezi vrstvami laku</t>
  </si>
  <si>
    <t>-117988005</t>
  </si>
  <si>
    <t>https://podminky.urs.cz/item/CS_URS_2025_01/775591316</t>
  </si>
  <si>
    <t>100</t>
  </si>
  <si>
    <t>998775112</t>
  </si>
  <si>
    <t>Přesun hmot pro podlahy skládané stanovený z hmotnosti přesunovaného materiálu vodorovná dopravní vzdálenost do 50 m s omezením mechanizace v objektech výšky přes 6 do 12 m</t>
  </si>
  <si>
    <t>1142614977</t>
  </si>
  <si>
    <t>https://podminky.urs.cz/item/CS_URS_2025_01/998775112</t>
  </si>
  <si>
    <t>781</t>
  </si>
  <si>
    <t>Dokončovací práce - obklady</t>
  </si>
  <si>
    <t>101</t>
  </si>
  <si>
    <t>781473810</t>
  </si>
  <si>
    <t>Demontáž obkladů z dlaždic keramických lepených</t>
  </si>
  <si>
    <t>-1391002564</t>
  </si>
  <si>
    <t>https://podminky.urs.cz/item/CS_URS_2025_01/781473810</t>
  </si>
  <si>
    <t>14,1*0,05*6 "viz LOP6</t>
  </si>
  <si>
    <t>102</t>
  </si>
  <si>
    <t>781495194R</t>
  </si>
  <si>
    <t>Demontáž obkladů - řezání obkladaček rovné</t>
  </si>
  <si>
    <t>1098451369</t>
  </si>
  <si>
    <t>14,1*6 "viz LOP6</t>
  </si>
  <si>
    <t>784</t>
  </si>
  <si>
    <t>Dokončovací práce - malby a tapety</t>
  </si>
  <si>
    <t>103</t>
  </si>
  <si>
    <t>784111001</t>
  </si>
  <si>
    <t>Oprášení (ometení) podkladu v místnostech výšky do 3,80 m</t>
  </si>
  <si>
    <t>562094009</t>
  </si>
  <si>
    <t>https://podminky.urs.cz/item/CS_URS_2025_01/784111001</t>
  </si>
  <si>
    <t>148,815 "viz položka 784211101</t>
  </si>
  <si>
    <t>104</t>
  </si>
  <si>
    <t>784111011</t>
  </si>
  <si>
    <t>Obroušení podkladu omítky v místnostech výšky do 3,80 m</t>
  </si>
  <si>
    <t>-347435533</t>
  </si>
  <si>
    <t>https://podminky.urs.cz/item/CS_URS_2025_01/784111011</t>
  </si>
  <si>
    <t>105</t>
  </si>
  <si>
    <t>784171100R</t>
  </si>
  <si>
    <t>Zakrytí nemalovaných ploch (včetně dodání materiálu) včetně pozdějšího odkrytí podlah, stěn, obkladů, oken, dveří, atd.</t>
  </si>
  <si>
    <t>512</t>
  </si>
  <si>
    <t>-1722476144</t>
  </si>
  <si>
    <t>377,68 "viz položka 784191001</t>
  </si>
  <si>
    <t>390,6 "viz položka 784191007</t>
  </si>
  <si>
    <t>106</t>
  </si>
  <si>
    <t>784181101</t>
  </si>
  <si>
    <t>Penetrace podkladu jednonásobná základní akrylátová bezbarvá v místnostech výšky do 3,80 m</t>
  </si>
  <si>
    <t>2082641338</t>
  </si>
  <si>
    <t>https://podminky.urs.cz/item/CS_URS_2025_01/784181101</t>
  </si>
  <si>
    <t>107</t>
  </si>
  <si>
    <t>784191001</t>
  </si>
  <si>
    <t>Čištění vnitřních ploch hrubý úklid po provedení malířských prací omytím oken nebo balkonových dveří jednoduchých</t>
  </si>
  <si>
    <t>732341709</t>
  </si>
  <si>
    <t>https://podminky.urs.cz/item/CS_URS_2025_01/784191001</t>
  </si>
  <si>
    <t>20,4*4,5+2,5*5,8*6+(3,05+17,75+3)*7,6+3*3*2</t>
  </si>
  <si>
    <t>108</t>
  </si>
  <si>
    <t>784191007</t>
  </si>
  <si>
    <t>Čištění vnitřních ploch hrubý úklid po provedení malířských prací omytím podlah</t>
  </si>
  <si>
    <t>433122331</t>
  </si>
  <si>
    <t>https://podminky.urs.cz/item/CS_URS_2025_01/784191007</t>
  </si>
  <si>
    <t>390,6 "viz položka 949101112</t>
  </si>
  <si>
    <t>109</t>
  </si>
  <si>
    <t>784211101</t>
  </si>
  <si>
    <t>Malby z malířských směsí oděruvzdorných za mokra dvojnásobné, bílé za mokra oděruvzdorné výborně v místnostech výšky do 3,80 m</t>
  </si>
  <si>
    <t>287362051</t>
  </si>
  <si>
    <t>https://podminky.urs.cz/item/CS_URS_2025_01/784211101</t>
  </si>
  <si>
    <t>116,815 "viz položka 612315302</t>
  </si>
  <si>
    <t>8*4 "viz položka 612325225</t>
  </si>
  <si>
    <t>786</t>
  </si>
  <si>
    <t>Dokončovací práce - čalounické úpravy</t>
  </si>
  <si>
    <t>110</t>
  </si>
  <si>
    <t>786626121</t>
  </si>
  <si>
    <t>Montáž zastiňujících žaluzií lamelových vnitřních nebo do oken dvojitých kovových</t>
  </si>
  <si>
    <t>2718720</t>
  </si>
  <si>
    <t>https://podminky.urs.cz/item/CS_URS_2025_01/786626121</t>
  </si>
  <si>
    <t>1,1*1,5*18+1,45*1,72*18 "viz LOP3</t>
  </si>
  <si>
    <t>1,15*1,5*27+0,95*1,3*5 "viz LOP5</t>
  </si>
  <si>
    <t>0,9*0,9*6 "viz LOP6</t>
  </si>
  <si>
    <t>111</t>
  </si>
  <si>
    <t>55346200</t>
  </si>
  <si>
    <t>žaluzie horizontální interiérové</t>
  </si>
  <si>
    <t>24713876</t>
  </si>
  <si>
    <t>132,202 "viz položka 786626121</t>
  </si>
  <si>
    <t>112</t>
  </si>
  <si>
    <t>998786112</t>
  </si>
  <si>
    <t>Přesun hmot pro stínění a čalounické úpravy stanovený z hmotnosti přesunovaného materiálu vodorovná dopravní vzdálenost do 50 m s omezením mechanizace v objektech výšky (hloubky) přes 6 do 12 m</t>
  </si>
  <si>
    <t>191722187</t>
  </si>
  <si>
    <t>https://podminky.urs.cz/item/CS_URS_2025_01/998786112</t>
  </si>
  <si>
    <t>VON - Vedlejší a ostatní náklady</t>
  </si>
  <si>
    <t>VON - Vedlejší a ostaní náklady</t>
  </si>
  <si>
    <t xml:space="preserve">    O02 - Ostatní náklady</t>
  </si>
  <si>
    <t xml:space="preserve">    0 - Vedlejší rozpočtové náklady</t>
  </si>
  <si>
    <t>Vedlejší a ostaní náklady</t>
  </si>
  <si>
    <t>O02</t>
  </si>
  <si>
    <t>Ostatní náklady</t>
  </si>
  <si>
    <t>011515X10</t>
  </si>
  <si>
    <t xml:space="preserve">Činnost statika posouzení skrytých konstrukcí a stavů zjištěných v průběhu výstavby (práce statika nad rámec AD) </t>
  </si>
  <si>
    <t>hodina</t>
  </si>
  <si>
    <t>1024</t>
  </si>
  <si>
    <t>1518564360</t>
  </si>
  <si>
    <t>013254X00</t>
  </si>
  <si>
    <t>Vypracování dokumentace skutečného provedení stavby 3x v tištěné podobě 1x v elektronické podobě na CD zpracovaná v souladu s platnou legislativou</t>
  </si>
  <si>
    <t>-1896272858</t>
  </si>
  <si>
    <t>013254X01</t>
  </si>
  <si>
    <t>Výrobní a dílenská dokumentace mimo výrobní a dílenskou dokumentaci uvedenou v položkách jednotlivých rozpočtů Součástí dodávky stavby je dokumentace pro pomocné práce a konstrukce, výrobně technická dokumentace, dokumentace výrobků dodaných na stavbu, výkresy prefabrikátů a montážní dokumentace. Pokud je nutno zpracovat některou z těchto dokumentací, jde vždy o součást dodavatelské dokumentace</t>
  </si>
  <si>
    <t>92871511</t>
  </si>
  <si>
    <t>043194X12</t>
  </si>
  <si>
    <t>Fotodokumentace prováděného díla zajištění průběžné fotodokumentace realizace díla zejména části stavby a konstrukcí před jejich zakrytím v 1 digitálním vyhotovení</t>
  </si>
  <si>
    <t>924158388</t>
  </si>
  <si>
    <t>045002X00</t>
  </si>
  <si>
    <t>Koordinační a kompletační činnost - oznámení zahájení stavebních prací v souladu s pravomocnými rozhodnutími a vyjádřeními například správců sítí, zajištění koordinační činnosti poddodavatelů zhotovitele, zajištění a provedení všech nezbytných opatření organizačního a stavebně technologického charakteru k řádnému provedení předmětu díla předání všech dokladů o dokončené stavbě</t>
  </si>
  <si>
    <t>-584011449</t>
  </si>
  <si>
    <t>049003X008</t>
  </si>
  <si>
    <t>Náklady spojené s vyřízením požadavků orgánů a organizací nutných před započetím výstavby</t>
  </si>
  <si>
    <t>-1754326986</t>
  </si>
  <si>
    <t>Vedlejší rozpočtové náklady</t>
  </si>
  <si>
    <t>031103X00</t>
  </si>
  <si>
    <t>Vybudování, provoz, údržba a odstranění zařízení staveniště a likvidaci v souladu s platnými právními předpisy, včetně případného zajištění ohlášení dle zákona č. 183/2006 Sb., o územním plánování a stavebním řádu (stavební zákon), ve znění pozdějších předpisů; zřízení staveništních přípojek energií (vody a energie), jejich měření, provoz, údržba, úhrada a likvidace; zajištění případného zimního opatření; náklady na úpravu povrchů po odstranění zařízení staveniště a úklid ploch, uvedení neprodleně do původního stavu po ukončení prací na kterých bylo zařízení staveniště provozováno; dodávka, skladování, správa, zabudování a montáž veškerých dílů a materiálů a zařízení týkající se veřejné zakázky; zajištění staveniště proti přístupu nepovolaných osob, vybavení objektů zařízení staveniště a odstranění objektů zařízení staveniště včetně odvozu, zajištění opatření k dočasné ochraně vzrostlých dřevin, konstrukcí a staveb jež mají být zachovány, vhodné zabezpečení staveniště</t>
  </si>
  <si>
    <t>-44033356</t>
  </si>
  <si>
    <t>031105X01</t>
  </si>
  <si>
    <t>Dočasná dopravní zařízení projednání a zajištění případného zvláštního užívání komunikací a veřejných ploch včetně úhrady vyměřených poplatků a nájemného, včetně úhrady za případné dočasné zábory ploch, dočasné i trvalé skládky, zajištění případného dopravního značení včetně jeho projednání k dopravním omezením, jejich údržba, přemisťování a následné odstranění</t>
  </si>
  <si>
    <t>674873674</t>
  </si>
  <si>
    <t>0700010X1</t>
  </si>
  <si>
    <t>Provozní vlivy náklady na provoz investora případně třetích osob, ztížený pohyb vozidel ve městech a ostatní provozní vlivy</t>
  </si>
  <si>
    <t>-1758562620</t>
  </si>
  <si>
    <t>0700010X1.1</t>
  </si>
  <si>
    <t>Provozní a územní vlivy - zamezení prašnosti, utěsnění staveniště od okolního provozu provizorními stěnami/buňkami s dokonalým utěsněním proti pronikání prachu, práce za nepřetržitého provozu závodu, možná nutnost provádění prací o víkendu nebo v noci</t>
  </si>
  <si>
    <t>-1767508956</t>
  </si>
  <si>
    <t>P</t>
  </si>
  <si>
    <t xml:space="preserve">Poznámka k položce:_x000d_
Poznámka k položce : Náklady na úpravu pozemků, jež  nejsou součástí díla, ale budou stavbou dotčeny, uvede zhotovitel po ukončení prací neprodleně do původního stavu; náklady na zajištění opatření k dočasné ochraně vzrostlých dřevin, jež mají být zachovány, konstrukcí a staveb, náklady na opatření k ochraně a zabezpečení strojů a materiálů na staveništi. Náklady na zábor pozemku, který není v majetku zadavatele.</t>
  </si>
  <si>
    <t>0700011X16</t>
  </si>
  <si>
    <t>Etapizace výstavby zohlednění nákladů na časovou etapizaci rekonstrukce jednotlivých pavilonů dle podmínek uvedených v zadávací dokumentaci včetně případných nákladů na opatření pro bezpečný pohyb uživatelů ve funkčních částech objektu po celou dobu výstavby</t>
  </si>
  <si>
    <t>2103172629</t>
  </si>
  <si>
    <t>Struktura údajů, formát souboru a metodika pro zpracování</t>
  </si>
  <si>
    <t>Struktura</t>
  </si>
  <si>
    <t>Soubor je složen ze záložky Rekapitulace rekonstrukce a záložek s názvem soupisu prací pro jednotlivé objekty ve formátu XLS.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</si>
  <si>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</si>
  <si>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rekonstrukce </t>
    </r>
    <r>
      <rPr>
        <rFont val="Arial CE"/>
        <charset val="238"/>
        <color auto="1"/>
        <sz val="8"/>
        <scheme val="none"/>
      </rPr>
      <t>obsahuje sestavu Rekapitulace rekonstrukce a Rekapitulace objektů rekonstrukce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</si>
  <si>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rekonstrukce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</si>
  <si>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</si>
  <si>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"účastníka"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</si>
  <si>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rekonstrukce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</si>
  <si>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</si>
  <si>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</si>
  <si>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</si>
  <si>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</si>
  <si>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</si>
  <si>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</si>
  <si>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</si>
  <si>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</si>
  <si>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</si>
  <si>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</si>
  <si>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</si>
  <si>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</si>
  <si>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rekonstrukce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</si>
  <si>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rekonstrukce,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</si>
  <si>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</si>
  <si>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</si>
  <si>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</si>
  <si>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</si>
  <si>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</si>
  <si>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</si>
  <si>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</si>
  <si>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</si>
  <si>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</si>
  <si>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</si>
  <si>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</si>
  <si>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</si>
  <si>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</si>
  <si>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</si>
  <si>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</si>
  <si>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</si>
  <si>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</si>
  <si>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</si>
  <si>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</si>
  <si>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</si>
  <si>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</si>
  <si>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</si>
  <si>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</si>
  <si>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</si>
  <si>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</si>
  <si>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</si>
  <si>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</si>
  <si>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</si>
  <si>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rekonstrukce - zde účastník vyplní svůj název (název subjektu) </t>
  </si>
  <si>
    <t>Pole IČ a DIČ v sestavě Rekapitulace rekonstrukce - zde účastník vyplní svoje IČ a DIČ</t>
  </si>
  <si>
    <t>Datum v sestavě Rekapitulace rekonstrukce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</si>
  <si>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</si>
  <si>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</si>
  <si>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</si>
  <si>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</si>
  <si>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</si>
  <si>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</si>
  <si>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</si>
  <si>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</si>
  <si>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</si>
  <si>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rekonstrukce</t>
  </si>
  <si>
    <t>Název</t>
  </si>
  <si>
    <t>Povinný</t>
  </si>
  <si>
    <t>Max. počet</t>
  </si>
  <si>
    <t>atributu</t>
  </si>
  <si>
    <t>(A/N)</t>
  </si>
  <si>
    <t>znaků</t>
  </si>
  <si>
    <t>A</t>
  </si>
  <si>
    <t>Kód rekonstrukce</t>
  </si>
  <si>
    <t>String</t>
  </si>
  <si>
    <t>Rekonstrukce</t>
  </si>
  <si>
    <t>Název rekonstrukce</t>
  </si>
  <si>
    <t>Místo</t>
  </si>
  <si>
    <t>N</t>
  </si>
  <si>
    <t>Místo rekonstrukce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</si>
  <si>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</si>
  <si>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</si>
  <si>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</si>
  <si>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</si>
  <si>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</si>
  <si>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</si>
  <si>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</si>
  <si>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</si>
  <si>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</si>
  <si>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</si>
  <si>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</si>
  <si>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</si>
  <si>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</si>
  <si>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</si>
  <si>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</si>
  <si>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</si>
  <si>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</si>
  <si>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</si>
  <si>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</si>
  <si>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</si>
  <si>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</si>
  <si>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</si>
  <si>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</si>
  <si>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</si>
  <si>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</si>
  <si>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</si>
  <si>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</si>
  <si>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</si>
  <si>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</si>
  <si>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rekonstrukci. Sčítává se ze všech listů.</t>
  </si>
  <si>
    <t>Celková cena s DPH za celou rekonstrukci</t>
  </si>
  <si>
    <t>Rekapitulace objektů rekonstrukce a soupisů prací</t>
  </si>
  <si>
    <t>Přebírá se z Rekapitulace rekonstrukce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</si>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</sst>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9" fillId="0" borderId="0" xfId="0" applyFont="1" applyAlignment="1" applyProtection="1">
      <alignment vertical="center" wrapText="1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2315302" TargetMode="External" /><Relationship Id="rId2" Type="http://schemas.openxmlformats.org/officeDocument/2006/relationships/hyperlink" Target="https://podminky.urs.cz/item/CS_URS_2025_01/612325225" TargetMode="External" /><Relationship Id="rId3" Type="http://schemas.openxmlformats.org/officeDocument/2006/relationships/hyperlink" Target="https://podminky.urs.cz/item/CS_URS_2025_01/631311125" TargetMode="External" /><Relationship Id="rId4" Type="http://schemas.openxmlformats.org/officeDocument/2006/relationships/hyperlink" Target="https://podminky.urs.cz/item/CS_URS_2025_01/631319012" TargetMode="External" /><Relationship Id="rId5" Type="http://schemas.openxmlformats.org/officeDocument/2006/relationships/hyperlink" Target="https://podminky.urs.cz/item/CS_URS_2025_01/632481213" TargetMode="External" /><Relationship Id="rId6" Type="http://schemas.openxmlformats.org/officeDocument/2006/relationships/hyperlink" Target="https://podminky.urs.cz/item/CS_URS_2025_01/634112127" TargetMode="External" /><Relationship Id="rId7" Type="http://schemas.openxmlformats.org/officeDocument/2006/relationships/hyperlink" Target="https://podminky.urs.cz/item/CS_URS_2025_01/941111112" TargetMode="External" /><Relationship Id="rId8" Type="http://schemas.openxmlformats.org/officeDocument/2006/relationships/hyperlink" Target="https://podminky.urs.cz/item/CS_URS_2025_01/941111212" TargetMode="External" /><Relationship Id="rId9" Type="http://schemas.openxmlformats.org/officeDocument/2006/relationships/hyperlink" Target="https://podminky.urs.cz/item/CS_URS_2025_01/941111812" TargetMode="External" /><Relationship Id="rId10" Type="http://schemas.openxmlformats.org/officeDocument/2006/relationships/hyperlink" Target="https://podminky.urs.cz/item/CS_URS_2025_01/945421110" TargetMode="External" /><Relationship Id="rId11" Type="http://schemas.openxmlformats.org/officeDocument/2006/relationships/hyperlink" Target="https://podminky.urs.cz/item/CS_URS_2025_01/949101112" TargetMode="External" /><Relationship Id="rId12" Type="http://schemas.openxmlformats.org/officeDocument/2006/relationships/hyperlink" Target="https://podminky.urs.cz/item/CS_URS_2025_01/952901114" TargetMode="External" /><Relationship Id="rId13" Type="http://schemas.openxmlformats.org/officeDocument/2006/relationships/hyperlink" Target="https://podminky.urs.cz/item/CS_URS_2025_01/961031311" TargetMode="External" /><Relationship Id="rId14" Type="http://schemas.openxmlformats.org/officeDocument/2006/relationships/hyperlink" Target="https://podminky.urs.cz/item/CS_URS_2025_01/997013153" TargetMode="External" /><Relationship Id="rId15" Type="http://schemas.openxmlformats.org/officeDocument/2006/relationships/hyperlink" Target="https://podminky.urs.cz/item/CS_URS_2025_01/997013501" TargetMode="External" /><Relationship Id="rId16" Type="http://schemas.openxmlformats.org/officeDocument/2006/relationships/hyperlink" Target="https://podminky.urs.cz/item/CS_URS_2025_01/997013509" TargetMode="External" /><Relationship Id="rId17" Type="http://schemas.openxmlformats.org/officeDocument/2006/relationships/hyperlink" Target="https://podminky.urs.cz/item/CS_URS_2025_01/997013871" TargetMode="External" /><Relationship Id="rId18" Type="http://schemas.openxmlformats.org/officeDocument/2006/relationships/hyperlink" Target="https://podminky.urs.cz/item/CS_URS_2025_01/998011009" TargetMode="External" /><Relationship Id="rId19" Type="http://schemas.openxmlformats.org/officeDocument/2006/relationships/hyperlink" Target="https://podminky.urs.cz/item/CS_URS_2025_01/998711112" TargetMode="External" /><Relationship Id="rId20" Type="http://schemas.openxmlformats.org/officeDocument/2006/relationships/hyperlink" Target="https://podminky.urs.cz/item/CS_URS_2025_01/713111121" TargetMode="External" /><Relationship Id="rId21" Type="http://schemas.openxmlformats.org/officeDocument/2006/relationships/hyperlink" Target="https://podminky.urs.cz/item/CS_URS_2025_01/713121111" TargetMode="External" /><Relationship Id="rId22" Type="http://schemas.openxmlformats.org/officeDocument/2006/relationships/hyperlink" Target="https://podminky.urs.cz/item/CS_URS_2025_01/713131651" TargetMode="External" /><Relationship Id="rId23" Type="http://schemas.openxmlformats.org/officeDocument/2006/relationships/hyperlink" Target="https://podminky.urs.cz/item/CS_URS_2025_01/998713112" TargetMode="External" /><Relationship Id="rId24" Type="http://schemas.openxmlformats.org/officeDocument/2006/relationships/hyperlink" Target="https://podminky.urs.cz/item/CS_URS_2025_01/751398035" TargetMode="External" /><Relationship Id="rId25" Type="http://schemas.openxmlformats.org/officeDocument/2006/relationships/hyperlink" Target="https://podminky.urs.cz/item/CS_URS_2025_01/751398856" TargetMode="External" /><Relationship Id="rId26" Type="http://schemas.openxmlformats.org/officeDocument/2006/relationships/hyperlink" Target="https://podminky.urs.cz/item/CS_URS_2025_01/998751111" TargetMode="External" /><Relationship Id="rId27" Type="http://schemas.openxmlformats.org/officeDocument/2006/relationships/hyperlink" Target="https://podminky.urs.cz/item/CS_URS_2025_01/762421818" TargetMode="External" /><Relationship Id="rId28" Type="http://schemas.openxmlformats.org/officeDocument/2006/relationships/hyperlink" Target="https://podminky.urs.cz/item/CS_URS_2025_01/763164664" TargetMode="External" /><Relationship Id="rId29" Type="http://schemas.openxmlformats.org/officeDocument/2006/relationships/hyperlink" Target="https://podminky.urs.cz/item/CS_URS_2025_01/998763322" TargetMode="External" /><Relationship Id="rId30" Type="http://schemas.openxmlformats.org/officeDocument/2006/relationships/hyperlink" Target="https://podminky.urs.cz/item/CS_URS_2025_01/998764112" TargetMode="External" /><Relationship Id="rId31" Type="http://schemas.openxmlformats.org/officeDocument/2006/relationships/hyperlink" Target="https://podminky.urs.cz/item/CS_URS_2025_01/766416243" TargetMode="External" /><Relationship Id="rId32" Type="http://schemas.openxmlformats.org/officeDocument/2006/relationships/hyperlink" Target="https://podminky.urs.cz/item/CS_URS_2025_01/766431811" TargetMode="External" /><Relationship Id="rId33" Type="http://schemas.openxmlformats.org/officeDocument/2006/relationships/hyperlink" Target="https://podminky.urs.cz/item/CS_URS_2025_01/766434443R" TargetMode="External" /><Relationship Id="rId34" Type="http://schemas.openxmlformats.org/officeDocument/2006/relationships/hyperlink" Target="https://podminky.urs.cz/item/CS_URS_2025_01/766694116" TargetMode="External" /><Relationship Id="rId35" Type="http://schemas.openxmlformats.org/officeDocument/2006/relationships/hyperlink" Target="https://podminky.urs.cz/item/CS_URS_2025_01/766694126" TargetMode="External" /><Relationship Id="rId36" Type="http://schemas.openxmlformats.org/officeDocument/2006/relationships/hyperlink" Target="https://podminky.urs.cz/item/CS_URS_2025_01/766699611" TargetMode="External" /><Relationship Id="rId37" Type="http://schemas.openxmlformats.org/officeDocument/2006/relationships/hyperlink" Target="https://podminky.urs.cz/item/CS_URS_2025_01/766699761" TargetMode="External" /><Relationship Id="rId38" Type="http://schemas.openxmlformats.org/officeDocument/2006/relationships/hyperlink" Target="https://podminky.urs.cz/item/CS_URS_2025_01/766699771" TargetMode="External" /><Relationship Id="rId39" Type="http://schemas.openxmlformats.org/officeDocument/2006/relationships/hyperlink" Target="https://podminky.urs.cz/item/CS_URS_2025_01/998766112" TargetMode="External" /><Relationship Id="rId40" Type="http://schemas.openxmlformats.org/officeDocument/2006/relationships/hyperlink" Target="https://podminky.urs.cz/item/CS_URS_2025_01/767416114" TargetMode="External" /><Relationship Id="rId41" Type="http://schemas.openxmlformats.org/officeDocument/2006/relationships/hyperlink" Target="https://podminky.urs.cz/item/CS_URS_2025_01/767416128" TargetMode="External" /><Relationship Id="rId42" Type="http://schemas.openxmlformats.org/officeDocument/2006/relationships/hyperlink" Target="https://podminky.urs.cz/item/CS_URS_2025_01/767416813" TargetMode="External" /><Relationship Id="rId43" Type="http://schemas.openxmlformats.org/officeDocument/2006/relationships/hyperlink" Target="https://podminky.urs.cz/item/CS_URS_2025_01/767581802" TargetMode="External" /><Relationship Id="rId44" Type="http://schemas.openxmlformats.org/officeDocument/2006/relationships/hyperlink" Target="https://podminky.urs.cz/item/CS_URS_2025_01/767583341" TargetMode="External" /><Relationship Id="rId45" Type="http://schemas.openxmlformats.org/officeDocument/2006/relationships/hyperlink" Target="https://podminky.urs.cz/item/CS_URS_2025_01/767627309" TargetMode="External" /><Relationship Id="rId46" Type="http://schemas.openxmlformats.org/officeDocument/2006/relationships/hyperlink" Target="https://podminky.urs.cz/item/CS_URS_2025_01/767627306" TargetMode="External" /><Relationship Id="rId47" Type="http://schemas.openxmlformats.org/officeDocument/2006/relationships/hyperlink" Target="https://podminky.urs.cz/item/CS_URS_2025_01/767672811" TargetMode="External" /><Relationship Id="rId48" Type="http://schemas.openxmlformats.org/officeDocument/2006/relationships/hyperlink" Target="https://podminky.urs.cz/item/CS_URS_2025_01/767896110" TargetMode="External" /><Relationship Id="rId49" Type="http://schemas.openxmlformats.org/officeDocument/2006/relationships/hyperlink" Target="https://podminky.urs.cz/item/CS_URS_2025_01/767995115" TargetMode="External" /><Relationship Id="rId50" Type="http://schemas.openxmlformats.org/officeDocument/2006/relationships/hyperlink" Target="https://podminky.urs.cz/item/CS_URS_2025_01/767995116" TargetMode="External" /><Relationship Id="rId51" Type="http://schemas.openxmlformats.org/officeDocument/2006/relationships/hyperlink" Target="https://podminky.urs.cz/item/CS_URS_2025_01/998767112" TargetMode="External" /><Relationship Id="rId52" Type="http://schemas.openxmlformats.org/officeDocument/2006/relationships/hyperlink" Target="https://podminky.urs.cz/item/CS_URS_2025_01/771474111" TargetMode="External" /><Relationship Id="rId53" Type="http://schemas.openxmlformats.org/officeDocument/2006/relationships/hyperlink" Target="https://podminky.urs.cz/item/CS_URS_2025_01/998771112" TargetMode="External" /><Relationship Id="rId54" Type="http://schemas.openxmlformats.org/officeDocument/2006/relationships/hyperlink" Target="https://podminky.urs.cz/item/CS_URS_2025_01/775413401" TargetMode="External" /><Relationship Id="rId55" Type="http://schemas.openxmlformats.org/officeDocument/2006/relationships/hyperlink" Target="https://podminky.urs.cz/item/CS_URS_2025_01/775512421" TargetMode="External" /><Relationship Id="rId56" Type="http://schemas.openxmlformats.org/officeDocument/2006/relationships/hyperlink" Target="https://podminky.urs.cz/item/CS_URS_2025_01/775591191" TargetMode="External" /><Relationship Id="rId57" Type="http://schemas.openxmlformats.org/officeDocument/2006/relationships/hyperlink" Target="https://podminky.urs.cz/item/CS_URS_2025_01/775591311" TargetMode="External" /><Relationship Id="rId58" Type="http://schemas.openxmlformats.org/officeDocument/2006/relationships/hyperlink" Target="https://podminky.urs.cz/item/CS_URS_2025_01/775591313" TargetMode="External" /><Relationship Id="rId59" Type="http://schemas.openxmlformats.org/officeDocument/2006/relationships/hyperlink" Target="https://podminky.urs.cz/item/CS_URS_2025_01/775591316" TargetMode="External" /><Relationship Id="rId60" Type="http://schemas.openxmlformats.org/officeDocument/2006/relationships/hyperlink" Target="https://podminky.urs.cz/item/CS_URS_2025_01/998775112" TargetMode="External" /><Relationship Id="rId61" Type="http://schemas.openxmlformats.org/officeDocument/2006/relationships/hyperlink" Target="https://podminky.urs.cz/item/CS_URS_2025_01/781473810" TargetMode="External" /><Relationship Id="rId62" Type="http://schemas.openxmlformats.org/officeDocument/2006/relationships/hyperlink" Target="https://podminky.urs.cz/item/CS_URS_2025_01/784111001" TargetMode="External" /><Relationship Id="rId63" Type="http://schemas.openxmlformats.org/officeDocument/2006/relationships/hyperlink" Target="https://podminky.urs.cz/item/CS_URS_2025_01/784111011" TargetMode="External" /><Relationship Id="rId64" Type="http://schemas.openxmlformats.org/officeDocument/2006/relationships/hyperlink" Target="https://podminky.urs.cz/item/CS_URS_2025_01/784181101" TargetMode="External" /><Relationship Id="rId65" Type="http://schemas.openxmlformats.org/officeDocument/2006/relationships/hyperlink" Target="https://podminky.urs.cz/item/CS_URS_2025_01/784191001" TargetMode="External" /><Relationship Id="rId66" Type="http://schemas.openxmlformats.org/officeDocument/2006/relationships/hyperlink" Target="https://podminky.urs.cz/item/CS_URS_2025_01/784191007" TargetMode="External" /><Relationship Id="rId67" Type="http://schemas.openxmlformats.org/officeDocument/2006/relationships/hyperlink" Target="https://podminky.urs.cz/item/CS_URS_2025_01/784211101" TargetMode="External" /><Relationship Id="rId68" Type="http://schemas.openxmlformats.org/officeDocument/2006/relationships/hyperlink" Target="https://podminky.urs.cz/item/CS_URS_2025_01/786626121" TargetMode="External" /><Relationship Id="rId69" Type="http://schemas.openxmlformats.org/officeDocument/2006/relationships/hyperlink" Target="https://podminky.urs.cz/item/CS_URS_2025_01/998786112" TargetMode="External" /><Relationship Id="rId7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21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22</v>
      </c>
      <c r="E8" s="24"/>
      <c r="F8" s="24"/>
      <c r="G8" s="24"/>
      <c r="H8" s="24"/>
      <c r="I8" s="24"/>
      <c r="J8" s="24"/>
      <c r="K8" s="29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24</v>
      </c>
      <c r="AL8" s="24"/>
      <c r="AM8" s="24"/>
      <c r="AN8" s="35" t="s">
        <v>25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27</v>
      </c>
      <c r="AL10" s="24"/>
      <c r="AM10" s="24"/>
      <c r="AN10" s="29" t="s">
        <v>28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30</v>
      </c>
      <c r="AL11" s="24"/>
      <c r="AM11" s="24"/>
      <c r="AN11" s="29" t="s">
        <v>31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32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27</v>
      </c>
      <c r="AL13" s="24"/>
      <c r="AM13" s="24"/>
      <c r="AN13" s="36" t="s">
        <v>33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33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30</v>
      </c>
      <c r="AL14" s="24"/>
      <c r="AM14" s="24"/>
      <c r="AN14" s="36" t="s">
        <v>33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27</v>
      </c>
      <c r="AL16" s="24"/>
      <c r="AM16" s="24"/>
      <c r="AN16" s="29" t="s">
        <v>35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30</v>
      </c>
      <c r="AL17" s="24"/>
      <c r="AM17" s="24"/>
      <c r="AN17" s="29" t="s">
        <v>37</v>
      </c>
      <c r="AO17" s="24"/>
      <c r="AP17" s="24"/>
      <c r="AQ17" s="24"/>
      <c r="AR17" s="22"/>
      <c r="BE17" s="33"/>
      <c r="BS17" s="19" t="s">
        <v>38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39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27</v>
      </c>
      <c r="AL19" s="24"/>
      <c r="AM19" s="24"/>
      <c r="AN19" s="29" t="s">
        <v>21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40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30</v>
      </c>
      <c r="AL20" s="24"/>
      <c r="AM20" s="24"/>
      <c r="AN20" s="29" t="s">
        <v>21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41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42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43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44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45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46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47</v>
      </c>
      <c r="E29" s="49"/>
      <c r="F29" s="34" t="s">
        <v>48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49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50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51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52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53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54</v>
      </c>
      <c r="U35" s="56"/>
      <c r="V35" s="56"/>
      <c r="W35" s="56"/>
      <c r="X35" s="58" t="s">
        <v>55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56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682225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Výměna oken obecního domu v Nymburku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22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parc.č.: st. 333/2, k.ú. Nymburk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24</v>
      </c>
      <c r="AJ47" s="42"/>
      <c r="AK47" s="42"/>
      <c r="AL47" s="42"/>
      <c r="AM47" s="74" t="str">
        <f>IF(AN8= "","",AN8)</f>
        <v>2. 4. 2025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26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Nymburk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34</v>
      </c>
      <c r="AJ49" s="42"/>
      <c r="AK49" s="42"/>
      <c r="AL49" s="42"/>
      <c r="AM49" s="75" t="str">
        <f>IF(E17="","",E17)</f>
        <v>BKN spol. s r.o.</v>
      </c>
      <c r="AN49" s="66"/>
      <c r="AO49" s="66"/>
      <c r="AP49" s="66"/>
      <c r="AQ49" s="42"/>
      <c r="AR49" s="46"/>
      <c r="AS49" s="76" t="s">
        <v>57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32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39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58</v>
      </c>
      <c r="D52" s="89"/>
      <c r="E52" s="89"/>
      <c r="F52" s="89"/>
      <c r="G52" s="89"/>
      <c r="H52" s="90"/>
      <c r="I52" s="91" t="s">
        <v>59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60</v>
      </c>
      <c r="AH52" s="89"/>
      <c r="AI52" s="89"/>
      <c r="AJ52" s="89"/>
      <c r="AK52" s="89"/>
      <c r="AL52" s="89"/>
      <c r="AM52" s="89"/>
      <c r="AN52" s="91" t="s">
        <v>61</v>
      </c>
      <c r="AO52" s="89"/>
      <c r="AP52" s="89"/>
      <c r="AQ52" s="93" t="s">
        <v>62</v>
      </c>
      <c r="AR52" s="46"/>
      <c r="AS52" s="94" t="s">
        <v>63</v>
      </c>
      <c r="AT52" s="95" t="s">
        <v>64</v>
      </c>
      <c r="AU52" s="95" t="s">
        <v>65</v>
      </c>
      <c r="AV52" s="95" t="s">
        <v>66</v>
      </c>
      <c r="AW52" s="95" t="s">
        <v>67</v>
      </c>
      <c r="AX52" s="95" t="s">
        <v>68</v>
      </c>
      <c r="AY52" s="95" t="s">
        <v>69</v>
      </c>
      <c r="AZ52" s="95" t="s">
        <v>70</v>
      </c>
      <c r="BA52" s="95" t="s">
        <v>71</v>
      </c>
      <c r="BB52" s="95" t="s">
        <v>72</v>
      </c>
      <c r="BC52" s="95" t="s">
        <v>73</v>
      </c>
      <c r="BD52" s="96" t="s">
        <v>74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75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21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76</v>
      </c>
      <c r="BT54" s="111" t="s">
        <v>77</v>
      </c>
      <c r="BU54" s="112" t="s">
        <v>78</v>
      </c>
      <c r="BV54" s="111" t="s">
        <v>79</v>
      </c>
      <c r="BW54" s="111" t="s">
        <v>5</v>
      </c>
      <c r="BX54" s="111" t="s">
        <v>80</v>
      </c>
      <c r="CL54" s="111" t="s">
        <v>19</v>
      </c>
    </row>
    <row r="55" s="7" customFormat="1" ht="16.5" customHeight="1">
      <c r="A55" s="113" t="s">
        <v>81</v>
      </c>
      <c r="B55" s="114"/>
      <c r="C55" s="115"/>
      <c r="D55" s="116" t="s">
        <v>82</v>
      </c>
      <c r="E55" s="116"/>
      <c r="F55" s="116"/>
      <c r="G55" s="116"/>
      <c r="H55" s="116"/>
      <c r="I55" s="117"/>
      <c r="J55" s="116" t="s">
        <v>83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'D.1.1-2 - Architektonicko...'!J30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84</v>
      </c>
      <c r="AR55" s="120"/>
      <c r="AS55" s="121">
        <v>0</v>
      </c>
      <c r="AT55" s="122">
        <f>ROUND(SUM(AV55:AW55),2)</f>
        <v>0</v>
      </c>
      <c r="AU55" s="123">
        <f>'D.1.1-2 - Architektonicko...'!P99</f>
        <v>0</v>
      </c>
      <c r="AV55" s="122">
        <f>'D.1.1-2 - Architektonicko...'!J33</f>
        <v>0</v>
      </c>
      <c r="AW55" s="122">
        <f>'D.1.1-2 - Architektonicko...'!J34</f>
        <v>0</v>
      </c>
      <c r="AX55" s="122">
        <f>'D.1.1-2 - Architektonicko...'!J35</f>
        <v>0</v>
      </c>
      <c r="AY55" s="122">
        <f>'D.1.1-2 - Architektonicko...'!J36</f>
        <v>0</v>
      </c>
      <c r="AZ55" s="122">
        <f>'D.1.1-2 - Architektonicko...'!F33</f>
        <v>0</v>
      </c>
      <c r="BA55" s="122">
        <f>'D.1.1-2 - Architektonicko...'!F34</f>
        <v>0</v>
      </c>
      <c r="BB55" s="122">
        <f>'D.1.1-2 - Architektonicko...'!F35</f>
        <v>0</v>
      </c>
      <c r="BC55" s="122">
        <f>'D.1.1-2 - Architektonicko...'!F36</f>
        <v>0</v>
      </c>
      <c r="BD55" s="124">
        <f>'D.1.1-2 - Architektonicko...'!F37</f>
        <v>0</v>
      </c>
      <c r="BE55" s="7"/>
      <c r="BT55" s="125" t="s">
        <v>85</v>
      </c>
      <c r="BV55" s="125" t="s">
        <v>79</v>
      </c>
      <c r="BW55" s="125" t="s">
        <v>86</v>
      </c>
      <c r="BX55" s="125" t="s">
        <v>5</v>
      </c>
      <c r="CL55" s="125" t="s">
        <v>21</v>
      </c>
      <c r="CM55" s="125" t="s">
        <v>87</v>
      </c>
    </row>
    <row r="56" s="7" customFormat="1" ht="16.5" customHeight="1">
      <c r="A56" s="113" t="s">
        <v>81</v>
      </c>
      <c r="B56" s="114"/>
      <c r="C56" s="115"/>
      <c r="D56" s="116" t="s">
        <v>88</v>
      </c>
      <c r="E56" s="116"/>
      <c r="F56" s="116"/>
      <c r="G56" s="116"/>
      <c r="H56" s="116"/>
      <c r="I56" s="117"/>
      <c r="J56" s="116" t="s">
        <v>89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'VON - Vedlejší a ostatní 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84</v>
      </c>
      <c r="AR56" s="120"/>
      <c r="AS56" s="126">
        <v>0</v>
      </c>
      <c r="AT56" s="127">
        <f>ROUND(SUM(AV56:AW56),2)</f>
        <v>0</v>
      </c>
      <c r="AU56" s="128">
        <f>'VON - Vedlejší a ostatní ...'!P82</f>
        <v>0</v>
      </c>
      <c r="AV56" s="127">
        <f>'VON - Vedlejší a ostatní ...'!J33</f>
        <v>0</v>
      </c>
      <c r="AW56" s="127">
        <f>'VON - Vedlejší a ostatní ...'!J34</f>
        <v>0</v>
      </c>
      <c r="AX56" s="127">
        <f>'VON - Vedlejší a ostatní ...'!J35</f>
        <v>0</v>
      </c>
      <c r="AY56" s="127">
        <f>'VON - Vedlejší a ostatní ...'!J36</f>
        <v>0</v>
      </c>
      <c r="AZ56" s="127">
        <f>'VON - Vedlejší a ostatní ...'!F33</f>
        <v>0</v>
      </c>
      <c r="BA56" s="127">
        <f>'VON - Vedlejší a ostatní ...'!F34</f>
        <v>0</v>
      </c>
      <c r="BB56" s="127">
        <f>'VON - Vedlejší a ostatní ...'!F35</f>
        <v>0</v>
      </c>
      <c r="BC56" s="127">
        <f>'VON - Vedlejší a ostatní ...'!F36</f>
        <v>0</v>
      </c>
      <c r="BD56" s="129">
        <f>'VON - Vedlejší a ostatní ...'!F37</f>
        <v>0</v>
      </c>
      <c r="BE56" s="7"/>
      <c r="BT56" s="125" t="s">
        <v>85</v>
      </c>
      <c r="BV56" s="125" t="s">
        <v>79</v>
      </c>
      <c r="BW56" s="125" t="s">
        <v>90</v>
      </c>
      <c r="BX56" s="125" t="s">
        <v>5</v>
      </c>
      <c r="CL56" s="125" t="s">
        <v>21</v>
      </c>
      <c r="CM56" s="125" t="s">
        <v>87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CB67dXVmm+1MDuBAmouKWW8L8m7GfihJtyBc1PGXyipKkN3UrfIJPDn3Mx2d9N8EhXCZMnmUghrkyEnZqJWoHQ==" hashValue="WzXVk6DZ22Rv5uNvFEqIJ1N8mgfjSzxQ2QEI+NMDOmi2E8Xe6crwqSL9xhubN+20R0BFMZ14oYmPsblnz5I0nA==" algorithmName="SHA-512" password="DA9B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D.1.1-2 - Architektonicko...'!C2" display="/"/>
    <hyperlink ref="A56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87</v>
      </c>
    </row>
    <row r="4" s="1" customFormat="1" ht="24.96" customHeight="1">
      <c r="B4" s="22"/>
      <c r="D4" s="132" t="s">
        <v>91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zakázky'!K6</f>
        <v>Výměna oken obecního domu v Nymburku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92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21</v>
      </c>
      <c r="G11" s="40"/>
      <c r="H11" s="40"/>
      <c r="I11" s="134" t="s">
        <v>20</v>
      </c>
      <c r="J11" s="138" t="s">
        <v>21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zakázky'!AN8</f>
        <v>2. 4. 2025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26</v>
      </c>
      <c r="E14" s="40"/>
      <c r="F14" s="40"/>
      <c r="G14" s="40"/>
      <c r="H14" s="40"/>
      <c r="I14" s="134" t="s">
        <v>27</v>
      </c>
      <c r="J14" s="138" t="s">
        <v>28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29</v>
      </c>
      <c r="F15" s="40"/>
      <c r="G15" s="40"/>
      <c r="H15" s="40"/>
      <c r="I15" s="134" t="s">
        <v>30</v>
      </c>
      <c r="J15" s="138" t="s">
        <v>31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32</v>
      </c>
      <c r="E17" s="40"/>
      <c r="F17" s="40"/>
      <c r="G17" s="40"/>
      <c r="H17" s="40"/>
      <c r="I17" s="134" t="s">
        <v>27</v>
      </c>
      <c r="J17" s="35" t="str">
        <f>'Rekapitulace zakázky'!AN13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zakázky'!E14</f>
        <v>Vyplň údaj</v>
      </c>
      <c r="F18" s="138"/>
      <c r="G18" s="138"/>
      <c r="H18" s="138"/>
      <c r="I18" s="134" t="s">
        <v>30</v>
      </c>
      <c r="J18" s="35" t="str">
        <f>'Rekapitulace zakázky'!AN14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34</v>
      </c>
      <c r="E20" s="40"/>
      <c r="F20" s="40"/>
      <c r="G20" s="40"/>
      <c r="H20" s="40"/>
      <c r="I20" s="134" t="s">
        <v>27</v>
      </c>
      <c r="J20" s="138" t="s">
        <v>35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36</v>
      </c>
      <c r="F21" s="40"/>
      <c r="G21" s="40"/>
      <c r="H21" s="40"/>
      <c r="I21" s="134" t="s">
        <v>30</v>
      </c>
      <c r="J21" s="138" t="s">
        <v>37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39</v>
      </c>
      <c r="E23" s="40"/>
      <c r="F23" s="40"/>
      <c r="G23" s="40"/>
      <c r="H23" s="40"/>
      <c r="I23" s="134" t="s">
        <v>27</v>
      </c>
      <c r="J23" s="138" t="str">
        <f>IF('Rekapitulace zakázky'!AN19="","",'Rekapitulace zakázky'!AN19)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zakázky'!E20="","",'Rekapitulace zakázky'!E20)</f>
        <v xml:space="preserve"> </v>
      </c>
      <c r="F24" s="40"/>
      <c r="G24" s="40"/>
      <c r="H24" s="40"/>
      <c r="I24" s="134" t="s">
        <v>30</v>
      </c>
      <c r="J24" s="138" t="str">
        <f>IF('Rekapitulace zakázky'!AN20="","",'Rekapitulace zakázky'!AN20)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41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42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43</v>
      </c>
      <c r="E30" s="40"/>
      <c r="F30" s="40"/>
      <c r="G30" s="40"/>
      <c r="H30" s="40"/>
      <c r="I30" s="40"/>
      <c r="J30" s="146">
        <f>ROUND(J99,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45</v>
      </c>
      <c r="G32" s="40"/>
      <c r="H32" s="40"/>
      <c r="I32" s="147" t="s">
        <v>44</v>
      </c>
      <c r="J32" s="147" t="s">
        <v>46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47</v>
      </c>
      <c r="E33" s="134" t="s">
        <v>48</v>
      </c>
      <c r="F33" s="149">
        <f>ROUND((SUM(BE99:BE462)),  2)</f>
        <v>0</v>
      </c>
      <c r="G33" s="40"/>
      <c r="H33" s="40"/>
      <c r="I33" s="150">
        <v>0.20999999999999999</v>
      </c>
      <c r="J33" s="149">
        <f>ROUND(((SUM(BE99:BE462))*I33),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49</v>
      </c>
      <c r="F34" s="149">
        <f>ROUND((SUM(BF99:BF462)),  2)</f>
        <v>0</v>
      </c>
      <c r="G34" s="40"/>
      <c r="H34" s="40"/>
      <c r="I34" s="150">
        <v>0.12</v>
      </c>
      <c r="J34" s="149">
        <f>ROUND(((SUM(BF99:BF462))*I34),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50</v>
      </c>
      <c r="F35" s="149">
        <f>ROUND((SUM(BG99:BG462)),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51</v>
      </c>
      <c r="F36" s="149">
        <f>ROUND((SUM(BH99:BH462)),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52</v>
      </c>
      <c r="F37" s="149">
        <f>ROUND((SUM(BI99:BI462)),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53</v>
      </c>
      <c r="E39" s="153"/>
      <c r="F39" s="153"/>
      <c r="G39" s="154" t="s">
        <v>54</v>
      </c>
      <c r="H39" s="155" t="s">
        <v>55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94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Výměna oken obecního domu v Nymburku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92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D.1.1/2 - Architektonicko stavební řešení 2.etapa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parc.č.: st. 333/2, k.ú. Nymburk</v>
      </c>
      <c r="G52" s="42"/>
      <c r="H52" s="42"/>
      <c r="I52" s="34" t="s">
        <v>24</v>
      </c>
      <c r="J52" s="74" t="str">
        <f>IF(J12="","",J12)</f>
        <v>2. 4. 2025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26</v>
      </c>
      <c r="D54" s="42"/>
      <c r="E54" s="42"/>
      <c r="F54" s="29" t="str">
        <f>E15</f>
        <v>Město Nymburk</v>
      </c>
      <c r="G54" s="42"/>
      <c r="H54" s="42"/>
      <c r="I54" s="34" t="s">
        <v>34</v>
      </c>
      <c r="J54" s="38" t="str">
        <f>E21</f>
        <v>BKN spol. s 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32</v>
      </c>
      <c r="D55" s="42"/>
      <c r="E55" s="42"/>
      <c r="F55" s="29" t="str">
        <f>IF(E18="","",E18)</f>
        <v>Vyplň údaj</v>
      </c>
      <c r="G55" s="42"/>
      <c r="H55" s="42"/>
      <c r="I55" s="34" t="s">
        <v>39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95</v>
      </c>
      <c r="D57" s="164"/>
      <c r="E57" s="164"/>
      <c r="F57" s="164"/>
      <c r="G57" s="164"/>
      <c r="H57" s="164"/>
      <c r="I57" s="164"/>
      <c r="J57" s="165" t="s">
        <v>96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75</v>
      </c>
      <c r="D59" s="42"/>
      <c r="E59" s="42"/>
      <c r="F59" s="42"/>
      <c r="G59" s="42"/>
      <c r="H59" s="42"/>
      <c r="I59" s="42"/>
      <c r="J59" s="104">
        <f>J99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97</v>
      </c>
    </row>
    <row r="60" s="9" customFormat="1" ht="24.96" customHeight="1">
      <c r="A60" s="9"/>
      <c r="B60" s="167"/>
      <c r="C60" s="168"/>
      <c r="D60" s="169" t="s">
        <v>98</v>
      </c>
      <c r="E60" s="170"/>
      <c r="F60" s="170"/>
      <c r="G60" s="170"/>
      <c r="H60" s="170"/>
      <c r="I60" s="170"/>
      <c r="J60" s="171">
        <f>J100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99</v>
      </c>
      <c r="E61" s="176"/>
      <c r="F61" s="176"/>
      <c r="G61" s="176"/>
      <c r="H61" s="176"/>
      <c r="I61" s="176"/>
      <c r="J61" s="177">
        <f>J101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100</v>
      </c>
      <c r="E62" s="176"/>
      <c r="F62" s="176"/>
      <c r="G62" s="176"/>
      <c r="H62" s="176"/>
      <c r="I62" s="176"/>
      <c r="J62" s="177">
        <f>J120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101</v>
      </c>
      <c r="E63" s="176"/>
      <c r="F63" s="176"/>
      <c r="G63" s="176"/>
      <c r="H63" s="176"/>
      <c r="I63" s="176"/>
      <c r="J63" s="177">
        <f>J145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102</v>
      </c>
      <c r="E64" s="176"/>
      <c r="F64" s="176"/>
      <c r="G64" s="176"/>
      <c r="H64" s="176"/>
      <c r="I64" s="176"/>
      <c r="J64" s="177">
        <f>J155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103</v>
      </c>
      <c r="E65" s="170"/>
      <c r="F65" s="170"/>
      <c r="G65" s="170"/>
      <c r="H65" s="170"/>
      <c r="I65" s="170"/>
      <c r="J65" s="171">
        <f>J158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104</v>
      </c>
      <c r="E66" s="176"/>
      <c r="F66" s="176"/>
      <c r="G66" s="176"/>
      <c r="H66" s="176"/>
      <c r="I66" s="176"/>
      <c r="J66" s="177">
        <f>J159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105</v>
      </c>
      <c r="E67" s="176"/>
      <c r="F67" s="176"/>
      <c r="G67" s="176"/>
      <c r="H67" s="176"/>
      <c r="I67" s="176"/>
      <c r="J67" s="177">
        <f>J164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106</v>
      </c>
      <c r="E68" s="176"/>
      <c r="F68" s="176"/>
      <c r="G68" s="176"/>
      <c r="H68" s="176"/>
      <c r="I68" s="176"/>
      <c r="J68" s="177">
        <f>J189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107</v>
      </c>
      <c r="E69" s="176"/>
      <c r="F69" s="176"/>
      <c r="G69" s="176"/>
      <c r="H69" s="176"/>
      <c r="I69" s="176"/>
      <c r="J69" s="177">
        <f>J198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108</v>
      </c>
      <c r="E70" s="176"/>
      <c r="F70" s="176"/>
      <c r="G70" s="176"/>
      <c r="H70" s="176"/>
      <c r="I70" s="176"/>
      <c r="J70" s="177">
        <f>J209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109</v>
      </c>
      <c r="E71" s="176"/>
      <c r="F71" s="176"/>
      <c r="G71" s="176"/>
      <c r="H71" s="176"/>
      <c r="I71" s="176"/>
      <c r="J71" s="177">
        <f>J213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110</v>
      </c>
      <c r="E72" s="176"/>
      <c r="F72" s="176"/>
      <c r="G72" s="176"/>
      <c r="H72" s="176"/>
      <c r="I72" s="176"/>
      <c r="J72" s="177">
        <f>J221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111</v>
      </c>
      <c r="E73" s="176"/>
      <c r="F73" s="176"/>
      <c r="G73" s="176"/>
      <c r="H73" s="176"/>
      <c r="I73" s="176"/>
      <c r="J73" s="177">
        <f>J232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112</v>
      </c>
      <c r="E74" s="176"/>
      <c r="F74" s="176"/>
      <c r="G74" s="176"/>
      <c r="H74" s="176"/>
      <c r="I74" s="176"/>
      <c r="J74" s="177">
        <f>J303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113</v>
      </c>
      <c r="E75" s="176"/>
      <c r="F75" s="176"/>
      <c r="G75" s="176"/>
      <c r="H75" s="176"/>
      <c r="I75" s="176"/>
      <c r="J75" s="177">
        <f>J379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114</v>
      </c>
      <c r="E76" s="176"/>
      <c r="F76" s="176"/>
      <c r="G76" s="176"/>
      <c r="H76" s="176"/>
      <c r="I76" s="176"/>
      <c r="J76" s="177">
        <f>J392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3"/>
      <c r="C77" s="174"/>
      <c r="D77" s="175" t="s">
        <v>115</v>
      </c>
      <c r="E77" s="176"/>
      <c r="F77" s="176"/>
      <c r="G77" s="176"/>
      <c r="H77" s="176"/>
      <c r="I77" s="176"/>
      <c r="J77" s="177">
        <f>J421</f>
        <v>0</v>
      </c>
      <c r="K77" s="174"/>
      <c r="L77" s="17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3"/>
      <c r="C78" s="174"/>
      <c r="D78" s="175" t="s">
        <v>116</v>
      </c>
      <c r="E78" s="176"/>
      <c r="F78" s="176"/>
      <c r="G78" s="176"/>
      <c r="H78" s="176"/>
      <c r="I78" s="176"/>
      <c r="J78" s="177">
        <f>J427</f>
        <v>0</v>
      </c>
      <c r="K78" s="174"/>
      <c r="L78" s="17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3"/>
      <c r="C79" s="174"/>
      <c r="D79" s="175" t="s">
        <v>117</v>
      </c>
      <c r="E79" s="176"/>
      <c r="F79" s="176"/>
      <c r="G79" s="176"/>
      <c r="H79" s="176"/>
      <c r="I79" s="176"/>
      <c r="J79" s="177">
        <f>J452</f>
        <v>0</v>
      </c>
      <c r="K79" s="174"/>
      <c r="L79" s="178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5" s="2" customFormat="1" ht="6.96" customHeight="1">
      <c r="A85" s="40"/>
      <c r="B85" s="63"/>
      <c r="C85" s="64"/>
      <c r="D85" s="64"/>
      <c r="E85" s="64"/>
      <c r="F85" s="64"/>
      <c r="G85" s="64"/>
      <c r="H85" s="64"/>
      <c r="I85" s="64"/>
      <c r="J85" s="64"/>
      <c r="K85" s="64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4.96" customHeight="1">
      <c r="A86" s="40"/>
      <c r="B86" s="41"/>
      <c r="C86" s="25" t="s">
        <v>118</v>
      </c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16</v>
      </c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6.5" customHeight="1">
      <c r="A89" s="40"/>
      <c r="B89" s="41"/>
      <c r="C89" s="42"/>
      <c r="D89" s="42"/>
      <c r="E89" s="162" t="str">
        <f>E7</f>
        <v>Výměna oken obecního domu v Nymburku</v>
      </c>
      <c r="F89" s="34"/>
      <c r="G89" s="34"/>
      <c r="H89" s="34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4" t="s">
        <v>92</v>
      </c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6.5" customHeight="1">
      <c r="A91" s="40"/>
      <c r="B91" s="41"/>
      <c r="C91" s="42"/>
      <c r="D91" s="42"/>
      <c r="E91" s="71" t="str">
        <f>E9</f>
        <v>D.1.1/2 - Architektonicko stavební řešení 2.etapa</v>
      </c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6.96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2" customHeight="1">
      <c r="A93" s="40"/>
      <c r="B93" s="41"/>
      <c r="C93" s="34" t="s">
        <v>22</v>
      </c>
      <c r="D93" s="42"/>
      <c r="E93" s="42"/>
      <c r="F93" s="29" t="str">
        <f>F12</f>
        <v>parc.č.: st. 333/2, k.ú. Nymburk</v>
      </c>
      <c r="G93" s="42"/>
      <c r="H93" s="42"/>
      <c r="I93" s="34" t="s">
        <v>24</v>
      </c>
      <c r="J93" s="74" t="str">
        <f>IF(J12="","",J12)</f>
        <v>2. 4. 2025</v>
      </c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5.15" customHeight="1">
      <c r="A95" s="40"/>
      <c r="B95" s="41"/>
      <c r="C95" s="34" t="s">
        <v>26</v>
      </c>
      <c r="D95" s="42"/>
      <c r="E95" s="42"/>
      <c r="F95" s="29" t="str">
        <f>E15</f>
        <v>Město Nymburk</v>
      </c>
      <c r="G95" s="42"/>
      <c r="H95" s="42"/>
      <c r="I95" s="34" t="s">
        <v>34</v>
      </c>
      <c r="J95" s="38" t="str">
        <f>E21</f>
        <v>BKN spol. s r.o.</v>
      </c>
      <c r="K95" s="42"/>
      <c r="L95" s="13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4" t="s">
        <v>32</v>
      </c>
      <c r="D96" s="42"/>
      <c r="E96" s="42"/>
      <c r="F96" s="29" t="str">
        <f>IF(E18="","",E18)</f>
        <v>Vyplň údaj</v>
      </c>
      <c r="G96" s="42"/>
      <c r="H96" s="42"/>
      <c r="I96" s="34" t="s">
        <v>39</v>
      </c>
      <c r="J96" s="38" t="str">
        <f>E24</f>
        <v xml:space="preserve"> </v>
      </c>
      <c r="K96" s="42"/>
      <c r="L96" s="13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0.32" customHeight="1">
      <c r="A97" s="40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13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11" customFormat="1" ht="29.28" customHeight="1">
      <c r="A98" s="179"/>
      <c r="B98" s="180"/>
      <c r="C98" s="181" t="s">
        <v>119</v>
      </c>
      <c r="D98" s="182" t="s">
        <v>62</v>
      </c>
      <c r="E98" s="182" t="s">
        <v>58</v>
      </c>
      <c r="F98" s="182" t="s">
        <v>59</v>
      </c>
      <c r="G98" s="182" t="s">
        <v>120</v>
      </c>
      <c r="H98" s="182" t="s">
        <v>121</v>
      </c>
      <c r="I98" s="182" t="s">
        <v>122</v>
      </c>
      <c r="J98" s="182" t="s">
        <v>96</v>
      </c>
      <c r="K98" s="183" t="s">
        <v>123</v>
      </c>
      <c r="L98" s="184"/>
      <c r="M98" s="94" t="s">
        <v>21</v>
      </c>
      <c r="N98" s="95" t="s">
        <v>47</v>
      </c>
      <c r="O98" s="95" t="s">
        <v>124</v>
      </c>
      <c r="P98" s="95" t="s">
        <v>125</v>
      </c>
      <c r="Q98" s="95" t="s">
        <v>126</v>
      </c>
      <c r="R98" s="95" t="s">
        <v>127</v>
      </c>
      <c r="S98" s="95" t="s">
        <v>128</v>
      </c>
      <c r="T98" s="96" t="s">
        <v>129</v>
      </c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</row>
    <row r="99" s="2" customFormat="1" ht="22.8" customHeight="1">
      <c r="A99" s="40"/>
      <c r="B99" s="41"/>
      <c r="C99" s="101" t="s">
        <v>130</v>
      </c>
      <c r="D99" s="42"/>
      <c r="E99" s="42"/>
      <c r="F99" s="42"/>
      <c r="G99" s="42"/>
      <c r="H99" s="42"/>
      <c r="I99" s="42"/>
      <c r="J99" s="185">
        <f>BK99</f>
        <v>0</v>
      </c>
      <c r="K99" s="42"/>
      <c r="L99" s="46"/>
      <c r="M99" s="97"/>
      <c r="N99" s="186"/>
      <c r="O99" s="98"/>
      <c r="P99" s="187">
        <f>P100+P158</f>
        <v>0</v>
      </c>
      <c r="Q99" s="98"/>
      <c r="R99" s="187">
        <f>R100+R158</f>
        <v>328.14277638000004</v>
      </c>
      <c r="S99" s="98"/>
      <c r="T99" s="188">
        <f>T100+T158</f>
        <v>16.764605249999999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76</v>
      </c>
      <c r="AU99" s="19" t="s">
        <v>97</v>
      </c>
      <c r="BK99" s="189">
        <f>BK100+BK158</f>
        <v>0</v>
      </c>
    </row>
    <row r="100" s="12" customFormat="1" ht="25.92" customHeight="1">
      <c r="A100" s="12"/>
      <c r="B100" s="190"/>
      <c r="C100" s="191"/>
      <c r="D100" s="192" t="s">
        <v>76</v>
      </c>
      <c r="E100" s="193" t="s">
        <v>131</v>
      </c>
      <c r="F100" s="193" t="s">
        <v>132</v>
      </c>
      <c r="G100" s="191"/>
      <c r="H100" s="191"/>
      <c r="I100" s="194"/>
      <c r="J100" s="195">
        <f>BK100</f>
        <v>0</v>
      </c>
      <c r="K100" s="191"/>
      <c r="L100" s="196"/>
      <c r="M100" s="197"/>
      <c r="N100" s="198"/>
      <c r="O100" s="198"/>
      <c r="P100" s="199">
        <f>P101+P120+P145+P155</f>
        <v>0</v>
      </c>
      <c r="Q100" s="198"/>
      <c r="R100" s="199">
        <f>R101+R120+R145+R155</f>
        <v>306.39233145000003</v>
      </c>
      <c r="S100" s="198"/>
      <c r="T100" s="200">
        <f>T101+T120+T145+T155</f>
        <v>5.4000000000000004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85</v>
      </c>
      <c r="AT100" s="202" t="s">
        <v>76</v>
      </c>
      <c r="AU100" s="202" t="s">
        <v>77</v>
      </c>
      <c r="AY100" s="201" t="s">
        <v>133</v>
      </c>
      <c r="BK100" s="203">
        <f>BK101+BK120+BK145+BK155</f>
        <v>0</v>
      </c>
    </row>
    <row r="101" s="12" customFormat="1" ht="22.8" customHeight="1">
      <c r="A101" s="12"/>
      <c r="B101" s="190"/>
      <c r="C101" s="191"/>
      <c r="D101" s="192" t="s">
        <v>76</v>
      </c>
      <c r="E101" s="204" t="s">
        <v>134</v>
      </c>
      <c r="F101" s="204" t="s">
        <v>135</v>
      </c>
      <c r="G101" s="191"/>
      <c r="H101" s="191"/>
      <c r="I101" s="194"/>
      <c r="J101" s="205">
        <f>BK101</f>
        <v>0</v>
      </c>
      <c r="K101" s="191"/>
      <c r="L101" s="196"/>
      <c r="M101" s="197"/>
      <c r="N101" s="198"/>
      <c r="O101" s="198"/>
      <c r="P101" s="199">
        <f>SUM(P102:P119)</f>
        <v>0</v>
      </c>
      <c r="Q101" s="198"/>
      <c r="R101" s="199">
        <f>SUM(R102:R119)</f>
        <v>6.3767074500000005</v>
      </c>
      <c r="S101" s="198"/>
      <c r="T101" s="200">
        <f>SUM(T102:T119)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85</v>
      </c>
      <c r="AT101" s="202" t="s">
        <v>76</v>
      </c>
      <c r="AU101" s="202" t="s">
        <v>85</v>
      </c>
      <c r="AY101" s="201" t="s">
        <v>133</v>
      </c>
      <c r="BK101" s="203">
        <f>SUM(BK102:BK119)</f>
        <v>0</v>
      </c>
    </row>
    <row r="102" s="2" customFormat="1" ht="16.5" customHeight="1">
      <c r="A102" s="40"/>
      <c r="B102" s="41"/>
      <c r="C102" s="206" t="s">
        <v>85</v>
      </c>
      <c r="D102" s="206" t="s">
        <v>136</v>
      </c>
      <c r="E102" s="207" t="s">
        <v>137</v>
      </c>
      <c r="F102" s="208" t="s">
        <v>138</v>
      </c>
      <c r="G102" s="209" t="s">
        <v>139</v>
      </c>
      <c r="H102" s="210">
        <v>116.815</v>
      </c>
      <c r="I102" s="211"/>
      <c r="J102" s="212">
        <f>ROUND(I102*H102,2)</f>
        <v>0</v>
      </c>
      <c r="K102" s="208" t="s">
        <v>140</v>
      </c>
      <c r="L102" s="46"/>
      <c r="M102" s="213" t="s">
        <v>21</v>
      </c>
      <c r="N102" s="214" t="s">
        <v>48</v>
      </c>
      <c r="O102" s="86"/>
      <c r="P102" s="215">
        <f>O102*H102</f>
        <v>0</v>
      </c>
      <c r="Q102" s="215">
        <v>0.032730000000000002</v>
      </c>
      <c r="R102" s="215">
        <f>Q102*H102</f>
        <v>3.8233549500000001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141</v>
      </c>
      <c r="AT102" s="217" t="s">
        <v>136</v>
      </c>
      <c r="AU102" s="217" t="s">
        <v>87</v>
      </c>
      <c r="AY102" s="19" t="s">
        <v>133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85</v>
      </c>
      <c r="BK102" s="218">
        <f>ROUND(I102*H102,2)</f>
        <v>0</v>
      </c>
      <c r="BL102" s="19" t="s">
        <v>141</v>
      </c>
      <c r="BM102" s="217" t="s">
        <v>142</v>
      </c>
    </row>
    <row r="103" s="2" customFormat="1">
      <c r="A103" s="40"/>
      <c r="B103" s="41"/>
      <c r="C103" s="42"/>
      <c r="D103" s="219" t="s">
        <v>143</v>
      </c>
      <c r="E103" s="42"/>
      <c r="F103" s="220" t="s">
        <v>144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143</v>
      </c>
      <c r="AU103" s="19" t="s">
        <v>87</v>
      </c>
    </row>
    <row r="104" s="13" customFormat="1">
      <c r="A104" s="13"/>
      <c r="B104" s="224"/>
      <c r="C104" s="225"/>
      <c r="D104" s="226" t="s">
        <v>145</v>
      </c>
      <c r="E104" s="227" t="s">
        <v>21</v>
      </c>
      <c r="F104" s="228" t="s">
        <v>146</v>
      </c>
      <c r="G104" s="225"/>
      <c r="H104" s="229">
        <v>116.815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145</v>
      </c>
      <c r="AU104" s="235" t="s">
        <v>87</v>
      </c>
      <c r="AV104" s="13" t="s">
        <v>87</v>
      </c>
      <c r="AW104" s="13" t="s">
        <v>38</v>
      </c>
      <c r="AX104" s="13" t="s">
        <v>85</v>
      </c>
      <c r="AY104" s="235" t="s">
        <v>133</v>
      </c>
    </row>
    <row r="105" s="2" customFormat="1" ht="24.15" customHeight="1">
      <c r="A105" s="40"/>
      <c r="B105" s="41"/>
      <c r="C105" s="206" t="s">
        <v>87</v>
      </c>
      <c r="D105" s="206" t="s">
        <v>136</v>
      </c>
      <c r="E105" s="207" t="s">
        <v>147</v>
      </c>
      <c r="F105" s="208" t="s">
        <v>148</v>
      </c>
      <c r="G105" s="209" t="s">
        <v>149</v>
      </c>
      <c r="H105" s="210">
        <v>8</v>
      </c>
      <c r="I105" s="211"/>
      <c r="J105" s="212">
        <f>ROUND(I105*H105,2)</f>
        <v>0</v>
      </c>
      <c r="K105" s="208" t="s">
        <v>140</v>
      </c>
      <c r="L105" s="46"/>
      <c r="M105" s="213" t="s">
        <v>21</v>
      </c>
      <c r="N105" s="214" t="s">
        <v>48</v>
      </c>
      <c r="O105" s="86"/>
      <c r="P105" s="215">
        <f>O105*H105</f>
        <v>0</v>
      </c>
      <c r="Q105" s="215">
        <v>0.1658</v>
      </c>
      <c r="R105" s="215">
        <f>Q105*H105</f>
        <v>1.3264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141</v>
      </c>
      <c r="AT105" s="217" t="s">
        <v>136</v>
      </c>
      <c r="AU105" s="217" t="s">
        <v>87</v>
      </c>
      <c r="AY105" s="19" t="s">
        <v>133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85</v>
      </c>
      <c r="BK105" s="218">
        <f>ROUND(I105*H105,2)</f>
        <v>0</v>
      </c>
      <c r="BL105" s="19" t="s">
        <v>141</v>
      </c>
      <c r="BM105" s="217" t="s">
        <v>150</v>
      </c>
    </row>
    <row r="106" s="2" customFormat="1">
      <c r="A106" s="40"/>
      <c r="B106" s="41"/>
      <c r="C106" s="42"/>
      <c r="D106" s="219" t="s">
        <v>143</v>
      </c>
      <c r="E106" s="42"/>
      <c r="F106" s="220" t="s">
        <v>151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143</v>
      </c>
      <c r="AU106" s="19" t="s">
        <v>87</v>
      </c>
    </row>
    <row r="107" s="13" customFormat="1">
      <c r="A107" s="13"/>
      <c r="B107" s="224"/>
      <c r="C107" s="225"/>
      <c r="D107" s="226" t="s">
        <v>145</v>
      </c>
      <c r="E107" s="227" t="s">
        <v>21</v>
      </c>
      <c r="F107" s="228" t="s">
        <v>152</v>
      </c>
      <c r="G107" s="225"/>
      <c r="H107" s="229">
        <v>8</v>
      </c>
      <c r="I107" s="230"/>
      <c r="J107" s="225"/>
      <c r="K107" s="225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145</v>
      </c>
      <c r="AU107" s="235" t="s">
        <v>87</v>
      </c>
      <c r="AV107" s="13" t="s">
        <v>87</v>
      </c>
      <c r="AW107" s="13" t="s">
        <v>38</v>
      </c>
      <c r="AX107" s="13" t="s">
        <v>85</v>
      </c>
      <c r="AY107" s="235" t="s">
        <v>133</v>
      </c>
    </row>
    <row r="108" s="2" customFormat="1" ht="21.75" customHeight="1">
      <c r="A108" s="40"/>
      <c r="B108" s="41"/>
      <c r="C108" s="206" t="s">
        <v>153</v>
      </c>
      <c r="D108" s="206" t="s">
        <v>136</v>
      </c>
      <c r="E108" s="207" t="s">
        <v>154</v>
      </c>
      <c r="F108" s="208" t="s">
        <v>155</v>
      </c>
      <c r="G108" s="209" t="s">
        <v>156</v>
      </c>
      <c r="H108" s="210">
        <v>0.48999999999999999</v>
      </c>
      <c r="I108" s="211"/>
      <c r="J108" s="212">
        <f>ROUND(I108*H108,2)</f>
        <v>0</v>
      </c>
      <c r="K108" s="208" t="s">
        <v>140</v>
      </c>
      <c r="L108" s="46"/>
      <c r="M108" s="213" t="s">
        <v>21</v>
      </c>
      <c r="N108" s="214" t="s">
        <v>48</v>
      </c>
      <c r="O108" s="86"/>
      <c r="P108" s="215">
        <f>O108*H108</f>
        <v>0</v>
      </c>
      <c r="Q108" s="215">
        <v>2.5018699999999998</v>
      </c>
      <c r="R108" s="215">
        <f>Q108*H108</f>
        <v>1.2259163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141</v>
      </c>
      <c r="AT108" s="217" t="s">
        <v>136</v>
      </c>
      <c r="AU108" s="217" t="s">
        <v>87</v>
      </c>
      <c r="AY108" s="19" t="s">
        <v>133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85</v>
      </c>
      <c r="BK108" s="218">
        <f>ROUND(I108*H108,2)</f>
        <v>0</v>
      </c>
      <c r="BL108" s="19" t="s">
        <v>141</v>
      </c>
      <c r="BM108" s="217" t="s">
        <v>157</v>
      </c>
    </row>
    <row r="109" s="2" customFormat="1">
      <c r="A109" s="40"/>
      <c r="B109" s="41"/>
      <c r="C109" s="42"/>
      <c r="D109" s="219" t="s">
        <v>143</v>
      </c>
      <c r="E109" s="42"/>
      <c r="F109" s="220" t="s">
        <v>158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143</v>
      </c>
      <c r="AU109" s="19" t="s">
        <v>87</v>
      </c>
    </row>
    <row r="110" s="13" customFormat="1">
      <c r="A110" s="13"/>
      <c r="B110" s="224"/>
      <c r="C110" s="225"/>
      <c r="D110" s="226" t="s">
        <v>145</v>
      </c>
      <c r="E110" s="227" t="s">
        <v>21</v>
      </c>
      <c r="F110" s="228" t="s">
        <v>159</v>
      </c>
      <c r="G110" s="225"/>
      <c r="H110" s="229">
        <v>0.48999999999999999</v>
      </c>
      <c r="I110" s="230"/>
      <c r="J110" s="225"/>
      <c r="K110" s="225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145</v>
      </c>
      <c r="AU110" s="235" t="s">
        <v>87</v>
      </c>
      <c r="AV110" s="13" t="s">
        <v>87</v>
      </c>
      <c r="AW110" s="13" t="s">
        <v>38</v>
      </c>
      <c r="AX110" s="13" t="s">
        <v>85</v>
      </c>
      <c r="AY110" s="235" t="s">
        <v>133</v>
      </c>
    </row>
    <row r="111" s="2" customFormat="1" ht="21.75" customHeight="1">
      <c r="A111" s="40"/>
      <c r="B111" s="41"/>
      <c r="C111" s="206" t="s">
        <v>141</v>
      </c>
      <c r="D111" s="206" t="s">
        <v>136</v>
      </c>
      <c r="E111" s="207" t="s">
        <v>160</v>
      </c>
      <c r="F111" s="208" t="s">
        <v>161</v>
      </c>
      <c r="G111" s="209" t="s">
        <v>156</v>
      </c>
      <c r="H111" s="210">
        <v>0.48999999999999999</v>
      </c>
      <c r="I111" s="211"/>
      <c r="J111" s="212">
        <f>ROUND(I111*H111,2)</f>
        <v>0</v>
      </c>
      <c r="K111" s="208" t="s">
        <v>140</v>
      </c>
      <c r="L111" s="46"/>
      <c r="M111" s="213" t="s">
        <v>21</v>
      </c>
      <c r="N111" s="214" t="s">
        <v>48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141</v>
      </c>
      <c r="AT111" s="217" t="s">
        <v>136</v>
      </c>
      <c r="AU111" s="217" t="s">
        <v>87</v>
      </c>
      <c r="AY111" s="19" t="s">
        <v>133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85</v>
      </c>
      <c r="BK111" s="218">
        <f>ROUND(I111*H111,2)</f>
        <v>0</v>
      </c>
      <c r="BL111" s="19" t="s">
        <v>141</v>
      </c>
      <c r="BM111" s="217" t="s">
        <v>162</v>
      </c>
    </row>
    <row r="112" s="2" customFormat="1">
      <c r="A112" s="40"/>
      <c r="B112" s="41"/>
      <c r="C112" s="42"/>
      <c r="D112" s="219" t="s">
        <v>143</v>
      </c>
      <c r="E112" s="42"/>
      <c r="F112" s="220" t="s">
        <v>163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143</v>
      </c>
      <c r="AU112" s="19" t="s">
        <v>87</v>
      </c>
    </row>
    <row r="113" s="13" customFormat="1">
      <c r="A113" s="13"/>
      <c r="B113" s="224"/>
      <c r="C113" s="225"/>
      <c r="D113" s="226" t="s">
        <v>145</v>
      </c>
      <c r="E113" s="227" t="s">
        <v>21</v>
      </c>
      <c r="F113" s="228" t="s">
        <v>164</v>
      </c>
      <c r="G113" s="225"/>
      <c r="H113" s="229">
        <v>0.48999999999999999</v>
      </c>
      <c r="I113" s="230"/>
      <c r="J113" s="225"/>
      <c r="K113" s="225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145</v>
      </c>
      <c r="AU113" s="235" t="s">
        <v>87</v>
      </c>
      <c r="AV113" s="13" t="s">
        <v>87</v>
      </c>
      <c r="AW113" s="13" t="s">
        <v>38</v>
      </c>
      <c r="AX113" s="13" t="s">
        <v>85</v>
      </c>
      <c r="AY113" s="235" t="s">
        <v>133</v>
      </c>
    </row>
    <row r="114" s="2" customFormat="1" ht="16.5" customHeight="1">
      <c r="A114" s="40"/>
      <c r="B114" s="41"/>
      <c r="C114" s="206" t="s">
        <v>165</v>
      </c>
      <c r="D114" s="206" t="s">
        <v>136</v>
      </c>
      <c r="E114" s="207" t="s">
        <v>166</v>
      </c>
      <c r="F114" s="208" t="s">
        <v>167</v>
      </c>
      <c r="G114" s="209" t="s">
        <v>139</v>
      </c>
      <c r="H114" s="210">
        <v>5.0999999999999996</v>
      </c>
      <c r="I114" s="211"/>
      <c r="J114" s="212">
        <f>ROUND(I114*H114,2)</f>
        <v>0</v>
      </c>
      <c r="K114" s="208" t="s">
        <v>140</v>
      </c>
      <c r="L114" s="46"/>
      <c r="M114" s="213" t="s">
        <v>21</v>
      </c>
      <c r="N114" s="214" t="s">
        <v>48</v>
      </c>
      <c r="O114" s="86"/>
      <c r="P114" s="215">
        <f>O114*H114</f>
        <v>0</v>
      </c>
      <c r="Q114" s="215">
        <v>0.00012999999999999999</v>
      </c>
      <c r="R114" s="215">
        <f>Q114*H114</f>
        <v>0.00066299999999999985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141</v>
      </c>
      <c r="AT114" s="217" t="s">
        <v>136</v>
      </c>
      <c r="AU114" s="217" t="s">
        <v>87</v>
      </c>
      <c r="AY114" s="19" t="s">
        <v>133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85</v>
      </c>
      <c r="BK114" s="218">
        <f>ROUND(I114*H114,2)</f>
        <v>0</v>
      </c>
      <c r="BL114" s="19" t="s">
        <v>141</v>
      </c>
      <c r="BM114" s="217" t="s">
        <v>168</v>
      </c>
    </row>
    <row r="115" s="2" customFormat="1">
      <c r="A115" s="40"/>
      <c r="B115" s="41"/>
      <c r="C115" s="42"/>
      <c r="D115" s="219" t="s">
        <v>143</v>
      </c>
      <c r="E115" s="42"/>
      <c r="F115" s="220" t="s">
        <v>169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143</v>
      </c>
      <c r="AU115" s="19" t="s">
        <v>87</v>
      </c>
    </row>
    <row r="116" s="13" customFormat="1">
      <c r="A116" s="13"/>
      <c r="B116" s="224"/>
      <c r="C116" s="225"/>
      <c r="D116" s="226" t="s">
        <v>145</v>
      </c>
      <c r="E116" s="227" t="s">
        <v>21</v>
      </c>
      <c r="F116" s="228" t="s">
        <v>170</v>
      </c>
      <c r="G116" s="225"/>
      <c r="H116" s="229">
        <v>5.0999999999999996</v>
      </c>
      <c r="I116" s="230"/>
      <c r="J116" s="225"/>
      <c r="K116" s="225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145</v>
      </c>
      <c r="AU116" s="235" t="s">
        <v>87</v>
      </c>
      <c r="AV116" s="13" t="s">
        <v>87</v>
      </c>
      <c r="AW116" s="13" t="s">
        <v>38</v>
      </c>
      <c r="AX116" s="13" t="s">
        <v>85</v>
      </c>
      <c r="AY116" s="235" t="s">
        <v>133</v>
      </c>
    </row>
    <row r="117" s="2" customFormat="1" ht="24.15" customHeight="1">
      <c r="A117" s="40"/>
      <c r="B117" s="41"/>
      <c r="C117" s="206" t="s">
        <v>134</v>
      </c>
      <c r="D117" s="206" t="s">
        <v>136</v>
      </c>
      <c r="E117" s="207" t="s">
        <v>171</v>
      </c>
      <c r="F117" s="208" t="s">
        <v>172</v>
      </c>
      <c r="G117" s="209" t="s">
        <v>173</v>
      </c>
      <c r="H117" s="210">
        <v>18.66</v>
      </c>
      <c r="I117" s="211"/>
      <c r="J117" s="212">
        <f>ROUND(I117*H117,2)</f>
        <v>0</v>
      </c>
      <c r="K117" s="208" t="s">
        <v>140</v>
      </c>
      <c r="L117" s="46"/>
      <c r="M117" s="213" t="s">
        <v>21</v>
      </c>
      <c r="N117" s="214" t="s">
        <v>48</v>
      </c>
      <c r="O117" s="86"/>
      <c r="P117" s="215">
        <f>O117*H117</f>
        <v>0</v>
      </c>
      <c r="Q117" s="215">
        <v>2.0000000000000002E-05</v>
      </c>
      <c r="R117" s="215">
        <f>Q117*H117</f>
        <v>0.00037320000000000002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141</v>
      </c>
      <c r="AT117" s="217" t="s">
        <v>136</v>
      </c>
      <c r="AU117" s="217" t="s">
        <v>87</v>
      </c>
      <c r="AY117" s="19" t="s">
        <v>133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85</v>
      </c>
      <c r="BK117" s="218">
        <f>ROUND(I117*H117,2)</f>
        <v>0</v>
      </c>
      <c r="BL117" s="19" t="s">
        <v>141</v>
      </c>
      <c r="BM117" s="217" t="s">
        <v>174</v>
      </c>
    </row>
    <row r="118" s="2" customFormat="1">
      <c r="A118" s="40"/>
      <c r="B118" s="41"/>
      <c r="C118" s="42"/>
      <c r="D118" s="219" t="s">
        <v>143</v>
      </c>
      <c r="E118" s="42"/>
      <c r="F118" s="220" t="s">
        <v>175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143</v>
      </c>
      <c r="AU118" s="19" t="s">
        <v>87</v>
      </c>
    </row>
    <row r="119" s="13" customFormat="1">
      <c r="A119" s="13"/>
      <c r="B119" s="224"/>
      <c r="C119" s="225"/>
      <c r="D119" s="226" t="s">
        <v>145</v>
      </c>
      <c r="E119" s="227" t="s">
        <v>21</v>
      </c>
      <c r="F119" s="228" t="s">
        <v>176</v>
      </c>
      <c r="G119" s="225"/>
      <c r="H119" s="229">
        <v>18.66</v>
      </c>
      <c r="I119" s="230"/>
      <c r="J119" s="225"/>
      <c r="K119" s="225"/>
      <c r="L119" s="231"/>
      <c r="M119" s="232"/>
      <c r="N119" s="233"/>
      <c r="O119" s="233"/>
      <c r="P119" s="233"/>
      <c r="Q119" s="233"/>
      <c r="R119" s="233"/>
      <c r="S119" s="233"/>
      <c r="T119" s="234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5" t="s">
        <v>145</v>
      </c>
      <c r="AU119" s="235" t="s">
        <v>87</v>
      </c>
      <c r="AV119" s="13" t="s">
        <v>87</v>
      </c>
      <c r="AW119" s="13" t="s">
        <v>38</v>
      </c>
      <c r="AX119" s="13" t="s">
        <v>85</v>
      </c>
      <c r="AY119" s="235" t="s">
        <v>133</v>
      </c>
    </row>
    <row r="120" s="12" customFormat="1" ht="22.8" customHeight="1">
      <c r="A120" s="12"/>
      <c r="B120" s="190"/>
      <c r="C120" s="191"/>
      <c r="D120" s="192" t="s">
        <v>76</v>
      </c>
      <c r="E120" s="204" t="s">
        <v>177</v>
      </c>
      <c r="F120" s="204" t="s">
        <v>178</v>
      </c>
      <c r="G120" s="191"/>
      <c r="H120" s="191"/>
      <c r="I120" s="194"/>
      <c r="J120" s="205">
        <f>BK120</f>
        <v>0</v>
      </c>
      <c r="K120" s="191"/>
      <c r="L120" s="196"/>
      <c r="M120" s="197"/>
      <c r="N120" s="198"/>
      <c r="O120" s="198"/>
      <c r="P120" s="199">
        <f>SUM(P121:P144)</f>
        <v>0</v>
      </c>
      <c r="Q120" s="198"/>
      <c r="R120" s="199">
        <f>SUM(R121:R144)</f>
        <v>300.015624</v>
      </c>
      <c r="S120" s="198"/>
      <c r="T120" s="200">
        <f>SUM(T121:T144)</f>
        <v>5.4000000000000004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1" t="s">
        <v>85</v>
      </c>
      <c r="AT120" s="202" t="s">
        <v>76</v>
      </c>
      <c r="AU120" s="202" t="s">
        <v>85</v>
      </c>
      <c r="AY120" s="201" t="s">
        <v>133</v>
      </c>
      <c r="BK120" s="203">
        <f>SUM(BK121:BK144)</f>
        <v>0</v>
      </c>
    </row>
    <row r="121" s="2" customFormat="1" ht="24.15" customHeight="1">
      <c r="A121" s="40"/>
      <c r="B121" s="41"/>
      <c r="C121" s="206" t="s">
        <v>179</v>
      </c>
      <c r="D121" s="206" t="s">
        <v>136</v>
      </c>
      <c r="E121" s="207" t="s">
        <v>180</v>
      </c>
      <c r="F121" s="208" t="s">
        <v>181</v>
      </c>
      <c r="G121" s="209" t="s">
        <v>139</v>
      </c>
      <c r="H121" s="210">
        <v>653.20000000000005</v>
      </c>
      <c r="I121" s="211"/>
      <c r="J121" s="212">
        <f>ROUND(I121*H121,2)</f>
        <v>0</v>
      </c>
      <c r="K121" s="208" t="s">
        <v>140</v>
      </c>
      <c r="L121" s="46"/>
      <c r="M121" s="213" t="s">
        <v>21</v>
      </c>
      <c r="N121" s="214" t="s">
        <v>48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141</v>
      </c>
      <c r="AT121" s="217" t="s">
        <v>136</v>
      </c>
      <c r="AU121" s="217" t="s">
        <v>87</v>
      </c>
      <c r="AY121" s="19" t="s">
        <v>133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85</v>
      </c>
      <c r="BK121" s="218">
        <f>ROUND(I121*H121,2)</f>
        <v>0</v>
      </c>
      <c r="BL121" s="19" t="s">
        <v>141</v>
      </c>
      <c r="BM121" s="217" t="s">
        <v>182</v>
      </c>
    </row>
    <row r="122" s="2" customFormat="1">
      <c r="A122" s="40"/>
      <c r="B122" s="41"/>
      <c r="C122" s="42"/>
      <c r="D122" s="219" t="s">
        <v>143</v>
      </c>
      <c r="E122" s="42"/>
      <c r="F122" s="220" t="s">
        <v>183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143</v>
      </c>
      <c r="AU122" s="19" t="s">
        <v>87</v>
      </c>
    </row>
    <row r="123" s="13" customFormat="1">
      <c r="A123" s="13"/>
      <c r="B123" s="224"/>
      <c r="C123" s="225"/>
      <c r="D123" s="226" t="s">
        <v>145</v>
      </c>
      <c r="E123" s="227" t="s">
        <v>21</v>
      </c>
      <c r="F123" s="228" t="s">
        <v>184</v>
      </c>
      <c r="G123" s="225"/>
      <c r="H123" s="229">
        <v>653.20000000000005</v>
      </c>
      <c r="I123" s="230"/>
      <c r="J123" s="225"/>
      <c r="K123" s="225"/>
      <c r="L123" s="231"/>
      <c r="M123" s="232"/>
      <c r="N123" s="233"/>
      <c r="O123" s="233"/>
      <c r="P123" s="233"/>
      <c r="Q123" s="233"/>
      <c r="R123" s="233"/>
      <c r="S123" s="233"/>
      <c r="T123" s="23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5" t="s">
        <v>145</v>
      </c>
      <c r="AU123" s="235" t="s">
        <v>87</v>
      </c>
      <c r="AV123" s="13" t="s">
        <v>87</v>
      </c>
      <c r="AW123" s="13" t="s">
        <v>38</v>
      </c>
      <c r="AX123" s="13" t="s">
        <v>85</v>
      </c>
      <c r="AY123" s="235" t="s">
        <v>133</v>
      </c>
    </row>
    <row r="124" s="2" customFormat="1" ht="24.15" customHeight="1">
      <c r="A124" s="40"/>
      <c r="B124" s="41"/>
      <c r="C124" s="206" t="s">
        <v>185</v>
      </c>
      <c r="D124" s="206" t="s">
        <v>136</v>
      </c>
      <c r="E124" s="207" t="s">
        <v>186</v>
      </c>
      <c r="F124" s="208" t="s">
        <v>187</v>
      </c>
      <c r="G124" s="209" t="s">
        <v>139</v>
      </c>
      <c r="H124" s="210">
        <v>6532</v>
      </c>
      <c r="I124" s="211"/>
      <c r="J124" s="212">
        <f>ROUND(I124*H124,2)</f>
        <v>0</v>
      </c>
      <c r="K124" s="208" t="s">
        <v>140</v>
      </c>
      <c r="L124" s="46"/>
      <c r="M124" s="213" t="s">
        <v>21</v>
      </c>
      <c r="N124" s="214" t="s">
        <v>48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141</v>
      </c>
      <c r="AT124" s="217" t="s">
        <v>136</v>
      </c>
      <c r="AU124" s="217" t="s">
        <v>87</v>
      </c>
      <c r="AY124" s="19" t="s">
        <v>133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85</v>
      </c>
      <c r="BK124" s="218">
        <f>ROUND(I124*H124,2)</f>
        <v>0</v>
      </c>
      <c r="BL124" s="19" t="s">
        <v>141</v>
      </c>
      <c r="BM124" s="217" t="s">
        <v>188</v>
      </c>
    </row>
    <row r="125" s="2" customFormat="1">
      <c r="A125" s="40"/>
      <c r="B125" s="41"/>
      <c r="C125" s="42"/>
      <c r="D125" s="219" t="s">
        <v>143</v>
      </c>
      <c r="E125" s="42"/>
      <c r="F125" s="220" t="s">
        <v>189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143</v>
      </c>
      <c r="AU125" s="19" t="s">
        <v>87</v>
      </c>
    </row>
    <row r="126" s="13" customFormat="1">
      <c r="A126" s="13"/>
      <c r="B126" s="224"/>
      <c r="C126" s="225"/>
      <c r="D126" s="226" t="s">
        <v>145</v>
      </c>
      <c r="E126" s="227" t="s">
        <v>21</v>
      </c>
      <c r="F126" s="228" t="s">
        <v>190</v>
      </c>
      <c r="G126" s="225"/>
      <c r="H126" s="229">
        <v>653.20000000000005</v>
      </c>
      <c r="I126" s="230"/>
      <c r="J126" s="225"/>
      <c r="K126" s="225"/>
      <c r="L126" s="231"/>
      <c r="M126" s="232"/>
      <c r="N126" s="233"/>
      <c r="O126" s="233"/>
      <c r="P126" s="233"/>
      <c r="Q126" s="233"/>
      <c r="R126" s="233"/>
      <c r="S126" s="233"/>
      <c r="T126" s="23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5" t="s">
        <v>145</v>
      </c>
      <c r="AU126" s="235" t="s">
        <v>87</v>
      </c>
      <c r="AV126" s="13" t="s">
        <v>87</v>
      </c>
      <c r="AW126" s="13" t="s">
        <v>38</v>
      </c>
      <c r="AX126" s="13" t="s">
        <v>85</v>
      </c>
      <c r="AY126" s="235" t="s">
        <v>133</v>
      </c>
    </row>
    <row r="127" s="13" customFormat="1">
      <c r="A127" s="13"/>
      <c r="B127" s="224"/>
      <c r="C127" s="225"/>
      <c r="D127" s="226" t="s">
        <v>145</v>
      </c>
      <c r="E127" s="225"/>
      <c r="F127" s="228" t="s">
        <v>191</v>
      </c>
      <c r="G127" s="225"/>
      <c r="H127" s="229">
        <v>6532</v>
      </c>
      <c r="I127" s="230"/>
      <c r="J127" s="225"/>
      <c r="K127" s="225"/>
      <c r="L127" s="231"/>
      <c r="M127" s="232"/>
      <c r="N127" s="233"/>
      <c r="O127" s="233"/>
      <c r="P127" s="233"/>
      <c r="Q127" s="233"/>
      <c r="R127" s="233"/>
      <c r="S127" s="233"/>
      <c r="T127" s="23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5" t="s">
        <v>145</v>
      </c>
      <c r="AU127" s="235" t="s">
        <v>87</v>
      </c>
      <c r="AV127" s="13" t="s">
        <v>87</v>
      </c>
      <c r="AW127" s="13" t="s">
        <v>4</v>
      </c>
      <c r="AX127" s="13" t="s">
        <v>85</v>
      </c>
      <c r="AY127" s="235" t="s">
        <v>133</v>
      </c>
    </row>
    <row r="128" s="2" customFormat="1" ht="24.15" customHeight="1">
      <c r="A128" s="40"/>
      <c r="B128" s="41"/>
      <c r="C128" s="206" t="s">
        <v>177</v>
      </c>
      <c r="D128" s="206" t="s">
        <v>136</v>
      </c>
      <c r="E128" s="207" t="s">
        <v>192</v>
      </c>
      <c r="F128" s="208" t="s">
        <v>193</v>
      </c>
      <c r="G128" s="209" t="s">
        <v>139</v>
      </c>
      <c r="H128" s="210">
        <v>653.20000000000005</v>
      </c>
      <c r="I128" s="211"/>
      <c r="J128" s="212">
        <f>ROUND(I128*H128,2)</f>
        <v>0</v>
      </c>
      <c r="K128" s="208" t="s">
        <v>140</v>
      </c>
      <c r="L128" s="46"/>
      <c r="M128" s="213" t="s">
        <v>21</v>
      </c>
      <c r="N128" s="214" t="s">
        <v>48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141</v>
      </c>
      <c r="AT128" s="217" t="s">
        <v>136</v>
      </c>
      <c r="AU128" s="217" t="s">
        <v>87</v>
      </c>
      <c r="AY128" s="19" t="s">
        <v>133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85</v>
      </c>
      <c r="BK128" s="218">
        <f>ROUND(I128*H128,2)</f>
        <v>0</v>
      </c>
      <c r="BL128" s="19" t="s">
        <v>141</v>
      </c>
      <c r="BM128" s="217" t="s">
        <v>194</v>
      </c>
    </row>
    <row r="129" s="2" customFormat="1">
      <c r="A129" s="40"/>
      <c r="B129" s="41"/>
      <c r="C129" s="42"/>
      <c r="D129" s="219" t="s">
        <v>143</v>
      </c>
      <c r="E129" s="42"/>
      <c r="F129" s="220" t="s">
        <v>195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143</v>
      </c>
      <c r="AU129" s="19" t="s">
        <v>87</v>
      </c>
    </row>
    <row r="130" s="13" customFormat="1">
      <c r="A130" s="13"/>
      <c r="B130" s="224"/>
      <c r="C130" s="225"/>
      <c r="D130" s="226" t="s">
        <v>145</v>
      </c>
      <c r="E130" s="227" t="s">
        <v>21</v>
      </c>
      <c r="F130" s="228" t="s">
        <v>190</v>
      </c>
      <c r="G130" s="225"/>
      <c r="H130" s="229">
        <v>653.20000000000005</v>
      </c>
      <c r="I130" s="230"/>
      <c r="J130" s="225"/>
      <c r="K130" s="225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145</v>
      </c>
      <c r="AU130" s="235" t="s">
        <v>87</v>
      </c>
      <c r="AV130" s="13" t="s">
        <v>87</v>
      </c>
      <c r="AW130" s="13" t="s">
        <v>38</v>
      </c>
      <c r="AX130" s="13" t="s">
        <v>85</v>
      </c>
      <c r="AY130" s="235" t="s">
        <v>133</v>
      </c>
    </row>
    <row r="131" s="2" customFormat="1" ht="21.75" customHeight="1">
      <c r="A131" s="40"/>
      <c r="B131" s="41"/>
      <c r="C131" s="206" t="s">
        <v>196</v>
      </c>
      <c r="D131" s="206" t="s">
        <v>136</v>
      </c>
      <c r="E131" s="207" t="s">
        <v>197</v>
      </c>
      <c r="F131" s="208" t="s">
        <v>198</v>
      </c>
      <c r="G131" s="209" t="s">
        <v>199</v>
      </c>
      <c r="H131" s="210">
        <v>120</v>
      </c>
      <c r="I131" s="211"/>
      <c r="J131" s="212">
        <f>ROUND(I131*H131,2)</f>
        <v>0</v>
      </c>
      <c r="K131" s="208" t="s">
        <v>140</v>
      </c>
      <c r="L131" s="46"/>
      <c r="M131" s="213" t="s">
        <v>21</v>
      </c>
      <c r="N131" s="214" t="s">
        <v>48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141</v>
      </c>
      <c r="AT131" s="217" t="s">
        <v>136</v>
      </c>
      <c r="AU131" s="217" t="s">
        <v>87</v>
      </c>
      <c r="AY131" s="19" t="s">
        <v>133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85</v>
      </c>
      <c r="BK131" s="218">
        <f>ROUND(I131*H131,2)</f>
        <v>0</v>
      </c>
      <c r="BL131" s="19" t="s">
        <v>141</v>
      </c>
      <c r="BM131" s="217" t="s">
        <v>200</v>
      </c>
    </row>
    <row r="132" s="2" customFormat="1">
      <c r="A132" s="40"/>
      <c r="B132" s="41"/>
      <c r="C132" s="42"/>
      <c r="D132" s="219" t="s">
        <v>143</v>
      </c>
      <c r="E132" s="42"/>
      <c r="F132" s="220" t="s">
        <v>201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143</v>
      </c>
      <c r="AU132" s="19" t="s">
        <v>87</v>
      </c>
    </row>
    <row r="133" s="13" customFormat="1">
      <c r="A133" s="13"/>
      <c r="B133" s="224"/>
      <c r="C133" s="225"/>
      <c r="D133" s="226" t="s">
        <v>145</v>
      </c>
      <c r="E133" s="227" t="s">
        <v>21</v>
      </c>
      <c r="F133" s="228" t="s">
        <v>202</v>
      </c>
      <c r="G133" s="225"/>
      <c r="H133" s="229">
        <v>120</v>
      </c>
      <c r="I133" s="230"/>
      <c r="J133" s="225"/>
      <c r="K133" s="225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145</v>
      </c>
      <c r="AU133" s="235" t="s">
        <v>87</v>
      </c>
      <c r="AV133" s="13" t="s">
        <v>87</v>
      </c>
      <c r="AW133" s="13" t="s">
        <v>38</v>
      </c>
      <c r="AX133" s="13" t="s">
        <v>85</v>
      </c>
      <c r="AY133" s="235" t="s">
        <v>133</v>
      </c>
    </row>
    <row r="134" s="2" customFormat="1" ht="24.15" customHeight="1">
      <c r="A134" s="40"/>
      <c r="B134" s="41"/>
      <c r="C134" s="206" t="s">
        <v>203</v>
      </c>
      <c r="D134" s="206" t="s">
        <v>136</v>
      </c>
      <c r="E134" s="207" t="s">
        <v>204</v>
      </c>
      <c r="F134" s="208" t="s">
        <v>205</v>
      </c>
      <c r="G134" s="209" t="s">
        <v>139</v>
      </c>
      <c r="H134" s="210">
        <v>195.5</v>
      </c>
      <c r="I134" s="211"/>
      <c r="J134" s="212">
        <f>ROUND(I134*H134,2)</f>
        <v>0</v>
      </c>
      <c r="K134" s="208" t="s">
        <v>140</v>
      </c>
      <c r="L134" s="46"/>
      <c r="M134" s="213" t="s">
        <v>21</v>
      </c>
      <c r="N134" s="214" t="s">
        <v>48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141</v>
      </c>
      <c r="AT134" s="217" t="s">
        <v>136</v>
      </c>
      <c r="AU134" s="217" t="s">
        <v>87</v>
      </c>
      <c r="AY134" s="19" t="s">
        <v>133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85</v>
      </c>
      <c r="BK134" s="218">
        <f>ROUND(I134*H134,2)</f>
        <v>0</v>
      </c>
      <c r="BL134" s="19" t="s">
        <v>141</v>
      </c>
      <c r="BM134" s="217" t="s">
        <v>206</v>
      </c>
    </row>
    <row r="135" s="2" customFormat="1">
      <c r="A135" s="40"/>
      <c r="B135" s="41"/>
      <c r="C135" s="42"/>
      <c r="D135" s="219" t="s">
        <v>143</v>
      </c>
      <c r="E135" s="42"/>
      <c r="F135" s="220" t="s">
        <v>207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143</v>
      </c>
      <c r="AU135" s="19" t="s">
        <v>87</v>
      </c>
    </row>
    <row r="136" s="13" customFormat="1">
      <c r="A136" s="13"/>
      <c r="B136" s="224"/>
      <c r="C136" s="225"/>
      <c r="D136" s="226" t="s">
        <v>145</v>
      </c>
      <c r="E136" s="227" t="s">
        <v>21</v>
      </c>
      <c r="F136" s="228" t="s">
        <v>208</v>
      </c>
      <c r="G136" s="225"/>
      <c r="H136" s="229">
        <v>195.5</v>
      </c>
      <c r="I136" s="230"/>
      <c r="J136" s="225"/>
      <c r="K136" s="225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145</v>
      </c>
      <c r="AU136" s="235" t="s">
        <v>87</v>
      </c>
      <c r="AV136" s="13" t="s">
        <v>87</v>
      </c>
      <c r="AW136" s="13" t="s">
        <v>38</v>
      </c>
      <c r="AX136" s="13" t="s">
        <v>85</v>
      </c>
      <c r="AY136" s="235" t="s">
        <v>133</v>
      </c>
    </row>
    <row r="137" s="2" customFormat="1" ht="24.15" customHeight="1">
      <c r="A137" s="40"/>
      <c r="B137" s="41"/>
      <c r="C137" s="206" t="s">
        <v>8</v>
      </c>
      <c r="D137" s="206" t="s">
        <v>136</v>
      </c>
      <c r="E137" s="207" t="s">
        <v>209</v>
      </c>
      <c r="F137" s="208" t="s">
        <v>210</v>
      </c>
      <c r="G137" s="209" t="s">
        <v>139</v>
      </c>
      <c r="H137" s="210">
        <v>390.60000000000002</v>
      </c>
      <c r="I137" s="211"/>
      <c r="J137" s="212">
        <f>ROUND(I137*H137,2)</f>
        <v>0</v>
      </c>
      <c r="K137" s="208" t="s">
        <v>140</v>
      </c>
      <c r="L137" s="46"/>
      <c r="M137" s="213" t="s">
        <v>21</v>
      </c>
      <c r="N137" s="214" t="s">
        <v>48</v>
      </c>
      <c r="O137" s="86"/>
      <c r="P137" s="215">
        <f>O137*H137</f>
        <v>0</v>
      </c>
      <c r="Q137" s="215">
        <v>4.0000000000000003E-05</v>
      </c>
      <c r="R137" s="215">
        <f>Q137*H137</f>
        <v>0.015624000000000003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141</v>
      </c>
      <c r="AT137" s="217" t="s">
        <v>136</v>
      </c>
      <c r="AU137" s="217" t="s">
        <v>87</v>
      </c>
      <c r="AY137" s="19" t="s">
        <v>133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85</v>
      </c>
      <c r="BK137" s="218">
        <f>ROUND(I137*H137,2)</f>
        <v>0</v>
      </c>
      <c r="BL137" s="19" t="s">
        <v>141</v>
      </c>
      <c r="BM137" s="217" t="s">
        <v>211</v>
      </c>
    </row>
    <row r="138" s="2" customFormat="1">
      <c r="A138" s="40"/>
      <c r="B138" s="41"/>
      <c r="C138" s="42"/>
      <c r="D138" s="219" t="s">
        <v>143</v>
      </c>
      <c r="E138" s="42"/>
      <c r="F138" s="220" t="s">
        <v>212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143</v>
      </c>
      <c r="AU138" s="19" t="s">
        <v>87</v>
      </c>
    </row>
    <row r="139" s="13" customFormat="1">
      <c r="A139" s="13"/>
      <c r="B139" s="224"/>
      <c r="C139" s="225"/>
      <c r="D139" s="226" t="s">
        <v>145</v>
      </c>
      <c r="E139" s="227" t="s">
        <v>21</v>
      </c>
      <c r="F139" s="228" t="s">
        <v>213</v>
      </c>
      <c r="G139" s="225"/>
      <c r="H139" s="229">
        <v>390.60000000000002</v>
      </c>
      <c r="I139" s="230"/>
      <c r="J139" s="225"/>
      <c r="K139" s="225"/>
      <c r="L139" s="231"/>
      <c r="M139" s="232"/>
      <c r="N139" s="233"/>
      <c r="O139" s="233"/>
      <c r="P139" s="233"/>
      <c r="Q139" s="233"/>
      <c r="R139" s="233"/>
      <c r="S139" s="233"/>
      <c r="T139" s="23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5" t="s">
        <v>145</v>
      </c>
      <c r="AU139" s="235" t="s">
        <v>87</v>
      </c>
      <c r="AV139" s="13" t="s">
        <v>87</v>
      </c>
      <c r="AW139" s="13" t="s">
        <v>38</v>
      </c>
      <c r="AX139" s="13" t="s">
        <v>85</v>
      </c>
      <c r="AY139" s="235" t="s">
        <v>133</v>
      </c>
    </row>
    <row r="140" s="2" customFormat="1" ht="16.5" customHeight="1">
      <c r="A140" s="40"/>
      <c r="B140" s="41"/>
      <c r="C140" s="206" t="s">
        <v>214</v>
      </c>
      <c r="D140" s="206" t="s">
        <v>136</v>
      </c>
      <c r="E140" s="207" t="s">
        <v>215</v>
      </c>
      <c r="F140" s="208" t="s">
        <v>216</v>
      </c>
      <c r="G140" s="209" t="s">
        <v>156</v>
      </c>
      <c r="H140" s="210">
        <v>3</v>
      </c>
      <c r="I140" s="211"/>
      <c r="J140" s="212">
        <f>ROUND(I140*H140,2)</f>
        <v>0</v>
      </c>
      <c r="K140" s="208" t="s">
        <v>140</v>
      </c>
      <c r="L140" s="46"/>
      <c r="M140" s="213" t="s">
        <v>21</v>
      </c>
      <c r="N140" s="214" t="s">
        <v>48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1.8</v>
      </c>
      <c r="T140" s="216">
        <f>S140*H140</f>
        <v>5.4000000000000004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141</v>
      </c>
      <c r="AT140" s="217" t="s">
        <v>136</v>
      </c>
      <c r="AU140" s="217" t="s">
        <v>87</v>
      </c>
      <c r="AY140" s="19" t="s">
        <v>133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85</v>
      </c>
      <c r="BK140" s="218">
        <f>ROUND(I140*H140,2)</f>
        <v>0</v>
      </c>
      <c r="BL140" s="19" t="s">
        <v>141</v>
      </c>
      <c r="BM140" s="217" t="s">
        <v>217</v>
      </c>
    </row>
    <row r="141" s="2" customFormat="1">
      <c r="A141" s="40"/>
      <c r="B141" s="41"/>
      <c r="C141" s="42"/>
      <c r="D141" s="219" t="s">
        <v>143</v>
      </c>
      <c r="E141" s="42"/>
      <c r="F141" s="220" t="s">
        <v>218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143</v>
      </c>
      <c r="AU141" s="19" t="s">
        <v>87</v>
      </c>
    </row>
    <row r="142" s="13" customFormat="1">
      <c r="A142" s="13"/>
      <c r="B142" s="224"/>
      <c r="C142" s="225"/>
      <c r="D142" s="226" t="s">
        <v>145</v>
      </c>
      <c r="E142" s="227" t="s">
        <v>21</v>
      </c>
      <c r="F142" s="228" t="s">
        <v>219</v>
      </c>
      <c r="G142" s="225"/>
      <c r="H142" s="229">
        <v>3</v>
      </c>
      <c r="I142" s="230"/>
      <c r="J142" s="225"/>
      <c r="K142" s="225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145</v>
      </c>
      <c r="AU142" s="235" t="s">
        <v>87</v>
      </c>
      <c r="AV142" s="13" t="s">
        <v>87</v>
      </c>
      <c r="AW142" s="13" t="s">
        <v>38</v>
      </c>
      <c r="AX142" s="13" t="s">
        <v>85</v>
      </c>
      <c r="AY142" s="235" t="s">
        <v>133</v>
      </c>
    </row>
    <row r="143" s="2" customFormat="1" ht="24.15" customHeight="1">
      <c r="A143" s="40"/>
      <c r="B143" s="41"/>
      <c r="C143" s="206" t="s">
        <v>220</v>
      </c>
      <c r="D143" s="206" t="s">
        <v>136</v>
      </c>
      <c r="E143" s="207" t="s">
        <v>221</v>
      </c>
      <c r="F143" s="208" t="s">
        <v>222</v>
      </c>
      <c r="G143" s="209" t="s">
        <v>199</v>
      </c>
      <c r="H143" s="210">
        <v>250</v>
      </c>
      <c r="I143" s="211"/>
      <c r="J143" s="212">
        <f>ROUND(I143*H143,2)</f>
        <v>0</v>
      </c>
      <c r="K143" s="208" t="s">
        <v>21</v>
      </c>
      <c r="L143" s="46"/>
      <c r="M143" s="213" t="s">
        <v>21</v>
      </c>
      <c r="N143" s="214" t="s">
        <v>48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141</v>
      </c>
      <c r="AT143" s="217" t="s">
        <v>136</v>
      </c>
      <c r="AU143" s="217" t="s">
        <v>87</v>
      </c>
      <c r="AY143" s="19" t="s">
        <v>133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85</v>
      </c>
      <c r="BK143" s="218">
        <f>ROUND(I143*H143,2)</f>
        <v>0</v>
      </c>
      <c r="BL143" s="19" t="s">
        <v>141</v>
      </c>
      <c r="BM143" s="217" t="s">
        <v>223</v>
      </c>
    </row>
    <row r="144" s="2" customFormat="1" ht="24.15" customHeight="1">
      <c r="A144" s="40"/>
      <c r="B144" s="41"/>
      <c r="C144" s="236" t="s">
        <v>224</v>
      </c>
      <c r="D144" s="236" t="s">
        <v>225</v>
      </c>
      <c r="E144" s="237" t="s">
        <v>226</v>
      </c>
      <c r="F144" s="238" t="s">
        <v>227</v>
      </c>
      <c r="G144" s="239" t="s">
        <v>228</v>
      </c>
      <c r="H144" s="240">
        <v>300</v>
      </c>
      <c r="I144" s="241"/>
      <c r="J144" s="242">
        <f>ROUND(I144*H144,2)</f>
        <v>0</v>
      </c>
      <c r="K144" s="238" t="s">
        <v>21</v>
      </c>
      <c r="L144" s="243"/>
      <c r="M144" s="244" t="s">
        <v>21</v>
      </c>
      <c r="N144" s="245" t="s">
        <v>48</v>
      </c>
      <c r="O144" s="86"/>
      <c r="P144" s="215">
        <f>O144*H144</f>
        <v>0</v>
      </c>
      <c r="Q144" s="215">
        <v>1</v>
      </c>
      <c r="R144" s="215">
        <f>Q144*H144</f>
        <v>300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185</v>
      </c>
      <c r="AT144" s="217" t="s">
        <v>225</v>
      </c>
      <c r="AU144" s="217" t="s">
        <v>87</v>
      </c>
      <c r="AY144" s="19" t="s">
        <v>133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85</v>
      </c>
      <c r="BK144" s="218">
        <f>ROUND(I144*H144,2)</f>
        <v>0</v>
      </c>
      <c r="BL144" s="19" t="s">
        <v>141</v>
      </c>
      <c r="BM144" s="217" t="s">
        <v>229</v>
      </c>
    </row>
    <row r="145" s="12" customFormat="1" ht="22.8" customHeight="1">
      <c r="A145" s="12"/>
      <c r="B145" s="190"/>
      <c r="C145" s="191"/>
      <c r="D145" s="192" t="s">
        <v>76</v>
      </c>
      <c r="E145" s="204" t="s">
        <v>230</v>
      </c>
      <c r="F145" s="204" t="s">
        <v>231</v>
      </c>
      <c r="G145" s="191"/>
      <c r="H145" s="191"/>
      <c r="I145" s="194"/>
      <c r="J145" s="205">
        <f>BK145</f>
        <v>0</v>
      </c>
      <c r="K145" s="191"/>
      <c r="L145" s="196"/>
      <c r="M145" s="197"/>
      <c r="N145" s="198"/>
      <c r="O145" s="198"/>
      <c r="P145" s="199">
        <f>SUM(P146:P154)</f>
        <v>0</v>
      </c>
      <c r="Q145" s="198"/>
      <c r="R145" s="199">
        <f>SUM(R146:R154)</f>
        <v>0</v>
      </c>
      <c r="S145" s="198"/>
      <c r="T145" s="200">
        <f>SUM(T146:T154)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85</v>
      </c>
      <c r="AT145" s="202" t="s">
        <v>76</v>
      </c>
      <c r="AU145" s="202" t="s">
        <v>85</v>
      </c>
      <c r="AY145" s="201" t="s">
        <v>133</v>
      </c>
      <c r="BK145" s="203">
        <f>SUM(BK146:BK154)</f>
        <v>0</v>
      </c>
    </row>
    <row r="146" s="2" customFormat="1" ht="24.15" customHeight="1">
      <c r="A146" s="40"/>
      <c r="B146" s="41"/>
      <c r="C146" s="206" t="s">
        <v>232</v>
      </c>
      <c r="D146" s="206" t="s">
        <v>136</v>
      </c>
      <c r="E146" s="207" t="s">
        <v>233</v>
      </c>
      <c r="F146" s="208" t="s">
        <v>234</v>
      </c>
      <c r="G146" s="209" t="s">
        <v>235</v>
      </c>
      <c r="H146" s="210">
        <v>16.765000000000001</v>
      </c>
      <c r="I146" s="211"/>
      <c r="J146" s="212">
        <f>ROUND(I146*H146,2)</f>
        <v>0</v>
      </c>
      <c r="K146" s="208" t="s">
        <v>140</v>
      </c>
      <c r="L146" s="46"/>
      <c r="M146" s="213" t="s">
        <v>21</v>
      </c>
      <c r="N146" s="214" t="s">
        <v>48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141</v>
      </c>
      <c r="AT146" s="217" t="s">
        <v>136</v>
      </c>
      <c r="AU146" s="217" t="s">
        <v>87</v>
      </c>
      <c r="AY146" s="19" t="s">
        <v>133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85</v>
      </c>
      <c r="BK146" s="218">
        <f>ROUND(I146*H146,2)</f>
        <v>0</v>
      </c>
      <c r="BL146" s="19" t="s">
        <v>141</v>
      </c>
      <c r="BM146" s="217" t="s">
        <v>236</v>
      </c>
    </row>
    <row r="147" s="2" customFormat="1">
      <c r="A147" s="40"/>
      <c r="B147" s="41"/>
      <c r="C147" s="42"/>
      <c r="D147" s="219" t="s">
        <v>143</v>
      </c>
      <c r="E147" s="42"/>
      <c r="F147" s="220" t="s">
        <v>237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143</v>
      </c>
      <c r="AU147" s="19" t="s">
        <v>87</v>
      </c>
    </row>
    <row r="148" s="2" customFormat="1" ht="21.75" customHeight="1">
      <c r="A148" s="40"/>
      <c r="B148" s="41"/>
      <c r="C148" s="206" t="s">
        <v>238</v>
      </c>
      <c r="D148" s="206" t="s">
        <v>136</v>
      </c>
      <c r="E148" s="207" t="s">
        <v>239</v>
      </c>
      <c r="F148" s="208" t="s">
        <v>240</v>
      </c>
      <c r="G148" s="209" t="s">
        <v>235</v>
      </c>
      <c r="H148" s="210">
        <v>16.765000000000001</v>
      </c>
      <c r="I148" s="211"/>
      <c r="J148" s="212">
        <f>ROUND(I148*H148,2)</f>
        <v>0</v>
      </c>
      <c r="K148" s="208" t="s">
        <v>140</v>
      </c>
      <c r="L148" s="46"/>
      <c r="M148" s="213" t="s">
        <v>21</v>
      </c>
      <c r="N148" s="214" t="s">
        <v>48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141</v>
      </c>
      <c r="AT148" s="217" t="s">
        <v>136</v>
      </c>
      <c r="AU148" s="217" t="s">
        <v>87</v>
      </c>
      <c r="AY148" s="19" t="s">
        <v>133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85</v>
      </c>
      <c r="BK148" s="218">
        <f>ROUND(I148*H148,2)</f>
        <v>0</v>
      </c>
      <c r="BL148" s="19" t="s">
        <v>141</v>
      </c>
      <c r="BM148" s="217" t="s">
        <v>241</v>
      </c>
    </row>
    <row r="149" s="2" customFormat="1">
      <c r="A149" s="40"/>
      <c r="B149" s="41"/>
      <c r="C149" s="42"/>
      <c r="D149" s="219" t="s">
        <v>143</v>
      </c>
      <c r="E149" s="42"/>
      <c r="F149" s="220" t="s">
        <v>242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143</v>
      </c>
      <c r="AU149" s="19" t="s">
        <v>87</v>
      </c>
    </row>
    <row r="150" s="2" customFormat="1" ht="24.15" customHeight="1">
      <c r="A150" s="40"/>
      <c r="B150" s="41"/>
      <c r="C150" s="206" t="s">
        <v>243</v>
      </c>
      <c r="D150" s="206" t="s">
        <v>136</v>
      </c>
      <c r="E150" s="207" t="s">
        <v>244</v>
      </c>
      <c r="F150" s="208" t="s">
        <v>245</v>
      </c>
      <c r="G150" s="209" t="s">
        <v>235</v>
      </c>
      <c r="H150" s="210">
        <v>335.30000000000001</v>
      </c>
      <c r="I150" s="211"/>
      <c r="J150" s="212">
        <f>ROUND(I150*H150,2)</f>
        <v>0</v>
      </c>
      <c r="K150" s="208" t="s">
        <v>140</v>
      </c>
      <c r="L150" s="46"/>
      <c r="M150" s="213" t="s">
        <v>21</v>
      </c>
      <c r="N150" s="214" t="s">
        <v>48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141</v>
      </c>
      <c r="AT150" s="217" t="s">
        <v>136</v>
      </c>
      <c r="AU150" s="217" t="s">
        <v>87</v>
      </c>
      <c r="AY150" s="19" t="s">
        <v>133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85</v>
      </c>
      <c r="BK150" s="218">
        <f>ROUND(I150*H150,2)</f>
        <v>0</v>
      </c>
      <c r="BL150" s="19" t="s">
        <v>141</v>
      </c>
      <c r="BM150" s="217" t="s">
        <v>246</v>
      </c>
    </row>
    <row r="151" s="2" customFormat="1">
      <c r="A151" s="40"/>
      <c r="B151" s="41"/>
      <c r="C151" s="42"/>
      <c r="D151" s="219" t="s">
        <v>143</v>
      </c>
      <c r="E151" s="42"/>
      <c r="F151" s="220" t="s">
        <v>247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143</v>
      </c>
      <c r="AU151" s="19" t="s">
        <v>87</v>
      </c>
    </row>
    <row r="152" s="13" customFormat="1">
      <c r="A152" s="13"/>
      <c r="B152" s="224"/>
      <c r="C152" s="225"/>
      <c r="D152" s="226" t="s">
        <v>145</v>
      </c>
      <c r="E152" s="225"/>
      <c r="F152" s="228" t="s">
        <v>248</v>
      </c>
      <c r="G152" s="225"/>
      <c r="H152" s="229">
        <v>335.30000000000001</v>
      </c>
      <c r="I152" s="230"/>
      <c r="J152" s="225"/>
      <c r="K152" s="225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145</v>
      </c>
      <c r="AU152" s="235" t="s">
        <v>87</v>
      </c>
      <c r="AV152" s="13" t="s">
        <v>87</v>
      </c>
      <c r="AW152" s="13" t="s">
        <v>4</v>
      </c>
      <c r="AX152" s="13" t="s">
        <v>85</v>
      </c>
      <c r="AY152" s="235" t="s">
        <v>133</v>
      </c>
    </row>
    <row r="153" s="2" customFormat="1" ht="24.15" customHeight="1">
      <c r="A153" s="40"/>
      <c r="B153" s="41"/>
      <c r="C153" s="206" t="s">
        <v>249</v>
      </c>
      <c r="D153" s="206" t="s">
        <v>136</v>
      </c>
      <c r="E153" s="207" t="s">
        <v>250</v>
      </c>
      <c r="F153" s="208" t="s">
        <v>251</v>
      </c>
      <c r="G153" s="209" t="s">
        <v>235</v>
      </c>
      <c r="H153" s="210">
        <v>16.765000000000001</v>
      </c>
      <c r="I153" s="211"/>
      <c r="J153" s="212">
        <f>ROUND(I153*H153,2)</f>
        <v>0</v>
      </c>
      <c r="K153" s="208" t="s">
        <v>140</v>
      </c>
      <c r="L153" s="46"/>
      <c r="M153" s="213" t="s">
        <v>21</v>
      </c>
      <c r="N153" s="214" t="s">
        <v>48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141</v>
      </c>
      <c r="AT153" s="217" t="s">
        <v>136</v>
      </c>
      <c r="AU153" s="217" t="s">
        <v>87</v>
      </c>
      <c r="AY153" s="19" t="s">
        <v>133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85</v>
      </c>
      <c r="BK153" s="218">
        <f>ROUND(I153*H153,2)</f>
        <v>0</v>
      </c>
      <c r="BL153" s="19" t="s">
        <v>141</v>
      </c>
      <c r="BM153" s="217" t="s">
        <v>252</v>
      </c>
    </row>
    <row r="154" s="2" customFormat="1">
      <c r="A154" s="40"/>
      <c r="B154" s="41"/>
      <c r="C154" s="42"/>
      <c r="D154" s="219" t="s">
        <v>143</v>
      </c>
      <c r="E154" s="42"/>
      <c r="F154" s="220" t="s">
        <v>253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143</v>
      </c>
      <c r="AU154" s="19" t="s">
        <v>87</v>
      </c>
    </row>
    <row r="155" s="12" customFormat="1" ht="22.8" customHeight="1">
      <c r="A155" s="12"/>
      <c r="B155" s="190"/>
      <c r="C155" s="191"/>
      <c r="D155" s="192" t="s">
        <v>76</v>
      </c>
      <c r="E155" s="204" t="s">
        <v>254</v>
      </c>
      <c r="F155" s="204" t="s">
        <v>255</v>
      </c>
      <c r="G155" s="191"/>
      <c r="H155" s="191"/>
      <c r="I155" s="194"/>
      <c r="J155" s="205">
        <f>BK155</f>
        <v>0</v>
      </c>
      <c r="K155" s="191"/>
      <c r="L155" s="196"/>
      <c r="M155" s="197"/>
      <c r="N155" s="198"/>
      <c r="O155" s="198"/>
      <c r="P155" s="199">
        <f>SUM(P156:P157)</f>
        <v>0</v>
      </c>
      <c r="Q155" s="198"/>
      <c r="R155" s="199">
        <f>SUM(R156:R157)</f>
        <v>0</v>
      </c>
      <c r="S155" s="198"/>
      <c r="T155" s="200">
        <f>SUM(T156:T157)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1" t="s">
        <v>85</v>
      </c>
      <c r="AT155" s="202" t="s">
        <v>76</v>
      </c>
      <c r="AU155" s="202" t="s">
        <v>85</v>
      </c>
      <c r="AY155" s="201" t="s">
        <v>133</v>
      </c>
      <c r="BK155" s="203">
        <f>SUM(BK156:BK157)</f>
        <v>0</v>
      </c>
    </row>
    <row r="156" s="2" customFormat="1" ht="37.8" customHeight="1">
      <c r="A156" s="40"/>
      <c r="B156" s="41"/>
      <c r="C156" s="206" t="s">
        <v>256</v>
      </c>
      <c r="D156" s="206" t="s">
        <v>136</v>
      </c>
      <c r="E156" s="207" t="s">
        <v>257</v>
      </c>
      <c r="F156" s="208" t="s">
        <v>258</v>
      </c>
      <c r="G156" s="209" t="s">
        <v>235</v>
      </c>
      <c r="H156" s="210">
        <v>307.82799999999997</v>
      </c>
      <c r="I156" s="211"/>
      <c r="J156" s="212">
        <f>ROUND(I156*H156,2)</f>
        <v>0</v>
      </c>
      <c r="K156" s="208" t="s">
        <v>140</v>
      </c>
      <c r="L156" s="46"/>
      <c r="M156" s="213" t="s">
        <v>21</v>
      </c>
      <c r="N156" s="214" t="s">
        <v>48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141</v>
      </c>
      <c r="AT156" s="217" t="s">
        <v>136</v>
      </c>
      <c r="AU156" s="217" t="s">
        <v>87</v>
      </c>
      <c r="AY156" s="19" t="s">
        <v>133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85</v>
      </c>
      <c r="BK156" s="218">
        <f>ROUND(I156*H156,2)</f>
        <v>0</v>
      </c>
      <c r="BL156" s="19" t="s">
        <v>141</v>
      </c>
      <c r="BM156" s="217" t="s">
        <v>259</v>
      </c>
    </row>
    <row r="157" s="2" customFormat="1">
      <c r="A157" s="40"/>
      <c r="B157" s="41"/>
      <c r="C157" s="42"/>
      <c r="D157" s="219" t="s">
        <v>143</v>
      </c>
      <c r="E157" s="42"/>
      <c r="F157" s="220" t="s">
        <v>260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143</v>
      </c>
      <c r="AU157" s="19" t="s">
        <v>87</v>
      </c>
    </row>
    <row r="158" s="12" customFormat="1" ht="25.92" customHeight="1">
      <c r="A158" s="12"/>
      <c r="B158" s="190"/>
      <c r="C158" s="191"/>
      <c r="D158" s="192" t="s">
        <v>76</v>
      </c>
      <c r="E158" s="193" t="s">
        <v>261</v>
      </c>
      <c r="F158" s="193" t="s">
        <v>262</v>
      </c>
      <c r="G158" s="191"/>
      <c r="H158" s="191"/>
      <c r="I158" s="194"/>
      <c r="J158" s="195">
        <f>BK158</f>
        <v>0</v>
      </c>
      <c r="K158" s="191"/>
      <c r="L158" s="196"/>
      <c r="M158" s="197"/>
      <c r="N158" s="198"/>
      <c r="O158" s="198"/>
      <c r="P158" s="199">
        <f>P159+P164+P189+P198+P209+P213+P221+P232+P303+P379+P392+P421+P427+P452</f>
        <v>0</v>
      </c>
      <c r="Q158" s="198"/>
      <c r="R158" s="199">
        <f>R159+R164+R189+R198+R209+R213+R221+R232+R303+R379+R392+R421+R427+R452</f>
        <v>21.750444930000004</v>
      </c>
      <c r="S158" s="198"/>
      <c r="T158" s="200">
        <f>T159+T164+T189+T198+T209+T213+T221+T232+T303+T379+T392+T421+T427+T452</f>
        <v>11.364605249999999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1" t="s">
        <v>87</v>
      </c>
      <c r="AT158" s="202" t="s">
        <v>76</v>
      </c>
      <c r="AU158" s="202" t="s">
        <v>77</v>
      </c>
      <c r="AY158" s="201" t="s">
        <v>133</v>
      </c>
      <c r="BK158" s="203">
        <f>BK159+BK164+BK189+BK198+BK209+BK213+BK221+BK232+BK303+BK379+BK392+BK421+BK427+BK452</f>
        <v>0</v>
      </c>
    </row>
    <row r="159" s="12" customFormat="1" ht="22.8" customHeight="1">
      <c r="A159" s="12"/>
      <c r="B159" s="190"/>
      <c r="C159" s="191"/>
      <c r="D159" s="192" t="s">
        <v>76</v>
      </c>
      <c r="E159" s="204" t="s">
        <v>263</v>
      </c>
      <c r="F159" s="204" t="s">
        <v>264</v>
      </c>
      <c r="G159" s="191"/>
      <c r="H159" s="191"/>
      <c r="I159" s="194"/>
      <c r="J159" s="205">
        <f>BK159</f>
        <v>0</v>
      </c>
      <c r="K159" s="191"/>
      <c r="L159" s="196"/>
      <c r="M159" s="197"/>
      <c r="N159" s="198"/>
      <c r="O159" s="198"/>
      <c r="P159" s="199">
        <f>SUM(P160:P163)</f>
        <v>0</v>
      </c>
      <c r="Q159" s="198"/>
      <c r="R159" s="199">
        <f>SUM(R160:R163)</f>
        <v>0.070087259999999998</v>
      </c>
      <c r="S159" s="198"/>
      <c r="T159" s="200">
        <f>SUM(T160:T163)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1" t="s">
        <v>87</v>
      </c>
      <c r="AT159" s="202" t="s">
        <v>76</v>
      </c>
      <c r="AU159" s="202" t="s">
        <v>85</v>
      </c>
      <c r="AY159" s="201" t="s">
        <v>133</v>
      </c>
      <c r="BK159" s="203">
        <f>SUM(BK160:BK163)</f>
        <v>0</v>
      </c>
    </row>
    <row r="160" s="2" customFormat="1" ht="16.5" customHeight="1">
      <c r="A160" s="40"/>
      <c r="B160" s="41"/>
      <c r="C160" s="206" t="s">
        <v>7</v>
      </c>
      <c r="D160" s="206" t="s">
        <v>136</v>
      </c>
      <c r="E160" s="207" t="s">
        <v>265</v>
      </c>
      <c r="F160" s="208" t="s">
        <v>266</v>
      </c>
      <c r="G160" s="209" t="s">
        <v>139</v>
      </c>
      <c r="H160" s="210">
        <v>10.199999999999999</v>
      </c>
      <c r="I160" s="211"/>
      <c r="J160" s="212">
        <f>ROUND(I160*H160,2)</f>
        <v>0</v>
      </c>
      <c r="K160" s="208" t="s">
        <v>21</v>
      </c>
      <c r="L160" s="46"/>
      <c r="M160" s="213" t="s">
        <v>21</v>
      </c>
      <c r="N160" s="214" t="s">
        <v>48</v>
      </c>
      <c r="O160" s="86"/>
      <c r="P160" s="215">
        <f>O160*H160</f>
        <v>0</v>
      </c>
      <c r="Q160" s="215">
        <v>0.0068713000000000003</v>
      </c>
      <c r="R160" s="215">
        <f>Q160*H160</f>
        <v>0.070087259999999998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232</v>
      </c>
      <c r="AT160" s="217" t="s">
        <v>136</v>
      </c>
      <c r="AU160" s="217" t="s">
        <v>87</v>
      </c>
      <c r="AY160" s="19" t="s">
        <v>133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85</v>
      </c>
      <c r="BK160" s="218">
        <f>ROUND(I160*H160,2)</f>
        <v>0</v>
      </c>
      <c r="BL160" s="19" t="s">
        <v>232</v>
      </c>
      <c r="BM160" s="217" t="s">
        <v>267</v>
      </c>
    </row>
    <row r="161" s="13" customFormat="1">
      <c r="A161" s="13"/>
      <c r="B161" s="224"/>
      <c r="C161" s="225"/>
      <c r="D161" s="226" t="s">
        <v>145</v>
      </c>
      <c r="E161" s="227" t="s">
        <v>21</v>
      </c>
      <c r="F161" s="228" t="s">
        <v>268</v>
      </c>
      <c r="G161" s="225"/>
      <c r="H161" s="229">
        <v>10.199999999999999</v>
      </c>
      <c r="I161" s="230"/>
      <c r="J161" s="225"/>
      <c r="K161" s="225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145</v>
      </c>
      <c r="AU161" s="235" t="s">
        <v>87</v>
      </c>
      <c r="AV161" s="13" t="s">
        <v>87</v>
      </c>
      <c r="AW161" s="13" t="s">
        <v>38</v>
      </c>
      <c r="AX161" s="13" t="s">
        <v>85</v>
      </c>
      <c r="AY161" s="235" t="s">
        <v>133</v>
      </c>
    </row>
    <row r="162" s="2" customFormat="1" ht="33" customHeight="1">
      <c r="A162" s="40"/>
      <c r="B162" s="41"/>
      <c r="C162" s="206" t="s">
        <v>269</v>
      </c>
      <c r="D162" s="206" t="s">
        <v>136</v>
      </c>
      <c r="E162" s="207" t="s">
        <v>270</v>
      </c>
      <c r="F162" s="208" t="s">
        <v>271</v>
      </c>
      <c r="G162" s="209" t="s">
        <v>235</v>
      </c>
      <c r="H162" s="210">
        <v>0.070000000000000007</v>
      </c>
      <c r="I162" s="211"/>
      <c r="J162" s="212">
        <f>ROUND(I162*H162,2)</f>
        <v>0</v>
      </c>
      <c r="K162" s="208" t="s">
        <v>140</v>
      </c>
      <c r="L162" s="46"/>
      <c r="M162" s="213" t="s">
        <v>21</v>
      </c>
      <c r="N162" s="214" t="s">
        <v>48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232</v>
      </c>
      <c r="AT162" s="217" t="s">
        <v>136</v>
      </c>
      <c r="AU162" s="217" t="s">
        <v>87</v>
      </c>
      <c r="AY162" s="19" t="s">
        <v>133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85</v>
      </c>
      <c r="BK162" s="218">
        <f>ROUND(I162*H162,2)</f>
        <v>0</v>
      </c>
      <c r="BL162" s="19" t="s">
        <v>232</v>
      </c>
      <c r="BM162" s="217" t="s">
        <v>272</v>
      </c>
    </row>
    <row r="163" s="2" customFormat="1">
      <c r="A163" s="40"/>
      <c r="B163" s="41"/>
      <c r="C163" s="42"/>
      <c r="D163" s="219" t="s">
        <v>143</v>
      </c>
      <c r="E163" s="42"/>
      <c r="F163" s="220" t="s">
        <v>273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143</v>
      </c>
      <c r="AU163" s="19" t="s">
        <v>87</v>
      </c>
    </row>
    <row r="164" s="12" customFormat="1" ht="22.8" customHeight="1">
      <c r="A164" s="12"/>
      <c r="B164" s="190"/>
      <c r="C164" s="191"/>
      <c r="D164" s="192" t="s">
        <v>76</v>
      </c>
      <c r="E164" s="204" t="s">
        <v>274</v>
      </c>
      <c r="F164" s="204" t="s">
        <v>275</v>
      </c>
      <c r="G164" s="191"/>
      <c r="H164" s="191"/>
      <c r="I164" s="194"/>
      <c r="J164" s="205">
        <f>BK164</f>
        <v>0</v>
      </c>
      <c r="K164" s="191"/>
      <c r="L164" s="196"/>
      <c r="M164" s="197"/>
      <c r="N164" s="198"/>
      <c r="O164" s="198"/>
      <c r="P164" s="199">
        <f>SUM(P165:P188)</f>
        <v>0</v>
      </c>
      <c r="Q164" s="198"/>
      <c r="R164" s="199">
        <f>SUM(R165:R188)</f>
        <v>0.20894370000000001</v>
      </c>
      <c r="S164" s="198"/>
      <c r="T164" s="200">
        <f>SUM(T165:T188)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1" t="s">
        <v>87</v>
      </c>
      <c r="AT164" s="202" t="s">
        <v>76</v>
      </c>
      <c r="AU164" s="202" t="s">
        <v>85</v>
      </c>
      <c r="AY164" s="201" t="s">
        <v>133</v>
      </c>
      <c r="BK164" s="203">
        <f>SUM(BK165:BK188)</f>
        <v>0</v>
      </c>
    </row>
    <row r="165" s="2" customFormat="1" ht="24.15" customHeight="1">
      <c r="A165" s="40"/>
      <c r="B165" s="41"/>
      <c r="C165" s="206" t="s">
        <v>276</v>
      </c>
      <c r="D165" s="206" t="s">
        <v>136</v>
      </c>
      <c r="E165" s="207" t="s">
        <v>277</v>
      </c>
      <c r="F165" s="208" t="s">
        <v>278</v>
      </c>
      <c r="G165" s="209" t="s">
        <v>139</v>
      </c>
      <c r="H165" s="210">
        <v>33.103999999999999</v>
      </c>
      <c r="I165" s="211"/>
      <c r="J165" s="212">
        <f>ROUND(I165*H165,2)</f>
        <v>0</v>
      </c>
      <c r="K165" s="208" t="s">
        <v>140</v>
      </c>
      <c r="L165" s="46"/>
      <c r="M165" s="213" t="s">
        <v>21</v>
      </c>
      <c r="N165" s="214" t="s">
        <v>48</v>
      </c>
      <c r="O165" s="86"/>
      <c r="P165" s="215">
        <f>O165*H165</f>
        <v>0</v>
      </c>
      <c r="Q165" s="215">
        <v>0.00029999999999999997</v>
      </c>
      <c r="R165" s="215">
        <f>Q165*H165</f>
        <v>0.0099311999999999994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232</v>
      </c>
      <c r="AT165" s="217" t="s">
        <v>136</v>
      </c>
      <c r="AU165" s="217" t="s">
        <v>87</v>
      </c>
      <c r="AY165" s="19" t="s">
        <v>133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85</v>
      </c>
      <c r="BK165" s="218">
        <f>ROUND(I165*H165,2)</f>
        <v>0</v>
      </c>
      <c r="BL165" s="19" t="s">
        <v>232</v>
      </c>
      <c r="BM165" s="217" t="s">
        <v>279</v>
      </c>
    </row>
    <row r="166" s="2" customFormat="1">
      <c r="A166" s="40"/>
      <c r="B166" s="41"/>
      <c r="C166" s="42"/>
      <c r="D166" s="219" t="s">
        <v>143</v>
      </c>
      <c r="E166" s="42"/>
      <c r="F166" s="220" t="s">
        <v>280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143</v>
      </c>
      <c r="AU166" s="19" t="s">
        <v>87</v>
      </c>
    </row>
    <row r="167" s="13" customFormat="1">
      <c r="A167" s="13"/>
      <c r="B167" s="224"/>
      <c r="C167" s="225"/>
      <c r="D167" s="226" t="s">
        <v>145</v>
      </c>
      <c r="E167" s="227" t="s">
        <v>21</v>
      </c>
      <c r="F167" s="228" t="s">
        <v>281</v>
      </c>
      <c r="G167" s="225"/>
      <c r="H167" s="229">
        <v>7.9039999999999999</v>
      </c>
      <c r="I167" s="230"/>
      <c r="J167" s="225"/>
      <c r="K167" s="225"/>
      <c r="L167" s="231"/>
      <c r="M167" s="232"/>
      <c r="N167" s="233"/>
      <c r="O167" s="233"/>
      <c r="P167" s="233"/>
      <c r="Q167" s="233"/>
      <c r="R167" s="233"/>
      <c r="S167" s="233"/>
      <c r="T167" s="23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5" t="s">
        <v>145</v>
      </c>
      <c r="AU167" s="235" t="s">
        <v>87</v>
      </c>
      <c r="AV167" s="13" t="s">
        <v>87</v>
      </c>
      <c r="AW167" s="13" t="s">
        <v>38</v>
      </c>
      <c r="AX167" s="13" t="s">
        <v>77</v>
      </c>
      <c r="AY167" s="235" t="s">
        <v>133</v>
      </c>
    </row>
    <row r="168" s="13" customFormat="1">
      <c r="A168" s="13"/>
      <c r="B168" s="224"/>
      <c r="C168" s="225"/>
      <c r="D168" s="226" t="s">
        <v>145</v>
      </c>
      <c r="E168" s="227" t="s">
        <v>21</v>
      </c>
      <c r="F168" s="228" t="s">
        <v>282</v>
      </c>
      <c r="G168" s="225"/>
      <c r="H168" s="229">
        <v>25.199999999999999</v>
      </c>
      <c r="I168" s="230"/>
      <c r="J168" s="225"/>
      <c r="K168" s="225"/>
      <c r="L168" s="231"/>
      <c r="M168" s="232"/>
      <c r="N168" s="233"/>
      <c r="O168" s="233"/>
      <c r="P168" s="233"/>
      <c r="Q168" s="233"/>
      <c r="R168" s="233"/>
      <c r="S168" s="233"/>
      <c r="T168" s="23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5" t="s">
        <v>145</v>
      </c>
      <c r="AU168" s="235" t="s">
        <v>87</v>
      </c>
      <c r="AV168" s="13" t="s">
        <v>87</v>
      </c>
      <c r="AW168" s="13" t="s">
        <v>38</v>
      </c>
      <c r="AX168" s="13" t="s">
        <v>77</v>
      </c>
      <c r="AY168" s="235" t="s">
        <v>133</v>
      </c>
    </row>
    <row r="169" s="14" customFormat="1">
      <c r="A169" s="14"/>
      <c r="B169" s="246"/>
      <c r="C169" s="247"/>
      <c r="D169" s="226" t="s">
        <v>145</v>
      </c>
      <c r="E169" s="248" t="s">
        <v>21</v>
      </c>
      <c r="F169" s="249" t="s">
        <v>283</v>
      </c>
      <c r="G169" s="247"/>
      <c r="H169" s="250">
        <v>33.103999999999999</v>
      </c>
      <c r="I169" s="251"/>
      <c r="J169" s="247"/>
      <c r="K169" s="247"/>
      <c r="L169" s="252"/>
      <c r="M169" s="253"/>
      <c r="N169" s="254"/>
      <c r="O169" s="254"/>
      <c r="P169" s="254"/>
      <c r="Q169" s="254"/>
      <c r="R169" s="254"/>
      <c r="S169" s="254"/>
      <c r="T169" s="25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6" t="s">
        <v>145</v>
      </c>
      <c r="AU169" s="256" t="s">
        <v>87</v>
      </c>
      <c r="AV169" s="14" t="s">
        <v>141</v>
      </c>
      <c r="AW169" s="14" t="s">
        <v>38</v>
      </c>
      <c r="AX169" s="14" t="s">
        <v>85</v>
      </c>
      <c r="AY169" s="256" t="s">
        <v>133</v>
      </c>
    </row>
    <row r="170" s="2" customFormat="1" ht="16.5" customHeight="1">
      <c r="A170" s="40"/>
      <c r="B170" s="41"/>
      <c r="C170" s="236" t="s">
        <v>284</v>
      </c>
      <c r="D170" s="236" t="s">
        <v>225</v>
      </c>
      <c r="E170" s="237" t="s">
        <v>285</v>
      </c>
      <c r="F170" s="238" t="s">
        <v>286</v>
      </c>
      <c r="G170" s="239" t="s">
        <v>139</v>
      </c>
      <c r="H170" s="240">
        <v>26.460000000000001</v>
      </c>
      <c r="I170" s="241"/>
      <c r="J170" s="242">
        <f>ROUND(I170*H170,2)</f>
        <v>0</v>
      </c>
      <c r="K170" s="238" t="s">
        <v>140</v>
      </c>
      <c r="L170" s="243"/>
      <c r="M170" s="244" t="s">
        <v>21</v>
      </c>
      <c r="N170" s="245" t="s">
        <v>48</v>
      </c>
      <c r="O170" s="86"/>
      <c r="P170" s="215">
        <f>O170*H170</f>
        <v>0</v>
      </c>
      <c r="Q170" s="215">
        <v>0.0035999999999999999</v>
      </c>
      <c r="R170" s="215">
        <f>Q170*H170</f>
        <v>0.095256000000000007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287</v>
      </c>
      <c r="AT170" s="217" t="s">
        <v>225</v>
      </c>
      <c r="AU170" s="217" t="s">
        <v>87</v>
      </c>
      <c r="AY170" s="19" t="s">
        <v>133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85</v>
      </c>
      <c r="BK170" s="218">
        <f>ROUND(I170*H170,2)</f>
        <v>0</v>
      </c>
      <c r="BL170" s="19" t="s">
        <v>232</v>
      </c>
      <c r="BM170" s="217" t="s">
        <v>288</v>
      </c>
    </row>
    <row r="171" s="13" customFormat="1">
      <c r="A171" s="13"/>
      <c r="B171" s="224"/>
      <c r="C171" s="225"/>
      <c r="D171" s="226" t="s">
        <v>145</v>
      </c>
      <c r="E171" s="227" t="s">
        <v>21</v>
      </c>
      <c r="F171" s="228" t="s">
        <v>289</v>
      </c>
      <c r="G171" s="225"/>
      <c r="H171" s="229">
        <v>25.199999999999999</v>
      </c>
      <c r="I171" s="230"/>
      <c r="J171" s="225"/>
      <c r="K171" s="225"/>
      <c r="L171" s="231"/>
      <c r="M171" s="232"/>
      <c r="N171" s="233"/>
      <c r="O171" s="233"/>
      <c r="P171" s="233"/>
      <c r="Q171" s="233"/>
      <c r="R171" s="233"/>
      <c r="S171" s="233"/>
      <c r="T171" s="23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5" t="s">
        <v>145</v>
      </c>
      <c r="AU171" s="235" t="s">
        <v>87</v>
      </c>
      <c r="AV171" s="13" t="s">
        <v>87</v>
      </c>
      <c r="AW171" s="13" t="s">
        <v>38</v>
      </c>
      <c r="AX171" s="13" t="s">
        <v>85</v>
      </c>
      <c r="AY171" s="235" t="s">
        <v>133</v>
      </c>
    </row>
    <row r="172" s="13" customFormat="1">
      <c r="A172" s="13"/>
      <c r="B172" s="224"/>
      <c r="C172" s="225"/>
      <c r="D172" s="226" t="s">
        <v>145</v>
      </c>
      <c r="E172" s="225"/>
      <c r="F172" s="228" t="s">
        <v>290</v>
      </c>
      <c r="G172" s="225"/>
      <c r="H172" s="229">
        <v>26.460000000000001</v>
      </c>
      <c r="I172" s="230"/>
      <c r="J172" s="225"/>
      <c r="K172" s="225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145</v>
      </c>
      <c r="AU172" s="235" t="s">
        <v>87</v>
      </c>
      <c r="AV172" s="13" t="s">
        <v>87</v>
      </c>
      <c r="AW172" s="13" t="s">
        <v>4</v>
      </c>
      <c r="AX172" s="13" t="s">
        <v>85</v>
      </c>
      <c r="AY172" s="235" t="s">
        <v>133</v>
      </c>
    </row>
    <row r="173" s="2" customFormat="1" ht="24.15" customHeight="1">
      <c r="A173" s="40"/>
      <c r="B173" s="41"/>
      <c r="C173" s="206" t="s">
        <v>291</v>
      </c>
      <c r="D173" s="206" t="s">
        <v>136</v>
      </c>
      <c r="E173" s="207" t="s">
        <v>292</v>
      </c>
      <c r="F173" s="208" t="s">
        <v>293</v>
      </c>
      <c r="G173" s="209" t="s">
        <v>139</v>
      </c>
      <c r="H173" s="210">
        <v>5.0999999999999996</v>
      </c>
      <c r="I173" s="211"/>
      <c r="J173" s="212">
        <f>ROUND(I173*H173,2)</f>
        <v>0</v>
      </c>
      <c r="K173" s="208" t="s">
        <v>140</v>
      </c>
      <c r="L173" s="46"/>
      <c r="M173" s="213" t="s">
        <v>21</v>
      </c>
      <c r="N173" s="214" t="s">
        <v>48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232</v>
      </c>
      <c r="AT173" s="217" t="s">
        <v>136</v>
      </c>
      <c r="AU173" s="217" t="s">
        <v>87</v>
      </c>
      <c r="AY173" s="19" t="s">
        <v>133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85</v>
      </c>
      <c r="BK173" s="218">
        <f>ROUND(I173*H173,2)</f>
        <v>0</v>
      </c>
      <c r="BL173" s="19" t="s">
        <v>232</v>
      </c>
      <c r="BM173" s="217" t="s">
        <v>294</v>
      </c>
    </row>
    <row r="174" s="2" customFormat="1">
      <c r="A174" s="40"/>
      <c r="B174" s="41"/>
      <c r="C174" s="42"/>
      <c r="D174" s="219" t="s">
        <v>143</v>
      </c>
      <c r="E174" s="42"/>
      <c r="F174" s="220" t="s">
        <v>295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143</v>
      </c>
      <c r="AU174" s="19" t="s">
        <v>87</v>
      </c>
    </row>
    <row r="175" s="13" customFormat="1">
      <c r="A175" s="13"/>
      <c r="B175" s="224"/>
      <c r="C175" s="225"/>
      <c r="D175" s="226" t="s">
        <v>145</v>
      </c>
      <c r="E175" s="227" t="s">
        <v>21</v>
      </c>
      <c r="F175" s="228" t="s">
        <v>296</v>
      </c>
      <c r="G175" s="225"/>
      <c r="H175" s="229">
        <v>5.0999999999999996</v>
      </c>
      <c r="I175" s="230"/>
      <c r="J175" s="225"/>
      <c r="K175" s="225"/>
      <c r="L175" s="231"/>
      <c r="M175" s="232"/>
      <c r="N175" s="233"/>
      <c r="O175" s="233"/>
      <c r="P175" s="233"/>
      <c r="Q175" s="233"/>
      <c r="R175" s="233"/>
      <c r="S175" s="233"/>
      <c r="T175" s="23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5" t="s">
        <v>145</v>
      </c>
      <c r="AU175" s="235" t="s">
        <v>87</v>
      </c>
      <c r="AV175" s="13" t="s">
        <v>87</v>
      </c>
      <c r="AW175" s="13" t="s">
        <v>38</v>
      </c>
      <c r="AX175" s="13" t="s">
        <v>85</v>
      </c>
      <c r="AY175" s="235" t="s">
        <v>133</v>
      </c>
    </row>
    <row r="176" s="2" customFormat="1" ht="16.5" customHeight="1">
      <c r="A176" s="40"/>
      <c r="B176" s="41"/>
      <c r="C176" s="236" t="s">
        <v>297</v>
      </c>
      <c r="D176" s="236" t="s">
        <v>225</v>
      </c>
      <c r="E176" s="237" t="s">
        <v>298</v>
      </c>
      <c r="F176" s="238" t="s">
        <v>299</v>
      </c>
      <c r="G176" s="239" t="s">
        <v>139</v>
      </c>
      <c r="H176" s="240">
        <v>5.3550000000000004</v>
      </c>
      <c r="I176" s="241"/>
      <c r="J176" s="242">
        <f>ROUND(I176*H176,2)</f>
        <v>0</v>
      </c>
      <c r="K176" s="238" t="s">
        <v>140</v>
      </c>
      <c r="L176" s="243"/>
      <c r="M176" s="244" t="s">
        <v>21</v>
      </c>
      <c r="N176" s="245" t="s">
        <v>48</v>
      </c>
      <c r="O176" s="86"/>
      <c r="P176" s="215">
        <f>O176*H176</f>
        <v>0</v>
      </c>
      <c r="Q176" s="215">
        <v>0.0015</v>
      </c>
      <c r="R176" s="215">
        <f>Q176*H176</f>
        <v>0.0080325000000000014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287</v>
      </c>
      <c r="AT176" s="217" t="s">
        <v>225</v>
      </c>
      <c r="AU176" s="217" t="s">
        <v>87</v>
      </c>
      <c r="AY176" s="19" t="s">
        <v>133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85</v>
      </c>
      <c r="BK176" s="218">
        <f>ROUND(I176*H176,2)</f>
        <v>0</v>
      </c>
      <c r="BL176" s="19" t="s">
        <v>232</v>
      </c>
      <c r="BM176" s="217" t="s">
        <v>300</v>
      </c>
    </row>
    <row r="177" s="13" customFormat="1">
      <c r="A177" s="13"/>
      <c r="B177" s="224"/>
      <c r="C177" s="225"/>
      <c r="D177" s="226" t="s">
        <v>145</v>
      </c>
      <c r="E177" s="227" t="s">
        <v>21</v>
      </c>
      <c r="F177" s="228" t="s">
        <v>301</v>
      </c>
      <c r="G177" s="225"/>
      <c r="H177" s="229">
        <v>5.0999999999999996</v>
      </c>
      <c r="I177" s="230"/>
      <c r="J177" s="225"/>
      <c r="K177" s="225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145</v>
      </c>
      <c r="AU177" s="235" t="s">
        <v>87</v>
      </c>
      <c r="AV177" s="13" t="s">
        <v>87</v>
      </c>
      <c r="AW177" s="13" t="s">
        <v>38</v>
      </c>
      <c r="AX177" s="13" t="s">
        <v>85</v>
      </c>
      <c r="AY177" s="235" t="s">
        <v>133</v>
      </c>
    </row>
    <row r="178" s="13" customFormat="1">
      <c r="A178" s="13"/>
      <c r="B178" s="224"/>
      <c r="C178" s="225"/>
      <c r="D178" s="226" t="s">
        <v>145</v>
      </c>
      <c r="E178" s="225"/>
      <c r="F178" s="228" t="s">
        <v>302</v>
      </c>
      <c r="G178" s="225"/>
      <c r="H178" s="229">
        <v>5.3550000000000004</v>
      </c>
      <c r="I178" s="230"/>
      <c r="J178" s="225"/>
      <c r="K178" s="225"/>
      <c r="L178" s="231"/>
      <c r="M178" s="232"/>
      <c r="N178" s="233"/>
      <c r="O178" s="233"/>
      <c r="P178" s="233"/>
      <c r="Q178" s="233"/>
      <c r="R178" s="233"/>
      <c r="S178" s="233"/>
      <c r="T178" s="23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5" t="s">
        <v>145</v>
      </c>
      <c r="AU178" s="235" t="s">
        <v>87</v>
      </c>
      <c r="AV178" s="13" t="s">
        <v>87</v>
      </c>
      <c r="AW178" s="13" t="s">
        <v>4</v>
      </c>
      <c r="AX178" s="13" t="s">
        <v>85</v>
      </c>
      <c r="AY178" s="235" t="s">
        <v>133</v>
      </c>
    </row>
    <row r="179" s="2" customFormat="1" ht="24.15" customHeight="1">
      <c r="A179" s="40"/>
      <c r="B179" s="41"/>
      <c r="C179" s="206" t="s">
        <v>303</v>
      </c>
      <c r="D179" s="206" t="s">
        <v>136</v>
      </c>
      <c r="E179" s="207" t="s">
        <v>304</v>
      </c>
      <c r="F179" s="208" t="s">
        <v>305</v>
      </c>
      <c r="G179" s="209" t="s">
        <v>139</v>
      </c>
      <c r="H179" s="210">
        <v>6.5999999999999996</v>
      </c>
      <c r="I179" s="211"/>
      <c r="J179" s="212">
        <f>ROUND(I179*H179,2)</f>
        <v>0</v>
      </c>
      <c r="K179" s="208" t="s">
        <v>140</v>
      </c>
      <c r="L179" s="46"/>
      <c r="M179" s="213" t="s">
        <v>21</v>
      </c>
      <c r="N179" s="214" t="s">
        <v>48</v>
      </c>
      <c r="O179" s="86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232</v>
      </c>
      <c r="AT179" s="217" t="s">
        <v>136</v>
      </c>
      <c r="AU179" s="217" t="s">
        <v>87</v>
      </c>
      <c r="AY179" s="19" t="s">
        <v>133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85</v>
      </c>
      <c r="BK179" s="218">
        <f>ROUND(I179*H179,2)</f>
        <v>0</v>
      </c>
      <c r="BL179" s="19" t="s">
        <v>232</v>
      </c>
      <c r="BM179" s="217" t="s">
        <v>306</v>
      </c>
    </row>
    <row r="180" s="2" customFormat="1">
      <c r="A180" s="40"/>
      <c r="B180" s="41"/>
      <c r="C180" s="42"/>
      <c r="D180" s="219" t="s">
        <v>143</v>
      </c>
      <c r="E180" s="42"/>
      <c r="F180" s="220" t="s">
        <v>307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143</v>
      </c>
      <c r="AU180" s="19" t="s">
        <v>87</v>
      </c>
    </row>
    <row r="181" s="13" customFormat="1">
      <c r="A181" s="13"/>
      <c r="B181" s="224"/>
      <c r="C181" s="225"/>
      <c r="D181" s="226" t="s">
        <v>145</v>
      </c>
      <c r="E181" s="227" t="s">
        <v>21</v>
      </c>
      <c r="F181" s="228" t="s">
        <v>308</v>
      </c>
      <c r="G181" s="225"/>
      <c r="H181" s="229">
        <v>6.5999999999999996</v>
      </c>
      <c r="I181" s="230"/>
      <c r="J181" s="225"/>
      <c r="K181" s="225"/>
      <c r="L181" s="231"/>
      <c r="M181" s="232"/>
      <c r="N181" s="233"/>
      <c r="O181" s="233"/>
      <c r="P181" s="233"/>
      <c r="Q181" s="233"/>
      <c r="R181" s="233"/>
      <c r="S181" s="233"/>
      <c r="T181" s="23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5" t="s">
        <v>145</v>
      </c>
      <c r="AU181" s="235" t="s">
        <v>87</v>
      </c>
      <c r="AV181" s="13" t="s">
        <v>87</v>
      </c>
      <c r="AW181" s="13" t="s">
        <v>38</v>
      </c>
      <c r="AX181" s="13" t="s">
        <v>85</v>
      </c>
      <c r="AY181" s="235" t="s">
        <v>133</v>
      </c>
    </row>
    <row r="182" s="2" customFormat="1" ht="16.5" customHeight="1">
      <c r="A182" s="40"/>
      <c r="B182" s="41"/>
      <c r="C182" s="236" t="s">
        <v>309</v>
      </c>
      <c r="D182" s="236" t="s">
        <v>225</v>
      </c>
      <c r="E182" s="237" t="s">
        <v>310</v>
      </c>
      <c r="F182" s="238" t="s">
        <v>311</v>
      </c>
      <c r="G182" s="239" t="s">
        <v>139</v>
      </c>
      <c r="H182" s="240">
        <v>15.954000000000001</v>
      </c>
      <c r="I182" s="241"/>
      <c r="J182" s="242">
        <f>ROUND(I182*H182,2)</f>
        <v>0</v>
      </c>
      <c r="K182" s="238" t="s">
        <v>140</v>
      </c>
      <c r="L182" s="243"/>
      <c r="M182" s="244" t="s">
        <v>21</v>
      </c>
      <c r="N182" s="245" t="s">
        <v>48</v>
      </c>
      <c r="O182" s="86"/>
      <c r="P182" s="215">
        <f>O182*H182</f>
        <v>0</v>
      </c>
      <c r="Q182" s="215">
        <v>0.0060000000000000001</v>
      </c>
      <c r="R182" s="215">
        <f>Q182*H182</f>
        <v>0.095724000000000004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287</v>
      </c>
      <c r="AT182" s="217" t="s">
        <v>225</v>
      </c>
      <c r="AU182" s="217" t="s">
        <v>87</v>
      </c>
      <c r="AY182" s="19" t="s">
        <v>133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9" t="s">
        <v>85</v>
      </c>
      <c r="BK182" s="218">
        <f>ROUND(I182*H182,2)</f>
        <v>0</v>
      </c>
      <c r="BL182" s="19" t="s">
        <v>232</v>
      </c>
      <c r="BM182" s="217" t="s">
        <v>312</v>
      </c>
    </row>
    <row r="183" s="13" customFormat="1">
      <c r="A183" s="13"/>
      <c r="B183" s="224"/>
      <c r="C183" s="225"/>
      <c r="D183" s="226" t="s">
        <v>145</v>
      </c>
      <c r="E183" s="227" t="s">
        <v>21</v>
      </c>
      <c r="F183" s="228" t="s">
        <v>313</v>
      </c>
      <c r="G183" s="225"/>
      <c r="H183" s="229">
        <v>6.5999999999999996</v>
      </c>
      <c r="I183" s="230"/>
      <c r="J183" s="225"/>
      <c r="K183" s="225"/>
      <c r="L183" s="231"/>
      <c r="M183" s="232"/>
      <c r="N183" s="233"/>
      <c r="O183" s="233"/>
      <c r="P183" s="233"/>
      <c r="Q183" s="233"/>
      <c r="R183" s="233"/>
      <c r="S183" s="233"/>
      <c r="T183" s="23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5" t="s">
        <v>145</v>
      </c>
      <c r="AU183" s="235" t="s">
        <v>87</v>
      </c>
      <c r="AV183" s="13" t="s">
        <v>87</v>
      </c>
      <c r="AW183" s="13" t="s">
        <v>38</v>
      </c>
      <c r="AX183" s="13" t="s">
        <v>77</v>
      </c>
      <c r="AY183" s="235" t="s">
        <v>133</v>
      </c>
    </row>
    <row r="184" s="13" customFormat="1">
      <c r="A184" s="13"/>
      <c r="B184" s="224"/>
      <c r="C184" s="225"/>
      <c r="D184" s="226" t="s">
        <v>145</v>
      </c>
      <c r="E184" s="227" t="s">
        <v>21</v>
      </c>
      <c r="F184" s="228" t="s">
        <v>314</v>
      </c>
      <c r="G184" s="225"/>
      <c r="H184" s="229">
        <v>7.9039999999999999</v>
      </c>
      <c r="I184" s="230"/>
      <c r="J184" s="225"/>
      <c r="K184" s="225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145</v>
      </c>
      <c r="AU184" s="235" t="s">
        <v>87</v>
      </c>
      <c r="AV184" s="13" t="s">
        <v>87</v>
      </c>
      <c r="AW184" s="13" t="s">
        <v>38</v>
      </c>
      <c r="AX184" s="13" t="s">
        <v>77</v>
      </c>
      <c r="AY184" s="235" t="s">
        <v>133</v>
      </c>
    </row>
    <row r="185" s="14" customFormat="1">
      <c r="A185" s="14"/>
      <c r="B185" s="246"/>
      <c r="C185" s="247"/>
      <c r="D185" s="226" t="s">
        <v>145</v>
      </c>
      <c r="E185" s="248" t="s">
        <v>21</v>
      </c>
      <c r="F185" s="249" t="s">
        <v>283</v>
      </c>
      <c r="G185" s="247"/>
      <c r="H185" s="250">
        <v>14.504</v>
      </c>
      <c r="I185" s="251"/>
      <c r="J185" s="247"/>
      <c r="K185" s="247"/>
      <c r="L185" s="252"/>
      <c r="M185" s="253"/>
      <c r="N185" s="254"/>
      <c r="O185" s="254"/>
      <c r="P185" s="254"/>
      <c r="Q185" s="254"/>
      <c r="R185" s="254"/>
      <c r="S185" s="254"/>
      <c r="T185" s="25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6" t="s">
        <v>145</v>
      </c>
      <c r="AU185" s="256" t="s">
        <v>87</v>
      </c>
      <c r="AV185" s="14" t="s">
        <v>141</v>
      </c>
      <c r="AW185" s="14" t="s">
        <v>38</v>
      </c>
      <c r="AX185" s="14" t="s">
        <v>85</v>
      </c>
      <c r="AY185" s="256" t="s">
        <v>133</v>
      </c>
    </row>
    <row r="186" s="13" customFormat="1">
      <c r="A186" s="13"/>
      <c r="B186" s="224"/>
      <c r="C186" s="225"/>
      <c r="D186" s="226" t="s">
        <v>145</v>
      </c>
      <c r="E186" s="225"/>
      <c r="F186" s="228" t="s">
        <v>315</v>
      </c>
      <c r="G186" s="225"/>
      <c r="H186" s="229">
        <v>15.954000000000001</v>
      </c>
      <c r="I186" s="230"/>
      <c r="J186" s="225"/>
      <c r="K186" s="225"/>
      <c r="L186" s="231"/>
      <c r="M186" s="232"/>
      <c r="N186" s="233"/>
      <c r="O186" s="233"/>
      <c r="P186" s="233"/>
      <c r="Q186" s="233"/>
      <c r="R186" s="233"/>
      <c r="S186" s="233"/>
      <c r="T186" s="23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5" t="s">
        <v>145</v>
      </c>
      <c r="AU186" s="235" t="s">
        <v>87</v>
      </c>
      <c r="AV186" s="13" t="s">
        <v>87</v>
      </c>
      <c r="AW186" s="13" t="s">
        <v>4</v>
      </c>
      <c r="AX186" s="13" t="s">
        <v>85</v>
      </c>
      <c r="AY186" s="235" t="s">
        <v>133</v>
      </c>
    </row>
    <row r="187" s="2" customFormat="1" ht="24.15" customHeight="1">
      <c r="A187" s="40"/>
      <c r="B187" s="41"/>
      <c r="C187" s="206" t="s">
        <v>316</v>
      </c>
      <c r="D187" s="206" t="s">
        <v>136</v>
      </c>
      <c r="E187" s="207" t="s">
        <v>317</v>
      </c>
      <c r="F187" s="208" t="s">
        <v>318</v>
      </c>
      <c r="G187" s="209" t="s">
        <v>235</v>
      </c>
      <c r="H187" s="210">
        <v>0.20899999999999999</v>
      </c>
      <c r="I187" s="211"/>
      <c r="J187" s="212">
        <f>ROUND(I187*H187,2)</f>
        <v>0</v>
      </c>
      <c r="K187" s="208" t="s">
        <v>140</v>
      </c>
      <c r="L187" s="46"/>
      <c r="M187" s="213" t="s">
        <v>21</v>
      </c>
      <c r="N187" s="214" t="s">
        <v>48</v>
      </c>
      <c r="O187" s="86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232</v>
      </c>
      <c r="AT187" s="217" t="s">
        <v>136</v>
      </c>
      <c r="AU187" s="217" t="s">
        <v>87</v>
      </c>
      <c r="AY187" s="19" t="s">
        <v>133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85</v>
      </c>
      <c r="BK187" s="218">
        <f>ROUND(I187*H187,2)</f>
        <v>0</v>
      </c>
      <c r="BL187" s="19" t="s">
        <v>232</v>
      </c>
      <c r="BM187" s="217" t="s">
        <v>319</v>
      </c>
    </row>
    <row r="188" s="2" customFormat="1">
      <c r="A188" s="40"/>
      <c r="B188" s="41"/>
      <c r="C188" s="42"/>
      <c r="D188" s="219" t="s">
        <v>143</v>
      </c>
      <c r="E188" s="42"/>
      <c r="F188" s="220" t="s">
        <v>320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143</v>
      </c>
      <c r="AU188" s="19" t="s">
        <v>87</v>
      </c>
    </row>
    <row r="189" s="12" customFormat="1" ht="22.8" customHeight="1">
      <c r="A189" s="12"/>
      <c r="B189" s="190"/>
      <c r="C189" s="191"/>
      <c r="D189" s="192" t="s">
        <v>76</v>
      </c>
      <c r="E189" s="204" t="s">
        <v>321</v>
      </c>
      <c r="F189" s="204" t="s">
        <v>322</v>
      </c>
      <c r="G189" s="191"/>
      <c r="H189" s="191"/>
      <c r="I189" s="194"/>
      <c r="J189" s="205">
        <f>BK189</f>
        <v>0</v>
      </c>
      <c r="K189" s="191"/>
      <c r="L189" s="196"/>
      <c r="M189" s="197"/>
      <c r="N189" s="198"/>
      <c r="O189" s="198"/>
      <c r="P189" s="199">
        <f>SUM(P190:P197)</f>
        <v>0</v>
      </c>
      <c r="Q189" s="198"/>
      <c r="R189" s="199">
        <f>SUM(R190:R197)</f>
        <v>0</v>
      </c>
      <c r="S189" s="198"/>
      <c r="T189" s="200">
        <f>SUM(T190:T197)</f>
        <v>0.00080000000000000004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01" t="s">
        <v>87</v>
      </c>
      <c r="AT189" s="202" t="s">
        <v>76</v>
      </c>
      <c r="AU189" s="202" t="s">
        <v>85</v>
      </c>
      <c r="AY189" s="201" t="s">
        <v>133</v>
      </c>
      <c r="BK189" s="203">
        <f>SUM(BK190:BK197)</f>
        <v>0</v>
      </c>
    </row>
    <row r="190" s="2" customFormat="1" ht="21.75" customHeight="1">
      <c r="A190" s="40"/>
      <c r="B190" s="41"/>
      <c r="C190" s="206" t="s">
        <v>323</v>
      </c>
      <c r="D190" s="206" t="s">
        <v>136</v>
      </c>
      <c r="E190" s="207" t="s">
        <v>324</v>
      </c>
      <c r="F190" s="208" t="s">
        <v>325</v>
      </c>
      <c r="G190" s="209" t="s">
        <v>326</v>
      </c>
      <c r="H190" s="210">
        <v>1</v>
      </c>
      <c r="I190" s="211"/>
      <c r="J190" s="212">
        <f>ROUND(I190*H190,2)</f>
        <v>0</v>
      </c>
      <c r="K190" s="208" t="s">
        <v>21</v>
      </c>
      <c r="L190" s="46"/>
      <c r="M190" s="213" t="s">
        <v>21</v>
      </c>
      <c r="N190" s="214" t="s">
        <v>48</v>
      </c>
      <c r="O190" s="86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232</v>
      </c>
      <c r="AT190" s="217" t="s">
        <v>136</v>
      </c>
      <c r="AU190" s="217" t="s">
        <v>87</v>
      </c>
      <c r="AY190" s="19" t="s">
        <v>133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85</v>
      </c>
      <c r="BK190" s="218">
        <f>ROUND(I190*H190,2)</f>
        <v>0</v>
      </c>
      <c r="BL190" s="19" t="s">
        <v>232</v>
      </c>
      <c r="BM190" s="217" t="s">
        <v>327</v>
      </c>
    </row>
    <row r="191" s="13" customFormat="1">
      <c r="A191" s="13"/>
      <c r="B191" s="224"/>
      <c r="C191" s="225"/>
      <c r="D191" s="226" t="s">
        <v>145</v>
      </c>
      <c r="E191" s="227" t="s">
        <v>21</v>
      </c>
      <c r="F191" s="228" t="s">
        <v>328</v>
      </c>
      <c r="G191" s="225"/>
      <c r="H191" s="229">
        <v>1</v>
      </c>
      <c r="I191" s="230"/>
      <c r="J191" s="225"/>
      <c r="K191" s="225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145</v>
      </c>
      <c r="AU191" s="235" t="s">
        <v>87</v>
      </c>
      <c r="AV191" s="13" t="s">
        <v>87</v>
      </c>
      <c r="AW191" s="13" t="s">
        <v>38</v>
      </c>
      <c r="AX191" s="13" t="s">
        <v>85</v>
      </c>
      <c r="AY191" s="235" t="s">
        <v>133</v>
      </c>
    </row>
    <row r="192" s="2" customFormat="1" ht="21.75" customHeight="1">
      <c r="A192" s="40"/>
      <c r="B192" s="41"/>
      <c r="C192" s="206" t="s">
        <v>329</v>
      </c>
      <c r="D192" s="206" t="s">
        <v>136</v>
      </c>
      <c r="E192" s="207" t="s">
        <v>330</v>
      </c>
      <c r="F192" s="208" t="s">
        <v>331</v>
      </c>
      <c r="G192" s="209" t="s">
        <v>326</v>
      </c>
      <c r="H192" s="210">
        <v>1</v>
      </c>
      <c r="I192" s="211"/>
      <c r="J192" s="212">
        <f>ROUND(I192*H192,2)</f>
        <v>0</v>
      </c>
      <c r="K192" s="208" t="s">
        <v>21</v>
      </c>
      <c r="L192" s="46"/>
      <c r="M192" s="213" t="s">
        <v>21</v>
      </c>
      <c r="N192" s="214" t="s">
        <v>48</v>
      </c>
      <c r="O192" s="86"/>
      <c r="P192" s="215">
        <f>O192*H192</f>
        <v>0</v>
      </c>
      <c r="Q192" s="215">
        <v>0</v>
      </c>
      <c r="R192" s="215">
        <f>Q192*H192</f>
        <v>0</v>
      </c>
      <c r="S192" s="215">
        <v>0.00080000000000000004</v>
      </c>
      <c r="T192" s="216">
        <f>S192*H192</f>
        <v>0.00080000000000000004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232</v>
      </c>
      <c r="AT192" s="217" t="s">
        <v>136</v>
      </c>
      <c r="AU192" s="217" t="s">
        <v>87</v>
      </c>
      <c r="AY192" s="19" t="s">
        <v>133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85</v>
      </c>
      <c r="BK192" s="218">
        <f>ROUND(I192*H192,2)</f>
        <v>0</v>
      </c>
      <c r="BL192" s="19" t="s">
        <v>232</v>
      </c>
      <c r="BM192" s="217" t="s">
        <v>332</v>
      </c>
    </row>
    <row r="193" s="13" customFormat="1">
      <c r="A193" s="13"/>
      <c r="B193" s="224"/>
      <c r="C193" s="225"/>
      <c r="D193" s="226" t="s">
        <v>145</v>
      </c>
      <c r="E193" s="227" t="s">
        <v>21</v>
      </c>
      <c r="F193" s="228" t="s">
        <v>328</v>
      </c>
      <c r="G193" s="225"/>
      <c r="H193" s="229">
        <v>1</v>
      </c>
      <c r="I193" s="230"/>
      <c r="J193" s="225"/>
      <c r="K193" s="225"/>
      <c r="L193" s="231"/>
      <c r="M193" s="232"/>
      <c r="N193" s="233"/>
      <c r="O193" s="233"/>
      <c r="P193" s="233"/>
      <c r="Q193" s="233"/>
      <c r="R193" s="233"/>
      <c r="S193" s="233"/>
      <c r="T193" s="23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5" t="s">
        <v>145</v>
      </c>
      <c r="AU193" s="235" t="s">
        <v>87</v>
      </c>
      <c r="AV193" s="13" t="s">
        <v>87</v>
      </c>
      <c r="AW193" s="13" t="s">
        <v>38</v>
      </c>
      <c r="AX193" s="13" t="s">
        <v>85</v>
      </c>
      <c r="AY193" s="235" t="s">
        <v>133</v>
      </c>
    </row>
    <row r="194" s="2" customFormat="1" ht="16.5" customHeight="1">
      <c r="A194" s="40"/>
      <c r="B194" s="41"/>
      <c r="C194" s="206" t="s">
        <v>287</v>
      </c>
      <c r="D194" s="206" t="s">
        <v>136</v>
      </c>
      <c r="E194" s="207" t="s">
        <v>333</v>
      </c>
      <c r="F194" s="208" t="s">
        <v>334</v>
      </c>
      <c r="G194" s="209" t="s">
        <v>326</v>
      </c>
      <c r="H194" s="210">
        <v>1</v>
      </c>
      <c r="I194" s="211"/>
      <c r="J194" s="212">
        <f>ROUND(I194*H194,2)</f>
        <v>0</v>
      </c>
      <c r="K194" s="208" t="s">
        <v>21</v>
      </c>
      <c r="L194" s="46"/>
      <c r="M194" s="213" t="s">
        <v>21</v>
      </c>
      <c r="N194" s="214" t="s">
        <v>48</v>
      </c>
      <c r="O194" s="86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232</v>
      </c>
      <c r="AT194" s="217" t="s">
        <v>136</v>
      </c>
      <c r="AU194" s="217" t="s">
        <v>87</v>
      </c>
      <c r="AY194" s="19" t="s">
        <v>133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85</v>
      </c>
      <c r="BK194" s="218">
        <f>ROUND(I194*H194,2)</f>
        <v>0</v>
      </c>
      <c r="BL194" s="19" t="s">
        <v>232</v>
      </c>
      <c r="BM194" s="217" t="s">
        <v>335</v>
      </c>
    </row>
    <row r="195" s="13" customFormat="1">
      <c r="A195" s="13"/>
      <c r="B195" s="224"/>
      <c r="C195" s="225"/>
      <c r="D195" s="226" t="s">
        <v>145</v>
      </c>
      <c r="E195" s="227" t="s">
        <v>21</v>
      </c>
      <c r="F195" s="228" t="s">
        <v>336</v>
      </c>
      <c r="G195" s="225"/>
      <c r="H195" s="229">
        <v>1</v>
      </c>
      <c r="I195" s="230"/>
      <c r="J195" s="225"/>
      <c r="K195" s="225"/>
      <c r="L195" s="231"/>
      <c r="M195" s="232"/>
      <c r="N195" s="233"/>
      <c r="O195" s="233"/>
      <c r="P195" s="233"/>
      <c r="Q195" s="233"/>
      <c r="R195" s="233"/>
      <c r="S195" s="233"/>
      <c r="T195" s="23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5" t="s">
        <v>145</v>
      </c>
      <c r="AU195" s="235" t="s">
        <v>87</v>
      </c>
      <c r="AV195" s="13" t="s">
        <v>87</v>
      </c>
      <c r="AW195" s="13" t="s">
        <v>38</v>
      </c>
      <c r="AX195" s="13" t="s">
        <v>85</v>
      </c>
      <c r="AY195" s="235" t="s">
        <v>133</v>
      </c>
    </row>
    <row r="196" s="2" customFormat="1" ht="16.5" customHeight="1">
      <c r="A196" s="40"/>
      <c r="B196" s="41"/>
      <c r="C196" s="206" t="s">
        <v>337</v>
      </c>
      <c r="D196" s="206" t="s">
        <v>136</v>
      </c>
      <c r="E196" s="207" t="s">
        <v>338</v>
      </c>
      <c r="F196" s="208" t="s">
        <v>339</v>
      </c>
      <c r="G196" s="209" t="s">
        <v>326</v>
      </c>
      <c r="H196" s="210">
        <v>1</v>
      </c>
      <c r="I196" s="211"/>
      <c r="J196" s="212">
        <f>ROUND(I196*H196,2)</f>
        <v>0</v>
      </c>
      <c r="K196" s="208" t="s">
        <v>21</v>
      </c>
      <c r="L196" s="46"/>
      <c r="M196" s="213" t="s">
        <v>21</v>
      </c>
      <c r="N196" s="214" t="s">
        <v>48</v>
      </c>
      <c r="O196" s="86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232</v>
      </c>
      <c r="AT196" s="217" t="s">
        <v>136</v>
      </c>
      <c r="AU196" s="217" t="s">
        <v>87</v>
      </c>
      <c r="AY196" s="19" t="s">
        <v>133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85</v>
      </c>
      <c r="BK196" s="218">
        <f>ROUND(I196*H196,2)</f>
        <v>0</v>
      </c>
      <c r="BL196" s="19" t="s">
        <v>232</v>
      </c>
      <c r="BM196" s="217" t="s">
        <v>340</v>
      </c>
    </row>
    <row r="197" s="13" customFormat="1">
      <c r="A197" s="13"/>
      <c r="B197" s="224"/>
      <c r="C197" s="225"/>
      <c r="D197" s="226" t="s">
        <v>145</v>
      </c>
      <c r="E197" s="227" t="s">
        <v>21</v>
      </c>
      <c r="F197" s="228" t="s">
        <v>328</v>
      </c>
      <c r="G197" s="225"/>
      <c r="H197" s="229">
        <v>1</v>
      </c>
      <c r="I197" s="230"/>
      <c r="J197" s="225"/>
      <c r="K197" s="225"/>
      <c r="L197" s="231"/>
      <c r="M197" s="232"/>
      <c r="N197" s="233"/>
      <c r="O197" s="233"/>
      <c r="P197" s="233"/>
      <c r="Q197" s="233"/>
      <c r="R197" s="233"/>
      <c r="S197" s="233"/>
      <c r="T197" s="23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5" t="s">
        <v>145</v>
      </c>
      <c r="AU197" s="235" t="s">
        <v>87</v>
      </c>
      <c r="AV197" s="13" t="s">
        <v>87</v>
      </c>
      <c r="AW197" s="13" t="s">
        <v>38</v>
      </c>
      <c r="AX197" s="13" t="s">
        <v>85</v>
      </c>
      <c r="AY197" s="235" t="s">
        <v>133</v>
      </c>
    </row>
    <row r="198" s="12" customFormat="1" ht="22.8" customHeight="1">
      <c r="A198" s="12"/>
      <c r="B198" s="190"/>
      <c r="C198" s="191"/>
      <c r="D198" s="192" t="s">
        <v>76</v>
      </c>
      <c r="E198" s="204" t="s">
        <v>341</v>
      </c>
      <c r="F198" s="204" t="s">
        <v>342</v>
      </c>
      <c r="G198" s="191"/>
      <c r="H198" s="191"/>
      <c r="I198" s="194"/>
      <c r="J198" s="205">
        <f>BK198</f>
        <v>0</v>
      </c>
      <c r="K198" s="191"/>
      <c r="L198" s="196"/>
      <c r="M198" s="197"/>
      <c r="N198" s="198"/>
      <c r="O198" s="198"/>
      <c r="P198" s="199">
        <f>SUM(P199:P208)</f>
        <v>0</v>
      </c>
      <c r="Q198" s="198"/>
      <c r="R198" s="199">
        <f>SUM(R199:R208)</f>
        <v>0.00528</v>
      </c>
      <c r="S198" s="198"/>
      <c r="T198" s="200">
        <f>SUM(T199:T208)</f>
        <v>0.014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1" t="s">
        <v>87</v>
      </c>
      <c r="AT198" s="202" t="s">
        <v>76</v>
      </c>
      <c r="AU198" s="202" t="s">
        <v>85</v>
      </c>
      <c r="AY198" s="201" t="s">
        <v>133</v>
      </c>
      <c r="BK198" s="203">
        <f>SUM(BK199:BK208)</f>
        <v>0</v>
      </c>
    </row>
    <row r="199" s="2" customFormat="1" ht="16.5" customHeight="1">
      <c r="A199" s="40"/>
      <c r="B199" s="41"/>
      <c r="C199" s="206" t="s">
        <v>343</v>
      </c>
      <c r="D199" s="206" t="s">
        <v>136</v>
      </c>
      <c r="E199" s="207" t="s">
        <v>344</v>
      </c>
      <c r="F199" s="208" t="s">
        <v>345</v>
      </c>
      <c r="G199" s="209" t="s">
        <v>149</v>
      </c>
      <c r="H199" s="210">
        <v>6</v>
      </c>
      <c r="I199" s="211"/>
      <c r="J199" s="212">
        <f>ROUND(I199*H199,2)</f>
        <v>0</v>
      </c>
      <c r="K199" s="208" t="s">
        <v>140</v>
      </c>
      <c r="L199" s="46"/>
      <c r="M199" s="213" t="s">
        <v>21</v>
      </c>
      <c r="N199" s="214" t="s">
        <v>48</v>
      </c>
      <c r="O199" s="86"/>
      <c r="P199" s="215">
        <f>O199*H199</f>
        <v>0</v>
      </c>
      <c r="Q199" s="215">
        <v>0</v>
      </c>
      <c r="R199" s="215">
        <f>Q199*H199</f>
        <v>0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232</v>
      </c>
      <c r="AT199" s="217" t="s">
        <v>136</v>
      </c>
      <c r="AU199" s="217" t="s">
        <v>87</v>
      </c>
      <c r="AY199" s="19" t="s">
        <v>133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85</v>
      </c>
      <c r="BK199" s="218">
        <f>ROUND(I199*H199,2)</f>
        <v>0</v>
      </c>
      <c r="BL199" s="19" t="s">
        <v>232</v>
      </c>
      <c r="BM199" s="217" t="s">
        <v>346</v>
      </c>
    </row>
    <row r="200" s="2" customFormat="1">
      <c r="A200" s="40"/>
      <c r="B200" s="41"/>
      <c r="C200" s="42"/>
      <c r="D200" s="219" t="s">
        <v>143</v>
      </c>
      <c r="E200" s="42"/>
      <c r="F200" s="220" t="s">
        <v>347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143</v>
      </c>
      <c r="AU200" s="19" t="s">
        <v>87</v>
      </c>
    </row>
    <row r="201" s="13" customFormat="1">
      <c r="A201" s="13"/>
      <c r="B201" s="224"/>
      <c r="C201" s="225"/>
      <c r="D201" s="226" t="s">
        <v>145</v>
      </c>
      <c r="E201" s="227" t="s">
        <v>21</v>
      </c>
      <c r="F201" s="228" t="s">
        <v>348</v>
      </c>
      <c r="G201" s="225"/>
      <c r="H201" s="229">
        <v>6</v>
      </c>
      <c r="I201" s="230"/>
      <c r="J201" s="225"/>
      <c r="K201" s="225"/>
      <c r="L201" s="231"/>
      <c r="M201" s="232"/>
      <c r="N201" s="233"/>
      <c r="O201" s="233"/>
      <c r="P201" s="233"/>
      <c r="Q201" s="233"/>
      <c r="R201" s="233"/>
      <c r="S201" s="233"/>
      <c r="T201" s="23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5" t="s">
        <v>145</v>
      </c>
      <c r="AU201" s="235" t="s">
        <v>87</v>
      </c>
      <c r="AV201" s="13" t="s">
        <v>87</v>
      </c>
      <c r="AW201" s="13" t="s">
        <v>38</v>
      </c>
      <c r="AX201" s="13" t="s">
        <v>85</v>
      </c>
      <c r="AY201" s="235" t="s">
        <v>133</v>
      </c>
    </row>
    <row r="202" s="2" customFormat="1" ht="16.5" customHeight="1">
      <c r="A202" s="40"/>
      <c r="B202" s="41"/>
      <c r="C202" s="236" t="s">
        <v>349</v>
      </c>
      <c r="D202" s="236" t="s">
        <v>225</v>
      </c>
      <c r="E202" s="237" t="s">
        <v>350</v>
      </c>
      <c r="F202" s="238" t="s">
        <v>351</v>
      </c>
      <c r="G202" s="239" t="s">
        <v>149</v>
      </c>
      <c r="H202" s="240">
        <v>6</v>
      </c>
      <c r="I202" s="241"/>
      <c r="J202" s="242">
        <f>ROUND(I202*H202,2)</f>
        <v>0</v>
      </c>
      <c r="K202" s="238" t="s">
        <v>21</v>
      </c>
      <c r="L202" s="243"/>
      <c r="M202" s="244" t="s">
        <v>21</v>
      </c>
      <c r="N202" s="245" t="s">
        <v>48</v>
      </c>
      <c r="O202" s="86"/>
      <c r="P202" s="215">
        <f>O202*H202</f>
        <v>0</v>
      </c>
      <c r="Q202" s="215">
        <v>0.00088000000000000003</v>
      </c>
      <c r="R202" s="215">
        <f>Q202*H202</f>
        <v>0.00528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287</v>
      </c>
      <c r="AT202" s="217" t="s">
        <v>225</v>
      </c>
      <c r="AU202" s="217" t="s">
        <v>87</v>
      </c>
      <c r="AY202" s="19" t="s">
        <v>133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85</v>
      </c>
      <c r="BK202" s="218">
        <f>ROUND(I202*H202,2)</f>
        <v>0</v>
      </c>
      <c r="BL202" s="19" t="s">
        <v>232</v>
      </c>
      <c r="BM202" s="217" t="s">
        <v>352</v>
      </c>
    </row>
    <row r="203" s="13" customFormat="1">
      <c r="A203" s="13"/>
      <c r="B203" s="224"/>
      <c r="C203" s="225"/>
      <c r="D203" s="226" t="s">
        <v>145</v>
      </c>
      <c r="E203" s="227" t="s">
        <v>21</v>
      </c>
      <c r="F203" s="228" t="s">
        <v>353</v>
      </c>
      <c r="G203" s="225"/>
      <c r="H203" s="229">
        <v>6</v>
      </c>
      <c r="I203" s="230"/>
      <c r="J203" s="225"/>
      <c r="K203" s="225"/>
      <c r="L203" s="231"/>
      <c r="M203" s="232"/>
      <c r="N203" s="233"/>
      <c r="O203" s="233"/>
      <c r="P203" s="233"/>
      <c r="Q203" s="233"/>
      <c r="R203" s="233"/>
      <c r="S203" s="233"/>
      <c r="T203" s="23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5" t="s">
        <v>145</v>
      </c>
      <c r="AU203" s="235" t="s">
        <v>87</v>
      </c>
      <c r="AV203" s="13" t="s">
        <v>87</v>
      </c>
      <c r="AW203" s="13" t="s">
        <v>38</v>
      </c>
      <c r="AX203" s="13" t="s">
        <v>85</v>
      </c>
      <c r="AY203" s="235" t="s">
        <v>133</v>
      </c>
    </row>
    <row r="204" s="2" customFormat="1" ht="24.15" customHeight="1">
      <c r="A204" s="40"/>
      <c r="B204" s="41"/>
      <c r="C204" s="206" t="s">
        <v>354</v>
      </c>
      <c r="D204" s="206" t="s">
        <v>136</v>
      </c>
      <c r="E204" s="207" t="s">
        <v>355</v>
      </c>
      <c r="F204" s="208" t="s">
        <v>356</v>
      </c>
      <c r="G204" s="209" t="s">
        <v>149</v>
      </c>
      <c r="H204" s="210">
        <v>4</v>
      </c>
      <c r="I204" s="211"/>
      <c r="J204" s="212">
        <f>ROUND(I204*H204,2)</f>
        <v>0</v>
      </c>
      <c r="K204" s="208" t="s">
        <v>140</v>
      </c>
      <c r="L204" s="46"/>
      <c r="M204" s="213" t="s">
        <v>21</v>
      </c>
      <c r="N204" s="214" t="s">
        <v>48</v>
      </c>
      <c r="O204" s="86"/>
      <c r="P204" s="215">
        <f>O204*H204</f>
        <v>0</v>
      </c>
      <c r="Q204" s="215">
        <v>0</v>
      </c>
      <c r="R204" s="215">
        <f>Q204*H204</f>
        <v>0</v>
      </c>
      <c r="S204" s="215">
        <v>0.0035000000000000001</v>
      </c>
      <c r="T204" s="216">
        <f>S204*H204</f>
        <v>0.014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232</v>
      </c>
      <c r="AT204" s="217" t="s">
        <v>136</v>
      </c>
      <c r="AU204" s="217" t="s">
        <v>87</v>
      </c>
      <c r="AY204" s="19" t="s">
        <v>133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85</v>
      </c>
      <c r="BK204" s="218">
        <f>ROUND(I204*H204,2)</f>
        <v>0</v>
      </c>
      <c r="BL204" s="19" t="s">
        <v>232</v>
      </c>
      <c r="BM204" s="217" t="s">
        <v>357</v>
      </c>
    </row>
    <row r="205" s="2" customFormat="1">
      <c r="A205" s="40"/>
      <c r="B205" s="41"/>
      <c r="C205" s="42"/>
      <c r="D205" s="219" t="s">
        <v>143</v>
      </c>
      <c r="E205" s="42"/>
      <c r="F205" s="220" t="s">
        <v>358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143</v>
      </c>
      <c r="AU205" s="19" t="s">
        <v>87</v>
      </c>
    </row>
    <row r="206" s="13" customFormat="1">
      <c r="A206" s="13"/>
      <c r="B206" s="224"/>
      <c r="C206" s="225"/>
      <c r="D206" s="226" t="s">
        <v>145</v>
      </c>
      <c r="E206" s="227" t="s">
        <v>21</v>
      </c>
      <c r="F206" s="228" t="s">
        <v>359</v>
      </c>
      <c r="G206" s="225"/>
      <c r="H206" s="229">
        <v>4</v>
      </c>
      <c r="I206" s="230"/>
      <c r="J206" s="225"/>
      <c r="K206" s="225"/>
      <c r="L206" s="231"/>
      <c r="M206" s="232"/>
      <c r="N206" s="233"/>
      <c r="O206" s="233"/>
      <c r="P206" s="233"/>
      <c r="Q206" s="233"/>
      <c r="R206" s="233"/>
      <c r="S206" s="233"/>
      <c r="T206" s="23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5" t="s">
        <v>145</v>
      </c>
      <c r="AU206" s="235" t="s">
        <v>87</v>
      </c>
      <c r="AV206" s="13" t="s">
        <v>87</v>
      </c>
      <c r="AW206" s="13" t="s">
        <v>38</v>
      </c>
      <c r="AX206" s="13" t="s">
        <v>85</v>
      </c>
      <c r="AY206" s="235" t="s">
        <v>133</v>
      </c>
    </row>
    <row r="207" s="2" customFormat="1" ht="24.15" customHeight="1">
      <c r="A207" s="40"/>
      <c r="B207" s="41"/>
      <c r="C207" s="206" t="s">
        <v>360</v>
      </c>
      <c r="D207" s="206" t="s">
        <v>136</v>
      </c>
      <c r="E207" s="207" t="s">
        <v>361</v>
      </c>
      <c r="F207" s="208" t="s">
        <v>362</v>
      </c>
      <c r="G207" s="209" t="s">
        <v>235</v>
      </c>
      <c r="H207" s="210">
        <v>0.0050000000000000001</v>
      </c>
      <c r="I207" s="211"/>
      <c r="J207" s="212">
        <f>ROUND(I207*H207,2)</f>
        <v>0</v>
      </c>
      <c r="K207" s="208" t="s">
        <v>140</v>
      </c>
      <c r="L207" s="46"/>
      <c r="M207" s="213" t="s">
        <v>21</v>
      </c>
      <c r="N207" s="214" t="s">
        <v>48</v>
      </c>
      <c r="O207" s="86"/>
      <c r="P207" s="215">
        <f>O207*H207</f>
        <v>0</v>
      </c>
      <c r="Q207" s="215">
        <v>0</v>
      </c>
      <c r="R207" s="215">
        <f>Q207*H207</f>
        <v>0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232</v>
      </c>
      <c r="AT207" s="217" t="s">
        <v>136</v>
      </c>
      <c r="AU207" s="217" t="s">
        <v>87</v>
      </c>
      <c r="AY207" s="19" t="s">
        <v>133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85</v>
      </c>
      <c r="BK207" s="218">
        <f>ROUND(I207*H207,2)</f>
        <v>0</v>
      </c>
      <c r="BL207" s="19" t="s">
        <v>232</v>
      </c>
      <c r="BM207" s="217" t="s">
        <v>363</v>
      </c>
    </row>
    <row r="208" s="2" customFormat="1">
      <c r="A208" s="40"/>
      <c r="B208" s="41"/>
      <c r="C208" s="42"/>
      <c r="D208" s="219" t="s">
        <v>143</v>
      </c>
      <c r="E208" s="42"/>
      <c r="F208" s="220" t="s">
        <v>364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143</v>
      </c>
      <c r="AU208" s="19" t="s">
        <v>87</v>
      </c>
    </row>
    <row r="209" s="12" customFormat="1" ht="22.8" customHeight="1">
      <c r="A209" s="12"/>
      <c r="B209" s="190"/>
      <c r="C209" s="191"/>
      <c r="D209" s="192" t="s">
        <v>76</v>
      </c>
      <c r="E209" s="204" t="s">
        <v>365</v>
      </c>
      <c r="F209" s="204" t="s">
        <v>366</v>
      </c>
      <c r="G209" s="191"/>
      <c r="H209" s="191"/>
      <c r="I209" s="194"/>
      <c r="J209" s="205">
        <f>BK209</f>
        <v>0</v>
      </c>
      <c r="K209" s="191"/>
      <c r="L209" s="196"/>
      <c r="M209" s="197"/>
      <c r="N209" s="198"/>
      <c r="O209" s="198"/>
      <c r="P209" s="199">
        <f>SUM(P210:P212)</f>
        <v>0</v>
      </c>
      <c r="Q209" s="198"/>
      <c r="R209" s="199">
        <f>SUM(R210:R212)</f>
        <v>0</v>
      </c>
      <c r="S209" s="198"/>
      <c r="T209" s="200">
        <f>SUM(T210:T212)</f>
        <v>0.25939200000000001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1" t="s">
        <v>87</v>
      </c>
      <c r="AT209" s="202" t="s">
        <v>76</v>
      </c>
      <c r="AU209" s="202" t="s">
        <v>85</v>
      </c>
      <c r="AY209" s="201" t="s">
        <v>133</v>
      </c>
      <c r="BK209" s="203">
        <f>SUM(BK210:BK212)</f>
        <v>0</v>
      </c>
    </row>
    <row r="210" s="2" customFormat="1" ht="24.15" customHeight="1">
      <c r="A210" s="40"/>
      <c r="B210" s="41"/>
      <c r="C210" s="206" t="s">
        <v>367</v>
      </c>
      <c r="D210" s="206" t="s">
        <v>136</v>
      </c>
      <c r="E210" s="207" t="s">
        <v>368</v>
      </c>
      <c r="F210" s="208" t="s">
        <v>369</v>
      </c>
      <c r="G210" s="209" t="s">
        <v>139</v>
      </c>
      <c r="H210" s="210">
        <v>19.300000000000001</v>
      </c>
      <c r="I210" s="211"/>
      <c r="J210" s="212">
        <f>ROUND(I210*H210,2)</f>
        <v>0</v>
      </c>
      <c r="K210" s="208" t="s">
        <v>140</v>
      </c>
      <c r="L210" s="46"/>
      <c r="M210" s="213" t="s">
        <v>21</v>
      </c>
      <c r="N210" s="214" t="s">
        <v>48</v>
      </c>
      <c r="O210" s="86"/>
      <c r="P210" s="215">
        <f>O210*H210</f>
        <v>0</v>
      </c>
      <c r="Q210" s="215">
        <v>0</v>
      </c>
      <c r="R210" s="215">
        <f>Q210*H210</f>
        <v>0</v>
      </c>
      <c r="S210" s="215">
        <v>0.013440000000000001</v>
      </c>
      <c r="T210" s="216">
        <f>S210*H210</f>
        <v>0.25939200000000001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232</v>
      </c>
      <c r="AT210" s="217" t="s">
        <v>136</v>
      </c>
      <c r="AU210" s="217" t="s">
        <v>87</v>
      </c>
      <c r="AY210" s="19" t="s">
        <v>133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85</v>
      </c>
      <c r="BK210" s="218">
        <f>ROUND(I210*H210,2)</f>
        <v>0</v>
      </c>
      <c r="BL210" s="19" t="s">
        <v>232</v>
      </c>
      <c r="BM210" s="217" t="s">
        <v>370</v>
      </c>
    </row>
    <row r="211" s="2" customFormat="1">
      <c r="A211" s="40"/>
      <c r="B211" s="41"/>
      <c r="C211" s="42"/>
      <c r="D211" s="219" t="s">
        <v>143</v>
      </c>
      <c r="E211" s="42"/>
      <c r="F211" s="220" t="s">
        <v>371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143</v>
      </c>
      <c r="AU211" s="19" t="s">
        <v>87</v>
      </c>
    </row>
    <row r="212" s="13" customFormat="1">
      <c r="A212" s="13"/>
      <c r="B212" s="224"/>
      <c r="C212" s="225"/>
      <c r="D212" s="226" t="s">
        <v>145</v>
      </c>
      <c r="E212" s="227" t="s">
        <v>21</v>
      </c>
      <c r="F212" s="228" t="s">
        <v>372</v>
      </c>
      <c r="G212" s="225"/>
      <c r="H212" s="229">
        <v>19.300000000000001</v>
      </c>
      <c r="I212" s="230"/>
      <c r="J212" s="225"/>
      <c r="K212" s="225"/>
      <c r="L212" s="231"/>
      <c r="M212" s="232"/>
      <c r="N212" s="233"/>
      <c r="O212" s="233"/>
      <c r="P212" s="233"/>
      <c r="Q212" s="233"/>
      <c r="R212" s="233"/>
      <c r="S212" s="233"/>
      <c r="T212" s="23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5" t="s">
        <v>145</v>
      </c>
      <c r="AU212" s="235" t="s">
        <v>87</v>
      </c>
      <c r="AV212" s="13" t="s">
        <v>87</v>
      </c>
      <c r="AW212" s="13" t="s">
        <v>38</v>
      </c>
      <c r="AX212" s="13" t="s">
        <v>85</v>
      </c>
      <c r="AY212" s="235" t="s">
        <v>133</v>
      </c>
    </row>
    <row r="213" s="12" customFormat="1" ht="22.8" customHeight="1">
      <c r="A213" s="12"/>
      <c r="B213" s="190"/>
      <c r="C213" s="191"/>
      <c r="D213" s="192" t="s">
        <v>76</v>
      </c>
      <c r="E213" s="204" t="s">
        <v>373</v>
      </c>
      <c r="F213" s="204" t="s">
        <v>374</v>
      </c>
      <c r="G213" s="191"/>
      <c r="H213" s="191"/>
      <c r="I213" s="194"/>
      <c r="J213" s="205">
        <f>BK213</f>
        <v>0</v>
      </c>
      <c r="K213" s="191"/>
      <c r="L213" s="196"/>
      <c r="M213" s="197"/>
      <c r="N213" s="198"/>
      <c r="O213" s="198"/>
      <c r="P213" s="199">
        <f>SUM(P214:P220)</f>
        <v>0</v>
      </c>
      <c r="Q213" s="198"/>
      <c r="R213" s="199">
        <f>SUM(R214:R220)</f>
        <v>1.5721664</v>
      </c>
      <c r="S213" s="198"/>
      <c r="T213" s="200">
        <f>SUM(T214:T220)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01" t="s">
        <v>87</v>
      </c>
      <c r="AT213" s="202" t="s">
        <v>76</v>
      </c>
      <c r="AU213" s="202" t="s">
        <v>85</v>
      </c>
      <c r="AY213" s="201" t="s">
        <v>133</v>
      </c>
      <c r="BK213" s="203">
        <f>SUM(BK214:BK220)</f>
        <v>0</v>
      </c>
    </row>
    <row r="214" s="2" customFormat="1" ht="24.15" customHeight="1">
      <c r="A214" s="40"/>
      <c r="B214" s="41"/>
      <c r="C214" s="206" t="s">
        <v>375</v>
      </c>
      <c r="D214" s="206" t="s">
        <v>136</v>
      </c>
      <c r="E214" s="207" t="s">
        <v>376</v>
      </c>
      <c r="F214" s="208" t="s">
        <v>377</v>
      </c>
      <c r="G214" s="209" t="s">
        <v>139</v>
      </c>
      <c r="H214" s="210">
        <v>11.52</v>
      </c>
      <c r="I214" s="211"/>
      <c r="J214" s="212">
        <f>ROUND(I214*H214,2)</f>
        <v>0</v>
      </c>
      <c r="K214" s="208" t="s">
        <v>21</v>
      </c>
      <c r="L214" s="46"/>
      <c r="M214" s="213" t="s">
        <v>21</v>
      </c>
      <c r="N214" s="214" t="s">
        <v>48</v>
      </c>
      <c r="O214" s="86"/>
      <c r="P214" s="215">
        <f>O214*H214</f>
        <v>0</v>
      </c>
      <c r="Q214" s="215">
        <v>0.011820000000000001</v>
      </c>
      <c r="R214" s="215">
        <f>Q214*H214</f>
        <v>0.13616639999999999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232</v>
      </c>
      <c r="AT214" s="217" t="s">
        <v>136</v>
      </c>
      <c r="AU214" s="217" t="s">
        <v>87</v>
      </c>
      <c r="AY214" s="19" t="s">
        <v>133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85</v>
      </c>
      <c r="BK214" s="218">
        <f>ROUND(I214*H214,2)</f>
        <v>0</v>
      </c>
      <c r="BL214" s="19" t="s">
        <v>232</v>
      </c>
      <c r="BM214" s="217" t="s">
        <v>378</v>
      </c>
    </row>
    <row r="215" s="13" customFormat="1">
      <c r="A215" s="13"/>
      <c r="B215" s="224"/>
      <c r="C215" s="225"/>
      <c r="D215" s="226" t="s">
        <v>145</v>
      </c>
      <c r="E215" s="227" t="s">
        <v>21</v>
      </c>
      <c r="F215" s="228" t="s">
        <v>379</v>
      </c>
      <c r="G215" s="225"/>
      <c r="H215" s="229">
        <v>11.52</v>
      </c>
      <c r="I215" s="230"/>
      <c r="J215" s="225"/>
      <c r="K215" s="225"/>
      <c r="L215" s="231"/>
      <c r="M215" s="232"/>
      <c r="N215" s="233"/>
      <c r="O215" s="233"/>
      <c r="P215" s="233"/>
      <c r="Q215" s="233"/>
      <c r="R215" s="233"/>
      <c r="S215" s="233"/>
      <c r="T215" s="23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5" t="s">
        <v>145</v>
      </c>
      <c r="AU215" s="235" t="s">
        <v>87</v>
      </c>
      <c r="AV215" s="13" t="s">
        <v>87</v>
      </c>
      <c r="AW215" s="13" t="s">
        <v>38</v>
      </c>
      <c r="AX215" s="13" t="s">
        <v>85</v>
      </c>
      <c r="AY215" s="235" t="s">
        <v>133</v>
      </c>
    </row>
    <row r="216" s="2" customFormat="1" ht="33" customHeight="1">
      <c r="A216" s="40"/>
      <c r="B216" s="41"/>
      <c r="C216" s="206" t="s">
        <v>380</v>
      </c>
      <c r="D216" s="206" t="s">
        <v>136</v>
      </c>
      <c r="E216" s="207" t="s">
        <v>381</v>
      </c>
      <c r="F216" s="208" t="s">
        <v>382</v>
      </c>
      <c r="G216" s="209" t="s">
        <v>139</v>
      </c>
      <c r="H216" s="210">
        <v>50</v>
      </c>
      <c r="I216" s="211"/>
      <c r="J216" s="212">
        <f>ROUND(I216*H216,2)</f>
        <v>0</v>
      </c>
      <c r="K216" s="208" t="s">
        <v>140</v>
      </c>
      <c r="L216" s="46"/>
      <c r="M216" s="213" t="s">
        <v>21</v>
      </c>
      <c r="N216" s="214" t="s">
        <v>48</v>
      </c>
      <c r="O216" s="86"/>
      <c r="P216" s="215">
        <f>O216*H216</f>
        <v>0</v>
      </c>
      <c r="Q216" s="215">
        <v>0.028719999999999999</v>
      </c>
      <c r="R216" s="215">
        <f>Q216*H216</f>
        <v>1.4359999999999999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141</v>
      </c>
      <c r="AT216" s="217" t="s">
        <v>136</v>
      </c>
      <c r="AU216" s="217" t="s">
        <v>87</v>
      </c>
      <c r="AY216" s="19" t="s">
        <v>133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9" t="s">
        <v>85</v>
      </c>
      <c r="BK216" s="218">
        <f>ROUND(I216*H216,2)</f>
        <v>0</v>
      </c>
      <c r="BL216" s="19" t="s">
        <v>141</v>
      </c>
      <c r="BM216" s="217" t="s">
        <v>383</v>
      </c>
    </row>
    <row r="217" s="2" customFormat="1">
      <c r="A217" s="40"/>
      <c r="B217" s="41"/>
      <c r="C217" s="42"/>
      <c r="D217" s="219" t="s">
        <v>143</v>
      </c>
      <c r="E217" s="42"/>
      <c r="F217" s="220" t="s">
        <v>384</v>
      </c>
      <c r="G217" s="42"/>
      <c r="H217" s="42"/>
      <c r="I217" s="221"/>
      <c r="J217" s="42"/>
      <c r="K217" s="42"/>
      <c r="L217" s="46"/>
      <c r="M217" s="222"/>
      <c r="N217" s="223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143</v>
      </c>
      <c r="AU217" s="19" t="s">
        <v>87</v>
      </c>
    </row>
    <row r="218" s="13" customFormat="1">
      <c r="A218" s="13"/>
      <c r="B218" s="224"/>
      <c r="C218" s="225"/>
      <c r="D218" s="226" t="s">
        <v>145</v>
      </c>
      <c r="E218" s="227" t="s">
        <v>21</v>
      </c>
      <c r="F218" s="228" t="s">
        <v>385</v>
      </c>
      <c r="G218" s="225"/>
      <c r="H218" s="229">
        <v>50</v>
      </c>
      <c r="I218" s="230"/>
      <c r="J218" s="225"/>
      <c r="K218" s="225"/>
      <c r="L218" s="231"/>
      <c r="M218" s="232"/>
      <c r="N218" s="233"/>
      <c r="O218" s="233"/>
      <c r="P218" s="233"/>
      <c r="Q218" s="233"/>
      <c r="R218" s="233"/>
      <c r="S218" s="233"/>
      <c r="T218" s="23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5" t="s">
        <v>145</v>
      </c>
      <c r="AU218" s="235" t="s">
        <v>87</v>
      </c>
      <c r="AV218" s="13" t="s">
        <v>87</v>
      </c>
      <c r="AW218" s="13" t="s">
        <v>38</v>
      </c>
      <c r="AX218" s="13" t="s">
        <v>85</v>
      </c>
      <c r="AY218" s="235" t="s">
        <v>133</v>
      </c>
    </row>
    <row r="219" s="2" customFormat="1" ht="37.8" customHeight="1">
      <c r="A219" s="40"/>
      <c r="B219" s="41"/>
      <c r="C219" s="206" t="s">
        <v>386</v>
      </c>
      <c r="D219" s="206" t="s">
        <v>136</v>
      </c>
      <c r="E219" s="207" t="s">
        <v>387</v>
      </c>
      <c r="F219" s="208" t="s">
        <v>388</v>
      </c>
      <c r="G219" s="209" t="s">
        <v>235</v>
      </c>
      <c r="H219" s="210">
        <v>0.13600000000000001</v>
      </c>
      <c r="I219" s="211"/>
      <c r="J219" s="212">
        <f>ROUND(I219*H219,2)</f>
        <v>0</v>
      </c>
      <c r="K219" s="208" t="s">
        <v>140</v>
      </c>
      <c r="L219" s="46"/>
      <c r="M219" s="213" t="s">
        <v>21</v>
      </c>
      <c r="N219" s="214" t="s">
        <v>48</v>
      </c>
      <c r="O219" s="86"/>
      <c r="P219" s="215">
        <f>O219*H219</f>
        <v>0</v>
      </c>
      <c r="Q219" s="215">
        <v>0</v>
      </c>
      <c r="R219" s="215">
        <f>Q219*H219</f>
        <v>0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232</v>
      </c>
      <c r="AT219" s="217" t="s">
        <v>136</v>
      </c>
      <c r="AU219" s="217" t="s">
        <v>87</v>
      </c>
      <c r="AY219" s="19" t="s">
        <v>133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85</v>
      </c>
      <c r="BK219" s="218">
        <f>ROUND(I219*H219,2)</f>
        <v>0</v>
      </c>
      <c r="BL219" s="19" t="s">
        <v>232</v>
      </c>
      <c r="BM219" s="217" t="s">
        <v>389</v>
      </c>
    </row>
    <row r="220" s="2" customFormat="1">
      <c r="A220" s="40"/>
      <c r="B220" s="41"/>
      <c r="C220" s="42"/>
      <c r="D220" s="219" t="s">
        <v>143</v>
      </c>
      <c r="E220" s="42"/>
      <c r="F220" s="220" t="s">
        <v>390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143</v>
      </c>
      <c r="AU220" s="19" t="s">
        <v>87</v>
      </c>
    </row>
    <row r="221" s="12" customFormat="1" ht="22.8" customHeight="1">
      <c r="A221" s="12"/>
      <c r="B221" s="190"/>
      <c r="C221" s="191"/>
      <c r="D221" s="192" t="s">
        <v>76</v>
      </c>
      <c r="E221" s="204" t="s">
        <v>391</v>
      </c>
      <c r="F221" s="204" t="s">
        <v>392</v>
      </c>
      <c r="G221" s="191"/>
      <c r="H221" s="191"/>
      <c r="I221" s="194"/>
      <c r="J221" s="205">
        <f>BK221</f>
        <v>0</v>
      </c>
      <c r="K221" s="191"/>
      <c r="L221" s="196"/>
      <c r="M221" s="197"/>
      <c r="N221" s="198"/>
      <c r="O221" s="198"/>
      <c r="P221" s="199">
        <f>SUM(P222:P231)</f>
        <v>0</v>
      </c>
      <c r="Q221" s="198"/>
      <c r="R221" s="199">
        <f>SUM(R222:R231)</f>
        <v>0.148364</v>
      </c>
      <c r="S221" s="198"/>
      <c r="T221" s="200">
        <f>SUM(T222:T231)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01" t="s">
        <v>87</v>
      </c>
      <c r="AT221" s="202" t="s">
        <v>76</v>
      </c>
      <c r="AU221" s="202" t="s">
        <v>85</v>
      </c>
      <c r="AY221" s="201" t="s">
        <v>133</v>
      </c>
      <c r="BK221" s="203">
        <f>SUM(BK222:BK231)</f>
        <v>0</v>
      </c>
    </row>
    <row r="222" s="2" customFormat="1" ht="16.5" customHeight="1">
      <c r="A222" s="40"/>
      <c r="B222" s="41"/>
      <c r="C222" s="206" t="s">
        <v>393</v>
      </c>
      <c r="D222" s="206" t="s">
        <v>136</v>
      </c>
      <c r="E222" s="207" t="s">
        <v>394</v>
      </c>
      <c r="F222" s="208" t="s">
        <v>395</v>
      </c>
      <c r="G222" s="209" t="s">
        <v>173</v>
      </c>
      <c r="H222" s="210">
        <v>88.5</v>
      </c>
      <c r="I222" s="211"/>
      <c r="J222" s="212">
        <f>ROUND(I222*H222,2)</f>
        <v>0</v>
      </c>
      <c r="K222" s="208" t="s">
        <v>21</v>
      </c>
      <c r="L222" s="46"/>
      <c r="M222" s="213" t="s">
        <v>21</v>
      </c>
      <c r="N222" s="214" t="s">
        <v>48</v>
      </c>
      <c r="O222" s="86"/>
      <c r="P222" s="215">
        <f>O222*H222</f>
        <v>0</v>
      </c>
      <c r="Q222" s="215">
        <v>0.00092000000000000003</v>
      </c>
      <c r="R222" s="215">
        <f>Q222*H222</f>
        <v>0.081420000000000006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232</v>
      </c>
      <c r="AT222" s="217" t="s">
        <v>136</v>
      </c>
      <c r="AU222" s="217" t="s">
        <v>87</v>
      </c>
      <c r="AY222" s="19" t="s">
        <v>133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85</v>
      </c>
      <c r="BK222" s="218">
        <f>ROUND(I222*H222,2)</f>
        <v>0</v>
      </c>
      <c r="BL222" s="19" t="s">
        <v>232</v>
      </c>
      <c r="BM222" s="217" t="s">
        <v>396</v>
      </c>
    </row>
    <row r="223" s="13" customFormat="1">
      <c r="A223" s="13"/>
      <c r="B223" s="224"/>
      <c r="C223" s="225"/>
      <c r="D223" s="226" t="s">
        <v>145</v>
      </c>
      <c r="E223" s="227" t="s">
        <v>21</v>
      </c>
      <c r="F223" s="228" t="s">
        <v>397</v>
      </c>
      <c r="G223" s="225"/>
      <c r="H223" s="229">
        <v>3.8999999999999999</v>
      </c>
      <c r="I223" s="230"/>
      <c r="J223" s="225"/>
      <c r="K223" s="225"/>
      <c r="L223" s="231"/>
      <c r="M223" s="232"/>
      <c r="N223" s="233"/>
      <c r="O223" s="233"/>
      <c r="P223" s="233"/>
      <c r="Q223" s="233"/>
      <c r="R223" s="233"/>
      <c r="S223" s="233"/>
      <c r="T223" s="23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5" t="s">
        <v>145</v>
      </c>
      <c r="AU223" s="235" t="s">
        <v>87</v>
      </c>
      <c r="AV223" s="13" t="s">
        <v>87</v>
      </c>
      <c r="AW223" s="13" t="s">
        <v>38</v>
      </c>
      <c r="AX223" s="13" t="s">
        <v>77</v>
      </c>
      <c r="AY223" s="235" t="s">
        <v>133</v>
      </c>
    </row>
    <row r="224" s="13" customFormat="1">
      <c r="A224" s="13"/>
      <c r="B224" s="224"/>
      <c r="C224" s="225"/>
      <c r="D224" s="226" t="s">
        <v>145</v>
      </c>
      <c r="E224" s="227" t="s">
        <v>21</v>
      </c>
      <c r="F224" s="228" t="s">
        <v>398</v>
      </c>
      <c r="G224" s="225"/>
      <c r="H224" s="229">
        <v>84.599999999999994</v>
      </c>
      <c r="I224" s="230"/>
      <c r="J224" s="225"/>
      <c r="K224" s="225"/>
      <c r="L224" s="231"/>
      <c r="M224" s="232"/>
      <c r="N224" s="233"/>
      <c r="O224" s="233"/>
      <c r="P224" s="233"/>
      <c r="Q224" s="233"/>
      <c r="R224" s="233"/>
      <c r="S224" s="233"/>
      <c r="T224" s="23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5" t="s">
        <v>145</v>
      </c>
      <c r="AU224" s="235" t="s">
        <v>87</v>
      </c>
      <c r="AV224" s="13" t="s">
        <v>87</v>
      </c>
      <c r="AW224" s="13" t="s">
        <v>38</v>
      </c>
      <c r="AX224" s="13" t="s">
        <v>77</v>
      </c>
      <c r="AY224" s="235" t="s">
        <v>133</v>
      </c>
    </row>
    <row r="225" s="14" customFormat="1">
      <c r="A225" s="14"/>
      <c r="B225" s="246"/>
      <c r="C225" s="247"/>
      <c r="D225" s="226" t="s">
        <v>145</v>
      </c>
      <c r="E225" s="248" t="s">
        <v>21</v>
      </c>
      <c r="F225" s="249" t="s">
        <v>283</v>
      </c>
      <c r="G225" s="247"/>
      <c r="H225" s="250">
        <v>88.5</v>
      </c>
      <c r="I225" s="251"/>
      <c r="J225" s="247"/>
      <c r="K225" s="247"/>
      <c r="L225" s="252"/>
      <c r="M225" s="253"/>
      <c r="N225" s="254"/>
      <c r="O225" s="254"/>
      <c r="P225" s="254"/>
      <c r="Q225" s="254"/>
      <c r="R225" s="254"/>
      <c r="S225" s="254"/>
      <c r="T225" s="25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6" t="s">
        <v>145</v>
      </c>
      <c r="AU225" s="256" t="s">
        <v>87</v>
      </c>
      <c r="AV225" s="14" t="s">
        <v>141</v>
      </c>
      <c r="AW225" s="14" t="s">
        <v>38</v>
      </c>
      <c r="AX225" s="14" t="s">
        <v>85</v>
      </c>
      <c r="AY225" s="256" t="s">
        <v>133</v>
      </c>
    </row>
    <row r="226" s="2" customFormat="1" ht="16.5" customHeight="1">
      <c r="A226" s="40"/>
      <c r="B226" s="41"/>
      <c r="C226" s="206" t="s">
        <v>399</v>
      </c>
      <c r="D226" s="206" t="s">
        <v>136</v>
      </c>
      <c r="E226" s="207" t="s">
        <v>400</v>
      </c>
      <c r="F226" s="208" t="s">
        <v>401</v>
      </c>
      <c r="G226" s="209" t="s">
        <v>173</v>
      </c>
      <c r="H226" s="210">
        <v>31.199999999999999</v>
      </c>
      <c r="I226" s="211"/>
      <c r="J226" s="212">
        <f>ROUND(I226*H226,2)</f>
        <v>0</v>
      </c>
      <c r="K226" s="208" t="s">
        <v>21</v>
      </c>
      <c r="L226" s="46"/>
      <c r="M226" s="213" t="s">
        <v>21</v>
      </c>
      <c r="N226" s="214" t="s">
        <v>48</v>
      </c>
      <c r="O226" s="86"/>
      <c r="P226" s="215">
        <f>O226*H226</f>
        <v>0</v>
      </c>
      <c r="Q226" s="215">
        <v>0.00141</v>
      </c>
      <c r="R226" s="215">
        <f>Q226*H226</f>
        <v>0.043991999999999996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232</v>
      </c>
      <c r="AT226" s="217" t="s">
        <v>136</v>
      </c>
      <c r="AU226" s="217" t="s">
        <v>87</v>
      </c>
      <c r="AY226" s="19" t="s">
        <v>133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9" t="s">
        <v>85</v>
      </c>
      <c r="BK226" s="218">
        <f>ROUND(I226*H226,2)</f>
        <v>0</v>
      </c>
      <c r="BL226" s="19" t="s">
        <v>232</v>
      </c>
      <c r="BM226" s="217" t="s">
        <v>402</v>
      </c>
    </row>
    <row r="227" s="13" customFormat="1">
      <c r="A227" s="13"/>
      <c r="B227" s="224"/>
      <c r="C227" s="225"/>
      <c r="D227" s="226" t="s">
        <v>145</v>
      </c>
      <c r="E227" s="227" t="s">
        <v>21</v>
      </c>
      <c r="F227" s="228" t="s">
        <v>403</v>
      </c>
      <c r="G227" s="225"/>
      <c r="H227" s="229">
        <v>31.199999999999999</v>
      </c>
      <c r="I227" s="230"/>
      <c r="J227" s="225"/>
      <c r="K227" s="225"/>
      <c r="L227" s="231"/>
      <c r="M227" s="232"/>
      <c r="N227" s="233"/>
      <c r="O227" s="233"/>
      <c r="P227" s="233"/>
      <c r="Q227" s="233"/>
      <c r="R227" s="233"/>
      <c r="S227" s="233"/>
      <c r="T227" s="234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5" t="s">
        <v>145</v>
      </c>
      <c r="AU227" s="235" t="s">
        <v>87</v>
      </c>
      <c r="AV227" s="13" t="s">
        <v>87</v>
      </c>
      <c r="AW227" s="13" t="s">
        <v>38</v>
      </c>
      <c r="AX227" s="13" t="s">
        <v>85</v>
      </c>
      <c r="AY227" s="235" t="s">
        <v>133</v>
      </c>
    </row>
    <row r="228" s="2" customFormat="1" ht="16.5" customHeight="1">
      <c r="A228" s="40"/>
      <c r="B228" s="41"/>
      <c r="C228" s="206" t="s">
        <v>404</v>
      </c>
      <c r="D228" s="206" t="s">
        <v>136</v>
      </c>
      <c r="E228" s="207" t="s">
        <v>405</v>
      </c>
      <c r="F228" s="208" t="s">
        <v>406</v>
      </c>
      <c r="G228" s="209" t="s">
        <v>173</v>
      </c>
      <c r="H228" s="210">
        <v>15.199999999999999</v>
      </c>
      <c r="I228" s="211"/>
      <c r="J228" s="212">
        <f>ROUND(I228*H228,2)</f>
        <v>0</v>
      </c>
      <c r="K228" s="208" t="s">
        <v>21</v>
      </c>
      <c r="L228" s="46"/>
      <c r="M228" s="213" t="s">
        <v>21</v>
      </c>
      <c r="N228" s="214" t="s">
        <v>48</v>
      </c>
      <c r="O228" s="86"/>
      <c r="P228" s="215">
        <f>O228*H228</f>
        <v>0</v>
      </c>
      <c r="Q228" s="215">
        <v>0.0015100000000000001</v>
      </c>
      <c r="R228" s="215">
        <f>Q228*H228</f>
        <v>0.022952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232</v>
      </c>
      <c r="AT228" s="217" t="s">
        <v>136</v>
      </c>
      <c r="AU228" s="217" t="s">
        <v>87</v>
      </c>
      <c r="AY228" s="19" t="s">
        <v>133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85</v>
      </c>
      <c r="BK228" s="218">
        <f>ROUND(I228*H228,2)</f>
        <v>0</v>
      </c>
      <c r="BL228" s="19" t="s">
        <v>232</v>
      </c>
      <c r="BM228" s="217" t="s">
        <v>407</v>
      </c>
    </row>
    <row r="229" s="13" customFormat="1">
      <c r="A229" s="13"/>
      <c r="B229" s="224"/>
      <c r="C229" s="225"/>
      <c r="D229" s="226" t="s">
        <v>145</v>
      </c>
      <c r="E229" s="227" t="s">
        <v>21</v>
      </c>
      <c r="F229" s="228" t="s">
        <v>408</v>
      </c>
      <c r="G229" s="225"/>
      <c r="H229" s="229">
        <v>15.199999999999999</v>
      </c>
      <c r="I229" s="230"/>
      <c r="J229" s="225"/>
      <c r="K229" s="225"/>
      <c r="L229" s="231"/>
      <c r="M229" s="232"/>
      <c r="N229" s="233"/>
      <c r="O229" s="233"/>
      <c r="P229" s="233"/>
      <c r="Q229" s="233"/>
      <c r="R229" s="233"/>
      <c r="S229" s="233"/>
      <c r="T229" s="23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5" t="s">
        <v>145</v>
      </c>
      <c r="AU229" s="235" t="s">
        <v>87</v>
      </c>
      <c r="AV229" s="13" t="s">
        <v>87</v>
      </c>
      <c r="AW229" s="13" t="s">
        <v>38</v>
      </c>
      <c r="AX229" s="13" t="s">
        <v>85</v>
      </c>
      <c r="AY229" s="235" t="s">
        <v>133</v>
      </c>
    </row>
    <row r="230" s="2" customFormat="1" ht="33" customHeight="1">
      <c r="A230" s="40"/>
      <c r="B230" s="41"/>
      <c r="C230" s="206" t="s">
        <v>409</v>
      </c>
      <c r="D230" s="206" t="s">
        <v>136</v>
      </c>
      <c r="E230" s="207" t="s">
        <v>410</v>
      </c>
      <c r="F230" s="208" t="s">
        <v>411</v>
      </c>
      <c r="G230" s="209" t="s">
        <v>235</v>
      </c>
      <c r="H230" s="210">
        <v>0.14799999999999999</v>
      </c>
      <c r="I230" s="211"/>
      <c r="J230" s="212">
        <f>ROUND(I230*H230,2)</f>
        <v>0</v>
      </c>
      <c r="K230" s="208" t="s">
        <v>140</v>
      </c>
      <c r="L230" s="46"/>
      <c r="M230" s="213" t="s">
        <v>21</v>
      </c>
      <c r="N230" s="214" t="s">
        <v>48</v>
      </c>
      <c r="O230" s="86"/>
      <c r="P230" s="215">
        <f>O230*H230</f>
        <v>0</v>
      </c>
      <c r="Q230" s="215">
        <v>0</v>
      </c>
      <c r="R230" s="215">
        <f>Q230*H230</f>
        <v>0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232</v>
      </c>
      <c r="AT230" s="217" t="s">
        <v>136</v>
      </c>
      <c r="AU230" s="217" t="s">
        <v>87</v>
      </c>
      <c r="AY230" s="19" t="s">
        <v>133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9" t="s">
        <v>85</v>
      </c>
      <c r="BK230" s="218">
        <f>ROUND(I230*H230,2)</f>
        <v>0</v>
      </c>
      <c r="BL230" s="19" t="s">
        <v>232</v>
      </c>
      <c r="BM230" s="217" t="s">
        <v>412</v>
      </c>
    </row>
    <row r="231" s="2" customFormat="1">
      <c r="A231" s="40"/>
      <c r="B231" s="41"/>
      <c r="C231" s="42"/>
      <c r="D231" s="219" t="s">
        <v>143</v>
      </c>
      <c r="E231" s="42"/>
      <c r="F231" s="220" t="s">
        <v>413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143</v>
      </c>
      <c r="AU231" s="19" t="s">
        <v>87</v>
      </c>
    </row>
    <row r="232" s="12" customFormat="1" ht="22.8" customHeight="1">
      <c r="A232" s="12"/>
      <c r="B232" s="190"/>
      <c r="C232" s="191"/>
      <c r="D232" s="192" t="s">
        <v>76</v>
      </c>
      <c r="E232" s="204" t="s">
        <v>414</v>
      </c>
      <c r="F232" s="204" t="s">
        <v>415</v>
      </c>
      <c r="G232" s="191"/>
      <c r="H232" s="191"/>
      <c r="I232" s="194"/>
      <c r="J232" s="205">
        <f>BK232</f>
        <v>0</v>
      </c>
      <c r="K232" s="191"/>
      <c r="L232" s="196"/>
      <c r="M232" s="197"/>
      <c r="N232" s="198"/>
      <c r="O232" s="198"/>
      <c r="P232" s="199">
        <f>SUM(P233:P302)</f>
        <v>0</v>
      </c>
      <c r="Q232" s="198"/>
      <c r="R232" s="199">
        <f>SUM(R233:R302)</f>
        <v>2.8815794799999996</v>
      </c>
      <c r="S232" s="198"/>
      <c r="T232" s="200">
        <f>SUM(T233:T302)</f>
        <v>0.67063499999999998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1" t="s">
        <v>87</v>
      </c>
      <c r="AT232" s="202" t="s">
        <v>76</v>
      </c>
      <c r="AU232" s="202" t="s">
        <v>85</v>
      </c>
      <c r="AY232" s="201" t="s">
        <v>133</v>
      </c>
      <c r="BK232" s="203">
        <f>SUM(BK233:BK302)</f>
        <v>0</v>
      </c>
    </row>
    <row r="233" s="2" customFormat="1" ht="21.75" customHeight="1">
      <c r="A233" s="40"/>
      <c r="B233" s="41"/>
      <c r="C233" s="206" t="s">
        <v>416</v>
      </c>
      <c r="D233" s="206" t="s">
        <v>136</v>
      </c>
      <c r="E233" s="207" t="s">
        <v>417</v>
      </c>
      <c r="F233" s="208" t="s">
        <v>418</v>
      </c>
      <c r="G233" s="209" t="s">
        <v>139</v>
      </c>
      <c r="H233" s="210">
        <v>110</v>
      </c>
      <c r="I233" s="211"/>
      <c r="J233" s="212">
        <f>ROUND(I233*H233,2)</f>
        <v>0</v>
      </c>
      <c r="K233" s="208" t="s">
        <v>140</v>
      </c>
      <c r="L233" s="46"/>
      <c r="M233" s="213" t="s">
        <v>21</v>
      </c>
      <c r="N233" s="214" t="s">
        <v>48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232</v>
      </c>
      <c r="AT233" s="217" t="s">
        <v>136</v>
      </c>
      <c r="AU233" s="217" t="s">
        <v>87</v>
      </c>
      <c r="AY233" s="19" t="s">
        <v>133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85</v>
      </c>
      <c r="BK233" s="218">
        <f>ROUND(I233*H233,2)</f>
        <v>0</v>
      </c>
      <c r="BL233" s="19" t="s">
        <v>232</v>
      </c>
      <c r="BM233" s="217" t="s">
        <v>419</v>
      </c>
    </row>
    <row r="234" s="2" customFormat="1">
      <c r="A234" s="40"/>
      <c r="B234" s="41"/>
      <c r="C234" s="42"/>
      <c r="D234" s="219" t="s">
        <v>143</v>
      </c>
      <c r="E234" s="42"/>
      <c r="F234" s="220" t="s">
        <v>420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143</v>
      </c>
      <c r="AU234" s="19" t="s">
        <v>87</v>
      </c>
    </row>
    <row r="235" s="13" customFormat="1">
      <c r="A235" s="13"/>
      <c r="B235" s="224"/>
      <c r="C235" s="225"/>
      <c r="D235" s="226" t="s">
        <v>145</v>
      </c>
      <c r="E235" s="227" t="s">
        <v>21</v>
      </c>
      <c r="F235" s="228" t="s">
        <v>421</v>
      </c>
      <c r="G235" s="225"/>
      <c r="H235" s="229">
        <v>39.5</v>
      </c>
      <c r="I235" s="230"/>
      <c r="J235" s="225"/>
      <c r="K235" s="225"/>
      <c r="L235" s="231"/>
      <c r="M235" s="232"/>
      <c r="N235" s="233"/>
      <c r="O235" s="233"/>
      <c r="P235" s="233"/>
      <c r="Q235" s="233"/>
      <c r="R235" s="233"/>
      <c r="S235" s="233"/>
      <c r="T235" s="23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5" t="s">
        <v>145</v>
      </c>
      <c r="AU235" s="235" t="s">
        <v>87</v>
      </c>
      <c r="AV235" s="13" t="s">
        <v>87</v>
      </c>
      <c r="AW235" s="13" t="s">
        <v>38</v>
      </c>
      <c r="AX235" s="13" t="s">
        <v>77</v>
      </c>
      <c r="AY235" s="235" t="s">
        <v>133</v>
      </c>
    </row>
    <row r="236" s="13" customFormat="1">
      <c r="A236" s="13"/>
      <c r="B236" s="224"/>
      <c r="C236" s="225"/>
      <c r="D236" s="226" t="s">
        <v>145</v>
      </c>
      <c r="E236" s="227" t="s">
        <v>21</v>
      </c>
      <c r="F236" s="228" t="s">
        <v>422</v>
      </c>
      <c r="G236" s="225"/>
      <c r="H236" s="229">
        <v>26.600000000000001</v>
      </c>
      <c r="I236" s="230"/>
      <c r="J236" s="225"/>
      <c r="K236" s="225"/>
      <c r="L236" s="231"/>
      <c r="M236" s="232"/>
      <c r="N236" s="233"/>
      <c r="O236" s="233"/>
      <c r="P236" s="233"/>
      <c r="Q236" s="233"/>
      <c r="R236" s="233"/>
      <c r="S236" s="233"/>
      <c r="T236" s="234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5" t="s">
        <v>145</v>
      </c>
      <c r="AU236" s="235" t="s">
        <v>87</v>
      </c>
      <c r="AV236" s="13" t="s">
        <v>87</v>
      </c>
      <c r="AW236" s="13" t="s">
        <v>38</v>
      </c>
      <c r="AX236" s="13" t="s">
        <v>77</v>
      </c>
      <c r="AY236" s="235" t="s">
        <v>133</v>
      </c>
    </row>
    <row r="237" s="13" customFormat="1">
      <c r="A237" s="13"/>
      <c r="B237" s="224"/>
      <c r="C237" s="225"/>
      <c r="D237" s="226" t="s">
        <v>145</v>
      </c>
      <c r="E237" s="227" t="s">
        <v>21</v>
      </c>
      <c r="F237" s="228" t="s">
        <v>423</v>
      </c>
      <c r="G237" s="225"/>
      <c r="H237" s="229">
        <v>43.899999999999999</v>
      </c>
      <c r="I237" s="230"/>
      <c r="J237" s="225"/>
      <c r="K237" s="225"/>
      <c r="L237" s="231"/>
      <c r="M237" s="232"/>
      <c r="N237" s="233"/>
      <c r="O237" s="233"/>
      <c r="P237" s="233"/>
      <c r="Q237" s="233"/>
      <c r="R237" s="233"/>
      <c r="S237" s="233"/>
      <c r="T237" s="23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5" t="s">
        <v>145</v>
      </c>
      <c r="AU237" s="235" t="s">
        <v>87</v>
      </c>
      <c r="AV237" s="13" t="s">
        <v>87</v>
      </c>
      <c r="AW237" s="13" t="s">
        <v>38</v>
      </c>
      <c r="AX237" s="13" t="s">
        <v>77</v>
      </c>
      <c r="AY237" s="235" t="s">
        <v>133</v>
      </c>
    </row>
    <row r="238" s="14" customFormat="1">
      <c r="A238" s="14"/>
      <c r="B238" s="246"/>
      <c r="C238" s="247"/>
      <c r="D238" s="226" t="s">
        <v>145</v>
      </c>
      <c r="E238" s="248" t="s">
        <v>21</v>
      </c>
      <c r="F238" s="249" t="s">
        <v>283</v>
      </c>
      <c r="G238" s="247"/>
      <c r="H238" s="250">
        <v>110</v>
      </c>
      <c r="I238" s="251"/>
      <c r="J238" s="247"/>
      <c r="K238" s="247"/>
      <c r="L238" s="252"/>
      <c r="M238" s="253"/>
      <c r="N238" s="254"/>
      <c r="O238" s="254"/>
      <c r="P238" s="254"/>
      <c r="Q238" s="254"/>
      <c r="R238" s="254"/>
      <c r="S238" s="254"/>
      <c r="T238" s="25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6" t="s">
        <v>145</v>
      </c>
      <c r="AU238" s="256" t="s">
        <v>87</v>
      </c>
      <c r="AV238" s="14" t="s">
        <v>141</v>
      </c>
      <c r="AW238" s="14" t="s">
        <v>38</v>
      </c>
      <c r="AX238" s="14" t="s">
        <v>85</v>
      </c>
      <c r="AY238" s="256" t="s">
        <v>133</v>
      </c>
    </row>
    <row r="239" s="2" customFormat="1" ht="16.5" customHeight="1">
      <c r="A239" s="40"/>
      <c r="B239" s="41"/>
      <c r="C239" s="236" t="s">
        <v>424</v>
      </c>
      <c r="D239" s="236" t="s">
        <v>225</v>
      </c>
      <c r="E239" s="237" t="s">
        <v>425</v>
      </c>
      <c r="F239" s="238" t="s">
        <v>426</v>
      </c>
      <c r="G239" s="239" t="s">
        <v>139</v>
      </c>
      <c r="H239" s="240">
        <v>118.8</v>
      </c>
      <c r="I239" s="241"/>
      <c r="J239" s="242">
        <f>ROUND(I239*H239,2)</f>
        <v>0</v>
      </c>
      <c r="K239" s="238" t="s">
        <v>21</v>
      </c>
      <c r="L239" s="243"/>
      <c r="M239" s="244" t="s">
        <v>21</v>
      </c>
      <c r="N239" s="245" t="s">
        <v>48</v>
      </c>
      <c r="O239" s="86"/>
      <c r="P239" s="215">
        <f>O239*H239</f>
        <v>0</v>
      </c>
      <c r="Q239" s="215">
        <v>0.017440000000000001</v>
      </c>
      <c r="R239" s="215">
        <f>Q239*H239</f>
        <v>2.0718719999999999</v>
      </c>
      <c r="S239" s="215">
        <v>0</v>
      </c>
      <c r="T239" s="21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7" t="s">
        <v>287</v>
      </c>
      <c r="AT239" s="217" t="s">
        <v>225</v>
      </c>
      <c r="AU239" s="217" t="s">
        <v>87</v>
      </c>
      <c r="AY239" s="19" t="s">
        <v>133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9" t="s">
        <v>85</v>
      </c>
      <c r="BK239" s="218">
        <f>ROUND(I239*H239,2)</f>
        <v>0</v>
      </c>
      <c r="BL239" s="19" t="s">
        <v>232</v>
      </c>
      <c r="BM239" s="217" t="s">
        <v>427</v>
      </c>
    </row>
    <row r="240" s="13" customFormat="1">
      <c r="A240" s="13"/>
      <c r="B240" s="224"/>
      <c r="C240" s="225"/>
      <c r="D240" s="226" t="s">
        <v>145</v>
      </c>
      <c r="E240" s="227" t="s">
        <v>21</v>
      </c>
      <c r="F240" s="228" t="s">
        <v>428</v>
      </c>
      <c r="G240" s="225"/>
      <c r="H240" s="229">
        <v>110</v>
      </c>
      <c r="I240" s="230"/>
      <c r="J240" s="225"/>
      <c r="K240" s="225"/>
      <c r="L240" s="231"/>
      <c r="M240" s="232"/>
      <c r="N240" s="233"/>
      <c r="O240" s="233"/>
      <c r="P240" s="233"/>
      <c r="Q240" s="233"/>
      <c r="R240" s="233"/>
      <c r="S240" s="233"/>
      <c r="T240" s="23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5" t="s">
        <v>145</v>
      </c>
      <c r="AU240" s="235" t="s">
        <v>87</v>
      </c>
      <c r="AV240" s="13" t="s">
        <v>87</v>
      </c>
      <c r="AW240" s="13" t="s">
        <v>38</v>
      </c>
      <c r="AX240" s="13" t="s">
        <v>85</v>
      </c>
      <c r="AY240" s="235" t="s">
        <v>133</v>
      </c>
    </row>
    <row r="241" s="13" customFormat="1">
      <c r="A241" s="13"/>
      <c r="B241" s="224"/>
      <c r="C241" s="225"/>
      <c r="D241" s="226" t="s">
        <v>145</v>
      </c>
      <c r="E241" s="225"/>
      <c r="F241" s="228" t="s">
        <v>429</v>
      </c>
      <c r="G241" s="225"/>
      <c r="H241" s="229">
        <v>118.8</v>
      </c>
      <c r="I241" s="230"/>
      <c r="J241" s="225"/>
      <c r="K241" s="225"/>
      <c r="L241" s="231"/>
      <c r="M241" s="232"/>
      <c r="N241" s="233"/>
      <c r="O241" s="233"/>
      <c r="P241" s="233"/>
      <c r="Q241" s="233"/>
      <c r="R241" s="233"/>
      <c r="S241" s="233"/>
      <c r="T241" s="23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5" t="s">
        <v>145</v>
      </c>
      <c r="AU241" s="235" t="s">
        <v>87</v>
      </c>
      <c r="AV241" s="13" t="s">
        <v>87</v>
      </c>
      <c r="AW241" s="13" t="s">
        <v>4</v>
      </c>
      <c r="AX241" s="13" t="s">
        <v>85</v>
      </c>
      <c r="AY241" s="235" t="s">
        <v>133</v>
      </c>
    </row>
    <row r="242" s="2" customFormat="1" ht="16.5" customHeight="1">
      <c r="A242" s="40"/>
      <c r="B242" s="41"/>
      <c r="C242" s="206" t="s">
        <v>430</v>
      </c>
      <c r="D242" s="206" t="s">
        <v>136</v>
      </c>
      <c r="E242" s="207" t="s">
        <v>431</v>
      </c>
      <c r="F242" s="208" t="s">
        <v>432</v>
      </c>
      <c r="G242" s="209" t="s">
        <v>139</v>
      </c>
      <c r="H242" s="210">
        <v>21.899999999999999</v>
      </c>
      <c r="I242" s="211"/>
      <c r="J242" s="212">
        <f>ROUND(I242*H242,2)</f>
        <v>0</v>
      </c>
      <c r="K242" s="208" t="s">
        <v>140</v>
      </c>
      <c r="L242" s="46"/>
      <c r="M242" s="213" t="s">
        <v>21</v>
      </c>
      <c r="N242" s="214" t="s">
        <v>48</v>
      </c>
      <c r="O242" s="86"/>
      <c r="P242" s="215">
        <f>O242*H242</f>
        <v>0</v>
      </c>
      <c r="Q242" s="215">
        <v>0</v>
      </c>
      <c r="R242" s="215">
        <f>Q242*H242</f>
        <v>0</v>
      </c>
      <c r="S242" s="215">
        <v>0.024649999999999998</v>
      </c>
      <c r="T242" s="216">
        <f>S242*H242</f>
        <v>0.53983499999999995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232</v>
      </c>
      <c r="AT242" s="217" t="s">
        <v>136</v>
      </c>
      <c r="AU242" s="217" t="s">
        <v>87</v>
      </c>
      <c r="AY242" s="19" t="s">
        <v>133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85</v>
      </c>
      <c r="BK242" s="218">
        <f>ROUND(I242*H242,2)</f>
        <v>0</v>
      </c>
      <c r="BL242" s="19" t="s">
        <v>232</v>
      </c>
      <c r="BM242" s="217" t="s">
        <v>433</v>
      </c>
    </row>
    <row r="243" s="2" customFormat="1">
      <c r="A243" s="40"/>
      <c r="B243" s="41"/>
      <c r="C243" s="42"/>
      <c r="D243" s="219" t="s">
        <v>143</v>
      </c>
      <c r="E243" s="42"/>
      <c r="F243" s="220" t="s">
        <v>434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143</v>
      </c>
      <c r="AU243" s="19" t="s">
        <v>87</v>
      </c>
    </row>
    <row r="244" s="13" customFormat="1">
      <c r="A244" s="13"/>
      <c r="B244" s="224"/>
      <c r="C244" s="225"/>
      <c r="D244" s="226" t="s">
        <v>145</v>
      </c>
      <c r="E244" s="227" t="s">
        <v>21</v>
      </c>
      <c r="F244" s="228" t="s">
        <v>435</v>
      </c>
      <c r="G244" s="225"/>
      <c r="H244" s="229">
        <v>21.899999999999999</v>
      </c>
      <c r="I244" s="230"/>
      <c r="J244" s="225"/>
      <c r="K244" s="225"/>
      <c r="L244" s="231"/>
      <c r="M244" s="232"/>
      <c r="N244" s="233"/>
      <c r="O244" s="233"/>
      <c r="P244" s="233"/>
      <c r="Q244" s="233"/>
      <c r="R244" s="233"/>
      <c r="S244" s="233"/>
      <c r="T244" s="23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5" t="s">
        <v>145</v>
      </c>
      <c r="AU244" s="235" t="s">
        <v>87</v>
      </c>
      <c r="AV244" s="13" t="s">
        <v>87</v>
      </c>
      <c r="AW244" s="13" t="s">
        <v>38</v>
      </c>
      <c r="AX244" s="13" t="s">
        <v>85</v>
      </c>
      <c r="AY244" s="235" t="s">
        <v>133</v>
      </c>
    </row>
    <row r="245" s="2" customFormat="1" ht="21.75" customHeight="1">
      <c r="A245" s="40"/>
      <c r="B245" s="41"/>
      <c r="C245" s="206" t="s">
        <v>436</v>
      </c>
      <c r="D245" s="206" t="s">
        <v>136</v>
      </c>
      <c r="E245" s="207" t="s">
        <v>437</v>
      </c>
      <c r="F245" s="208" t="s">
        <v>438</v>
      </c>
      <c r="G245" s="209" t="s">
        <v>139</v>
      </c>
      <c r="H245" s="210">
        <v>2.5</v>
      </c>
      <c r="I245" s="211"/>
      <c r="J245" s="212">
        <f>ROUND(I245*H245,2)</f>
        <v>0</v>
      </c>
      <c r="K245" s="208" t="s">
        <v>140</v>
      </c>
      <c r="L245" s="46"/>
      <c r="M245" s="213" t="s">
        <v>21</v>
      </c>
      <c r="N245" s="214" t="s">
        <v>48</v>
      </c>
      <c r="O245" s="86"/>
      <c r="P245" s="215">
        <f>O245*H245</f>
        <v>0</v>
      </c>
      <c r="Q245" s="215">
        <v>0</v>
      </c>
      <c r="R245" s="215">
        <f>Q245*H245</f>
        <v>0</v>
      </c>
      <c r="S245" s="215">
        <v>0</v>
      </c>
      <c r="T245" s="216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7" t="s">
        <v>232</v>
      </c>
      <c r="AT245" s="217" t="s">
        <v>136</v>
      </c>
      <c r="AU245" s="217" t="s">
        <v>87</v>
      </c>
      <c r="AY245" s="19" t="s">
        <v>133</v>
      </c>
      <c r="BE245" s="218">
        <f>IF(N245="základní",J245,0)</f>
        <v>0</v>
      </c>
      <c r="BF245" s="218">
        <f>IF(N245="snížená",J245,0)</f>
        <v>0</v>
      </c>
      <c r="BG245" s="218">
        <f>IF(N245="zákl. přenesená",J245,0)</f>
        <v>0</v>
      </c>
      <c r="BH245" s="218">
        <f>IF(N245="sníž. přenesená",J245,0)</f>
        <v>0</v>
      </c>
      <c r="BI245" s="218">
        <f>IF(N245="nulová",J245,0)</f>
        <v>0</v>
      </c>
      <c r="BJ245" s="19" t="s">
        <v>85</v>
      </c>
      <c r="BK245" s="218">
        <f>ROUND(I245*H245,2)</f>
        <v>0</v>
      </c>
      <c r="BL245" s="19" t="s">
        <v>232</v>
      </c>
      <c r="BM245" s="217" t="s">
        <v>439</v>
      </c>
    </row>
    <row r="246" s="2" customFormat="1">
      <c r="A246" s="40"/>
      <c r="B246" s="41"/>
      <c r="C246" s="42"/>
      <c r="D246" s="219" t="s">
        <v>143</v>
      </c>
      <c r="E246" s="42"/>
      <c r="F246" s="220" t="s">
        <v>440</v>
      </c>
      <c r="G246" s="42"/>
      <c r="H246" s="42"/>
      <c r="I246" s="221"/>
      <c r="J246" s="42"/>
      <c r="K246" s="42"/>
      <c r="L246" s="46"/>
      <c r="M246" s="222"/>
      <c r="N246" s="223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143</v>
      </c>
      <c r="AU246" s="19" t="s">
        <v>87</v>
      </c>
    </row>
    <row r="247" s="13" customFormat="1">
      <c r="A247" s="13"/>
      <c r="B247" s="224"/>
      <c r="C247" s="225"/>
      <c r="D247" s="226" t="s">
        <v>145</v>
      </c>
      <c r="E247" s="227" t="s">
        <v>21</v>
      </c>
      <c r="F247" s="228" t="s">
        <v>441</v>
      </c>
      <c r="G247" s="225"/>
      <c r="H247" s="229">
        <v>2.5</v>
      </c>
      <c r="I247" s="230"/>
      <c r="J247" s="225"/>
      <c r="K247" s="225"/>
      <c r="L247" s="231"/>
      <c r="M247" s="232"/>
      <c r="N247" s="233"/>
      <c r="O247" s="233"/>
      <c r="P247" s="233"/>
      <c r="Q247" s="233"/>
      <c r="R247" s="233"/>
      <c r="S247" s="233"/>
      <c r="T247" s="23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5" t="s">
        <v>145</v>
      </c>
      <c r="AU247" s="235" t="s">
        <v>87</v>
      </c>
      <c r="AV247" s="13" t="s">
        <v>87</v>
      </c>
      <c r="AW247" s="13" t="s">
        <v>38</v>
      </c>
      <c r="AX247" s="13" t="s">
        <v>85</v>
      </c>
      <c r="AY247" s="235" t="s">
        <v>133</v>
      </c>
    </row>
    <row r="248" s="2" customFormat="1" ht="16.5" customHeight="1">
      <c r="A248" s="40"/>
      <c r="B248" s="41"/>
      <c r="C248" s="236" t="s">
        <v>442</v>
      </c>
      <c r="D248" s="236" t="s">
        <v>225</v>
      </c>
      <c r="E248" s="237" t="s">
        <v>443</v>
      </c>
      <c r="F248" s="238" t="s">
        <v>444</v>
      </c>
      <c r="G248" s="239" t="s">
        <v>139</v>
      </c>
      <c r="H248" s="240">
        <v>2.75</v>
      </c>
      <c r="I248" s="241"/>
      <c r="J248" s="242">
        <f>ROUND(I248*H248,2)</f>
        <v>0</v>
      </c>
      <c r="K248" s="238" t="s">
        <v>140</v>
      </c>
      <c r="L248" s="243"/>
      <c r="M248" s="244" t="s">
        <v>21</v>
      </c>
      <c r="N248" s="245" t="s">
        <v>48</v>
      </c>
      <c r="O248" s="86"/>
      <c r="P248" s="215">
        <f>O248*H248</f>
        <v>0</v>
      </c>
      <c r="Q248" s="215">
        <v>0.018620000000000001</v>
      </c>
      <c r="R248" s="215">
        <f>Q248*H248</f>
        <v>0.051205000000000001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287</v>
      </c>
      <c r="AT248" s="217" t="s">
        <v>225</v>
      </c>
      <c r="AU248" s="217" t="s">
        <v>87</v>
      </c>
      <c r="AY248" s="19" t="s">
        <v>133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85</v>
      </c>
      <c r="BK248" s="218">
        <f>ROUND(I248*H248,2)</f>
        <v>0</v>
      </c>
      <c r="BL248" s="19" t="s">
        <v>232</v>
      </c>
      <c r="BM248" s="217" t="s">
        <v>445</v>
      </c>
    </row>
    <row r="249" s="13" customFormat="1">
      <c r="A249" s="13"/>
      <c r="B249" s="224"/>
      <c r="C249" s="225"/>
      <c r="D249" s="226" t="s">
        <v>145</v>
      </c>
      <c r="E249" s="227" t="s">
        <v>21</v>
      </c>
      <c r="F249" s="228" t="s">
        <v>446</v>
      </c>
      <c r="G249" s="225"/>
      <c r="H249" s="229">
        <v>2.5</v>
      </c>
      <c r="I249" s="230"/>
      <c r="J249" s="225"/>
      <c r="K249" s="225"/>
      <c r="L249" s="231"/>
      <c r="M249" s="232"/>
      <c r="N249" s="233"/>
      <c r="O249" s="233"/>
      <c r="P249" s="233"/>
      <c r="Q249" s="233"/>
      <c r="R249" s="233"/>
      <c r="S249" s="233"/>
      <c r="T249" s="23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5" t="s">
        <v>145</v>
      </c>
      <c r="AU249" s="235" t="s">
        <v>87</v>
      </c>
      <c r="AV249" s="13" t="s">
        <v>87</v>
      </c>
      <c r="AW249" s="13" t="s">
        <v>38</v>
      </c>
      <c r="AX249" s="13" t="s">
        <v>85</v>
      </c>
      <c r="AY249" s="235" t="s">
        <v>133</v>
      </c>
    </row>
    <row r="250" s="13" customFormat="1">
      <c r="A250" s="13"/>
      <c r="B250" s="224"/>
      <c r="C250" s="225"/>
      <c r="D250" s="226" t="s">
        <v>145</v>
      </c>
      <c r="E250" s="225"/>
      <c r="F250" s="228" t="s">
        <v>447</v>
      </c>
      <c r="G250" s="225"/>
      <c r="H250" s="229">
        <v>2.75</v>
      </c>
      <c r="I250" s="230"/>
      <c r="J250" s="225"/>
      <c r="K250" s="225"/>
      <c r="L250" s="231"/>
      <c r="M250" s="232"/>
      <c r="N250" s="233"/>
      <c r="O250" s="233"/>
      <c r="P250" s="233"/>
      <c r="Q250" s="233"/>
      <c r="R250" s="233"/>
      <c r="S250" s="233"/>
      <c r="T250" s="23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5" t="s">
        <v>145</v>
      </c>
      <c r="AU250" s="235" t="s">
        <v>87</v>
      </c>
      <c r="AV250" s="13" t="s">
        <v>87</v>
      </c>
      <c r="AW250" s="13" t="s">
        <v>4</v>
      </c>
      <c r="AX250" s="13" t="s">
        <v>85</v>
      </c>
      <c r="AY250" s="235" t="s">
        <v>133</v>
      </c>
    </row>
    <row r="251" s="2" customFormat="1" ht="16.5" customHeight="1">
      <c r="A251" s="40"/>
      <c r="B251" s="41"/>
      <c r="C251" s="206" t="s">
        <v>448</v>
      </c>
      <c r="D251" s="206" t="s">
        <v>136</v>
      </c>
      <c r="E251" s="207" t="s">
        <v>449</v>
      </c>
      <c r="F251" s="208" t="s">
        <v>450</v>
      </c>
      <c r="G251" s="209" t="s">
        <v>139</v>
      </c>
      <c r="H251" s="210">
        <v>16.350000000000001</v>
      </c>
      <c r="I251" s="211"/>
      <c r="J251" s="212">
        <f>ROUND(I251*H251,2)</f>
        <v>0</v>
      </c>
      <c r="K251" s="208" t="s">
        <v>21</v>
      </c>
      <c r="L251" s="46"/>
      <c r="M251" s="213" t="s">
        <v>21</v>
      </c>
      <c r="N251" s="214" t="s">
        <v>48</v>
      </c>
      <c r="O251" s="86"/>
      <c r="P251" s="215">
        <f>O251*H251</f>
        <v>0</v>
      </c>
      <c r="Q251" s="215">
        <v>0</v>
      </c>
      <c r="R251" s="215">
        <f>Q251*H251</f>
        <v>0</v>
      </c>
      <c r="S251" s="215">
        <v>0.0080000000000000002</v>
      </c>
      <c r="T251" s="216">
        <f>S251*H251</f>
        <v>0.13080000000000003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232</v>
      </c>
      <c r="AT251" s="217" t="s">
        <v>136</v>
      </c>
      <c r="AU251" s="217" t="s">
        <v>87</v>
      </c>
      <c r="AY251" s="19" t="s">
        <v>133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85</v>
      </c>
      <c r="BK251" s="218">
        <f>ROUND(I251*H251,2)</f>
        <v>0</v>
      </c>
      <c r="BL251" s="19" t="s">
        <v>232</v>
      </c>
      <c r="BM251" s="217" t="s">
        <v>451</v>
      </c>
    </row>
    <row r="252" s="13" customFormat="1">
      <c r="A252" s="13"/>
      <c r="B252" s="224"/>
      <c r="C252" s="225"/>
      <c r="D252" s="226" t="s">
        <v>145</v>
      </c>
      <c r="E252" s="227" t="s">
        <v>21</v>
      </c>
      <c r="F252" s="228" t="s">
        <v>452</v>
      </c>
      <c r="G252" s="225"/>
      <c r="H252" s="229">
        <v>16.350000000000001</v>
      </c>
      <c r="I252" s="230"/>
      <c r="J252" s="225"/>
      <c r="K252" s="225"/>
      <c r="L252" s="231"/>
      <c r="M252" s="232"/>
      <c r="N252" s="233"/>
      <c r="O252" s="233"/>
      <c r="P252" s="233"/>
      <c r="Q252" s="233"/>
      <c r="R252" s="233"/>
      <c r="S252" s="233"/>
      <c r="T252" s="23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5" t="s">
        <v>145</v>
      </c>
      <c r="AU252" s="235" t="s">
        <v>87</v>
      </c>
      <c r="AV252" s="13" t="s">
        <v>87</v>
      </c>
      <c r="AW252" s="13" t="s">
        <v>38</v>
      </c>
      <c r="AX252" s="13" t="s">
        <v>85</v>
      </c>
      <c r="AY252" s="235" t="s">
        <v>133</v>
      </c>
    </row>
    <row r="253" s="2" customFormat="1" ht="21.75" customHeight="1">
      <c r="A253" s="40"/>
      <c r="B253" s="41"/>
      <c r="C253" s="206" t="s">
        <v>453</v>
      </c>
      <c r="D253" s="206" t="s">
        <v>136</v>
      </c>
      <c r="E253" s="207" t="s">
        <v>454</v>
      </c>
      <c r="F253" s="208" t="s">
        <v>455</v>
      </c>
      <c r="G253" s="209" t="s">
        <v>173</v>
      </c>
      <c r="H253" s="210">
        <v>47.450000000000003</v>
      </c>
      <c r="I253" s="211"/>
      <c r="J253" s="212">
        <f>ROUND(I253*H253,2)</f>
        <v>0</v>
      </c>
      <c r="K253" s="208" t="s">
        <v>140</v>
      </c>
      <c r="L253" s="46"/>
      <c r="M253" s="213" t="s">
        <v>21</v>
      </c>
      <c r="N253" s="214" t="s">
        <v>48</v>
      </c>
      <c r="O253" s="86"/>
      <c r="P253" s="215">
        <f>O253*H253</f>
        <v>0</v>
      </c>
      <c r="Q253" s="215">
        <v>0</v>
      </c>
      <c r="R253" s="215">
        <f>Q253*H253</f>
        <v>0</v>
      </c>
      <c r="S253" s="215">
        <v>0</v>
      </c>
      <c r="T253" s="216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7" t="s">
        <v>232</v>
      </c>
      <c r="AT253" s="217" t="s">
        <v>136</v>
      </c>
      <c r="AU253" s="217" t="s">
        <v>87</v>
      </c>
      <c r="AY253" s="19" t="s">
        <v>133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9" t="s">
        <v>85</v>
      </c>
      <c r="BK253" s="218">
        <f>ROUND(I253*H253,2)</f>
        <v>0</v>
      </c>
      <c r="BL253" s="19" t="s">
        <v>232</v>
      </c>
      <c r="BM253" s="217" t="s">
        <v>456</v>
      </c>
    </row>
    <row r="254" s="2" customFormat="1">
      <c r="A254" s="40"/>
      <c r="B254" s="41"/>
      <c r="C254" s="42"/>
      <c r="D254" s="219" t="s">
        <v>143</v>
      </c>
      <c r="E254" s="42"/>
      <c r="F254" s="220" t="s">
        <v>457</v>
      </c>
      <c r="G254" s="42"/>
      <c r="H254" s="42"/>
      <c r="I254" s="221"/>
      <c r="J254" s="42"/>
      <c r="K254" s="42"/>
      <c r="L254" s="46"/>
      <c r="M254" s="222"/>
      <c r="N254" s="223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143</v>
      </c>
      <c r="AU254" s="19" t="s">
        <v>87</v>
      </c>
    </row>
    <row r="255" s="13" customFormat="1">
      <c r="A255" s="13"/>
      <c r="B255" s="224"/>
      <c r="C255" s="225"/>
      <c r="D255" s="226" t="s">
        <v>145</v>
      </c>
      <c r="E255" s="227" t="s">
        <v>21</v>
      </c>
      <c r="F255" s="228" t="s">
        <v>458</v>
      </c>
      <c r="G255" s="225"/>
      <c r="H255" s="229">
        <v>18</v>
      </c>
      <c r="I255" s="230"/>
      <c r="J255" s="225"/>
      <c r="K255" s="225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145</v>
      </c>
      <c r="AU255" s="235" t="s">
        <v>87</v>
      </c>
      <c r="AV255" s="13" t="s">
        <v>87</v>
      </c>
      <c r="AW255" s="13" t="s">
        <v>38</v>
      </c>
      <c r="AX255" s="13" t="s">
        <v>77</v>
      </c>
      <c r="AY255" s="235" t="s">
        <v>133</v>
      </c>
    </row>
    <row r="256" s="15" customFormat="1">
      <c r="A256" s="15"/>
      <c r="B256" s="257"/>
      <c r="C256" s="258"/>
      <c r="D256" s="226" t="s">
        <v>145</v>
      </c>
      <c r="E256" s="259" t="s">
        <v>21</v>
      </c>
      <c r="F256" s="260" t="s">
        <v>459</v>
      </c>
      <c r="G256" s="258"/>
      <c r="H256" s="261">
        <v>18</v>
      </c>
      <c r="I256" s="262"/>
      <c r="J256" s="258"/>
      <c r="K256" s="258"/>
      <c r="L256" s="263"/>
      <c r="M256" s="264"/>
      <c r="N256" s="265"/>
      <c r="O256" s="265"/>
      <c r="P256" s="265"/>
      <c r="Q256" s="265"/>
      <c r="R256" s="265"/>
      <c r="S256" s="265"/>
      <c r="T256" s="266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67" t="s">
        <v>145</v>
      </c>
      <c r="AU256" s="267" t="s">
        <v>87</v>
      </c>
      <c r="AV256" s="15" t="s">
        <v>153</v>
      </c>
      <c r="AW256" s="15" t="s">
        <v>38</v>
      </c>
      <c r="AX256" s="15" t="s">
        <v>77</v>
      </c>
      <c r="AY256" s="267" t="s">
        <v>133</v>
      </c>
    </row>
    <row r="257" s="13" customFormat="1">
      <c r="A257" s="13"/>
      <c r="B257" s="224"/>
      <c r="C257" s="225"/>
      <c r="D257" s="226" t="s">
        <v>145</v>
      </c>
      <c r="E257" s="227" t="s">
        <v>21</v>
      </c>
      <c r="F257" s="228" t="s">
        <v>460</v>
      </c>
      <c r="G257" s="225"/>
      <c r="H257" s="229">
        <v>17.25</v>
      </c>
      <c r="I257" s="230"/>
      <c r="J257" s="225"/>
      <c r="K257" s="225"/>
      <c r="L257" s="231"/>
      <c r="M257" s="232"/>
      <c r="N257" s="233"/>
      <c r="O257" s="233"/>
      <c r="P257" s="233"/>
      <c r="Q257" s="233"/>
      <c r="R257" s="233"/>
      <c r="S257" s="233"/>
      <c r="T257" s="23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5" t="s">
        <v>145</v>
      </c>
      <c r="AU257" s="235" t="s">
        <v>87</v>
      </c>
      <c r="AV257" s="13" t="s">
        <v>87</v>
      </c>
      <c r="AW257" s="13" t="s">
        <v>38</v>
      </c>
      <c r="AX257" s="13" t="s">
        <v>77</v>
      </c>
      <c r="AY257" s="235" t="s">
        <v>133</v>
      </c>
    </row>
    <row r="258" s="15" customFormat="1">
      <c r="A258" s="15"/>
      <c r="B258" s="257"/>
      <c r="C258" s="258"/>
      <c r="D258" s="226" t="s">
        <v>145</v>
      </c>
      <c r="E258" s="259" t="s">
        <v>21</v>
      </c>
      <c r="F258" s="260" t="s">
        <v>459</v>
      </c>
      <c r="G258" s="258"/>
      <c r="H258" s="261">
        <v>17.25</v>
      </c>
      <c r="I258" s="262"/>
      <c r="J258" s="258"/>
      <c r="K258" s="258"/>
      <c r="L258" s="263"/>
      <c r="M258" s="264"/>
      <c r="N258" s="265"/>
      <c r="O258" s="265"/>
      <c r="P258" s="265"/>
      <c r="Q258" s="265"/>
      <c r="R258" s="265"/>
      <c r="S258" s="265"/>
      <c r="T258" s="266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67" t="s">
        <v>145</v>
      </c>
      <c r="AU258" s="267" t="s">
        <v>87</v>
      </c>
      <c r="AV258" s="15" t="s">
        <v>153</v>
      </c>
      <c r="AW258" s="15" t="s">
        <v>38</v>
      </c>
      <c r="AX258" s="15" t="s">
        <v>77</v>
      </c>
      <c r="AY258" s="267" t="s">
        <v>133</v>
      </c>
    </row>
    <row r="259" s="13" customFormat="1">
      <c r="A259" s="13"/>
      <c r="B259" s="224"/>
      <c r="C259" s="225"/>
      <c r="D259" s="226" t="s">
        <v>145</v>
      </c>
      <c r="E259" s="227" t="s">
        <v>21</v>
      </c>
      <c r="F259" s="228" t="s">
        <v>461</v>
      </c>
      <c r="G259" s="225"/>
      <c r="H259" s="229">
        <v>12.199999999999999</v>
      </c>
      <c r="I259" s="230"/>
      <c r="J259" s="225"/>
      <c r="K259" s="225"/>
      <c r="L259" s="231"/>
      <c r="M259" s="232"/>
      <c r="N259" s="233"/>
      <c r="O259" s="233"/>
      <c r="P259" s="233"/>
      <c r="Q259" s="233"/>
      <c r="R259" s="233"/>
      <c r="S259" s="233"/>
      <c r="T259" s="23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5" t="s">
        <v>145</v>
      </c>
      <c r="AU259" s="235" t="s">
        <v>87</v>
      </c>
      <c r="AV259" s="13" t="s">
        <v>87</v>
      </c>
      <c r="AW259" s="13" t="s">
        <v>38</v>
      </c>
      <c r="AX259" s="13" t="s">
        <v>77</v>
      </c>
      <c r="AY259" s="235" t="s">
        <v>133</v>
      </c>
    </row>
    <row r="260" s="15" customFormat="1">
      <c r="A260" s="15"/>
      <c r="B260" s="257"/>
      <c r="C260" s="258"/>
      <c r="D260" s="226" t="s">
        <v>145</v>
      </c>
      <c r="E260" s="259" t="s">
        <v>21</v>
      </c>
      <c r="F260" s="260" t="s">
        <v>459</v>
      </c>
      <c r="G260" s="258"/>
      <c r="H260" s="261">
        <v>12.199999999999999</v>
      </c>
      <c r="I260" s="262"/>
      <c r="J260" s="258"/>
      <c r="K260" s="258"/>
      <c r="L260" s="263"/>
      <c r="M260" s="264"/>
      <c r="N260" s="265"/>
      <c r="O260" s="265"/>
      <c r="P260" s="265"/>
      <c r="Q260" s="265"/>
      <c r="R260" s="265"/>
      <c r="S260" s="265"/>
      <c r="T260" s="266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67" t="s">
        <v>145</v>
      </c>
      <c r="AU260" s="267" t="s">
        <v>87</v>
      </c>
      <c r="AV260" s="15" t="s">
        <v>153</v>
      </c>
      <c r="AW260" s="15" t="s">
        <v>38</v>
      </c>
      <c r="AX260" s="15" t="s">
        <v>77</v>
      </c>
      <c r="AY260" s="267" t="s">
        <v>133</v>
      </c>
    </row>
    <row r="261" s="14" customFormat="1">
      <c r="A261" s="14"/>
      <c r="B261" s="246"/>
      <c r="C261" s="247"/>
      <c r="D261" s="226" t="s">
        <v>145</v>
      </c>
      <c r="E261" s="248" t="s">
        <v>21</v>
      </c>
      <c r="F261" s="249" t="s">
        <v>283</v>
      </c>
      <c r="G261" s="247"/>
      <c r="H261" s="250">
        <v>47.450000000000003</v>
      </c>
      <c r="I261" s="251"/>
      <c r="J261" s="247"/>
      <c r="K261" s="247"/>
      <c r="L261" s="252"/>
      <c r="M261" s="253"/>
      <c r="N261" s="254"/>
      <c r="O261" s="254"/>
      <c r="P261" s="254"/>
      <c r="Q261" s="254"/>
      <c r="R261" s="254"/>
      <c r="S261" s="254"/>
      <c r="T261" s="25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6" t="s">
        <v>145</v>
      </c>
      <c r="AU261" s="256" t="s">
        <v>87</v>
      </c>
      <c r="AV261" s="14" t="s">
        <v>141</v>
      </c>
      <c r="AW261" s="14" t="s">
        <v>38</v>
      </c>
      <c r="AX261" s="14" t="s">
        <v>85</v>
      </c>
      <c r="AY261" s="256" t="s">
        <v>133</v>
      </c>
    </row>
    <row r="262" s="2" customFormat="1" ht="16.5" customHeight="1">
      <c r="A262" s="40"/>
      <c r="B262" s="41"/>
      <c r="C262" s="236" t="s">
        <v>462</v>
      </c>
      <c r="D262" s="236" t="s">
        <v>225</v>
      </c>
      <c r="E262" s="237" t="s">
        <v>463</v>
      </c>
      <c r="F262" s="238" t="s">
        <v>464</v>
      </c>
      <c r="G262" s="239" t="s">
        <v>173</v>
      </c>
      <c r="H262" s="240">
        <v>18</v>
      </c>
      <c r="I262" s="241"/>
      <c r="J262" s="242">
        <f>ROUND(I262*H262,2)</f>
        <v>0</v>
      </c>
      <c r="K262" s="238" t="s">
        <v>140</v>
      </c>
      <c r="L262" s="243"/>
      <c r="M262" s="244" t="s">
        <v>21</v>
      </c>
      <c r="N262" s="245" t="s">
        <v>48</v>
      </c>
      <c r="O262" s="86"/>
      <c r="P262" s="215">
        <f>O262*H262</f>
        <v>0</v>
      </c>
      <c r="Q262" s="215">
        <v>0.0030000000000000001</v>
      </c>
      <c r="R262" s="215">
        <f>Q262*H262</f>
        <v>0.053999999999999999</v>
      </c>
      <c r="S262" s="215">
        <v>0</v>
      </c>
      <c r="T262" s="216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287</v>
      </c>
      <c r="AT262" s="217" t="s">
        <v>225</v>
      </c>
      <c r="AU262" s="217" t="s">
        <v>87</v>
      </c>
      <c r="AY262" s="19" t="s">
        <v>133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85</v>
      </c>
      <c r="BK262" s="218">
        <f>ROUND(I262*H262,2)</f>
        <v>0</v>
      </c>
      <c r="BL262" s="19" t="s">
        <v>232</v>
      </c>
      <c r="BM262" s="217" t="s">
        <v>465</v>
      </c>
    </row>
    <row r="263" s="13" customFormat="1">
      <c r="A263" s="13"/>
      <c r="B263" s="224"/>
      <c r="C263" s="225"/>
      <c r="D263" s="226" t="s">
        <v>145</v>
      </c>
      <c r="E263" s="227" t="s">
        <v>21</v>
      </c>
      <c r="F263" s="228" t="s">
        <v>466</v>
      </c>
      <c r="G263" s="225"/>
      <c r="H263" s="229">
        <v>18</v>
      </c>
      <c r="I263" s="230"/>
      <c r="J263" s="225"/>
      <c r="K263" s="225"/>
      <c r="L263" s="231"/>
      <c r="M263" s="232"/>
      <c r="N263" s="233"/>
      <c r="O263" s="233"/>
      <c r="P263" s="233"/>
      <c r="Q263" s="233"/>
      <c r="R263" s="233"/>
      <c r="S263" s="233"/>
      <c r="T263" s="23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5" t="s">
        <v>145</v>
      </c>
      <c r="AU263" s="235" t="s">
        <v>87</v>
      </c>
      <c r="AV263" s="13" t="s">
        <v>87</v>
      </c>
      <c r="AW263" s="13" t="s">
        <v>38</v>
      </c>
      <c r="AX263" s="13" t="s">
        <v>85</v>
      </c>
      <c r="AY263" s="235" t="s">
        <v>133</v>
      </c>
    </row>
    <row r="264" s="2" customFormat="1" ht="16.5" customHeight="1">
      <c r="A264" s="40"/>
      <c r="B264" s="41"/>
      <c r="C264" s="236" t="s">
        <v>467</v>
      </c>
      <c r="D264" s="236" t="s">
        <v>225</v>
      </c>
      <c r="E264" s="237" t="s">
        <v>468</v>
      </c>
      <c r="F264" s="238" t="s">
        <v>469</v>
      </c>
      <c r="G264" s="239" t="s">
        <v>173</v>
      </c>
      <c r="H264" s="240">
        <v>12.199999999999999</v>
      </c>
      <c r="I264" s="241"/>
      <c r="J264" s="242">
        <f>ROUND(I264*H264,2)</f>
        <v>0</v>
      </c>
      <c r="K264" s="238" t="s">
        <v>21</v>
      </c>
      <c r="L264" s="243"/>
      <c r="M264" s="244" t="s">
        <v>21</v>
      </c>
      <c r="N264" s="245" t="s">
        <v>48</v>
      </c>
      <c r="O264" s="86"/>
      <c r="P264" s="215">
        <f>O264*H264</f>
        <v>0</v>
      </c>
      <c r="Q264" s="215">
        <v>0.0030000000000000001</v>
      </c>
      <c r="R264" s="215">
        <f>Q264*H264</f>
        <v>0.036600000000000001</v>
      </c>
      <c r="S264" s="215">
        <v>0</v>
      </c>
      <c r="T264" s="216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7" t="s">
        <v>287</v>
      </c>
      <c r="AT264" s="217" t="s">
        <v>225</v>
      </c>
      <c r="AU264" s="217" t="s">
        <v>87</v>
      </c>
      <c r="AY264" s="19" t="s">
        <v>133</v>
      </c>
      <c r="BE264" s="218">
        <f>IF(N264="základní",J264,0)</f>
        <v>0</v>
      </c>
      <c r="BF264" s="218">
        <f>IF(N264="snížená",J264,0)</f>
        <v>0</v>
      </c>
      <c r="BG264" s="218">
        <f>IF(N264="zákl. přenesená",J264,0)</f>
        <v>0</v>
      </c>
      <c r="BH264" s="218">
        <f>IF(N264="sníž. přenesená",J264,0)</f>
        <v>0</v>
      </c>
      <c r="BI264" s="218">
        <f>IF(N264="nulová",J264,0)</f>
        <v>0</v>
      </c>
      <c r="BJ264" s="19" t="s">
        <v>85</v>
      </c>
      <c r="BK264" s="218">
        <f>ROUND(I264*H264,2)</f>
        <v>0</v>
      </c>
      <c r="BL264" s="19" t="s">
        <v>232</v>
      </c>
      <c r="BM264" s="217" t="s">
        <v>470</v>
      </c>
    </row>
    <row r="265" s="13" customFormat="1">
      <c r="A265" s="13"/>
      <c r="B265" s="224"/>
      <c r="C265" s="225"/>
      <c r="D265" s="226" t="s">
        <v>145</v>
      </c>
      <c r="E265" s="227" t="s">
        <v>21</v>
      </c>
      <c r="F265" s="228" t="s">
        <v>471</v>
      </c>
      <c r="G265" s="225"/>
      <c r="H265" s="229">
        <v>12.199999999999999</v>
      </c>
      <c r="I265" s="230"/>
      <c r="J265" s="225"/>
      <c r="K265" s="225"/>
      <c r="L265" s="231"/>
      <c r="M265" s="232"/>
      <c r="N265" s="233"/>
      <c r="O265" s="233"/>
      <c r="P265" s="233"/>
      <c r="Q265" s="233"/>
      <c r="R265" s="233"/>
      <c r="S265" s="233"/>
      <c r="T265" s="23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5" t="s">
        <v>145</v>
      </c>
      <c r="AU265" s="235" t="s">
        <v>87</v>
      </c>
      <c r="AV265" s="13" t="s">
        <v>87</v>
      </c>
      <c r="AW265" s="13" t="s">
        <v>38</v>
      </c>
      <c r="AX265" s="13" t="s">
        <v>85</v>
      </c>
      <c r="AY265" s="235" t="s">
        <v>133</v>
      </c>
    </row>
    <row r="266" s="2" customFormat="1" ht="16.5" customHeight="1">
      <c r="A266" s="40"/>
      <c r="B266" s="41"/>
      <c r="C266" s="236" t="s">
        <v>472</v>
      </c>
      <c r="D266" s="236" t="s">
        <v>225</v>
      </c>
      <c r="E266" s="237" t="s">
        <v>473</v>
      </c>
      <c r="F266" s="238" t="s">
        <v>474</v>
      </c>
      <c r="G266" s="239" t="s">
        <v>173</v>
      </c>
      <c r="H266" s="240">
        <v>18.113</v>
      </c>
      <c r="I266" s="241"/>
      <c r="J266" s="242">
        <f>ROUND(I266*H266,2)</f>
        <v>0</v>
      </c>
      <c r="K266" s="238" t="s">
        <v>21</v>
      </c>
      <c r="L266" s="243"/>
      <c r="M266" s="244" t="s">
        <v>21</v>
      </c>
      <c r="N266" s="245" t="s">
        <v>48</v>
      </c>
      <c r="O266" s="86"/>
      <c r="P266" s="215">
        <f>O266*H266</f>
        <v>0</v>
      </c>
      <c r="Q266" s="215">
        <v>0.0030000000000000001</v>
      </c>
      <c r="R266" s="215">
        <f>Q266*H266</f>
        <v>0.054338999999999998</v>
      </c>
      <c r="S266" s="215">
        <v>0</v>
      </c>
      <c r="T266" s="216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7" t="s">
        <v>287</v>
      </c>
      <c r="AT266" s="217" t="s">
        <v>225</v>
      </c>
      <c r="AU266" s="217" t="s">
        <v>87</v>
      </c>
      <c r="AY266" s="19" t="s">
        <v>133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9" t="s">
        <v>85</v>
      </c>
      <c r="BK266" s="218">
        <f>ROUND(I266*H266,2)</f>
        <v>0</v>
      </c>
      <c r="BL266" s="19" t="s">
        <v>232</v>
      </c>
      <c r="BM266" s="217" t="s">
        <v>475</v>
      </c>
    </row>
    <row r="267" s="13" customFormat="1">
      <c r="A267" s="13"/>
      <c r="B267" s="224"/>
      <c r="C267" s="225"/>
      <c r="D267" s="226" t="s">
        <v>145</v>
      </c>
      <c r="E267" s="227" t="s">
        <v>21</v>
      </c>
      <c r="F267" s="228" t="s">
        <v>476</v>
      </c>
      <c r="G267" s="225"/>
      <c r="H267" s="229">
        <v>17.25</v>
      </c>
      <c r="I267" s="230"/>
      <c r="J267" s="225"/>
      <c r="K267" s="225"/>
      <c r="L267" s="231"/>
      <c r="M267" s="232"/>
      <c r="N267" s="233"/>
      <c r="O267" s="233"/>
      <c r="P267" s="233"/>
      <c r="Q267" s="233"/>
      <c r="R267" s="233"/>
      <c r="S267" s="233"/>
      <c r="T267" s="23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5" t="s">
        <v>145</v>
      </c>
      <c r="AU267" s="235" t="s">
        <v>87</v>
      </c>
      <c r="AV267" s="13" t="s">
        <v>87</v>
      </c>
      <c r="AW267" s="13" t="s">
        <v>38</v>
      </c>
      <c r="AX267" s="13" t="s">
        <v>85</v>
      </c>
      <c r="AY267" s="235" t="s">
        <v>133</v>
      </c>
    </row>
    <row r="268" s="13" customFormat="1">
      <c r="A268" s="13"/>
      <c r="B268" s="224"/>
      <c r="C268" s="225"/>
      <c r="D268" s="226" t="s">
        <v>145</v>
      </c>
      <c r="E268" s="225"/>
      <c r="F268" s="228" t="s">
        <v>477</v>
      </c>
      <c r="G268" s="225"/>
      <c r="H268" s="229">
        <v>18.113</v>
      </c>
      <c r="I268" s="230"/>
      <c r="J268" s="225"/>
      <c r="K268" s="225"/>
      <c r="L268" s="231"/>
      <c r="M268" s="232"/>
      <c r="N268" s="233"/>
      <c r="O268" s="233"/>
      <c r="P268" s="233"/>
      <c r="Q268" s="233"/>
      <c r="R268" s="233"/>
      <c r="S268" s="233"/>
      <c r="T268" s="23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5" t="s">
        <v>145</v>
      </c>
      <c r="AU268" s="235" t="s">
        <v>87</v>
      </c>
      <c r="AV268" s="13" t="s">
        <v>87</v>
      </c>
      <c r="AW268" s="13" t="s">
        <v>4</v>
      </c>
      <c r="AX268" s="13" t="s">
        <v>85</v>
      </c>
      <c r="AY268" s="235" t="s">
        <v>133</v>
      </c>
    </row>
    <row r="269" s="2" customFormat="1" ht="16.5" customHeight="1">
      <c r="A269" s="40"/>
      <c r="B269" s="41"/>
      <c r="C269" s="236" t="s">
        <v>478</v>
      </c>
      <c r="D269" s="236" t="s">
        <v>225</v>
      </c>
      <c r="E269" s="237" t="s">
        <v>479</v>
      </c>
      <c r="F269" s="238" t="s">
        <v>480</v>
      </c>
      <c r="G269" s="239" t="s">
        <v>149</v>
      </c>
      <c r="H269" s="240">
        <v>12</v>
      </c>
      <c r="I269" s="241"/>
      <c r="J269" s="242">
        <f>ROUND(I269*H269,2)</f>
        <v>0</v>
      </c>
      <c r="K269" s="238" t="s">
        <v>140</v>
      </c>
      <c r="L269" s="243"/>
      <c r="M269" s="244" t="s">
        <v>21</v>
      </c>
      <c r="N269" s="245" t="s">
        <v>48</v>
      </c>
      <c r="O269" s="86"/>
      <c r="P269" s="215">
        <f>O269*H269</f>
        <v>0</v>
      </c>
      <c r="Q269" s="215">
        <v>6.0000000000000002E-05</v>
      </c>
      <c r="R269" s="215">
        <f>Q269*H269</f>
        <v>0.00072000000000000005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287</v>
      </c>
      <c r="AT269" s="217" t="s">
        <v>225</v>
      </c>
      <c r="AU269" s="217" t="s">
        <v>87</v>
      </c>
      <c r="AY269" s="19" t="s">
        <v>133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85</v>
      </c>
      <c r="BK269" s="218">
        <f>ROUND(I269*H269,2)</f>
        <v>0</v>
      </c>
      <c r="BL269" s="19" t="s">
        <v>232</v>
      </c>
      <c r="BM269" s="217" t="s">
        <v>481</v>
      </c>
    </row>
    <row r="270" s="13" customFormat="1">
      <c r="A270" s="13"/>
      <c r="B270" s="224"/>
      <c r="C270" s="225"/>
      <c r="D270" s="226" t="s">
        <v>145</v>
      </c>
      <c r="E270" s="227" t="s">
        <v>21</v>
      </c>
      <c r="F270" s="228" t="s">
        <v>482</v>
      </c>
      <c r="G270" s="225"/>
      <c r="H270" s="229">
        <v>12</v>
      </c>
      <c r="I270" s="230"/>
      <c r="J270" s="225"/>
      <c r="K270" s="225"/>
      <c r="L270" s="231"/>
      <c r="M270" s="232"/>
      <c r="N270" s="233"/>
      <c r="O270" s="233"/>
      <c r="P270" s="233"/>
      <c r="Q270" s="233"/>
      <c r="R270" s="233"/>
      <c r="S270" s="233"/>
      <c r="T270" s="234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5" t="s">
        <v>145</v>
      </c>
      <c r="AU270" s="235" t="s">
        <v>87</v>
      </c>
      <c r="AV270" s="13" t="s">
        <v>87</v>
      </c>
      <c r="AW270" s="13" t="s">
        <v>38</v>
      </c>
      <c r="AX270" s="13" t="s">
        <v>85</v>
      </c>
      <c r="AY270" s="235" t="s">
        <v>133</v>
      </c>
    </row>
    <row r="271" s="2" customFormat="1" ht="21.75" customHeight="1">
      <c r="A271" s="40"/>
      <c r="B271" s="41"/>
      <c r="C271" s="206" t="s">
        <v>483</v>
      </c>
      <c r="D271" s="206" t="s">
        <v>136</v>
      </c>
      <c r="E271" s="207" t="s">
        <v>484</v>
      </c>
      <c r="F271" s="208" t="s">
        <v>485</v>
      </c>
      <c r="G271" s="209" t="s">
        <v>173</v>
      </c>
      <c r="H271" s="210">
        <v>19.329999999999998</v>
      </c>
      <c r="I271" s="211"/>
      <c r="J271" s="212">
        <f>ROUND(I271*H271,2)</f>
        <v>0</v>
      </c>
      <c r="K271" s="208" t="s">
        <v>140</v>
      </c>
      <c r="L271" s="46"/>
      <c r="M271" s="213" t="s">
        <v>21</v>
      </c>
      <c r="N271" s="214" t="s">
        <v>48</v>
      </c>
      <c r="O271" s="86"/>
      <c r="P271" s="215">
        <f>O271*H271</f>
        <v>0</v>
      </c>
      <c r="Q271" s="215">
        <v>0</v>
      </c>
      <c r="R271" s="215">
        <f>Q271*H271</f>
        <v>0</v>
      </c>
      <c r="S271" s="215">
        <v>0</v>
      </c>
      <c r="T271" s="216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7" t="s">
        <v>232</v>
      </c>
      <c r="AT271" s="217" t="s">
        <v>136</v>
      </c>
      <c r="AU271" s="217" t="s">
        <v>87</v>
      </c>
      <c r="AY271" s="19" t="s">
        <v>133</v>
      </c>
      <c r="BE271" s="218">
        <f>IF(N271="základní",J271,0)</f>
        <v>0</v>
      </c>
      <c r="BF271" s="218">
        <f>IF(N271="snížená",J271,0)</f>
        <v>0</v>
      </c>
      <c r="BG271" s="218">
        <f>IF(N271="zákl. přenesená",J271,0)</f>
        <v>0</v>
      </c>
      <c r="BH271" s="218">
        <f>IF(N271="sníž. přenesená",J271,0)</f>
        <v>0</v>
      </c>
      <c r="BI271" s="218">
        <f>IF(N271="nulová",J271,0)</f>
        <v>0</v>
      </c>
      <c r="BJ271" s="19" t="s">
        <v>85</v>
      </c>
      <c r="BK271" s="218">
        <f>ROUND(I271*H271,2)</f>
        <v>0</v>
      </c>
      <c r="BL271" s="19" t="s">
        <v>232</v>
      </c>
      <c r="BM271" s="217" t="s">
        <v>486</v>
      </c>
    </row>
    <row r="272" s="2" customFormat="1">
      <c r="A272" s="40"/>
      <c r="B272" s="41"/>
      <c r="C272" s="42"/>
      <c r="D272" s="219" t="s">
        <v>143</v>
      </c>
      <c r="E272" s="42"/>
      <c r="F272" s="220" t="s">
        <v>487</v>
      </c>
      <c r="G272" s="42"/>
      <c r="H272" s="42"/>
      <c r="I272" s="221"/>
      <c r="J272" s="42"/>
      <c r="K272" s="42"/>
      <c r="L272" s="46"/>
      <c r="M272" s="222"/>
      <c r="N272" s="223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143</v>
      </c>
      <c r="AU272" s="19" t="s">
        <v>87</v>
      </c>
    </row>
    <row r="273" s="13" customFormat="1">
      <c r="A273" s="13"/>
      <c r="B273" s="224"/>
      <c r="C273" s="225"/>
      <c r="D273" s="226" t="s">
        <v>145</v>
      </c>
      <c r="E273" s="227" t="s">
        <v>21</v>
      </c>
      <c r="F273" s="228" t="s">
        <v>488</v>
      </c>
      <c r="G273" s="225"/>
      <c r="H273" s="229">
        <v>2.2999999999999998</v>
      </c>
      <c r="I273" s="230"/>
      <c r="J273" s="225"/>
      <c r="K273" s="225"/>
      <c r="L273" s="231"/>
      <c r="M273" s="232"/>
      <c r="N273" s="233"/>
      <c r="O273" s="233"/>
      <c r="P273" s="233"/>
      <c r="Q273" s="233"/>
      <c r="R273" s="233"/>
      <c r="S273" s="233"/>
      <c r="T273" s="234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5" t="s">
        <v>145</v>
      </c>
      <c r="AU273" s="235" t="s">
        <v>87</v>
      </c>
      <c r="AV273" s="13" t="s">
        <v>87</v>
      </c>
      <c r="AW273" s="13" t="s">
        <v>38</v>
      </c>
      <c r="AX273" s="13" t="s">
        <v>77</v>
      </c>
      <c r="AY273" s="235" t="s">
        <v>133</v>
      </c>
    </row>
    <row r="274" s="15" customFormat="1">
      <c r="A274" s="15"/>
      <c r="B274" s="257"/>
      <c r="C274" s="258"/>
      <c r="D274" s="226" t="s">
        <v>145</v>
      </c>
      <c r="E274" s="259" t="s">
        <v>21</v>
      </c>
      <c r="F274" s="260" t="s">
        <v>459</v>
      </c>
      <c r="G274" s="258"/>
      <c r="H274" s="261">
        <v>2.2999999999999998</v>
      </c>
      <c r="I274" s="262"/>
      <c r="J274" s="258"/>
      <c r="K274" s="258"/>
      <c r="L274" s="263"/>
      <c r="M274" s="264"/>
      <c r="N274" s="265"/>
      <c r="O274" s="265"/>
      <c r="P274" s="265"/>
      <c r="Q274" s="265"/>
      <c r="R274" s="265"/>
      <c r="S274" s="265"/>
      <c r="T274" s="266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67" t="s">
        <v>145</v>
      </c>
      <c r="AU274" s="267" t="s">
        <v>87</v>
      </c>
      <c r="AV274" s="15" t="s">
        <v>153</v>
      </c>
      <c r="AW274" s="15" t="s">
        <v>38</v>
      </c>
      <c r="AX274" s="15" t="s">
        <v>77</v>
      </c>
      <c r="AY274" s="267" t="s">
        <v>133</v>
      </c>
    </row>
    <row r="275" s="13" customFormat="1">
      <c r="A275" s="13"/>
      <c r="B275" s="224"/>
      <c r="C275" s="225"/>
      <c r="D275" s="226" t="s">
        <v>145</v>
      </c>
      <c r="E275" s="227" t="s">
        <v>21</v>
      </c>
      <c r="F275" s="228" t="s">
        <v>489</v>
      </c>
      <c r="G275" s="225"/>
      <c r="H275" s="229">
        <v>17.030000000000001</v>
      </c>
      <c r="I275" s="230"/>
      <c r="J275" s="225"/>
      <c r="K275" s="225"/>
      <c r="L275" s="231"/>
      <c r="M275" s="232"/>
      <c r="N275" s="233"/>
      <c r="O275" s="233"/>
      <c r="P275" s="233"/>
      <c r="Q275" s="233"/>
      <c r="R275" s="233"/>
      <c r="S275" s="233"/>
      <c r="T275" s="234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5" t="s">
        <v>145</v>
      </c>
      <c r="AU275" s="235" t="s">
        <v>87</v>
      </c>
      <c r="AV275" s="13" t="s">
        <v>87</v>
      </c>
      <c r="AW275" s="13" t="s">
        <v>38</v>
      </c>
      <c r="AX275" s="13" t="s">
        <v>77</v>
      </c>
      <c r="AY275" s="235" t="s">
        <v>133</v>
      </c>
    </row>
    <row r="276" s="15" customFormat="1">
      <c r="A276" s="15"/>
      <c r="B276" s="257"/>
      <c r="C276" s="258"/>
      <c r="D276" s="226" t="s">
        <v>145</v>
      </c>
      <c r="E276" s="259" t="s">
        <v>21</v>
      </c>
      <c r="F276" s="260" t="s">
        <v>459</v>
      </c>
      <c r="G276" s="258"/>
      <c r="H276" s="261">
        <v>17.030000000000001</v>
      </c>
      <c r="I276" s="262"/>
      <c r="J276" s="258"/>
      <c r="K276" s="258"/>
      <c r="L276" s="263"/>
      <c r="M276" s="264"/>
      <c r="N276" s="265"/>
      <c r="O276" s="265"/>
      <c r="P276" s="265"/>
      <c r="Q276" s="265"/>
      <c r="R276" s="265"/>
      <c r="S276" s="265"/>
      <c r="T276" s="266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67" t="s">
        <v>145</v>
      </c>
      <c r="AU276" s="267" t="s">
        <v>87</v>
      </c>
      <c r="AV276" s="15" t="s">
        <v>153</v>
      </c>
      <c r="AW276" s="15" t="s">
        <v>38</v>
      </c>
      <c r="AX276" s="15" t="s">
        <v>77</v>
      </c>
      <c r="AY276" s="267" t="s">
        <v>133</v>
      </c>
    </row>
    <row r="277" s="14" customFormat="1">
      <c r="A277" s="14"/>
      <c r="B277" s="246"/>
      <c r="C277" s="247"/>
      <c r="D277" s="226" t="s">
        <v>145</v>
      </c>
      <c r="E277" s="248" t="s">
        <v>21</v>
      </c>
      <c r="F277" s="249" t="s">
        <v>283</v>
      </c>
      <c r="G277" s="247"/>
      <c r="H277" s="250">
        <v>19.329999999999998</v>
      </c>
      <c r="I277" s="251"/>
      <c r="J277" s="247"/>
      <c r="K277" s="247"/>
      <c r="L277" s="252"/>
      <c r="M277" s="253"/>
      <c r="N277" s="254"/>
      <c r="O277" s="254"/>
      <c r="P277" s="254"/>
      <c r="Q277" s="254"/>
      <c r="R277" s="254"/>
      <c r="S277" s="254"/>
      <c r="T277" s="255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6" t="s">
        <v>145</v>
      </c>
      <c r="AU277" s="256" t="s">
        <v>87</v>
      </c>
      <c r="AV277" s="14" t="s">
        <v>141</v>
      </c>
      <c r="AW277" s="14" t="s">
        <v>38</v>
      </c>
      <c r="AX277" s="14" t="s">
        <v>85</v>
      </c>
      <c r="AY277" s="256" t="s">
        <v>133</v>
      </c>
    </row>
    <row r="278" s="2" customFormat="1" ht="16.5" customHeight="1">
      <c r="A278" s="40"/>
      <c r="B278" s="41"/>
      <c r="C278" s="236" t="s">
        <v>490</v>
      </c>
      <c r="D278" s="236" t="s">
        <v>225</v>
      </c>
      <c r="E278" s="237" t="s">
        <v>491</v>
      </c>
      <c r="F278" s="238" t="s">
        <v>492</v>
      </c>
      <c r="G278" s="239" t="s">
        <v>173</v>
      </c>
      <c r="H278" s="240">
        <v>2.415</v>
      </c>
      <c r="I278" s="241"/>
      <c r="J278" s="242">
        <f>ROUND(I278*H278,2)</f>
        <v>0</v>
      </c>
      <c r="K278" s="238" t="s">
        <v>140</v>
      </c>
      <c r="L278" s="243"/>
      <c r="M278" s="244" t="s">
        <v>21</v>
      </c>
      <c r="N278" s="245" t="s">
        <v>48</v>
      </c>
      <c r="O278" s="86"/>
      <c r="P278" s="215">
        <f>O278*H278</f>
        <v>0</v>
      </c>
      <c r="Q278" s="215">
        <v>0.0070000000000000001</v>
      </c>
      <c r="R278" s="215">
        <f>Q278*H278</f>
        <v>0.016905</v>
      </c>
      <c r="S278" s="215">
        <v>0</v>
      </c>
      <c r="T278" s="216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287</v>
      </c>
      <c r="AT278" s="217" t="s">
        <v>225</v>
      </c>
      <c r="AU278" s="217" t="s">
        <v>87</v>
      </c>
      <c r="AY278" s="19" t="s">
        <v>133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9" t="s">
        <v>85</v>
      </c>
      <c r="BK278" s="218">
        <f>ROUND(I278*H278,2)</f>
        <v>0</v>
      </c>
      <c r="BL278" s="19" t="s">
        <v>232</v>
      </c>
      <c r="BM278" s="217" t="s">
        <v>493</v>
      </c>
    </row>
    <row r="279" s="13" customFormat="1">
      <c r="A279" s="13"/>
      <c r="B279" s="224"/>
      <c r="C279" s="225"/>
      <c r="D279" s="226" t="s">
        <v>145</v>
      </c>
      <c r="E279" s="227" t="s">
        <v>21</v>
      </c>
      <c r="F279" s="228" t="s">
        <v>494</v>
      </c>
      <c r="G279" s="225"/>
      <c r="H279" s="229">
        <v>2.2999999999999998</v>
      </c>
      <c r="I279" s="230"/>
      <c r="J279" s="225"/>
      <c r="K279" s="225"/>
      <c r="L279" s="231"/>
      <c r="M279" s="232"/>
      <c r="N279" s="233"/>
      <c r="O279" s="233"/>
      <c r="P279" s="233"/>
      <c r="Q279" s="233"/>
      <c r="R279" s="233"/>
      <c r="S279" s="233"/>
      <c r="T279" s="23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5" t="s">
        <v>145</v>
      </c>
      <c r="AU279" s="235" t="s">
        <v>87</v>
      </c>
      <c r="AV279" s="13" t="s">
        <v>87</v>
      </c>
      <c r="AW279" s="13" t="s">
        <v>38</v>
      </c>
      <c r="AX279" s="13" t="s">
        <v>85</v>
      </c>
      <c r="AY279" s="235" t="s">
        <v>133</v>
      </c>
    </row>
    <row r="280" s="13" customFormat="1">
      <c r="A280" s="13"/>
      <c r="B280" s="224"/>
      <c r="C280" s="225"/>
      <c r="D280" s="226" t="s">
        <v>145</v>
      </c>
      <c r="E280" s="225"/>
      <c r="F280" s="228" t="s">
        <v>495</v>
      </c>
      <c r="G280" s="225"/>
      <c r="H280" s="229">
        <v>2.415</v>
      </c>
      <c r="I280" s="230"/>
      <c r="J280" s="225"/>
      <c r="K280" s="225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145</v>
      </c>
      <c r="AU280" s="235" t="s">
        <v>87</v>
      </c>
      <c r="AV280" s="13" t="s">
        <v>87</v>
      </c>
      <c r="AW280" s="13" t="s">
        <v>4</v>
      </c>
      <c r="AX280" s="13" t="s">
        <v>85</v>
      </c>
      <c r="AY280" s="235" t="s">
        <v>133</v>
      </c>
    </row>
    <row r="281" s="2" customFormat="1" ht="16.5" customHeight="1">
      <c r="A281" s="40"/>
      <c r="B281" s="41"/>
      <c r="C281" s="236" t="s">
        <v>496</v>
      </c>
      <c r="D281" s="236" t="s">
        <v>225</v>
      </c>
      <c r="E281" s="237" t="s">
        <v>497</v>
      </c>
      <c r="F281" s="238" t="s">
        <v>498</v>
      </c>
      <c r="G281" s="239" t="s">
        <v>173</v>
      </c>
      <c r="H281" s="240">
        <v>18.164999999999999</v>
      </c>
      <c r="I281" s="241"/>
      <c r="J281" s="242">
        <f>ROUND(I281*H281,2)</f>
        <v>0</v>
      </c>
      <c r="K281" s="238" t="s">
        <v>140</v>
      </c>
      <c r="L281" s="243"/>
      <c r="M281" s="244" t="s">
        <v>21</v>
      </c>
      <c r="N281" s="245" t="s">
        <v>48</v>
      </c>
      <c r="O281" s="86"/>
      <c r="P281" s="215">
        <f>O281*H281</f>
        <v>0</v>
      </c>
      <c r="Q281" s="215">
        <v>0.01</v>
      </c>
      <c r="R281" s="215">
        <f>Q281*H281</f>
        <v>0.18165000000000001</v>
      </c>
      <c r="S281" s="215">
        <v>0</v>
      </c>
      <c r="T281" s="216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7" t="s">
        <v>287</v>
      </c>
      <c r="AT281" s="217" t="s">
        <v>225</v>
      </c>
      <c r="AU281" s="217" t="s">
        <v>87</v>
      </c>
      <c r="AY281" s="19" t="s">
        <v>133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9" t="s">
        <v>85</v>
      </c>
      <c r="BK281" s="218">
        <f>ROUND(I281*H281,2)</f>
        <v>0</v>
      </c>
      <c r="BL281" s="19" t="s">
        <v>232</v>
      </c>
      <c r="BM281" s="217" t="s">
        <v>499</v>
      </c>
    </row>
    <row r="282" s="13" customFormat="1">
      <c r="A282" s="13"/>
      <c r="B282" s="224"/>
      <c r="C282" s="225"/>
      <c r="D282" s="226" t="s">
        <v>145</v>
      </c>
      <c r="E282" s="227" t="s">
        <v>21</v>
      </c>
      <c r="F282" s="228" t="s">
        <v>500</v>
      </c>
      <c r="G282" s="225"/>
      <c r="H282" s="229">
        <v>17.300000000000001</v>
      </c>
      <c r="I282" s="230"/>
      <c r="J282" s="225"/>
      <c r="K282" s="225"/>
      <c r="L282" s="231"/>
      <c r="M282" s="232"/>
      <c r="N282" s="233"/>
      <c r="O282" s="233"/>
      <c r="P282" s="233"/>
      <c r="Q282" s="233"/>
      <c r="R282" s="233"/>
      <c r="S282" s="233"/>
      <c r="T282" s="23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5" t="s">
        <v>145</v>
      </c>
      <c r="AU282" s="235" t="s">
        <v>87</v>
      </c>
      <c r="AV282" s="13" t="s">
        <v>87</v>
      </c>
      <c r="AW282" s="13" t="s">
        <v>38</v>
      </c>
      <c r="AX282" s="13" t="s">
        <v>85</v>
      </c>
      <c r="AY282" s="235" t="s">
        <v>133</v>
      </c>
    </row>
    <row r="283" s="13" customFormat="1">
      <c r="A283" s="13"/>
      <c r="B283" s="224"/>
      <c r="C283" s="225"/>
      <c r="D283" s="226" t="s">
        <v>145</v>
      </c>
      <c r="E283" s="225"/>
      <c r="F283" s="228" t="s">
        <v>501</v>
      </c>
      <c r="G283" s="225"/>
      <c r="H283" s="229">
        <v>18.164999999999999</v>
      </c>
      <c r="I283" s="230"/>
      <c r="J283" s="225"/>
      <c r="K283" s="225"/>
      <c r="L283" s="231"/>
      <c r="M283" s="232"/>
      <c r="N283" s="233"/>
      <c r="O283" s="233"/>
      <c r="P283" s="233"/>
      <c r="Q283" s="233"/>
      <c r="R283" s="233"/>
      <c r="S283" s="233"/>
      <c r="T283" s="23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5" t="s">
        <v>145</v>
      </c>
      <c r="AU283" s="235" t="s">
        <v>87</v>
      </c>
      <c r="AV283" s="13" t="s">
        <v>87</v>
      </c>
      <c r="AW283" s="13" t="s">
        <v>4</v>
      </c>
      <c r="AX283" s="13" t="s">
        <v>85</v>
      </c>
      <c r="AY283" s="235" t="s">
        <v>133</v>
      </c>
    </row>
    <row r="284" s="2" customFormat="1" ht="16.5" customHeight="1">
      <c r="A284" s="40"/>
      <c r="B284" s="41"/>
      <c r="C284" s="206" t="s">
        <v>502</v>
      </c>
      <c r="D284" s="206" t="s">
        <v>136</v>
      </c>
      <c r="E284" s="207" t="s">
        <v>503</v>
      </c>
      <c r="F284" s="208" t="s">
        <v>504</v>
      </c>
      <c r="G284" s="209" t="s">
        <v>139</v>
      </c>
      <c r="H284" s="210">
        <v>17.399999999999999</v>
      </c>
      <c r="I284" s="211"/>
      <c r="J284" s="212">
        <f>ROUND(I284*H284,2)</f>
        <v>0</v>
      </c>
      <c r="K284" s="208" t="s">
        <v>140</v>
      </c>
      <c r="L284" s="46"/>
      <c r="M284" s="213" t="s">
        <v>21</v>
      </c>
      <c r="N284" s="214" t="s">
        <v>48</v>
      </c>
      <c r="O284" s="86"/>
      <c r="P284" s="215">
        <f>O284*H284</f>
        <v>0</v>
      </c>
      <c r="Q284" s="215">
        <v>0</v>
      </c>
      <c r="R284" s="215">
        <f>Q284*H284</f>
        <v>0</v>
      </c>
      <c r="S284" s="215">
        <v>0</v>
      </c>
      <c r="T284" s="216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7" t="s">
        <v>232</v>
      </c>
      <c r="AT284" s="217" t="s">
        <v>136</v>
      </c>
      <c r="AU284" s="217" t="s">
        <v>87</v>
      </c>
      <c r="AY284" s="19" t="s">
        <v>133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9" t="s">
        <v>85</v>
      </c>
      <c r="BK284" s="218">
        <f>ROUND(I284*H284,2)</f>
        <v>0</v>
      </c>
      <c r="BL284" s="19" t="s">
        <v>232</v>
      </c>
      <c r="BM284" s="217" t="s">
        <v>505</v>
      </c>
    </row>
    <row r="285" s="2" customFormat="1">
      <c r="A285" s="40"/>
      <c r="B285" s="41"/>
      <c r="C285" s="42"/>
      <c r="D285" s="219" t="s">
        <v>143</v>
      </c>
      <c r="E285" s="42"/>
      <c r="F285" s="220" t="s">
        <v>506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143</v>
      </c>
      <c r="AU285" s="19" t="s">
        <v>87</v>
      </c>
    </row>
    <row r="286" s="13" customFormat="1">
      <c r="A286" s="13"/>
      <c r="B286" s="224"/>
      <c r="C286" s="225"/>
      <c r="D286" s="226" t="s">
        <v>145</v>
      </c>
      <c r="E286" s="227" t="s">
        <v>21</v>
      </c>
      <c r="F286" s="228" t="s">
        <v>507</v>
      </c>
      <c r="G286" s="225"/>
      <c r="H286" s="229">
        <v>17.399999999999999</v>
      </c>
      <c r="I286" s="230"/>
      <c r="J286" s="225"/>
      <c r="K286" s="225"/>
      <c r="L286" s="231"/>
      <c r="M286" s="232"/>
      <c r="N286" s="233"/>
      <c r="O286" s="233"/>
      <c r="P286" s="233"/>
      <c r="Q286" s="233"/>
      <c r="R286" s="233"/>
      <c r="S286" s="233"/>
      <c r="T286" s="23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5" t="s">
        <v>145</v>
      </c>
      <c r="AU286" s="235" t="s">
        <v>87</v>
      </c>
      <c r="AV286" s="13" t="s">
        <v>87</v>
      </c>
      <c r="AW286" s="13" t="s">
        <v>38</v>
      </c>
      <c r="AX286" s="13" t="s">
        <v>85</v>
      </c>
      <c r="AY286" s="235" t="s">
        <v>133</v>
      </c>
    </row>
    <row r="287" s="2" customFormat="1" ht="21.75" customHeight="1">
      <c r="A287" s="40"/>
      <c r="B287" s="41"/>
      <c r="C287" s="236" t="s">
        <v>508</v>
      </c>
      <c r="D287" s="236" t="s">
        <v>225</v>
      </c>
      <c r="E287" s="237" t="s">
        <v>509</v>
      </c>
      <c r="F287" s="238" t="s">
        <v>510</v>
      </c>
      <c r="G287" s="239" t="s">
        <v>139</v>
      </c>
      <c r="H287" s="240">
        <v>18.792000000000002</v>
      </c>
      <c r="I287" s="241"/>
      <c r="J287" s="242">
        <f>ROUND(I287*H287,2)</f>
        <v>0</v>
      </c>
      <c r="K287" s="238" t="s">
        <v>21</v>
      </c>
      <c r="L287" s="243"/>
      <c r="M287" s="244" t="s">
        <v>21</v>
      </c>
      <c r="N287" s="245" t="s">
        <v>48</v>
      </c>
      <c r="O287" s="86"/>
      <c r="P287" s="215">
        <f>O287*H287</f>
        <v>0</v>
      </c>
      <c r="Q287" s="215">
        <v>0.019439999999999999</v>
      </c>
      <c r="R287" s="215">
        <f>Q287*H287</f>
        <v>0.36531648</v>
      </c>
      <c r="S287" s="215">
        <v>0</v>
      </c>
      <c r="T287" s="216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287</v>
      </c>
      <c r="AT287" s="217" t="s">
        <v>225</v>
      </c>
      <c r="AU287" s="217" t="s">
        <v>87</v>
      </c>
      <c r="AY287" s="19" t="s">
        <v>133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9" t="s">
        <v>85</v>
      </c>
      <c r="BK287" s="218">
        <f>ROUND(I287*H287,2)</f>
        <v>0</v>
      </c>
      <c r="BL287" s="19" t="s">
        <v>232</v>
      </c>
      <c r="BM287" s="217" t="s">
        <v>511</v>
      </c>
    </row>
    <row r="288" s="13" customFormat="1">
      <c r="A288" s="13"/>
      <c r="B288" s="224"/>
      <c r="C288" s="225"/>
      <c r="D288" s="226" t="s">
        <v>145</v>
      </c>
      <c r="E288" s="227" t="s">
        <v>21</v>
      </c>
      <c r="F288" s="228" t="s">
        <v>512</v>
      </c>
      <c r="G288" s="225"/>
      <c r="H288" s="229">
        <v>17.399999999999999</v>
      </c>
      <c r="I288" s="230"/>
      <c r="J288" s="225"/>
      <c r="K288" s="225"/>
      <c r="L288" s="231"/>
      <c r="M288" s="232"/>
      <c r="N288" s="233"/>
      <c r="O288" s="233"/>
      <c r="P288" s="233"/>
      <c r="Q288" s="233"/>
      <c r="R288" s="233"/>
      <c r="S288" s="233"/>
      <c r="T288" s="234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5" t="s">
        <v>145</v>
      </c>
      <c r="AU288" s="235" t="s">
        <v>87</v>
      </c>
      <c r="AV288" s="13" t="s">
        <v>87</v>
      </c>
      <c r="AW288" s="13" t="s">
        <v>38</v>
      </c>
      <c r="AX288" s="13" t="s">
        <v>85</v>
      </c>
      <c r="AY288" s="235" t="s">
        <v>133</v>
      </c>
    </row>
    <row r="289" s="13" customFormat="1">
      <c r="A289" s="13"/>
      <c r="B289" s="224"/>
      <c r="C289" s="225"/>
      <c r="D289" s="226" t="s">
        <v>145</v>
      </c>
      <c r="E289" s="225"/>
      <c r="F289" s="228" t="s">
        <v>513</v>
      </c>
      <c r="G289" s="225"/>
      <c r="H289" s="229">
        <v>18.792000000000002</v>
      </c>
      <c r="I289" s="230"/>
      <c r="J289" s="225"/>
      <c r="K289" s="225"/>
      <c r="L289" s="231"/>
      <c r="M289" s="232"/>
      <c r="N289" s="233"/>
      <c r="O289" s="233"/>
      <c r="P289" s="233"/>
      <c r="Q289" s="233"/>
      <c r="R289" s="233"/>
      <c r="S289" s="233"/>
      <c r="T289" s="23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5" t="s">
        <v>145</v>
      </c>
      <c r="AU289" s="235" t="s">
        <v>87</v>
      </c>
      <c r="AV289" s="13" t="s">
        <v>87</v>
      </c>
      <c r="AW289" s="13" t="s">
        <v>4</v>
      </c>
      <c r="AX289" s="13" t="s">
        <v>85</v>
      </c>
      <c r="AY289" s="235" t="s">
        <v>133</v>
      </c>
    </row>
    <row r="290" s="2" customFormat="1" ht="16.5" customHeight="1">
      <c r="A290" s="40"/>
      <c r="B290" s="41"/>
      <c r="C290" s="206" t="s">
        <v>514</v>
      </c>
      <c r="D290" s="206" t="s">
        <v>136</v>
      </c>
      <c r="E290" s="207" t="s">
        <v>515</v>
      </c>
      <c r="F290" s="208" t="s">
        <v>516</v>
      </c>
      <c r="G290" s="209" t="s">
        <v>173</v>
      </c>
      <c r="H290" s="210">
        <v>48</v>
      </c>
      <c r="I290" s="211"/>
      <c r="J290" s="212">
        <f>ROUND(I290*H290,2)</f>
        <v>0</v>
      </c>
      <c r="K290" s="208" t="s">
        <v>140</v>
      </c>
      <c r="L290" s="46"/>
      <c r="M290" s="213" t="s">
        <v>21</v>
      </c>
      <c r="N290" s="214" t="s">
        <v>48</v>
      </c>
      <c r="O290" s="86"/>
      <c r="P290" s="215">
        <f>O290*H290</f>
        <v>0</v>
      </c>
      <c r="Q290" s="215">
        <v>0</v>
      </c>
      <c r="R290" s="215">
        <f>Q290*H290</f>
        <v>0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232</v>
      </c>
      <c r="AT290" s="217" t="s">
        <v>136</v>
      </c>
      <c r="AU290" s="217" t="s">
        <v>87</v>
      </c>
      <c r="AY290" s="19" t="s">
        <v>133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85</v>
      </c>
      <c r="BK290" s="218">
        <f>ROUND(I290*H290,2)</f>
        <v>0</v>
      </c>
      <c r="BL290" s="19" t="s">
        <v>232</v>
      </c>
      <c r="BM290" s="217" t="s">
        <v>517</v>
      </c>
    </row>
    <row r="291" s="2" customFormat="1">
      <c r="A291" s="40"/>
      <c r="B291" s="41"/>
      <c r="C291" s="42"/>
      <c r="D291" s="219" t="s">
        <v>143</v>
      </c>
      <c r="E291" s="42"/>
      <c r="F291" s="220" t="s">
        <v>518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143</v>
      </c>
      <c r="AU291" s="19" t="s">
        <v>87</v>
      </c>
    </row>
    <row r="292" s="13" customFormat="1">
      <c r="A292" s="13"/>
      <c r="B292" s="224"/>
      <c r="C292" s="225"/>
      <c r="D292" s="226" t="s">
        <v>145</v>
      </c>
      <c r="E292" s="227" t="s">
        <v>21</v>
      </c>
      <c r="F292" s="228" t="s">
        <v>519</v>
      </c>
      <c r="G292" s="225"/>
      <c r="H292" s="229">
        <v>48</v>
      </c>
      <c r="I292" s="230"/>
      <c r="J292" s="225"/>
      <c r="K292" s="225"/>
      <c r="L292" s="231"/>
      <c r="M292" s="232"/>
      <c r="N292" s="233"/>
      <c r="O292" s="233"/>
      <c r="P292" s="233"/>
      <c r="Q292" s="233"/>
      <c r="R292" s="233"/>
      <c r="S292" s="233"/>
      <c r="T292" s="234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5" t="s">
        <v>145</v>
      </c>
      <c r="AU292" s="235" t="s">
        <v>87</v>
      </c>
      <c r="AV292" s="13" t="s">
        <v>87</v>
      </c>
      <c r="AW292" s="13" t="s">
        <v>38</v>
      </c>
      <c r="AX292" s="13" t="s">
        <v>85</v>
      </c>
      <c r="AY292" s="235" t="s">
        <v>133</v>
      </c>
    </row>
    <row r="293" s="2" customFormat="1" ht="16.5" customHeight="1">
      <c r="A293" s="40"/>
      <c r="B293" s="41"/>
      <c r="C293" s="236" t="s">
        <v>520</v>
      </c>
      <c r="D293" s="236" t="s">
        <v>225</v>
      </c>
      <c r="E293" s="237" t="s">
        <v>521</v>
      </c>
      <c r="F293" s="238" t="s">
        <v>522</v>
      </c>
      <c r="G293" s="239" t="s">
        <v>173</v>
      </c>
      <c r="H293" s="240">
        <v>69.959999999999994</v>
      </c>
      <c r="I293" s="241"/>
      <c r="J293" s="242">
        <f>ROUND(I293*H293,2)</f>
        <v>0</v>
      </c>
      <c r="K293" s="238" t="s">
        <v>21</v>
      </c>
      <c r="L293" s="243"/>
      <c r="M293" s="244" t="s">
        <v>21</v>
      </c>
      <c r="N293" s="245" t="s">
        <v>48</v>
      </c>
      <c r="O293" s="86"/>
      <c r="P293" s="215">
        <f>O293*H293</f>
        <v>0</v>
      </c>
      <c r="Q293" s="215">
        <v>0.00069999999999999999</v>
      </c>
      <c r="R293" s="215">
        <f>Q293*H293</f>
        <v>0.048971999999999995</v>
      </c>
      <c r="S293" s="215">
        <v>0</v>
      </c>
      <c r="T293" s="216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7" t="s">
        <v>287</v>
      </c>
      <c r="AT293" s="217" t="s">
        <v>225</v>
      </c>
      <c r="AU293" s="217" t="s">
        <v>87</v>
      </c>
      <c r="AY293" s="19" t="s">
        <v>133</v>
      </c>
      <c r="BE293" s="218">
        <f>IF(N293="základní",J293,0)</f>
        <v>0</v>
      </c>
      <c r="BF293" s="218">
        <f>IF(N293="snížená",J293,0)</f>
        <v>0</v>
      </c>
      <c r="BG293" s="218">
        <f>IF(N293="zákl. přenesená",J293,0)</f>
        <v>0</v>
      </c>
      <c r="BH293" s="218">
        <f>IF(N293="sníž. přenesená",J293,0)</f>
        <v>0</v>
      </c>
      <c r="BI293" s="218">
        <f>IF(N293="nulová",J293,0)</f>
        <v>0</v>
      </c>
      <c r="BJ293" s="19" t="s">
        <v>85</v>
      </c>
      <c r="BK293" s="218">
        <f>ROUND(I293*H293,2)</f>
        <v>0</v>
      </c>
      <c r="BL293" s="19" t="s">
        <v>232</v>
      </c>
      <c r="BM293" s="217" t="s">
        <v>523</v>
      </c>
    </row>
    <row r="294" s="13" customFormat="1">
      <c r="A294" s="13"/>
      <c r="B294" s="224"/>
      <c r="C294" s="225"/>
      <c r="D294" s="226" t="s">
        <v>145</v>
      </c>
      <c r="E294" s="227" t="s">
        <v>21</v>
      </c>
      <c r="F294" s="228" t="s">
        <v>524</v>
      </c>
      <c r="G294" s="225"/>
      <c r="H294" s="229">
        <v>48</v>
      </c>
      <c r="I294" s="230"/>
      <c r="J294" s="225"/>
      <c r="K294" s="225"/>
      <c r="L294" s="231"/>
      <c r="M294" s="232"/>
      <c r="N294" s="233"/>
      <c r="O294" s="233"/>
      <c r="P294" s="233"/>
      <c r="Q294" s="233"/>
      <c r="R294" s="233"/>
      <c r="S294" s="233"/>
      <c r="T294" s="234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5" t="s">
        <v>145</v>
      </c>
      <c r="AU294" s="235" t="s">
        <v>87</v>
      </c>
      <c r="AV294" s="13" t="s">
        <v>87</v>
      </c>
      <c r="AW294" s="13" t="s">
        <v>38</v>
      </c>
      <c r="AX294" s="13" t="s">
        <v>77</v>
      </c>
      <c r="AY294" s="235" t="s">
        <v>133</v>
      </c>
    </row>
    <row r="295" s="13" customFormat="1">
      <c r="A295" s="13"/>
      <c r="B295" s="224"/>
      <c r="C295" s="225"/>
      <c r="D295" s="226" t="s">
        <v>145</v>
      </c>
      <c r="E295" s="227" t="s">
        <v>21</v>
      </c>
      <c r="F295" s="228" t="s">
        <v>525</v>
      </c>
      <c r="G295" s="225"/>
      <c r="H295" s="229">
        <v>15.6</v>
      </c>
      <c r="I295" s="230"/>
      <c r="J295" s="225"/>
      <c r="K295" s="225"/>
      <c r="L295" s="231"/>
      <c r="M295" s="232"/>
      <c r="N295" s="233"/>
      <c r="O295" s="233"/>
      <c r="P295" s="233"/>
      <c r="Q295" s="233"/>
      <c r="R295" s="233"/>
      <c r="S295" s="233"/>
      <c r="T295" s="234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5" t="s">
        <v>145</v>
      </c>
      <c r="AU295" s="235" t="s">
        <v>87</v>
      </c>
      <c r="AV295" s="13" t="s">
        <v>87</v>
      </c>
      <c r="AW295" s="13" t="s">
        <v>38</v>
      </c>
      <c r="AX295" s="13" t="s">
        <v>77</v>
      </c>
      <c r="AY295" s="235" t="s">
        <v>133</v>
      </c>
    </row>
    <row r="296" s="14" customFormat="1">
      <c r="A296" s="14"/>
      <c r="B296" s="246"/>
      <c r="C296" s="247"/>
      <c r="D296" s="226" t="s">
        <v>145</v>
      </c>
      <c r="E296" s="248" t="s">
        <v>21</v>
      </c>
      <c r="F296" s="249" t="s">
        <v>283</v>
      </c>
      <c r="G296" s="247"/>
      <c r="H296" s="250">
        <v>63.600000000000001</v>
      </c>
      <c r="I296" s="251"/>
      <c r="J296" s="247"/>
      <c r="K296" s="247"/>
      <c r="L296" s="252"/>
      <c r="M296" s="253"/>
      <c r="N296" s="254"/>
      <c r="O296" s="254"/>
      <c r="P296" s="254"/>
      <c r="Q296" s="254"/>
      <c r="R296" s="254"/>
      <c r="S296" s="254"/>
      <c r="T296" s="255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6" t="s">
        <v>145</v>
      </c>
      <c r="AU296" s="256" t="s">
        <v>87</v>
      </c>
      <c r="AV296" s="14" t="s">
        <v>141</v>
      </c>
      <c r="AW296" s="14" t="s">
        <v>38</v>
      </c>
      <c r="AX296" s="14" t="s">
        <v>85</v>
      </c>
      <c r="AY296" s="256" t="s">
        <v>133</v>
      </c>
    </row>
    <row r="297" s="13" customFormat="1">
      <c r="A297" s="13"/>
      <c r="B297" s="224"/>
      <c r="C297" s="225"/>
      <c r="D297" s="226" t="s">
        <v>145</v>
      </c>
      <c r="E297" s="225"/>
      <c r="F297" s="228" t="s">
        <v>526</v>
      </c>
      <c r="G297" s="225"/>
      <c r="H297" s="229">
        <v>69.959999999999994</v>
      </c>
      <c r="I297" s="230"/>
      <c r="J297" s="225"/>
      <c r="K297" s="225"/>
      <c r="L297" s="231"/>
      <c r="M297" s="232"/>
      <c r="N297" s="233"/>
      <c r="O297" s="233"/>
      <c r="P297" s="233"/>
      <c r="Q297" s="233"/>
      <c r="R297" s="233"/>
      <c r="S297" s="233"/>
      <c r="T297" s="234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5" t="s">
        <v>145</v>
      </c>
      <c r="AU297" s="235" t="s">
        <v>87</v>
      </c>
      <c r="AV297" s="13" t="s">
        <v>87</v>
      </c>
      <c r="AW297" s="13" t="s">
        <v>4</v>
      </c>
      <c r="AX297" s="13" t="s">
        <v>85</v>
      </c>
      <c r="AY297" s="235" t="s">
        <v>133</v>
      </c>
    </row>
    <row r="298" s="2" customFormat="1" ht="16.5" customHeight="1">
      <c r="A298" s="40"/>
      <c r="B298" s="41"/>
      <c r="C298" s="206" t="s">
        <v>527</v>
      </c>
      <c r="D298" s="206" t="s">
        <v>136</v>
      </c>
      <c r="E298" s="207" t="s">
        <v>528</v>
      </c>
      <c r="F298" s="208" t="s">
        <v>529</v>
      </c>
      <c r="G298" s="209" t="s">
        <v>173</v>
      </c>
      <c r="H298" s="210">
        <v>15.6</v>
      </c>
      <c r="I298" s="211"/>
      <c r="J298" s="212">
        <f>ROUND(I298*H298,2)</f>
        <v>0</v>
      </c>
      <c r="K298" s="208" t="s">
        <v>140</v>
      </c>
      <c r="L298" s="46"/>
      <c r="M298" s="213" t="s">
        <v>21</v>
      </c>
      <c r="N298" s="214" t="s">
        <v>48</v>
      </c>
      <c r="O298" s="86"/>
      <c r="P298" s="215">
        <f>O298*H298</f>
        <v>0</v>
      </c>
      <c r="Q298" s="215">
        <v>0</v>
      </c>
      <c r="R298" s="215">
        <f>Q298*H298</f>
        <v>0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232</v>
      </c>
      <c r="AT298" s="217" t="s">
        <v>136</v>
      </c>
      <c r="AU298" s="217" t="s">
        <v>87</v>
      </c>
      <c r="AY298" s="19" t="s">
        <v>133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85</v>
      </c>
      <c r="BK298" s="218">
        <f>ROUND(I298*H298,2)</f>
        <v>0</v>
      </c>
      <c r="BL298" s="19" t="s">
        <v>232</v>
      </c>
      <c r="BM298" s="217" t="s">
        <v>530</v>
      </c>
    </row>
    <row r="299" s="2" customFormat="1">
      <c r="A299" s="40"/>
      <c r="B299" s="41"/>
      <c r="C299" s="42"/>
      <c r="D299" s="219" t="s">
        <v>143</v>
      </c>
      <c r="E299" s="42"/>
      <c r="F299" s="220" t="s">
        <v>531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143</v>
      </c>
      <c r="AU299" s="19" t="s">
        <v>87</v>
      </c>
    </row>
    <row r="300" s="13" customFormat="1">
      <c r="A300" s="13"/>
      <c r="B300" s="224"/>
      <c r="C300" s="225"/>
      <c r="D300" s="226" t="s">
        <v>145</v>
      </c>
      <c r="E300" s="227" t="s">
        <v>21</v>
      </c>
      <c r="F300" s="228" t="s">
        <v>532</v>
      </c>
      <c r="G300" s="225"/>
      <c r="H300" s="229">
        <v>15.6</v>
      </c>
      <c r="I300" s="230"/>
      <c r="J300" s="225"/>
      <c r="K300" s="225"/>
      <c r="L300" s="231"/>
      <c r="M300" s="232"/>
      <c r="N300" s="233"/>
      <c r="O300" s="233"/>
      <c r="P300" s="233"/>
      <c r="Q300" s="233"/>
      <c r="R300" s="233"/>
      <c r="S300" s="233"/>
      <c r="T300" s="234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5" t="s">
        <v>145</v>
      </c>
      <c r="AU300" s="235" t="s">
        <v>87</v>
      </c>
      <c r="AV300" s="13" t="s">
        <v>87</v>
      </c>
      <c r="AW300" s="13" t="s">
        <v>38</v>
      </c>
      <c r="AX300" s="13" t="s">
        <v>85</v>
      </c>
      <c r="AY300" s="235" t="s">
        <v>133</v>
      </c>
    </row>
    <row r="301" s="2" customFormat="1" ht="24.15" customHeight="1">
      <c r="A301" s="40"/>
      <c r="B301" s="41"/>
      <c r="C301" s="206" t="s">
        <v>533</v>
      </c>
      <c r="D301" s="206" t="s">
        <v>136</v>
      </c>
      <c r="E301" s="207" t="s">
        <v>534</v>
      </c>
      <c r="F301" s="208" t="s">
        <v>535</v>
      </c>
      <c r="G301" s="209" t="s">
        <v>235</v>
      </c>
      <c r="H301" s="210">
        <v>2.8820000000000001</v>
      </c>
      <c r="I301" s="211"/>
      <c r="J301" s="212">
        <f>ROUND(I301*H301,2)</f>
        <v>0</v>
      </c>
      <c r="K301" s="208" t="s">
        <v>140</v>
      </c>
      <c r="L301" s="46"/>
      <c r="M301" s="213" t="s">
        <v>21</v>
      </c>
      <c r="N301" s="214" t="s">
        <v>48</v>
      </c>
      <c r="O301" s="86"/>
      <c r="P301" s="215">
        <f>O301*H301</f>
        <v>0</v>
      </c>
      <c r="Q301" s="215">
        <v>0</v>
      </c>
      <c r="R301" s="215">
        <f>Q301*H301</f>
        <v>0</v>
      </c>
      <c r="S301" s="215">
        <v>0</v>
      </c>
      <c r="T301" s="216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7" t="s">
        <v>232</v>
      </c>
      <c r="AT301" s="217" t="s">
        <v>136</v>
      </c>
      <c r="AU301" s="217" t="s">
        <v>87</v>
      </c>
      <c r="AY301" s="19" t="s">
        <v>133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9" t="s">
        <v>85</v>
      </c>
      <c r="BK301" s="218">
        <f>ROUND(I301*H301,2)</f>
        <v>0</v>
      </c>
      <c r="BL301" s="19" t="s">
        <v>232</v>
      </c>
      <c r="BM301" s="217" t="s">
        <v>536</v>
      </c>
    </row>
    <row r="302" s="2" customFormat="1">
      <c r="A302" s="40"/>
      <c r="B302" s="41"/>
      <c r="C302" s="42"/>
      <c r="D302" s="219" t="s">
        <v>143</v>
      </c>
      <c r="E302" s="42"/>
      <c r="F302" s="220" t="s">
        <v>537</v>
      </c>
      <c r="G302" s="42"/>
      <c r="H302" s="42"/>
      <c r="I302" s="221"/>
      <c r="J302" s="42"/>
      <c r="K302" s="42"/>
      <c r="L302" s="46"/>
      <c r="M302" s="222"/>
      <c r="N302" s="223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143</v>
      </c>
      <c r="AU302" s="19" t="s">
        <v>87</v>
      </c>
    </row>
    <row r="303" s="12" customFormat="1" ht="22.8" customHeight="1">
      <c r="A303" s="12"/>
      <c r="B303" s="190"/>
      <c r="C303" s="191"/>
      <c r="D303" s="192" t="s">
        <v>76</v>
      </c>
      <c r="E303" s="204" t="s">
        <v>538</v>
      </c>
      <c r="F303" s="204" t="s">
        <v>539</v>
      </c>
      <c r="G303" s="191"/>
      <c r="H303" s="191"/>
      <c r="I303" s="194"/>
      <c r="J303" s="205">
        <f>BK303</f>
        <v>0</v>
      </c>
      <c r="K303" s="191"/>
      <c r="L303" s="196"/>
      <c r="M303" s="197"/>
      <c r="N303" s="198"/>
      <c r="O303" s="198"/>
      <c r="P303" s="199">
        <f>SUM(P304:P378)</f>
        <v>0</v>
      </c>
      <c r="Q303" s="198"/>
      <c r="R303" s="199">
        <f>SUM(R304:R378)</f>
        <v>15.640854670000001</v>
      </c>
      <c r="S303" s="198"/>
      <c r="T303" s="200">
        <f>SUM(T304:T378)</f>
        <v>10.282399999999999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1" t="s">
        <v>87</v>
      </c>
      <c r="AT303" s="202" t="s">
        <v>76</v>
      </c>
      <c r="AU303" s="202" t="s">
        <v>85</v>
      </c>
      <c r="AY303" s="201" t="s">
        <v>133</v>
      </c>
      <c r="BK303" s="203">
        <f>SUM(BK304:BK378)</f>
        <v>0</v>
      </c>
    </row>
    <row r="304" s="2" customFormat="1" ht="33" customHeight="1">
      <c r="A304" s="40"/>
      <c r="B304" s="41"/>
      <c r="C304" s="206" t="s">
        <v>540</v>
      </c>
      <c r="D304" s="206" t="s">
        <v>136</v>
      </c>
      <c r="E304" s="207" t="s">
        <v>541</v>
      </c>
      <c r="F304" s="208" t="s">
        <v>542</v>
      </c>
      <c r="G304" s="209" t="s">
        <v>139</v>
      </c>
      <c r="H304" s="210">
        <v>359.60399999999998</v>
      </c>
      <c r="I304" s="211"/>
      <c r="J304" s="212">
        <f>ROUND(I304*H304,2)</f>
        <v>0</v>
      </c>
      <c r="K304" s="208" t="s">
        <v>140</v>
      </c>
      <c r="L304" s="46"/>
      <c r="M304" s="213" t="s">
        <v>21</v>
      </c>
      <c r="N304" s="214" t="s">
        <v>48</v>
      </c>
      <c r="O304" s="86"/>
      <c r="P304" s="215">
        <f>O304*H304</f>
        <v>0</v>
      </c>
      <c r="Q304" s="215">
        <v>0</v>
      </c>
      <c r="R304" s="215">
        <f>Q304*H304</f>
        <v>0</v>
      </c>
      <c r="S304" s="215">
        <v>0</v>
      </c>
      <c r="T304" s="216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7" t="s">
        <v>232</v>
      </c>
      <c r="AT304" s="217" t="s">
        <v>136</v>
      </c>
      <c r="AU304" s="217" t="s">
        <v>87</v>
      </c>
      <c r="AY304" s="19" t="s">
        <v>133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9" t="s">
        <v>85</v>
      </c>
      <c r="BK304" s="218">
        <f>ROUND(I304*H304,2)</f>
        <v>0</v>
      </c>
      <c r="BL304" s="19" t="s">
        <v>232</v>
      </c>
      <c r="BM304" s="217" t="s">
        <v>543</v>
      </c>
    </row>
    <row r="305" s="2" customFormat="1">
      <c r="A305" s="40"/>
      <c r="B305" s="41"/>
      <c r="C305" s="42"/>
      <c r="D305" s="219" t="s">
        <v>143</v>
      </c>
      <c r="E305" s="42"/>
      <c r="F305" s="220" t="s">
        <v>544</v>
      </c>
      <c r="G305" s="42"/>
      <c r="H305" s="42"/>
      <c r="I305" s="221"/>
      <c r="J305" s="42"/>
      <c r="K305" s="42"/>
      <c r="L305" s="46"/>
      <c r="M305" s="222"/>
      <c r="N305" s="223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143</v>
      </c>
      <c r="AU305" s="19" t="s">
        <v>87</v>
      </c>
    </row>
    <row r="306" s="13" customFormat="1">
      <c r="A306" s="13"/>
      <c r="B306" s="224"/>
      <c r="C306" s="225"/>
      <c r="D306" s="226" t="s">
        <v>145</v>
      </c>
      <c r="E306" s="227" t="s">
        <v>21</v>
      </c>
      <c r="F306" s="228" t="s">
        <v>545</v>
      </c>
      <c r="G306" s="225"/>
      <c r="H306" s="229">
        <v>180.804</v>
      </c>
      <c r="I306" s="230"/>
      <c r="J306" s="225"/>
      <c r="K306" s="225"/>
      <c r="L306" s="231"/>
      <c r="M306" s="232"/>
      <c r="N306" s="233"/>
      <c r="O306" s="233"/>
      <c r="P306" s="233"/>
      <c r="Q306" s="233"/>
      <c r="R306" s="233"/>
      <c r="S306" s="233"/>
      <c r="T306" s="234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5" t="s">
        <v>145</v>
      </c>
      <c r="AU306" s="235" t="s">
        <v>87</v>
      </c>
      <c r="AV306" s="13" t="s">
        <v>87</v>
      </c>
      <c r="AW306" s="13" t="s">
        <v>38</v>
      </c>
      <c r="AX306" s="13" t="s">
        <v>77</v>
      </c>
      <c r="AY306" s="235" t="s">
        <v>133</v>
      </c>
    </row>
    <row r="307" s="13" customFormat="1">
      <c r="A307" s="13"/>
      <c r="B307" s="224"/>
      <c r="C307" s="225"/>
      <c r="D307" s="226" t="s">
        <v>145</v>
      </c>
      <c r="E307" s="227" t="s">
        <v>21</v>
      </c>
      <c r="F307" s="228" t="s">
        <v>546</v>
      </c>
      <c r="G307" s="225"/>
      <c r="H307" s="229">
        <v>91.799999999999997</v>
      </c>
      <c r="I307" s="230"/>
      <c r="J307" s="225"/>
      <c r="K307" s="225"/>
      <c r="L307" s="231"/>
      <c r="M307" s="232"/>
      <c r="N307" s="233"/>
      <c r="O307" s="233"/>
      <c r="P307" s="233"/>
      <c r="Q307" s="233"/>
      <c r="R307" s="233"/>
      <c r="S307" s="233"/>
      <c r="T307" s="234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5" t="s">
        <v>145</v>
      </c>
      <c r="AU307" s="235" t="s">
        <v>87</v>
      </c>
      <c r="AV307" s="13" t="s">
        <v>87</v>
      </c>
      <c r="AW307" s="13" t="s">
        <v>38</v>
      </c>
      <c r="AX307" s="13" t="s">
        <v>77</v>
      </c>
      <c r="AY307" s="235" t="s">
        <v>133</v>
      </c>
    </row>
    <row r="308" s="13" customFormat="1">
      <c r="A308" s="13"/>
      <c r="B308" s="224"/>
      <c r="C308" s="225"/>
      <c r="D308" s="226" t="s">
        <v>145</v>
      </c>
      <c r="E308" s="227" t="s">
        <v>21</v>
      </c>
      <c r="F308" s="228" t="s">
        <v>547</v>
      </c>
      <c r="G308" s="225"/>
      <c r="H308" s="229">
        <v>87</v>
      </c>
      <c r="I308" s="230"/>
      <c r="J308" s="225"/>
      <c r="K308" s="225"/>
      <c r="L308" s="231"/>
      <c r="M308" s="232"/>
      <c r="N308" s="233"/>
      <c r="O308" s="233"/>
      <c r="P308" s="233"/>
      <c r="Q308" s="233"/>
      <c r="R308" s="233"/>
      <c r="S308" s="233"/>
      <c r="T308" s="23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5" t="s">
        <v>145</v>
      </c>
      <c r="AU308" s="235" t="s">
        <v>87</v>
      </c>
      <c r="AV308" s="13" t="s">
        <v>87</v>
      </c>
      <c r="AW308" s="13" t="s">
        <v>38</v>
      </c>
      <c r="AX308" s="13" t="s">
        <v>77</v>
      </c>
      <c r="AY308" s="235" t="s">
        <v>133</v>
      </c>
    </row>
    <row r="309" s="14" customFormat="1">
      <c r="A309" s="14"/>
      <c r="B309" s="246"/>
      <c r="C309" s="247"/>
      <c r="D309" s="226" t="s">
        <v>145</v>
      </c>
      <c r="E309" s="248" t="s">
        <v>21</v>
      </c>
      <c r="F309" s="249" t="s">
        <v>283</v>
      </c>
      <c r="G309" s="247"/>
      <c r="H309" s="250">
        <v>359.60399999999998</v>
      </c>
      <c r="I309" s="251"/>
      <c r="J309" s="247"/>
      <c r="K309" s="247"/>
      <c r="L309" s="252"/>
      <c r="M309" s="253"/>
      <c r="N309" s="254"/>
      <c r="O309" s="254"/>
      <c r="P309" s="254"/>
      <c r="Q309" s="254"/>
      <c r="R309" s="254"/>
      <c r="S309" s="254"/>
      <c r="T309" s="255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6" t="s">
        <v>145</v>
      </c>
      <c r="AU309" s="256" t="s">
        <v>87</v>
      </c>
      <c r="AV309" s="14" t="s">
        <v>141</v>
      </c>
      <c r="AW309" s="14" t="s">
        <v>38</v>
      </c>
      <c r="AX309" s="14" t="s">
        <v>85</v>
      </c>
      <c r="AY309" s="256" t="s">
        <v>133</v>
      </c>
    </row>
    <row r="310" s="2" customFormat="1" ht="78" customHeight="1">
      <c r="A310" s="40"/>
      <c r="B310" s="41"/>
      <c r="C310" s="236" t="s">
        <v>548</v>
      </c>
      <c r="D310" s="236" t="s">
        <v>225</v>
      </c>
      <c r="E310" s="237" t="s">
        <v>549</v>
      </c>
      <c r="F310" s="238" t="s">
        <v>550</v>
      </c>
      <c r="G310" s="239" t="s">
        <v>149</v>
      </c>
      <c r="H310" s="240">
        <v>1</v>
      </c>
      <c r="I310" s="241"/>
      <c r="J310" s="242">
        <f>ROUND(I310*H310,2)</f>
        <v>0</v>
      </c>
      <c r="K310" s="238" t="s">
        <v>21</v>
      </c>
      <c r="L310" s="243"/>
      <c r="M310" s="244" t="s">
        <v>21</v>
      </c>
      <c r="N310" s="245" t="s">
        <v>48</v>
      </c>
      <c r="O310" s="86"/>
      <c r="P310" s="215">
        <f>O310*H310</f>
        <v>0</v>
      </c>
      <c r="Q310" s="215">
        <v>6.9299999999999997</v>
      </c>
      <c r="R310" s="215">
        <f>Q310*H310</f>
        <v>6.9299999999999997</v>
      </c>
      <c r="S310" s="215">
        <v>0</v>
      </c>
      <c r="T310" s="216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7" t="s">
        <v>287</v>
      </c>
      <c r="AT310" s="217" t="s">
        <v>225</v>
      </c>
      <c r="AU310" s="217" t="s">
        <v>87</v>
      </c>
      <c r="AY310" s="19" t="s">
        <v>133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9" t="s">
        <v>85</v>
      </c>
      <c r="BK310" s="218">
        <f>ROUND(I310*H310,2)</f>
        <v>0</v>
      </c>
      <c r="BL310" s="19" t="s">
        <v>232</v>
      </c>
      <c r="BM310" s="217" t="s">
        <v>551</v>
      </c>
    </row>
    <row r="311" s="13" customFormat="1">
      <c r="A311" s="13"/>
      <c r="B311" s="224"/>
      <c r="C311" s="225"/>
      <c r="D311" s="226" t="s">
        <v>145</v>
      </c>
      <c r="E311" s="227" t="s">
        <v>21</v>
      </c>
      <c r="F311" s="228" t="s">
        <v>552</v>
      </c>
      <c r="G311" s="225"/>
      <c r="H311" s="229">
        <v>1</v>
      </c>
      <c r="I311" s="230"/>
      <c r="J311" s="225"/>
      <c r="K311" s="225"/>
      <c r="L311" s="231"/>
      <c r="M311" s="232"/>
      <c r="N311" s="233"/>
      <c r="O311" s="233"/>
      <c r="P311" s="233"/>
      <c r="Q311" s="233"/>
      <c r="R311" s="233"/>
      <c r="S311" s="233"/>
      <c r="T311" s="23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5" t="s">
        <v>145</v>
      </c>
      <c r="AU311" s="235" t="s">
        <v>87</v>
      </c>
      <c r="AV311" s="13" t="s">
        <v>87</v>
      </c>
      <c r="AW311" s="13" t="s">
        <v>38</v>
      </c>
      <c r="AX311" s="13" t="s">
        <v>85</v>
      </c>
      <c r="AY311" s="235" t="s">
        <v>133</v>
      </c>
    </row>
    <row r="312" s="2" customFormat="1" ht="55.5" customHeight="1">
      <c r="A312" s="40"/>
      <c r="B312" s="41"/>
      <c r="C312" s="236" t="s">
        <v>553</v>
      </c>
      <c r="D312" s="236" t="s">
        <v>225</v>
      </c>
      <c r="E312" s="237" t="s">
        <v>554</v>
      </c>
      <c r="F312" s="238" t="s">
        <v>555</v>
      </c>
      <c r="G312" s="239" t="s">
        <v>149</v>
      </c>
      <c r="H312" s="240">
        <v>1</v>
      </c>
      <c r="I312" s="241"/>
      <c r="J312" s="242">
        <f>ROUND(I312*H312,2)</f>
        <v>0</v>
      </c>
      <c r="K312" s="238" t="s">
        <v>21</v>
      </c>
      <c r="L312" s="243"/>
      <c r="M312" s="244" t="s">
        <v>21</v>
      </c>
      <c r="N312" s="245" t="s">
        <v>48</v>
      </c>
      <c r="O312" s="86"/>
      <c r="P312" s="215">
        <f>O312*H312</f>
        <v>0</v>
      </c>
      <c r="Q312" s="215">
        <v>3.5150000000000001</v>
      </c>
      <c r="R312" s="215">
        <f>Q312*H312</f>
        <v>3.5150000000000001</v>
      </c>
      <c r="S312" s="215">
        <v>0</v>
      </c>
      <c r="T312" s="216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17" t="s">
        <v>287</v>
      </c>
      <c r="AT312" s="217" t="s">
        <v>225</v>
      </c>
      <c r="AU312" s="217" t="s">
        <v>87</v>
      </c>
      <c r="AY312" s="19" t="s">
        <v>133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9" t="s">
        <v>85</v>
      </c>
      <c r="BK312" s="218">
        <f>ROUND(I312*H312,2)</f>
        <v>0</v>
      </c>
      <c r="BL312" s="19" t="s">
        <v>232</v>
      </c>
      <c r="BM312" s="217" t="s">
        <v>556</v>
      </c>
    </row>
    <row r="313" s="13" customFormat="1">
      <c r="A313" s="13"/>
      <c r="B313" s="224"/>
      <c r="C313" s="225"/>
      <c r="D313" s="226" t="s">
        <v>145</v>
      </c>
      <c r="E313" s="227" t="s">
        <v>21</v>
      </c>
      <c r="F313" s="228" t="s">
        <v>557</v>
      </c>
      <c r="G313" s="225"/>
      <c r="H313" s="229">
        <v>1</v>
      </c>
      <c r="I313" s="230"/>
      <c r="J313" s="225"/>
      <c r="K313" s="225"/>
      <c r="L313" s="231"/>
      <c r="M313" s="232"/>
      <c r="N313" s="233"/>
      <c r="O313" s="233"/>
      <c r="P313" s="233"/>
      <c r="Q313" s="233"/>
      <c r="R313" s="233"/>
      <c r="S313" s="233"/>
      <c r="T313" s="234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5" t="s">
        <v>145</v>
      </c>
      <c r="AU313" s="235" t="s">
        <v>87</v>
      </c>
      <c r="AV313" s="13" t="s">
        <v>87</v>
      </c>
      <c r="AW313" s="13" t="s">
        <v>38</v>
      </c>
      <c r="AX313" s="13" t="s">
        <v>85</v>
      </c>
      <c r="AY313" s="235" t="s">
        <v>133</v>
      </c>
    </row>
    <row r="314" s="2" customFormat="1" ht="55.5" customHeight="1">
      <c r="A314" s="40"/>
      <c r="B314" s="41"/>
      <c r="C314" s="236" t="s">
        <v>558</v>
      </c>
      <c r="D314" s="236" t="s">
        <v>225</v>
      </c>
      <c r="E314" s="237" t="s">
        <v>559</v>
      </c>
      <c r="F314" s="238" t="s">
        <v>560</v>
      </c>
      <c r="G314" s="239" t="s">
        <v>149</v>
      </c>
      <c r="H314" s="240">
        <v>6</v>
      </c>
      <c r="I314" s="241"/>
      <c r="J314" s="242">
        <f>ROUND(I314*H314,2)</f>
        <v>0</v>
      </c>
      <c r="K314" s="238" t="s">
        <v>21</v>
      </c>
      <c r="L314" s="243"/>
      <c r="M314" s="244" t="s">
        <v>21</v>
      </c>
      <c r="N314" s="245" t="s">
        <v>48</v>
      </c>
      <c r="O314" s="86"/>
      <c r="P314" s="215">
        <f>O314*H314</f>
        <v>0</v>
      </c>
      <c r="Q314" s="215">
        <v>0.78000000000000003</v>
      </c>
      <c r="R314" s="215">
        <f>Q314*H314</f>
        <v>4.6799999999999997</v>
      </c>
      <c r="S314" s="215">
        <v>0</v>
      </c>
      <c r="T314" s="216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17" t="s">
        <v>287</v>
      </c>
      <c r="AT314" s="217" t="s">
        <v>225</v>
      </c>
      <c r="AU314" s="217" t="s">
        <v>87</v>
      </c>
      <c r="AY314" s="19" t="s">
        <v>133</v>
      </c>
      <c r="BE314" s="218">
        <f>IF(N314="základní",J314,0)</f>
        <v>0</v>
      </c>
      <c r="BF314" s="218">
        <f>IF(N314="snížená",J314,0)</f>
        <v>0</v>
      </c>
      <c r="BG314" s="218">
        <f>IF(N314="zákl. přenesená",J314,0)</f>
        <v>0</v>
      </c>
      <c r="BH314" s="218">
        <f>IF(N314="sníž. přenesená",J314,0)</f>
        <v>0</v>
      </c>
      <c r="BI314" s="218">
        <f>IF(N314="nulová",J314,0)</f>
        <v>0</v>
      </c>
      <c r="BJ314" s="19" t="s">
        <v>85</v>
      </c>
      <c r="BK314" s="218">
        <f>ROUND(I314*H314,2)</f>
        <v>0</v>
      </c>
      <c r="BL314" s="19" t="s">
        <v>232</v>
      </c>
      <c r="BM314" s="217" t="s">
        <v>561</v>
      </c>
    </row>
    <row r="315" s="13" customFormat="1">
      <c r="A315" s="13"/>
      <c r="B315" s="224"/>
      <c r="C315" s="225"/>
      <c r="D315" s="226" t="s">
        <v>145</v>
      </c>
      <c r="E315" s="227" t="s">
        <v>21</v>
      </c>
      <c r="F315" s="228" t="s">
        <v>562</v>
      </c>
      <c r="G315" s="225"/>
      <c r="H315" s="229">
        <v>6</v>
      </c>
      <c r="I315" s="230"/>
      <c r="J315" s="225"/>
      <c r="K315" s="225"/>
      <c r="L315" s="231"/>
      <c r="M315" s="232"/>
      <c r="N315" s="233"/>
      <c r="O315" s="233"/>
      <c r="P315" s="233"/>
      <c r="Q315" s="233"/>
      <c r="R315" s="233"/>
      <c r="S315" s="233"/>
      <c r="T315" s="23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5" t="s">
        <v>145</v>
      </c>
      <c r="AU315" s="235" t="s">
        <v>87</v>
      </c>
      <c r="AV315" s="13" t="s">
        <v>87</v>
      </c>
      <c r="AW315" s="13" t="s">
        <v>38</v>
      </c>
      <c r="AX315" s="13" t="s">
        <v>85</v>
      </c>
      <c r="AY315" s="235" t="s">
        <v>133</v>
      </c>
    </row>
    <row r="316" s="2" customFormat="1" ht="24.15" customHeight="1">
      <c r="A316" s="40"/>
      <c r="B316" s="41"/>
      <c r="C316" s="206" t="s">
        <v>563</v>
      </c>
      <c r="D316" s="206" t="s">
        <v>136</v>
      </c>
      <c r="E316" s="207" t="s">
        <v>564</v>
      </c>
      <c r="F316" s="208" t="s">
        <v>565</v>
      </c>
      <c r="G316" s="209" t="s">
        <v>139</v>
      </c>
      <c r="H316" s="210">
        <v>359.60399999999998</v>
      </c>
      <c r="I316" s="211"/>
      <c r="J316" s="212">
        <f>ROUND(I316*H316,2)</f>
        <v>0</v>
      </c>
      <c r="K316" s="208" t="s">
        <v>140</v>
      </c>
      <c r="L316" s="46"/>
      <c r="M316" s="213" t="s">
        <v>21</v>
      </c>
      <c r="N316" s="214" t="s">
        <v>48</v>
      </c>
      <c r="O316" s="86"/>
      <c r="P316" s="215">
        <f>O316*H316</f>
        <v>0</v>
      </c>
      <c r="Q316" s="215">
        <v>0</v>
      </c>
      <c r="R316" s="215">
        <f>Q316*H316</f>
        <v>0</v>
      </c>
      <c r="S316" s="215">
        <v>0</v>
      </c>
      <c r="T316" s="216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7" t="s">
        <v>232</v>
      </c>
      <c r="AT316" s="217" t="s">
        <v>136</v>
      </c>
      <c r="AU316" s="217" t="s">
        <v>87</v>
      </c>
      <c r="AY316" s="19" t="s">
        <v>133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9" t="s">
        <v>85</v>
      </c>
      <c r="BK316" s="218">
        <f>ROUND(I316*H316,2)</f>
        <v>0</v>
      </c>
      <c r="BL316" s="19" t="s">
        <v>232</v>
      </c>
      <c r="BM316" s="217" t="s">
        <v>566</v>
      </c>
    </row>
    <row r="317" s="2" customFormat="1">
      <c r="A317" s="40"/>
      <c r="B317" s="41"/>
      <c r="C317" s="42"/>
      <c r="D317" s="219" t="s">
        <v>143</v>
      </c>
      <c r="E317" s="42"/>
      <c r="F317" s="220" t="s">
        <v>567</v>
      </c>
      <c r="G317" s="42"/>
      <c r="H317" s="42"/>
      <c r="I317" s="221"/>
      <c r="J317" s="42"/>
      <c r="K317" s="42"/>
      <c r="L317" s="46"/>
      <c r="M317" s="222"/>
      <c r="N317" s="223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143</v>
      </c>
      <c r="AU317" s="19" t="s">
        <v>87</v>
      </c>
    </row>
    <row r="318" s="13" customFormat="1">
      <c r="A318" s="13"/>
      <c r="B318" s="224"/>
      <c r="C318" s="225"/>
      <c r="D318" s="226" t="s">
        <v>145</v>
      </c>
      <c r="E318" s="227" t="s">
        <v>21</v>
      </c>
      <c r="F318" s="228" t="s">
        <v>568</v>
      </c>
      <c r="G318" s="225"/>
      <c r="H318" s="229">
        <v>359.60399999999998</v>
      </c>
      <c r="I318" s="230"/>
      <c r="J318" s="225"/>
      <c r="K318" s="225"/>
      <c r="L318" s="231"/>
      <c r="M318" s="232"/>
      <c r="N318" s="233"/>
      <c r="O318" s="233"/>
      <c r="P318" s="233"/>
      <c r="Q318" s="233"/>
      <c r="R318" s="233"/>
      <c r="S318" s="233"/>
      <c r="T318" s="23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5" t="s">
        <v>145</v>
      </c>
      <c r="AU318" s="235" t="s">
        <v>87</v>
      </c>
      <c r="AV318" s="13" t="s">
        <v>87</v>
      </c>
      <c r="AW318" s="13" t="s">
        <v>38</v>
      </c>
      <c r="AX318" s="13" t="s">
        <v>85</v>
      </c>
      <c r="AY318" s="235" t="s">
        <v>133</v>
      </c>
    </row>
    <row r="319" s="2" customFormat="1" ht="21.75" customHeight="1">
      <c r="A319" s="40"/>
      <c r="B319" s="41"/>
      <c r="C319" s="206" t="s">
        <v>569</v>
      </c>
      <c r="D319" s="206" t="s">
        <v>136</v>
      </c>
      <c r="E319" s="207" t="s">
        <v>570</v>
      </c>
      <c r="F319" s="208" t="s">
        <v>571</v>
      </c>
      <c r="G319" s="209" t="s">
        <v>139</v>
      </c>
      <c r="H319" s="210">
        <v>274.57999999999998</v>
      </c>
      <c r="I319" s="211"/>
      <c r="J319" s="212">
        <f>ROUND(I319*H319,2)</f>
        <v>0</v>
      </c>
      <c r="K319" s="208" t="s">
        <v>140</v>
      </c>
      <c r="L319" s="46"/>
      <c r="M319" s="213" t="s">
        <v>21</v>
      </c>
      <c r="N319" s="214" t="s">
        <v>48</v>
      </c>
      <c r="O319" s="86"/>
      <c r="P319" s="215">
        <f>O319*H319</f>
        <v>0</v>
      </c>
      <c r="Q319" s="215">
        <v>0</v>
      </c>
      <c r="R319" s="215">
        <f>Q319*H319</f>
        <v>0</v>
      </c>
      <c r="S319" s="215">
        <v>0.029999999999999999</v>
      </c>
      <c r="T319" s="216">
        <f>S319*H319</f>
        <v>8.2373999999999992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7" t="s">
        <v>232</v>
      </c>
      <c r="AT319" s="217" t="s">
        <v>136</v>
      </c>
      <c r="AU319" s="217" t="s">
        <v>87</v>
      </c>
      <c r="AY319" s="19" t="s">
        <v>133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9" t="s">
        <v>85</v>
      </c>
      <c r="BK319" s="218">
        <f>ROUND(I319*H319,2)</f>
        <v>0</v>
      </c>
      <c r="BL319" s="19" t="s">
        <v>232</v>
      </c>
      <c r="BM319" s="217" t="s">
        <v>572</v>
      </c>
    </row>
    <row r="320" s="2" customFormat="1">
      <c r="A320" s="40"/>
      <c r="B320" s="41"/>
      <c r="C320" s="42"/>
      <c r="D320" s="219" t="s">
        <v>143</v>
      </c>
      <c r="E320" s="42"/>
      <c r="F320" s="220" t="s">
        <v>573</v>
      </c>
      <c r="G320" s="42"/>
      <c r="H320" s="42"/>
      <c r="I320" s="221"/>
      <c r="J320" s="42"/>
      <c r="K320" s="42"/>
      <c r="L320" s="46"/>
      <c r="M320" s="222"/>
      <c r="N320" s="223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143</v>
      </c>
      <c r="AU320" s="19" t="s">
        <v>87</v>
      </c>
    </row>
    <row r="321" s="13" customFormat="1">
      <c r="A321" s="13"/>
      <c r="B321" s="224"/>
      <c r="C321" s="225"/>
      <c r="D321" s="226" t="s">
        <v>145</v>
      </c>
      <c r="E321" s="227" t="s">
        <v>21</v>
      </c>
      <c r="F321" s="228" t="s">
        <v>574</v>
      </c>
      <c r="G321" s="225"/>
      <c r="H321" s="229">
        <v>48.640000000000001</v>
      </c>
      <c r="I321" s="230"/>
      <c r="J321" s="225"/>
      <c r="K321" s="225"/>
      <c r="L321" s="231"/>
      <c r="M321" s="232"/>
      <c r="N321" s="233"/>
      <c r="O321" s="233"/>
      <c r="P321" s="233"/>
      <c r="Q321" s="233"/>
      <c r="R321" s="233"/>
      <c r="S321" s="233"/>
      <c r="T321" s="234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5" t="s">
        <v>145</v>
      </c>
      <c r="AU321" s="235" t="s">
        <v>87</v>
      </c>
      <c r="AV321" s="13" t="s">
        <v>87</v>
      </c>
      <c r="AW321" s="13" t="s">
        <v>38</v>
      </c>
      <c r="AX321" s="13" t="s">
        <v>77</v>
      </c>
      <c r="AY321" s="235" t="s">
        <v>133</v>
      </c>
    </row>
    <row r="322" s="13" customFormat="1">
      <c r="A322" s="13"/>
      <c r="B322" s="224"/>
      <c r="C322" s="225"/>
      <c r="D322" s="226" t="s">
        <v>145</v>
      </c>
      <c r="E322" s="227" t="s">
        <v>21</v>
      </c>
      <c r="F322" s="228" t="s">
        <v>575</v>
      </c>
      <c r="G322" s="225"/>
      <c r="H322" s="229">
        <v>134.13999999999999</v>
      </c>
      <c r="I322" s="230"/>
      <c r="J322" s="225"/>
      <c r="K322" s="225"/>
      <c r="L322" s="231"/>
      <c r="M322" s="232"/>
      <c r="N322" s="233"/>
      <c r="O322" s="233"/>
      <c r="P322" s="233"/>
      <c r="Q322" s="233"/>
      <c r="R322" s="233"/>
      <c r="S322" s="233"/>
      <c r="T322" s="23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5" t="s">
        <v>145</v>
      </c>
      <c r="AU322" s="235" t="s">
        <v>87</v>
      </c>
      <c r="AV322" s="13" t="s">
        <v>87</v>
      </c>
      <c r="AW322" s="13" t="s">
        <v>38</v>
      </c>
      <c r="AX322" s="13" t="s">
        <v>77</v>
      </c>
      <c r="AY322" s="235" t="s">
        <v>133</v>
      </c>
    </row>
    <row r="323" s="13" customFormat="1">
      <c r="A323" s="13"/>
      <c r="B323" s="224"/>
      <c r="C323" s="225"/>
      <c r="D323" s="226" t="s">
        <v>145</v>
      </c>
      <c r="E323" s="227" t="s">
        <v>21</v>
      </c>
      <c r="F323" s="228" t="s">
        <v>576</v>
      </c>
      <c r="G323" s="225"/>
      <c r="H323" s="229">
        <v>91.799999999999997</v>
      </c>
      <c r="I323" s="230"/>
      <c r="J323" s="225"/>
      <c r="K323" s="225"/>
      <c r="L323" s="231"/>
      <c r="M323" s="232"/>
      <c r="N323" s="233"/>
      <c r="O323" s="233"/>
      <c r="P323" s="233"/>
      <c r="Q323" s="233"/>
      <c r="R323" s="233"/>
      <c r="S323" s="233"/>
      <c r="T323" s="234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5" t="s">
        <v>145</v>
      </c>
      <c r="AU323" s="235" t="s">
        <v>87</v>
      </c>
      <c r="AV323" s="13" t="s">
        <v>87</v>
      </c>
      <c r="AW323" s="13" t="s">
        <v>38</v>
      </c>
      <c r="AX323" s="13" t="s">
        <v>77</v>
      </c>
      <c r="AY323" s="235" t="s">
        <v>133</v>
      </c>
    </row>
    <row r="324" s="14" customFormat="1">
      <c r="A324" s="14"/>
      <c r="B324" s="246"/>
      <c r="C324" s="247"/>
      <c r="D324" s="226" t="s">
        <v>145</v>
      </c>
      <c r="E324" s="248" t="s">
        <v>21</v>
      </c>
      <c r="F324" s="249" t="s">
        <v>283</v>
      </c>
      <c r="G324" s="247"/>
      <c r="H324" s="250">
        <v>274.57999999999998</v>
      </c>
      <c r="I324" s="251"/>
      <c r="J324" s="247"/>
      <c r="K324" s="247"/>
      <c r="L324" s="252"/>
      <c r="M324" s="253"/>
      <c r="N324" s="254"/>
      <c r="O324" s="254"/>
      <c r="P324" s="254"/>
      <c r="Q324" s="254"/>
      <c r="R324" s="254"/>
      <c r="S324" s="254"/>
      <c r="T324" s="255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6" t="s">
        <v>145</v>
      </c>
      <c r="AU324" s="256" t="s">
        <v>87</v>
      </c>
      <c r="AV324" s="14" t="s">
        <v>141</v>
      </c>
      <c r="AW324" s="14" t="s">
        <v>38</v>
      </c>
      <c r="AX324" s="14" t="s">
        <v>85</v>
      </c>
      <c r="AY324" s="256" t="s">
        <v>133</v>
      </c>
    </row>
    <row r="325" s="2" customFormat="1" ht="16.5" customHeight="1">
      <c r="A325" s="40"/>
      <c r="B325" s="41"/>
      <c r="C325" s="206" t="s">
        <v>577</v>
      </c>
      <c r="D325" s="206" t="s">
        <v>136</v>
      </c>
      <c r="E325" s="207" t="s">
        <v>578</v>
      </c>
      <c r="F325" s="208" t="s">
        <v>579</v>
      </c>
      <c r="G325" s="209" t="s">
        <v>139</v>
      </c>
      <c r="H325" s="210">
        <v>15.960000000000001</v>
      </c>
      <c r="I325" s="211"/>
      <c r="J325" s="212">
        <f>ROUND(I325*H325,2)</f>
        <v>0</v>
      </c>
      <c r="K325" s="208" t="s">
        <v>21</v>
      </c>
      <c r="L325" s="46"/>
      <c r="M325" s="213" t="s">
        <v>21</v>
      </c>
      <c r="N325" s="214" t="s">
        <v>48</v>
      </c>
      <c r="O325" s="86"/>
      <c r="P325" s="215">
        <f>O325*H325</f>
        <v>0</v>
      </c>
      <c r="Q325" s="215">
        <v>0.00022000000000000001</v>
      </c>
      <c r="R325" s="215">
        <f>Q325*H325</f>
        <v>0.0035112000000000003</v>
      </c>
      <c r="S325" s="215">
        <v>0</v>
      </c>
      <c r="T325" s="216">
        <f>S325*H325</f>
        <v>0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17" t="s">
        <v>232</v>
      </c>
      <c r="AT325" s="217" t="s">
        <v>136</v>
      </c>
      <c r="AU325" s="217" t="s">
        <v>87</v>
      </c>
      <c r="AY325" s="19" t="s">
        <v>133</v>
      </c>
      <c r="BE325" s="218">
        <f>IF(N325="základní",J325,0)</f>
        <v>0</v>
      </c>
      <c r="BF325" s="218">
        <f>IF(N325="snížená",J325,0)</f>
        <v>0</v>
      </c>
      <c r="BG325" s="218">
        <f>IF(N325="zákl. přenesená",J325,0)</f>
        <v>0</v>
      </c>
      <c r="BH325" s="218">
        <f>IF(N325="sníž. přenesená",J325,0)</f>
        <v>0</v>
      </c>
      <c r="BI325" s="218">
        <f>IF(N325="nulová",J325,0)</f>
        <v>0</v>
      </c>
      <c r="BJ325" s="19" t="s">
        <v>85</v>
      </c>
      <c r="BK325" s="218">
        <f>ROUND(I325*H325,2)</f>
        <v>0</v>
      </c>
      <c r="BL325" s="19" t="s">
        <v>232</v>
      </c>
      <c r="BM325" s="217" t="s">
        <v>580</v>
      </c>
    </row>
    <row r="326" s="13" customFormat="1">
      <c r="A326" s="13"/>
      <c r="B326" s="224"/>
      <c r="C326" s="225"/>
      <c r="D326" s="226" t="s">
        <v>145</v>
      </c>
      <c r="E326" s="227" t="s">
        <v>21</v>
      </c>
      <c r="F326" s="228" t="s">
        <v>581</v>
      </c>
      <c r="G326" s="225"/>
      <c r="H326" s="229">
        <v>2.1600000000000001</v>
      </c>
      <c r="I326" s="230"/>
      <c r="J326" s="225"/>
      <c r="K326" s="225"/>
      <c r="L326" s="231"/>
      <c r="M326" s="232"/>
      <c r="N326" s="233"/>
      <c r="O326" s="233"/>
      <c r="P326" s="233"/>
      <c r="Q326" s="233"/>
      <c r="R326" s="233"/>
      <c r="S326" s="233"/>
      <c r="T326" s="234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5" t="s">
        <v>145</v>
      </c>
      <c r="AU326" s="235" t="s">
        <v>87</v>
      </c>
      <c r="AV326" s="13" t="s">
        <v>87</v>
      </c>
      <c r="AW326" s="13" t="s">
        <v>38</v>
      </c>
      <c r="AX326" s="13" t="s">
        <v>77</v>
      </c>
      <c r="AY326" s="235" t="s">
        <v>133</v>
      </c>
    </row>
    <row r="327" s="13" customFormat="1">
      <c r="A327" s="13"/>
      <c r="B327" s="224"/>
      <c r="C327" s="225"/>
      <c r="D327" s="226" t="s">
        <v>145</v>
      </c>
      <c r="E327" s="227" t="s">
        <v>21</v>
      </c>
      <c r="F327" s="228" t="s">
        <v>582</v>
      </c>
      <c r="G327" s="225"/>
      <c r="H327" s="229">
        <v>13.800000000000001</v>
      </c>
      <c r="I327" s="230"/>
      <c r="J327" s="225"/>
      <c r="K327" s="225"/>
      <c r="L327" s="231"/>
      <c r="M327" s="232"/>
      <c r="N327" s="233"/>
      <c r="O327" s="233"/>
      <c r="P327" s="233"/>
      <c r="Q327" s="233"/>
      <c r="R327" s="233"/>
      <c r="S327" s="233"/>
      <c r="T327" s="234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5" t="s">
        <v>145</v>
      </c>
      <c r="AU327" s="235" t="s">
        <v>87</v>
      </c>
      <c r="AV327" s="13" t="s">
        <v>87</v>
      </c>
      <c r="AW327" s="13" t="s">
        <v>38</v>
      </c>
      <c r="AX327" s="13" t="s">
        <v>77</v>
      </c>
      <c r="AY327" s="235" t="s">
        <v>133</v>
      </c>
    </row>
    <row r="328" s="14" customFormat="1">
      <c r="A328" s="14"/>
      <c r="B328" s="246"/>
      <c r="C328" s="247"/>
      <c r="D328" s="226" t="s">
        <v>145</v>
      </c>
      <c r="E328" s="248" t="s">
        <v>21</v>
      </c>
      <c r="F328" s="249" t="s">
        <v>283</v>
      </c>
      <c r="G328" s="247"/>
      <c r="H328" s="250">
        <v>15.960000000000001</v>
      </c>
      <c r="I328" s="251"/>
      <c r="J328" s="247"/>
      <c r="K328" s="247"/>
      <c r="L328" s="252"/>
      <c r="M328" s="253"/>
      <c r="N328" s="254"/>
      <c r="O328" s="254"/>
      <c r="P328" s="254"/>
      <c r="Q328" s="254"/>
      <c r="R328" s="254"/>
      <c r="S328" s="254"/>
      <c r="T328" s="255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6" t="s">
        <v>145</v>
      </c>
      <c r="AU328" s="256" t="s">
        <v>87</v>
      </c>
      <c r="AV328" s="14" t="s">
        <v>141</v>
      </c>
      <c r="AW328" s="14" t="s">
        <v>38</v>
      </c>
      <c r="AX328" s="14" t="s">
        <v>85</v>
      </c>
      <c r="AY328" s="256" t="s">
        <v>133</v>
      </c>
    </row>
    <row r="329" s="2" customFormat="1" ht="16.5" customHeight="1">
      <c r="A329" s="40"/>
      <c r="B329" s="41"/>
      <c r="C329" s="236" t="s">
        <v>583</v>
      </c>
      <c r="D329" s="236" t="s">
        <v>225</v>
      </c>
      <c r="E329" s="237" t="s">
        <v>584</v>
      </c>
      <c r="F329" s="238" t="s">
        <v>585</v>
      </c>
      <c r="G329" s="239" t="s">
        <v>139</v>
      </c>
      <c r="H329" s="240">
        <v>17.236999999999998</v>
      </c>
      <c r="I329" s="241"/>
      <c r="J329" s="242">
        <f>ROUND(I329*H329,2)</f>
        <v>0</v>
      </c>
      <c r="K329" s="238" t="s">
        <v>21</v>
      </c>
      <c r="L329" s="243"/>
      <c r="M329" s="244" t="s">
        <v>21</v>
      </c>
      <c r="N329" s="245" t="s">
        <v>48</v>
      </c>
      <c r="O329" s="86"/>
      <c r="P329" s="215">
        <f>O329*H329</f>
        <v>0</v>
      </c>
      <c r="Q329" s="215">
        <v>0.0040499999999999998</v>
      </c>
      <c r="R329" s="215">
        <f>Q329*H329</f>
        <v>0.069809849999999993</v>
      </c>
      <c r="S329" s="215">
        <v>0</v>
      </c>
      <c r="T329" s="216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7" t="s">
        <v>287</v>
      </c>
      <c r="AT329" s="217" t="s">
        <v>225</v>
      </c>
      <c r="AU329" s="217" t="s">
        <v>87</v>
      </c>
      <c r="AY329" s="19" t="s">
        <v>133</v>
      </c>
      <c r="BE329" s="218">
        <f>IF(N329="základní",J329,0)</f>
        <v>0</v>
      </c>
      <c r="BF329" s="218">
        <f>IF(N329="snížená",J329,0)</f>
        <v>0</v>
      </c>
      <c r="BG329" s="218">
        <f>IF(N329="zákl. přenesená",J329,0)</f>
        <v>0</v>
      </c>
      <c r="BH329" s="218">
        <f>IF(N329="sníž. přenesená",J329,0)</f>
        <v>0</v>
      </c>
      <c r="BI329" s="218">
        <f>IF(N329="nulová",J329,0)</f>
        <v>0</v>
      </c>
      <c r="BJ329" s="19" t="s">
        <v>85</v>
      </c>
      <c r="BK329" s="218">
        <f>ROUND(I329*H329,2)</f>
        <v>0</v>
      </c>
      <c r="BL329" s="19" t="s">
        <v>232</v>
      </c>
      <c r="BM329" s="217" t="s">
        <v>586</v>
      </c>
    </row>
    <row r="330" s="13" customFormat="1">
      <c r="A330" s="13"/>
      <c r="B330" s="224"/>
      <c r="C330" s="225"/>
      <c r="D330" s="226" t="s">
        <v>145</v>
      </c>
      <c r="E330" s="227" t="s">
        <v>21</v>
      </c>
      <c r="F330" s="228" t="s">
        <v>587</v>
      </c>
      <c r="G330" s="225"/>
      <c r="H330" s="229">
        <v>15.960000000000001</v>
      </c>
      <c r="I330" s="230"/>
      <c r="J330" s="225"/>
      <c r="K330" s="225"/>
      <c r="L330" s="231"/>
      <c r="M330" s="232"/>
      <c r="N330" s="233"/>
      <c r="O330" s="233"/>
      <c r="P330" s="233"/>
      <c r="Q330" s="233"/>
      <c r="R330" s="233"/>
      <c r="S330" s="233"/>
      <c r="T330" s="234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5" t="s">
        <v>145</v>
      </c>
      <c r="AU330" s="235" t="s">
        <v>87</v>
      </c>
      <c r="AV330" s="13" t="s">
        <v>87</v>
      </c>
      <c r="AW330" s="13" t="s">
        <v>38</v>
      </c>
      <c r="AX330" s="13" t="s">
        <v>85</v>
      </c>
      <c r="AY330" s="235" t="s">
        <v>133</v>
      </c>
    </row>
    <row r="331" s="13" customFormat="1">
      <c r="A331" s="13"/>
      <c r="B331" s="224"/>
      <c r="C331" s="225"/>
      <c r="D331" s="226" t="s">
        <v>145</v>
      </c>
      <c r="E331" s="225"/>
      <c r="F331" s="228" t="s">
        <v>588</v>
      </c>
      <c r="G331" s="225"/>
      <c r="H331" s="229">
        <v>17.236999999999998</v>
      </c>
      <c r="I331" s="230"/>
      <c r="J331" s="225"/>
      <c r="K331" s="225"/>
      <c r="L331" s="231"/>
      <c r="M331" s="232"/>
      <c r="N331" s="233"/>
      <c r="O331" s="233"/>
      <c r="P331" s="233"/>
      <c r="Q331" s="233"/>
      <c r="R331" s="233"/>
      <c r="S331" s="233"/>
      <c r="T331" s="234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5" t="s">
        <v>145</v>
      </c>
      <c r="AU331" s="235" t="s">
        <v>87</v>
      </c>
      <c r="AV331" s="13" t="s">
        <v>87</v>
      </c>
      <c r="AW331" s="13" t="s">
        <v>4</v>
      </c>
      <c r="AX331" s="13" t="s">
        <v>85</v>
      </c>
      <c r="AY331" s="235" t="s">
        <v>133</v>
      </c>
    </row>
    <row r="332" s="2" customFormat="1" ht="16.5" customHeight="1">
      <c r="A332" s="40"/>
      <c r="B332" s="41"/>
      <c r="C332" s="206" t="s">
        <v>589</v>
      </c>
      <c r="D332" s="206" t="s">
        <v>136</v>
      </c>
      <c r="E332" s="207" t="s">
        <v>590</v>
      </c>
      <c r="F332" s="208" t="s">
        <v>591</v>
      </c>
      <c r="G332" s="209" t="s">
        <v>139</v>
      </c>
      <c r="H332" s="210">
        <v>33.350000000000001</v>
      </c>
      <c r="I332" s="211"/>
      <c r="J332" s="212">
        <f>ROUND(I332*H332,2)</f>
        <v>0</v>
      </c>
      <c r="K332" s="208" t="s">
        <v>140</v>
      </c>
      <c r="L332" s="46"/>
      <c r="M332" s="213" t="s">
        <v>21</v>
      </c>
      <c r="N332" s="214" t="s">
        <v>48</v>
      </c>
      <c r="O332" s="86"/>
      <c r="P332" s="215">
        <f>O332*H332</f>
        <v>0</v>
      </c>
      <c r="Q332" s="215">
        <v>0</v>
      </c>
      <c r="R332" s="215">
        <f>Q332*H332</f>
        <v>0</v>
      </c>
      <c r="S332" s="215">
        <v>0.0040000000000000001</v>
      </c>
      <c r="T332" s="216">
        <f>S332*H332</f>
        <v>0.13340000000000002</v>
      </c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R332" s="217" t="s">
        <v>232</v>
      </c>
      <c r="AT332" s="217" t="s">
        <v>136</v>
      </c>
      <c r="AU332" s="217" t="s">
        <v>87</v>
      </c>
      <c r="AY332" s="19" t="s">
        <v>133</v>
      </c>
      <c r="BE332" s="218">
        <f>IF(N332="základní",J332,0)</f>
        <v>0</v>
      </c>
      <c r="BF332" s="218">
        <f>IF(N332="snížená",J332,0)</f>
        <v>0</v>
      </c>
      <c r="BG332" s="218">
        <f>IF(N332="zákl. přenesená",J332,0)</f>
        <v>0</v>
      </c>
      <c r="BH332" s="218">
        <f>IF(N332="sníž. přenesená",J332,0)</f>
        <v>0</v>
      </c>
      <c r="BI332" s="218">
        <f>IF(N332="nulová",J332,0)</f>
        <v>0</v>
      </c>
      <c r="BJ332" s="19" t="s">
        <v>85</v>
      </c>
      <c r="BK332" s="218">
        <f>ROUND(I332*H332,2)</f>
        <v>0</v>
      </c>
      <c r="BL332" s="19" t="s">
        <v>232</v>
      </c>
      <c r="BM332" s="217" t="s">
        <v>592</v>
      </c>
    </row>
    <row r="333" s="2" customFormat="1">
      <c r="A333" s="40"/>
      <c r="B333" s="41"/>
      <c r="C333" s="42"/>
      <c r="D333" s="219" t="s">
        <v>143</v>
      </c>
      <c r="E333" s="42"/>
      <c r="F333" s="220" t="s">
        <v>593</v>
      </c>
      <c r="G333" s="42"/>
      <c r="H333" s="42"/>
      <c r="I333" s="221"/>
      <c r="J333" s="42"/>
      <c r="K333" s="42"/>
      <c r="L333" s="46"/>
      <c r="M333" s="222"/>
      <c r="N333" s="223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143</v>
      </c>
      <c r="AU333" s="19" t="s">
        <v>87</v>
      </c>
    </row>
    <row r="334" s="13" customFormat="1">
      <c r="A334" s="13"/>
      <c r="B334" s="224"/>
      <c r="C334" s="225"/>
      <c r="D334" s="226" t="s">
        <v>145</v>
      </c>
      <c r="E334" s="227" t="s">
        <v>21</v>
      </c>
      <c r="F334" s="228" t="s">
        <v>594</v>
      </c>
      <c r="G334" s="225"/>
      <c r="H334" s="229">
        <v>17.350000000000001</v>
      </c>
      <c r="I334" s="230"/>
      <c r="J334" s="225"/>
      <c r="K334" s="225"/>
      <c r="L334" s="231"/>
      <c r="M334" s="232"/>
      <c r="N334" s="233"/>
      <c r="O334" s="233"/>
      <c r="P334" s="233"/>
      <c r="Q334" s="233"/>
      <c r="R334" s="233"/>
      <c r="S334" s="233"/>
      <c r="T334" s="23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5" t="s">
        <v>145</v>
      </c>
      <c r="AU334" s="235" t="s">
        <v>87</v>
      </c>
      <c r="AV334" s="13" t="s">
        <v>87</v>
      </c>
      <c r="AW334" s="13" t="s">
        <v>38</v>
      </c>
      <c r="AX334" s="13" t="s">
        <v>77</v>
      </c>
      <c r="AY334" s="235" t="s">
        <v>133</v>
      </c>
    </row>
    <row r="335" s="13" customFormat="1">
      <c r="A335" s="13"/>
      <c r="B335" s="224"/>
      <c r="C335" s="225"/>
      <c r="D335" s="226" t="s">
        <v>145</v>
      </c>
      <c r="E335" s="227" t="s">
        <v>21</v>
      </c>
      <c r="F335" s="228" t="s">
        <v>595</v>
      </c>
      <c r="G335" s="225"/>
      <c r="H335" s="229">
        <v>16</v>
      </c>
      <c r="I335" s="230"/>
      <c r="J335" s="225"/>
      <c r="K335" s="225"/>
      <c r="L335" s="231"/>
      <c r="M335" s="232"/>
      <c r="N335" s="233"/>
      <c r="O335" s="233"/>
      <c r="P335" s="233"/>
      <c r="Q335" s="233"/>
      <c r="R335" s="233"/>
      <c r="S335" s="233"/>
      <c r="T335" s="234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5" t="s">
        <v>145</v>
      </c>
      <c r="AU335" s="235" t="s">
        <v>87</v>
      </c>
      <c r="AV335" s="13" t="s">
        <v>87</v>
      </c>
      <c r="AW335" s="13" t="s">
        <v>38</v>
      </c>
      <c r="AX335" s="13" t="s">
        <v>77</v>
      </c>
      <c r="AY335" s="235" t="s">
        <v>133</v>
      </c>
    </row>
    <row r="336" s="14" customFormat="1">
      <c r="A336" s="14"/>
      <c r="B336" s="246"/>
      <c r="C336" s="247"/>
      <c r="D336" s="226" t="s">
        <v>145</v>
      </c>
      <c r="E336" s="248" t="s">
        <v>21</v>
      </c>
      <c r="F336" s="249" t="s">
        <v>283</v>
      </c>
      <c r="G336" s="247"/>
      <c r="H336" s="250">
        <v>33.350000000000001</v>
      </c>
      <c r="I336" s="251"/>
      <c r="J336" s="247"/>
      <c r="K336" s="247"/>
      <c r="L336" s="252"/>
      <c r="M336" s="253"/>
      <c r="N336" s="254"/>
      <c r="O336" s="254"/>
      <c r="P336" s="254"/>
      <c r="Q336" s="254"/>
      <c r="R336" s="254"/>
      <c r="S336" s="254"/>
      <c r="T336" s="255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6" t="s">
        <v>145</v>
      </c>
      <c r="AU336" s="256" t="s">
        <v>87</v>
      </c>
      <c r="AV336" s="14" t="s">
        <v>141</v>
      </c>
      <c r="AW336" s="14" t="s">
        <v>38</v>
      </c>
      <c r="AX336" s="14" t="s">
        <v>85</v>
      </c>
      <c r="AY336" s="256" t="s">
        <v>133</v>
      </c>
    </row>
    <row r="337" s="2" customFormat="1" ht="16.5" customHeight="1">
      <c r="A337" s="40"/>
      <c r="B337" s="41"/>
      <c r="C337" s="206" t="s">
        <v>596</v>
      </c>
      <c r="D337" s="206" t="s">
        <v>136</v>
      </c>
      <c r="E337" s="207" t="s">
        <v>597</v>
      </c>
      <c r="F337" s="208" t="s">
        <v>598</v>
      </c>
      <c r="G337" s="209" t="s">
        <v>139</v>
      </c>
      <c r="H337" s="210">
        <v>29.620000000000001</v>
      </c>
      <c r="I337" s="211"/>
      <c r="J337" s="212">
        <f>ROUND(I337*H337,2)</f>
        <v>0</v>
      </c>
      <c r="K337" s="208" t="s">
        <v>140</v>
      </c>
      <c r="L337" s="46"/>
      <c r="M337" s="213" t="s">
        <v>21</v>
      </c>
      <c r="N337" s="214" t="s">
        <v>48</v>
      </c>
      <c r="O337" s="86"/>
      <c r="P337" s="215">
        <f>O337*H337</f>
        <v>0</v>
      </c>
      <c r="Q337" s="215">
        <v>5.0000000000000002E-05</v>
      </c>
      <c r="R337" s="215">
        <f>Q337*H337</f>
        <v>0.0014810000000000001</v>
      </c>
      <c r="S337" s="215">
        <v>0</v>
      </c>
      <c r="T337" s="216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17" t="s">
        <v>232</v>
      </c>
      <c r="AT337" s="217" t="s">
        <v>136</v>
      </c>
      <c r="AU337" s="217" t="s">
        <v>87</v>
      </c>
      <c r="AY337" s="19" t="s">
        <v>133</v>
      </c>
      <c r="BE337" s="218">
        <f>IF(N337="základní",J337,0)</f>
        <v>0</v>
      </c>
      <c r="BF337" s="218">
        <f>IF(N337="snížená",J337,0)</f>
        <v>0</v>
      </c>
      <c r="BG337" s="218">
        <f>IF(N337="zákl. přenesená",J337,0)</f>
        <v>0</v>
      </c>
      <c r="BH337" s="218">
        <f>IF(N337="sníž. přenesená",J337,0)</f>
        <v>0</v>
      </c>
      <c r="BI337" s="218">
        <f>IF(N337="nulová",J337,0)</f>
        <v>0</v>
      </c>
      <c r="BJ337" s="19" t="s">
        <v>85</v>
      </c>
      <c r="BK337" s="218">
        <f>ROUND(I337*H337,2)</f>
        <v>0</v>
      </c>
      <c r="BL337" s="19" t="s">
        <v>232</v>
      </c>
      <c r="BM337" s="217" t="s">
        <v>599</v>
      </c>
    </row>
    <row r="338" s="2" customFormat="1">
      <c r="A338" s="40"/>
      <c r="B338" s="41"/>
      <c r="C338" s="42"/>
      <c r="D338" s="219" t="s">
        <v>143</v>
      </c>
      <c r="E338" s="42"/>
      <c r="F338" s="220" t="s">
        <v>600</v>
      </c>
      <c r="G338" s="42"/>
      <c r="H338" s="42"/>
      <c r="I338" s="221"/>
      <c r="J338" s="42"/>
      <c r="K338" s="42"/>
      <c r="L338" s="46"/>
      <c r="M338" s="222"/>
      <c r="N338" s="223"/>
      <c r="O338" s="86"/>
      <c r="P338" s="86"/>
      <c r="Q338" s="86"/>
      <c r="R338" s="86"/>
      <c r="S338" s="86"/>
      <c r="T338" s="87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9" t="s">
        <v>143</v>
      </c>
      <c r="AU338" s="19" t="s">
        <v>87</v>
      </c>
    </row>
    <row r="339" s="13" customFormat="1">
      <c r="A339" s="13"/>
      <c r="B339" s="224"/>
      <c r="C339" s="225"/>
      <c r="D339" s="226" t="s">
        <v>145</v>
      </c>
      <c r="E339" s="227" t="s">
        <v>21</v>
      </c>
      <c r="F339" s="228" t="s">
        <v>601</v>
      </c>
      <c r="G339" s="225"/>
      <c r="H339" s="229">
        <v>16</v>
      </c>
      <c r="I339" s="230"/>
      <c r="J339" s="225"/>
      <c r="K339" s="225"/>
      <c r="L339" s="231"/>
      <c r="M339" s="232"/>
      <c r="N339" s="233"/>
      <c r="O339" s="233"/>
      <c r="P339" s="233"/>
      <c r="Q339" s="233"/>
      <c r="R339" s="233"/>
      <c r="S339" s="233"/>
      <c r="T339" s="234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5" t="s">
        <v>145</v>
      </c>
      <c r="AU339" s="235" t="s">
        <v>87</v>
      </c>
      <c r="AV339" s="13" t="s">
        <v>87</v>
      </c>
      <c r="AW339" s="13" t="s">
        <v>38</v>
      </c>
      <c r="AX339" s="13" t="s">
        <v>77</v>
      </c>
      <c r="AY339" s="235" t="s">
        <v>133</v>
      </c>
    </row>
    <row r="340" s="13" customFormat="1">
      <c r="A340" s="13"/>
      <c r="B340" s="224"/>
      <c r="C340" s="225"/>
      <c r="D340" s="226" t="s">
        <v>145</v>
      </c>
      <c r="E340" s="227" t="s">
        <v>21</v>
      </c>
      <c r="F340" s="228" t="s">
        <v>602</v>
      </c>
      <c r="G340" s="225"/>
      <c r="H340" s="229">
        <v>6.1200000000000001</v>
      </c>
      <c r="I340" s="230"/>
      <c r="J340" s="225"/>
      <c r="K340" s="225"/>
      <c r="L340" s="231"/>
      <c r="M340" s="232"/>
      <c r="N340" s="233"/>
      <c r="O340" s="233"/>
      <c r="P340" s="233"/>
      <c r="Q340" s="233"/>
      <c r="R340" s="233"/>
      <c r="S340" s="233"/>
      <c r="T340" s="234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5" t="s">
        <v>145</v>
      </c>
      <c r="AU340" s="235" t="s">
        <v>87</v>
      </c>
      <c r="AV340" s="13" t="s">
        <v>87</v>
      </c>
      <c r="AW340" s="13" t="s">
        <v>38</v>
      </c>
      <c r="AX340" s="13" t="s">
        <v>77</v>
      </c>
      <c r="AY340" s="235" t="s">
        <v>133</v>
      </c>
    </row>
    <row r="341" s="13" customFormat="1">
      <c r="A341" s="13"/>
      <c r="B341" s="224"/>
      <c r="C341" s="225"/>
      <c r="D341" s="226" t="s">
        <v>145</v>
      </c>
      <c r="E341" s="227" t="s">
        <v>21</v>
      </c>
      <c r="F341" s="228" t="s">
        <v>603</v>
      </c>
      <c r="G341" s="225"/>
      <c r="H341" s="229">
        <v>7.5</v>
      </c>
      <c r="I341" s="230"/>
      <c r="J341" s="225"/>
      <c r="K341" s="225"/>
      <c r="L341" s="231"/>
      <c r="M341" s="232"/>
      <c r="N341" s="233"/>
      <c r="O341" s="233"/>
      <c r="P341" s="233"/>
      <c r="Q341" s="233"/>
      <c r="R341" s="233"/>
      <c r="S341" s="233"/>
      <c r="T341" s="234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5" t="s">
        <v>145</v>
      </c>
      <c r="AU341" s="235" t="s">
        <v>87</v>
      </c>
      <c r="AV341" s="13" t="s">
        <v>87</v>
      </c>
      <c r="AW341" s="13" t="s">
        <v>38</v>
      </c>
      <c r="AX341" s="13" t="s">
        <v>77</v>
      </c>
      <c r="AY341" s="235" t="s">
        <v>133</v>
      </c>
    </row>
    <row r="342" s="14" customFormat="1">
      <c r="A342" s="14"/>
      <c r="B342" s="246"/>
      <c r="C342" s="247"/>
      <c r="D342" s="226" t="s">
        <v>145</v>
      </c>
      <c r="E342" s="248" t="s">
        <v>21</v>
      </c>
      <c r="F342" s="249" t="s">
        <v>283</v>
      </c>
      <c r="G342" s="247"/>
      <c r="H342" s="250">
        <v>29.620000000000001</v>
      </c>
      <c r="I342" s="251"/>
      <c r="J342" s="247"/>
      <c r="K342" s="247"/>
      <c r="L342" s="252"/>
      <c r="M342" s="253"/>
      <c r="N342" s="254"/>
      <c r="O342" s="254"/>
      <c r="P342" s="254"/>
      <c r="Q342" s="254"/>
      <c r="R342" s="254"/>
      <c r="S342" s="254"/>
      <c r="T342" s="255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6" t="s">
        <v>145</v>
      </c>
      <c r="AU342" s="256" t="s">
        <v>87</v>
      </c>
      <c r="AV342" s="14" t="s">
        <v>141</v>
      </c>
      <c r="AW342" s="14" t="s">
        <v>38</v>
      </c>
      <c r="AX342" s="14" t="s">
        <v>85</v>
      </c>
      <c r="AY342" s="256" t="s">
        <v>133</v>
      </c>
    </row>
    <row r="343" s="2" customFormat="1" ht="16.5" customHeight="1">
      <c r="A343" s="40"/>
      <c r="B343" s="41"/>
      <c r="C343" s="236" t="s">
        <v>604</v>
      </c>
      <c r="D343" s="236" t="s">
        <v>225</v>
      </c>
      <c r="E343" s="237" t="s">
        <v>605</v>
      </c>
      <c r="F343" s="238" t="s">
        <v>606</v>
      </c>
      <c r="G343" s="239" t="s">
        <v>139</v>
      </c>
      <c r="H343" s="240">
        <v>32.582000000000001</v>
      </c>
      <c r="I343" s="241"/>
      <c r="J343" s="242">
        <f>ROUND(I343*H343,2)</f>
        <v>0</v>
      </c>
      <c r="K343" s="238" t="s">
        <v>21</v>
      </c>
      <c r="L343" s="243"/>
      <c r="M343" s="244" t="s">
        <v>21</v>
      </c>
      <c r="N343" s="245" t="s">
        <v>48</v>
      </c>
      <c r="O343" s="86"/>
      <c r="P343" s="215">
        <f>O343*H343</f>
        <v>0</v>
      </c>
      <c r="Q343" s="215">
        <v>0.0071000000000000004</v>
      </c>
      <c r="R343" s="215">
        <f>Q343*H343</f>
        <v>0.23133220000000002</v>
      </c>
      <c r="S343" s="215">
        <v>0</v>
      </c>
      <c r="T343" s="216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217" t="s">
        <v>287</v>
      </c>
      <c r="AT343" s="217" t="s">
        <v>225</v>
      </c>
      <c r="AU343" s="217" t="s">
        <v>87</v>
      </c>
      <c r="AY343" s="19" t="s">
        <v>133</v>
      </c>
      <c r="BE343" s="218">
        <f>IF(N343="základní",J343,0)</f>
        <v>0</v>
      </c>
      <c r="BF343" s="218">
        <f>IF(N343="snížená",J343,0)</f>
        <v>0</v>
      </c>
      <c r="BG343" s="218">
        <f>IF(N343="zákl. přenesená",J343,0)</f>
        <v>0</v>
      </c>
      <c r="BH343" s="218">
        <f>IF(N343="sníž. přenesená",J343,0)</f>
        <v>0</v>
      </c>
      <c r="BI343" s="218">
        <f>IF(N343="nulová",J343,0)</f>
        <v>0</v>
      </c>
      <c r="BJ343" s="19" t="s">
        <v>85</v>
      </c>
      <c r="BK343" s="218">
        <f>ROUND(I343*H343,2)</f>
        <v>0</v>
      </c>
      <c r="BL343" s="19" t="s">
        <v>232</v>
      </c>
      <c r="BM343" s="217" t="s">
        <v>607</v>
      </c>
    </row>
    <row r="344" s="13" customFormat="1">
      <c r="A344" s="13"/>
      <c r="B344" s="224"/>
      <c r="C344" s="225"/>
      <c r="D344" s="226" t="s">
        <v>145</v>
      </c>
      <c r="E344" s="227" t="s">
        <v>21</v>
      </c>
      <c r="F344" s="228" t="s">
        <v>608</v>
      </c>
      <c r="G344" s="225"/>
      <c r="H344" s="229">
        <v>29.620000000000001</v>
      </c>
      <c r="I344" s="230"/>
      <c r="J344" s="225"/>
      <c r="K344" s="225"/>
      <c r="L344" s="231"/>
      <c r="M344" s="232"/>
      <c r="N344" s="233"/>
      <c r="O344" s="233"/>
      <c r="P344" s="233"/>
      <c r="Q344" s="233"/>
      <c r="R344" s="233"/>
      <c r="S344" s="233"/>
      <c r="T344" s="234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5" t="s">
        <v>145</v>
      </c>
      <c r="AU344" s="235" t="s">
        <v>87</v>
      </c>
      <c r="AV344" s="13" t="s">
        <v>87</v>
      </c>
      <c r="AW344" s="13" t="s">
        <v>38</v>
      </c>
      <c r="AX344" s="13" t="s">
        <v>85</v>
      </c>
      <c r="AY344" s="235" t="s">
        <v>133</v>
      </c>
    </row>
    <row r="345" s="13" customFormat="1">
      <c r="A345" s="13"/>
      <c r="B345" s="224"/>
      <c r="C345" s="225"/>
      <c r="D345" s="226" t="s">
        <v>145</v>
      </c>
      <c r="E345" s="225"/>
      <c r="F345" s="228" t="s">
        <v>609</v>
      </c>
      <c r="G345" s="225"/>
      <c r="H345" s="229">
        <v>32.582000000000001</v>
      </c>
      <c r="I345" s="230"/>
      <c r="J345" s="225"/>
      <c r="K345" s="225"/>
      <c r="L345" s="231"/>
      <c r="M345" s="232"/>
      <c r="N345" s="233"/>
      <c r="O345" s="233"/>
      <c r="P345" s="233"/>
      <c r="Q345" s="233"/>
      <c r="R345" s="233"/>
      <c r="S345" s="233"/>
      <c r="T345" s="23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5" t="s">
        <v>145</v>
      </c>
      <c r="AU345" s="235" t="s">
        <v>87</v>
      </c>
      <c r="AV345" s="13" t="s">
        <v>87</v>
      </c>
      <c r="AW345" s="13" t="s">
        <v>4</v>
      </c>
      <c r="AX345" s="13" t="s">
        <v>85</v>
      </c>
      <c r="AY345" s="235" t="s">
        <v>133</v>
      </c>
    </row>
    <row r="346" s="2" customFormat="1" ht="24.15" customHeight="1">
      <c r="A346" s="40"/>
      <c r="B346" s="41"/>
      <c r="C346" s="206" t="s">
        <v>610</v>
      </c>
      <c r="D346" s="206" t="s">
        <v>136</v>
      </c>
      <c r="E346" s="207" t="s">
        <v>611</v>
      </c>
      <c r="F346" s="208" t="s">
        <v>612</v>
      </c>
      <c r="G346" s="209" t="s">
        <v>139</v>
      </c>
      <c r="H346" s="210">
        <v>13.619999999999999</v>
      </c>
      <c r="I346" s="211"/>
      <c r="J346" s="212">
        <f>ROUND(I346*H346,2)</f>
        <v>0</v>
      </c>
      <c r="K346" s="208" t="s">
        <v>21</v>
      </c>
      <c r="L346" s="46"/>
      <c r="M346" s="213" t="s">
        <v>21</v>
      </c>
      <c r="N346" s="214" t="s">
        <v>48</v>
      </c>
      <c r="O346" s="86"/>
      <c r="P346" s="215">
        <f>O346*H346</f>
        <v>0</v>
      </c>
      <c r="Q346" s="215">
        <v>2.0000000000000002E-05</v>
      </c>
      <c r="R346" s="215">
        <f>Q346*H346</f>
        <v>0.00027240000000000001</v>
      </c>
      <c r="S346" s="215">
        <v>0</v>
      </c>
      <c r="T346" s="216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17" t="s">
        <v>232</v>
      </c>
      <c r="AT346" s="217" t="s">
        <v>136</v>
      </c>
      <c r="AU346" s="217" t="s">
        <v>87</v>
      </c>
      <c r="AY346" s="19" t="s">
        <v>133</v>
      </c>
      <c r="BE346" s="218">
        <f>IF(N346="základní",J346,0)</f>
        <v>0</v>
      </c>
      <c r="BF346" s="218">
        <f>IF(N346="snížená",J346,0)</f>
        <v>0</v>
      </c>
      <c r="BG346" s="218">
        <f>IF(N346="zákl. přenesená",J346,0)</f>
        <v>0</v>
      </c>
      <c r="BH346" s="218">
        <f>IF(N346="sníž. přenesená",J346,0)</f>
        <v>0</v>
      </c>
      <c r="BI346" s="218">
        <f>IF(N346="nulová",J346,0)</f>
        <v>0</v>
      </c>
      <c r="BJ346" s="19" t="s">
        <v>85</v>
      </c>
      <c r="BK346" s="218">
        <f>ROUND(I346*H346,2)</f>
        <v>0</v>
      </c>
      <c r="BL346" s="19" t="s">
        <v>232</v>
      </c>
      <c r="BM346" s="217" t="s">
        <v>613</v>
      </c>
    </row>
    <row r="347" s="13" customFormat="1">
      <c r="A347" s="13"/>
      <c r="B347" s="224"/>
      <c r="C347" s="225"/>
      <c r="D347" s="226" t="s">
        <v>145</v>
      </c>
      <c r="E347" s="227" t="s">
        <v>21</v>
      </c>
      <c r="F347" s="228" t="s">
        <v>614</v>
      </c>
      <c r="G347" s="225"/>
      <c r="H347" s="229">
        <v>13.619999999999999</v>
      </c>
      <c r="I347" s="230"/>
      <c r="J347" s="225"/>
      <c r="K347" s="225"/>
      <c r="L347" s="231"/>
      <c r="M347" s="232"/>
      <c r="N347" s="233"/>
      <c r="O347" s="233"/>
      <c r="P347" s="233"/>
      <c r="Q347" s="233"/>
      <c r="R347" s="233"/>
      <c r="S347" s="233"/>
      <c r="T347" s="234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5" t="s">
        <v>145</v>
      </c>
      <c r="AU347" s="235" t="s">
        <v>87</v>
      </c>
      <c r="AV347" s="13" t="s">
        <v>87</v>
      </c>
      <c r="AW347" s="13" t="s">
        <v>38</v>
      </c>
      <c r="AX347" s="13" t="s">
        <v>85</v>
      </c>
      <c r="AY347" s="235" t="s">
        <v>133</v>
      </c>
    </row>
    <row r="348" s="2" customFormat="1" ht="24.15" customHeight="1">
      <c r="A348" s="40"/>
      <c r="B348" s="41"/>
      <c r="C348" s="206" t="s">
        <v>615</v>
      </c>
      <c r="D348" s="206" t="s">
        <v>136</v>
      </c>
      <c r="E348" s="207" t="s">
        <v>616</v>
      </c>
      <c r="F348" s="208" t="s">
        <v>617</v>
      </c>
      <c r="G348" s="209" t="s">
        <v>173</v>
      </c>
      <c r="H348" s="210">
        <v>212.38999999999999</v>
      </c>
      <c r="I348" s="211"/>
      <c r="J348" s="212">
        <f>ROUND(I348*H348,2)</f>
        <v>0</v>
      </c>
      <c r="K348" s="208" t="s">
        <v>140</v>
      </c>
      <c r="L348" s="46"/>
      <c r="M348" s="213" t="s">
        <v>21</v>
      </c>
      <c r="N348" s="214" t="s">
        <v>48</v>
      </c>
      <c r="O348" s="86"/>
      <c r="P348" s="215">
        <f>O348*H348</f>
        <v>0</v>
      </c>
      <c r="Q348" s="215">
        <v>5.0000000000000002E-05</v>
      </c>
      <c r="R348" s="215">
        <f>Q348*H348</f>
        <v>0.010619500000000001</v>
      </c>
      <c r="S348" s="215">
        <v>0</v>
      </c>
      <c r="T348" s="216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7" t="s">
        <v>232</v>
      </c>
      <c r="AT348" s="217" t="s">
        <v>136</v>
      </c>
      <c r="AU348" s="217" t="s">
        <v>87</v>
      </c>
      <c r="AY348" s="19" t="s">
        <v>133</v>
      </c>
      <c r="BE348" s="218">
        <f>IF(N348="základní",J348,0)</f>
        <v>0</v>
      </c>
      <c r="BF348" s="218">
        <f>IF(N348="snížená",J348,0)</f>
        <v>0</v>
      </c>
      <c r="BG348" s="218">
        <f>IF(N348="zákl. přenesená",J348,0)</f>
        <v>0</v>
      </c>
      <c r="BH348" s="218">
        <f>IF(N348="sníž. přenesená",J348,0)</f>
        <v>0</v>
      </c>
      <c r="BI348" s="218">
        <f>IF(N348="nulová",J348,0)</f>
        <v>0</v>
      </c>
      <c r="BJ348" s="19" t="s">
        <v>85</v>
      </c>
      <c r="BK348" s="218">
        <f>ROUND(I348*H348,2)</f>
        <v>0</v>
      </c>
      <c r="BL348" s="19" t="s">
        <v>232</v>
      </c>
      <c r="BM348" s="217" t="s">
        <v>618</v>
      </c>
    </row>
    <row r="349" s="2" customFormat="1">
      <c r="A349" s="40"/>
      <c r="B349" s="41"/>
      <c r="C349" s="42"/>
      <c r="D349" s="219" t="s">
        <v>143</v>
      </c>
      <c r="E349" s="42"/>
      <c r="F349" s="220" t="s">
        <v>619</v>
      </c>
      <c r="G349" s="42"/>
      <c r="H349" s="42"/>
      <c r="I349" s="221"/>
      <c r="J349" s="42"/>
      <c r="K349" s="42"/>
      <c r="L349" s="46"/>
      <c r="M349" s="222"/>
      <c r="N349" s="223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143</v>
      </c>
      <c r="AU349" s="19" t="s">
        <v>87</v>
      </c>
    </row>
    <row r="350" s="13" customFormat="1">
      <c r="A350" s="13"/>
      <c r="B350" s="224"/>
      <c r="C350" s="225"/>
      <c r="D350" s="226" t="s">
        <v>145</v>
      </c>
      <c r="E350" s="227" t="s">
        <v>21</v>
      </c>
      <c r="F350" s="228" t="s">
        <v>620</v>
      </c>
      <c r="G350" s="225"/>
      <c r="H350" s="229">
        <v>212.38999999999999</v>
      </c>
      <c r="I350" s="230"/>
      <c r="J350" s="225"/>
      <c r="K350" s="225"/>
      <c r="L350" s="231"/>
      <c r="M350" s="232"/>
      <c r="N350" s="233"/>
      <c r="O350" s="233"/>
      <c r="P350" s="233"/>
      <c r="Q350" s="233"/>
      <c r="R350" s="233"/>
      <c r="S350" s="233"/>
      <c r="T350" s="234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5" t="s">
        <v>145</v>
      </c>
      <c r="AU350" s="235" t="s">
        <v>87</v>
      </c>
      <c r="AV350" s="13" t="s">
        <v>87</v>
      </c>
      <c r="AW350" s="13" t="s">
        <v>38</v>
      </c>
      <c r="AX350" s="13" t="s">
        <v>85</v>
      </c>
      <c r="AY350" s="235" t="s">
        <v>133</v>
      </c>
    </row>
    <row r="351" s="2" customFormat="1" ht="24.15" customHeight="1">
      <c r="A351" s="40"/>
      <c r="B351" s="41"/>
      <c r="C351" s="206" t="s">
        <v>621</v>
      </c>
      <c r="D351" s="206" t="s">
        <v>136</v>
      </c>
      <c r="E351" s="207" t="s">
        <v>622</v>
      </c>
      <c r="F351" s="208" t="s">
        <v>623</v>
      </c>
      <c r="G351" s="209" t="s">
        <v>173</v>
      </c>
      <c r="H351" s="210">
        <v>212.38999999999999</v>
      </c>
      <c r="I351" s="211"/>
      <c r="J351" s="212">
        <f>ROUND(I351*H351,2)</f>
        <v>0</v>
      </c>
      <c r="K351" s="208" t="s">
        <v>140</v>
      </c>
      <c r="L351" s="46"/>
      <c r="M351" s="213" t="s">
        <v>21</v>
      </c>
      <c r="N351" s="214" t="s">
        <v>48</v>
      </c>
      <c r="O351" s="86"/>
      <c r="P351" s="215">
        <f>O351*H351</f>
        <v>0</v>
      </c>
      <c r="Q351" s="215">
        <v>6.0000000000000002E-05</v>
      </c>
      <c r="R351" s="215">
        <f>Q351*H351</f>
        <v>0.0127434</v>
      </c>
      <c r="S351" s="215">
        <v>0</v>
      </c>
      <c r="T351" s="216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7" t="s">
        <v>232</v>
      </c>
      <c r="AT351" s="217" t="s">
        <v>136</v>
      </c>
      <c r="AU351" s="217" t="s">
        <v>87</v>
      </c>
      <c r="AY351" s="19" t="s">
        <v>133</v>
      </c>
      <c r="BE351" s="218">
        <f>IF(N351="základní",J351,0)</f>
        <v>0</v>
      </c>
      <c r="BF351" s="218">
        <f>IF(N351="snížená",J351,0)</f>
        <v>0</v>
      </c>
      <c r="BG351" s="218">
        <f>IF(N351="zákl. přenesená",J351,0)</f>
        <v>0</v>
      </c>
      <c r="BH351" s="218">
        <f>IF(N351="sníž. přenesená",J351,0)</f>
        <v>0</v>
      </c>
      <c r="BI351" s="218">
        <f>IF(N351="nulová",J351,0)</f>
        <v>0</v>
      </c>
      <c r="BJ351" s="19" t="s">
        <v>85</v>
      </c>
      <c r="BK351" s="218">
        <f>ROUND(I351*H351,2)</f>
        <v>0</v>
      </c>
      <c r="BL351" s="19" t="s">
        <v>232</v>
      </c>
      <c r="BM351" s="217" t="s">
        <v>624</v>
      </c>
    </row>
    <row r="352" s="2" customFormat="1">
      <c r="A352" s="40"/>
      <c r="B352" s="41"/>
      <c r="C352" s="42"/>
      <c r="D352" s="219" t="s">
        <v>143</v>
      </c>
      <c r="E352" s="42"/>
      <c r="F352" s="220" t="s">
        <v>625</v>
      </c>
      <c r="G352" s="42"/>
      <c r="H352" s="42"/>
      <c r="I352" s="221"/>
      <c r="J352" s="42"/>
      <c r="K352" s="42"/>
      <c r="L352" s="46"/>
      <c r="M352" s="222"/>
      <c r="N352" s="223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143</v>
      </c>
      <c r="AU352" s="19" t="s">
        <v>87</v>
      </c>
    </row>
    <row r="353" s="13" customFormat="1">
      <c r="A353" s="13"/>
      <c r="B353" s="224"/>
      <c r="C353" s="225"/>
      <c r="D353" s="226" t="s">
        <v>145</v>
      </c>
      <c r="E353" s="227" t="s">
        <v>21</v>
      </c>
      <c r="F353" s="228" t="s">
        <v>626</v>
      </c>
      <c r="G353" s="225"/>
      <c r="H353" s="229">
        <v>212.38999999999999</v>
      </c>
      <c r="I353" s="230"/>
      <c r="J353" s="225"/>
      <c r="K353" s="225"/>
      <c r="L353" s="231"/>
      <c r="M353" s="232"/>
      <c r="N353" s="233"/>
      <c r="O353" s="233"/>
      <c r="P353" s="233"/>
      <c r="Q353" s="233"/>
      <c r="R353" s="233"/>
      <c r="S353" s="233"/>
      <c r="T353" s="234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5" t="s">
        <v>145</v>
      </c>
      <c r="AU353" s="235" t="s">
        <v>87</v>
      </c>
      <c r="AV353" s="13" t="s">
        <v>87</v>
      </c>
      <c r="AW353" s="13" t="s">
        <v>38</v>
      </c>
      <c r="AX353" s="13" t="s">
        <v>85</v>
      </c>
      <c r="AY353" s="235" t="s">
        <v>133</v>
      </c>
    </row>
    <row r="354" s="2" customFormat="1" ht="16.5" customHeight="1">
      <c r="A354" s="40"/>
      <c r="B354" s="41"/>
      <c r="C354" s="206" t="s">
        <v>627</v>
      </c>
      <c r="D354" s="206" t="s">
        <v>136</v>
      </c>
      <c r="E354" s="207" t="s">
        <v>628</v>
      </c>
      <c r="F354" s="208" t="s">
        <v>629</v>
      </c>
      <c r="G354" s="209" t="s">
        <v>139</v>
      </c>
      <c r="H354" s="210">
        <v>106.2</v>
      </c>
      <c r="I354" s="211"/>
      <c r="J354" s="212">
        <f>ROUND(I354*H354,2)</f>
        <v>0</v>
      </c>
      <c r="K354" s="208" t="s">
        <v>140</v>
      </c>
      <c r="L354" s="46"/>
      <c r="M354" s="213" t="s">
        <v>21</v>
      </c>
      <c r="N354" s="214" t="s">
        <v>48</v>
      </c>
      <c r="O354" s="86"/>
      <c r="P354" s="215">
        <f>O354*H354</f>
        <v>0</v>
      </c>
      <c r="Q354" s="215">
        <v>0</v>
      </c>
      <c r="R354" s="215">
        <f>Q354*H354</f>
        <v>0</v>
      </c>
      <c r="S354" s="215">
        <v>0.017999999999999999</v>
      </c>
      <c r="T354" s="216">
        <f>S354*H354</f>
        <v>1.9116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7" t="s">
        <v>232</v>
      </c>
      <c r="AT354" s="217" t="s">
        <v>136</v>
      </c>
      <c r="AU354" s="217" t="s">
        <v>87</v>
      </c>
      <c r="AY354" s="19" t="s">
        <v>133</v>
      </c>
      <c r="BE354" s="218">
        <f>IF(N354="základní",J354,0)</f>
        <v>0</v>
      </c>
      <c r="BF354" s="218">
        <f>IF(N354="snížená",J354,0)</f>
        <v>0</v>
      </c>
      <c r="BG354" s="218">
        <f>IF(N354="zákl. přenesená",J354,0)</f>
        <v>0</v>
      </c>
      <c r="BH354" s="218">
        <f>IF(N354="sníž. přenesená",J354,0)</f>
        <v>0</v>
      </c>
      <c r="BI354" s="218">
        <f>IF(N354="nulová",J354,0)</f>
        <v>0</v>
      </c>
      <c r="BJ354" s="19" t="s">
        <v>85</v>
      </c>
      <c r="BK354" s="218">
        <f>ROUND(I354*H354,2)</f>
        <v>0</v>
      </c>
      <c r="BL354" s="19" t="s">
        <v>232</v>
      </c>
      <c r="BM354" s="217" t="s">
        <v>630</v>
      </c>
    </row>
    <row r="355" s="2" customFormat="1">
      <c r="A355" s="40"/>
      <c r="B355" s="41"/>
      <c r="C355" s="42"/>
      <c r="D355" s="219" t="s">
        <v>143</v>
      </c>
      <c r="E355" s="42"/>
      <c r="F355" s="220" t="s">
        <v>631</v>
      </c>
      <c r="G355" s="42"/>
      <c r="H355" s="42"/>
      <c r="I355" s="221"/>
      <c r="J355" s="42"/>
      <c r="K355" s="42"/>
      <c r="L355" s="46"/>
      <c r="M355" s="222"/>
      <c r="N355" s="223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143</v>
      </c>
      <c r="AU355" s="19" t="s">
        <v>87</v>
      </c>
    </row>
    <row r="356" s="13" customFormat="1">
      <c r="A356" s="13"/>
      <c r="B356" s="224"/>
      <c r="C356" s="225"/>
      <c r="D356" s="226" t="s">
        <v>145</v>
      </c>
      <c r="E356" s="227" t="s">
        <v>21</v>
      </c>
      <c r="F356" s="228" t="s">
        <v>632</v>
      </c>
      <c r="G356" s="225"/>
      <c r="H356" s="229">
        <v>106.2</v>
      </c>
      <c r="I356" s="230"/>
      <c r="J356" s="225"/>
      <c r="K356" s="225"/>
      <c r="L356" s="231"/>
      <c r="M356" s="232"/>
      <c r="N356" s="233"/>
      <c r="O356" s="233"/>
      <c r="P356" s="233"/>
      <c r="Q356" s="233"/>
      <c r="R356" s="233"/>
      <c r="S356" s="233"/>
      <c r="T356" s="234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5" t="s">
        <v>145</v>
      </c>
      <c r="AU356" s="235" t="s">
        <v>87</v>
      </c>
      <c r="AV356" s="13" t="s">
        <v>87</v>
      </c>
      <c r="AW356" s="13" t="s">
        <v>38</v>
      </c>
      <c r="AX356" s="13" t="s">
        <v>85</v>
      </c>
      <c r="AY356" s="235" t="s">
        <v>133</v>
      </c>
    </row>
    <row r="357" s="2" customFormat="1" ht="16.5" customHeight="1">
      <c r="A357" s="40"/>
      <c r="B357" s="41"/>
      <c r="C357" s="206" t="s">
        <v>633</v>
      </c>
      <c r="D357" s="206" t="s">
        <v>136</v>
      </c>
      <c r="E357" s="207" t="s">
        <v>634</v>
      </c>
      <c r="F357" s="208" t="s">
        <v>635</v>
      </c>
      <c r="G357" s="209" t="s">
        <v>173</v>
      </c>
      <c r="H357" s="210">
        <v>65.599999999999994</v>
      </c>
      <c r="I357" s="211"/>
      <c r="J357" s="212">
        <f>ROUND(I357*H357,2)</f>
        <v>0</v>
      </c>
      <c r="K357" s="208" t="s">
        <v>140</v>
      </c>
      <c r="L357" s="46"/>
      <c r="M357" s="213" t="s">
        <v>21</v>
      </c>
      <c r="N357" s="214" t="s">
        <v>48</v>
      </c>
      <c r="O357" s="86"/>
      <c r="P357" s="215">
        <f>O357*H357</f>
        <v>0</v>
      </c>
      <c r="Q357" s="215">
        <v>0</v>
      </c>
      <c r="R357" s="215">
        <f>Q357*H357</f>
        <v>0</v>
      </c>
      <c r="S357" s="215">
        <v>0</v>
      </c>
      <c r="T357" s="216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17" t="s">
        <v>232</v>
      </c>
      <c r="AT357" s="217" t="s">
        <v>136</v>
      </c>
      <c r="AU357" s="217" t="s">
        <v>87</v>
      </c>
      <c r="AY357" s="19" t="s">
        <v>133</v>
      </c>
      <c r="BE357" s="218">
        <f>IF(N357="základní",J357,0)</f>
        <v>0</v>
      </c>
      <c r="BF357" s="218">
        <f>IF(N357="snížená",J357,0)</f>
        <v>0</v>
      </c>
      <c r="BG357" s="218">
        <f>IF(N357="zákl. přenesená",J357,0)</f>
        <v>0</v>
      </c>
      <c r="BH357" s="218">
        <f>IF(N357="sníž. přenesená",J357,0)</f>
        <v>0</v>
      </c>
      <c r="BI357" s="218">
        <f>IF(N357="nulová",J357,0)</f>
        <v>0</v>
      </c>
      <c r="BJ357" s="19" t="s">
        <v>85</v>
      </c>
      <c r="BK357" s="218">
        <f>ROUND(I357*H357,2)</f>
        <v>0</v>
      </c>
      <c r="BL357" s="19" t="s">
        <v>232</v>
      </c>
      <c r="BM357" s="217" t="s">
        <v>636</v>
      </c>
    </row>
    <row r="358" s="2" customFormat="1">
      <c r="A358" s="40"/>
      <c r="B358" s="41"/>
      <c r="C358" s="42"/>
      <c r="D358" s="219" t="s">
        <v>143</v>
      </c>
      <c r="E358" s="42"/>
      <c r="F358" s="220" t="s">
        <v>637</v>
      </c>
      <c r="G358" s="42"/>
      <c r="H358" s="42"/>
      <c r="I358" s="221"/>
      <c r="J358" s="42"/>
      <c r="K358" s="42"/>
      <c r="L358" s="46"/>
      <c r="M358" s="222"/>
      <c r="N358" s="223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9" t="s">
        <v>143</v>
      </c>
      <c r="AU358" s="19" t="s">
        <v>87</v>
      </c>
    </row>
    <row r="359" s="13" customFormat="1">
      <c r="A359" s="13"/>
      <c r="B359" s="224"/>
      <c r="C359" s="225"/>
      <c r="D359" s="226" t="s">
        <v>145</v>
      </c>
      <c r="E359" s="227" t="s">
        <v>21</v>
      </c>
      <c r="F359" s="228" t="s">
        <v>638</v>
      </c>
      <c r="G359" s="225"/>
      <c r="H359" s="229">
        <v>57.100000000000001</v>
      </c>
      <c r="I359" s="230"/>
      <c r="J359" s="225"/>
      <c r="K359" s="225"/>
      <c r="L359" s="231"/>
      <c r="M359" s="232"/>
      <c r="N359" s="233"/>
      <c r="O359" s="233"/>
      <c r="P359" s="233"/>
      <c r="Q359" s="233"/>
      <c r="R359" s="233"/>
      <c r="S359" s="233"/>
      <c r="T359" s="234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5" t="s">
        <v>145</v>
      </c>
      <c r="AU359" s="235" t="s">
        <v>87</v>
      </c>
      <c r="AV359" s="13" t="s">
        <v>87</v>
      </c>
      <c r="AW359" s="13" t="s">
        <v>38</v>
      </c>
      <c r="AX359" s="13" t="s">
        <v>77</v>
      </c>
      <c r="AY359" s="235" t="s">
        <v>133</v>
      </c>
    </row>
    <row r="360" s="13" customFormat="1">
      <c r="A360" s="13"/>
      <c r="B360" s="224"/>
      <c r="C360" s="225"/>
      <c r="D360" s="226" t="s">
        <v>145</v>
      </c>
      <c r="E360" s="227" t="s">
        <v>21</v>
      </c>
      <c r="F360" s="228" t="s">
        <v>639</v>
      </c>
      <c r="G360" s="225"/>
      <c r="H360" s="229">
        <v>8.5</v>
      </c>
      <c r="I360" s="230"/>
      <c r="J360" s="225"/>
      <c r="K360" s="225"/>
      <c r="L360" s="231"/>
      <c r="M360" s="232"/>
      <c r="N360" s="233"/>
      <c r="O360" s="233"/>
      <c r="P360" s="233"/>
      <c r="Q360" s="233"/>
      <c r="R360" s="233"/>
      <c r="S360" s="233"/>
      <c r="T360" s="234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5" t="s">
        <v>145</v>
      </c>
      <c r="AU360" s="235" t="s">
        <v>87</v>
      </c>
      <c r="AV360" s="13" t="s">
        <v>87</v>
      </c>
      <c r="AW360" s="13" t="s">
        <v>38</v>
      </c>
      <c r="AX360" s="13" t="s">
        <v>77</v>
      </c>
      <c r="AY360" s="235" t="s">
        <v>133</v>
      </c>
    </row>
    <row r="361" s="14" customFormat="1">
      <c r="A361" s="14"/>
      <c r="B361" s="246"/>
      <c r="C361" s="247"/>
      <c r="D361" s="226" t="s">
        <v>145</v>
      </c>
      <c r="E361" s="248" t="s">
        <v>21</v>
      </c>
      <c r="F361" s="249" t="s">
        <v>283</v>
      </c>
      <c r="G361" s="247"/>
      <c r="H361" s="250">
        <v>65.599999999999994</v>
      </c>
      <c r="I361" s="251"/>
      <c r="J361" s="247"/>
      <c r="K361" s="247"/>
      <c r="L361" s="252"/>
      <c r="M361" s="253"/>
      <c r="N361" s="254"/>
      <c r="O361" s="254"/>
      <c r="P361" s="254"/>
      <c r="Q361" s="254"/>
      <c r="R361" s="254"/>
      <c r="S361" s="254"/>
      <c r="T361" s="255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6" t="s">
        <v>145</v>
      </c>
      <c r="AU361" s="256" t="s">
        <v>87</v>
      </c>
      <c r="AV361" s="14" t="s">
        <v>141</v>
      </c>
      <c r="AW361" s="14" t="s">
        <v>38</v>
      </c>
      <c r="AX361" s="14" t="s">
        <v>85</v>
      </c>
      <c r="AY361" s="256" t="s">
        <v>133</v>
      </c>
    </row>
    <row r="362" s="2" customFormat="1" ht="16.5" customHeight="1">
      <c r="A362" s="40"/>
      <c r="B362" s="41"/>
      <c r="C362" s="236" t="s">
        <v>640</v>
      </c>
      <c r="D362" s="236" t="s">
        <v>225</v>
      </c>
      <c r="E362" s="237" t="s">
        <v>641</v>
      </c>
      <c r="F362" s="238" t="s">
        <v>642</v>
      </c>
      <c r="G362" s="239" t="s">
        <v>173</v>
      </c>
      <c r="H362" s="240">
        <v>70.847999999999999</v>
      </c>
      <c r="I362" s="241"/>
      <c r="J362" s="242">
        <f>ROUND(I362*H362,2)</f>
        <v>0</v>
      </c>
      <c r="K362" s="238" t="s">
        <v>21</v>
      </c>
      <c r="L362" s="243"/>
      <c r="M362" s="244" t="s">
        <v>21</v>
      </c>
      <c r="N362" s="245" t="s">
        <v>48</v>
      </c>
      <c r="O362" s="86"/>
      <c r="P362" s="215">
        <f>O362*H362</f>
        <v>0</v>
      </c>
      <c r="Q362" s="215">
        <v>0.00068999999999999997</v>
      </c>
      <c r="R362" s="215">
        <f>Q362*H362</f>
        <v>0.048885119999999997</v>
      </c>
      <c r="S362" s="215">
        <v>0</v>
      </c>
      <c r="T362" s="216">
        <f>S362*H362</f>
        <v>0</v>
      </c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R362" s="217" t="s">
        <v>287</v>
      </c>
      <c r="AT362" s="217" t="s">
        <v>225</v>
      </c>
      <c r="AU362" s="217" t="s">
        <v>87</v>
      </c>
      <c r="AY362" s="19" t="s">
        <v>133</v>
      </c>
      <c r="BE362" s="218">
        <f>IF(N362="základní",J362,0)</f>
        <v>0</v>
      </c>
      <c r="BF362" s="218">
        <f>IF(N362="snížená",J362,0)</f>
        <v>0</v>
      </c>
      <c r="BG362" s="218">
        <f>IF(N362="zákl. přenesená",J362,0)</f>
        <v>0</v>
      </c>
      <c r="BH362" s="218">
        <f>IF(N362="sníž. přenesená",J362,0)</f>
        <v>0</v>
      </c>
      <c r="BI362" s="218">
        <f>IF(N362="nulová",J362,0)</f>
        <v>0</v>
      </c>
      <c r="BJ362" s="19" t="s">
        <v>85</v>
      </c>
      <c r="BK362" s="218">
        <f>ROUND(I362*H362,2)</f>
        <v>0</v>
      </c>
      <c r="BL362" s="19" t="s">
        <v>232</v>
      </c>
      <c r="BM362" s="217" t="s">
        <v>643</v>
      </c>
    </row>
    <row r="363" s="13" customFormat="1">
      <c r="A363" s="13"/>
      <c r="B363" s="224"/>
      <c r="C363" s="225"/>
      <c r="D363" s="226" t="s">
        <v>145</v>
      </c>
      <c r="E363" s="227" t="s">
        <v>21</v>
      </c>
      <c r="F363" s="228" t="s">
        <v>644</v>
      </c>
      <c r="G363" s="225"/>
      <c r="H363" s="229">
        <v>65.599999999999994</v>
      </c>
      <c r="I363" s="230"/>
      <c r="J363" s="225"/>
      <c r="K363" s="225"/>
      <c r="L363" s="231"/>
      <c r="M363" s="232"/>
      <c r="N363" s="233"/>
      <c r="O363" s="233"/>
      <c r="P363" s="233"/>
      <c r="Q363" s="233"/>
      <c r="R363" s="233"/>
      <c r="S363" s="233"/>
      <c r="T363" s="234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5" t="s">
        <v>145</v>
      </c>
      <c r="AU363" s="235" t="s">
        <v>87</v>
      </c>
      <c r="AV363" s="13" t="s">
        <v>87</v>
      </c>
      <c r="AW363" s="13" t="s">
        <v>38</v>
      </c>
      <c r="AX363" s="13" t="s">
        <v>85</v>
      </c>
      <c r="AY363" s="235" t="s">
        <v>133</v>
      </c>
    </row>
    <row r="364" s="13" customFormat="1">
      <c r="A364" s="13"/>
      <c r="B364" s="224"/>
      <c r="C364" s="225"/>
      <c r="D364" s="226" t="s">
        <v>145</v>
      </c>
      <c r="E364" s="225"/>
      <c r="F364" s="228" t="s">
        <v>645</v>
      </c>
      <c r="G364" s="225"/>
      <c r="H364" s="229">
        <v>70.847999999999999</v>
      </c>
      <c r="I364" s="230"/>
      <c r="J364" s="225"/>
      <c r="K364" s="225"/>
      <c r="L364" s="231"/>
      <c r="M364" s="232"/>
      <c r="N364" s="233"/>
      <c r="O364" s="233"/>
      <c r="P364" s="233"/>
      <c r="Q364" s="233"/>
      <c r="R364" s="233"/>
      <c r="S364" s="233"/>
      <c r="T364" s="234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5" t="s">
        <v>145</v>
      </c>
      <c r="AU364" s="235" t="s">
        <v>87</v>
      </c>
      <c r="AV364" s="13" t="s">
        <v>87</v>
      </c>
      <c r="AW364" s="13" t="s">
        <v>4</v>
      </c>
      <c r="AX364" s="13" t="s">
        <v>85</v>
      </c>
      <c r="AY364" s="235" t="s">
        <v>133</v>
      </c>
    </row>
    <row r="365" s="2" customFormat="1" ht="16.5" customHeight="1">
      <c r="A365" s="40"/>
      <c r="B365" s="41"/>
      <c r="C365" s="206" t="s">
        <v>646</v>
      </c>
      <c r="D365" s="206" t="s">
        <v>136</v>
      </c>
      <c r="E365" s="207" t="s">
        <v>647</v>
      </c>
      <c r="F365" s="208" t="s">
        <v>648</v>
      </c>
      <c r="G365" s="209" t="s">
        <v>149</v>
      </c>
      <c r="H365" s="210">
        <v>30</v>
      </c>
      <c r="I365" s="211"/>
      <c r="J365" s="212">
        <f>ROUND(I365*H365,2)</f>
        <v>0</v>
      </c>
      <c r="K365" s="208" t="s">
        <v>21</v>
      </c>
      <c r="L365" s="46"/>
      <c r="M365" s="213" t="s">
        <v>21</v>
      </c>
      <c r="N365" s="214" t="s">
        <v>48</v>
      </c>
      <c r="O365" s="86"/>
      <c r="P365" s="215">
        <f>O365*H365</f>
        <v>0</v>
      </c>
      <c r="Q365" s="215">
        <v>6.9999999999999994E-05</v>
      </c>
      <c r="R365" s="215">
        <f>Q365*H365</f>
        <v>0.0020999999999999999</v>
      </c>
      <c r="S365" s="215">
        <v>0</v>
      </c>
      <c r="T365" s="216">
        <f>S365*H365</f>
        <v>0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17" t="s">
        <v>232</v>
      </c>
      <c r="AT365" s="217" t="s">
        <v>136</v>
      </c>
      <c r="AU365" s="217" t="s">
        <v>87</v>
      </c>
      <c r="AY365" s="19" t="s">
        <v>133</v>
      </c>
      <c r="BE365" s="218">
        <f>IF(N365="základní",J365,0)</f>
        <v>0</v>
      </c>
      <c r="BF365" s="218">
        <f>IF(N365="snížená",J365,0)</f>
        <v>0</v>
      </c>
      <c r="BG365" s="218">
        <f>IF(N365="zákl. přenesená",J365,0)</f>
        <v>0</v>
      </c>
      <c r="BH365" s="218">
        <f>IF(N365="sníž. přenesená",J365,0)</f>
        <v>0</v>
      </c>
      <c r="BI365" s="218">
        <f>IF(N365="nulová",J365,0)</f>
        <v>0</v>
      </c>
      <c r="BJ365" s="19" t="s">
        <v>85</v>
      </c>
      <c r="BK365" s="218">
        <f>ROUND(I365*H365,2)</f>
        <v>0</v>
      </c>
      <c r="BL365" s="19" t="s">
        <v>232</v>
      </c>
      <c r="BM365" s="217" t="s">
        <v>649</v>
      </c>
    </row>
    <row r="366" s="13" customFormat="1">
      <c r="A366" s="13"/>
      <c r="B366" s="224"/>
      <c r="C366" s="225"/>
      <c r="D366" s="226" t="s">
        <v>145</v>
      </c>
      <c r="E366" s="227" t="s">
        <v>21</v>
      </c>
      <c r="F366" s="228" t="s">
        <v>650</v>
      </c>
      <c r="G366" s="225"/>
      <c r="H366" s="229">
        <v>30</v>
      </c>
      <c r="I366" s="230"/>
      <c r="J366" s="225"/>
      <c r="K366" s="225"/>
      <c r="L366" s="231"/>
      <c r="M366" s="232"/>
      <c r="N366" s="233"/>
      <c r="O366" s="233"/>
      <c r="P366" s="233"/>
      <c r="Q366" s="233"/>
      <c r="R366" s="233"/>
      <c r="S366" s="233"/>
      <c r="T366" s="234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5" t="s">
        <v>145</v>
      </c>
      <c r="AU366" s="235" t="s">
        <v>87</v>
      </c>
      <c r="AV366" s="13" t="s">
        <v>87</v>
      </c>
      <c r="AW366" s="13" t="s">
        <v>38</v>
      </c>
      <c r="AX366" s="13" t="s">
        <v>85</v>
      </c>
      <c r="AY366" s="235" t="s">
        <v>133</v>
      </c>
    </row>
    <row r="367" s="2" customFormat="1" ht="16.5" customHeight="1">
      <c r="A367" s="40"/>
      <c r="B367" s="41"/>
      <c r="C367" s="206" t="s">
        <v>651</v>
      </c>
      <c r="D367" s="206" t="s">
        <v>136</v>
      </c>
      <c r="E367" s="207" t="s">
        <v>652</v>
      </c>
      <c r="F367" s="208" t="s">
        <v>653</v>
      </c>
      <c r="G367" s="209" t="s">
        <v>228</v>
      </c>
      <c r="H367" s="210">
        <v>74.200000000000003</v>
      </c>
      <c r="I367" s="211"/>
      <c r="J367" s="212">
        <f>ROUND(I367*H367,2)</f>
        <v>0</v>
      </c>
      <c r="K367" s="208" t="s">
        <v>140</v>
      </c>
      <c r="L367" s="46"/>
      <c r="M367" s="213" t="s">
        <v>21</v>
      </c>
      <c r="N367" s="214" t="s">
        <v>48</v>
      </c>
      <c r="O367" s="86"/>
      <c r="P367" s="215">
        <f>O367*H367</f>
        <v>0</v>
      </c>
      <c r="Q367" s="215">
        <v>5.0000000000000002E-05</v>
      </c>
      <c r="R367" s="215">
        <f>Q367*H367</f>
        <v>0.0037100000000000002</v>
      </c>
      <c r="S367" s="215">
        <v>0</v>
      </c>
      <c r="T367" s="216">
        <f>S367*H367</f>
        <v>0</v>
      </c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R367" s="217" t="s">
        <v>232</v>
      </c>
      <c r="AT367" s="217" t="s">
        <v>136</v>
      </c>
      <c r="AU367" s="217" t="s">
        <v>87</v>
      </c>
      <c r="AY367" s="19" t="s">
        <v>133</v>
      </c>
      <c r="BE367" s="218">
        <f>IF(N367="základní",J367,0)</f>
        <v>0</v>
      </c>
      <c r="BF367" s="218">
        <f>IF(N367="snížená",J367,0)</f>
        <v>0</v>
      </c>
      <c r="BG367" s="218">
        <f>IF(N367="zákl. přenesená",J367,0)</f>
        <v>0</v>
      </c>
      <c r="BH367" s="218">
        <f>IF(N367="sníž. přenesená",J367,0)</f>
        <v>0</v>
      </c>
      <c r="BI367" s="218">
        <f>IF(N367="nulová",J367,0)</f>
        <v>0</v>
      </c>
      <c r="BJ367" s="19" t="s">
        <v>85</v>
      </c>
      <c r="BK367" s="218">
        <f>ROUND(I367*H367,2)</f>
        <v>0</v>
      </c>
      <c r="BL367" s="19" t="s">
        <v>232</v>
      </c>
      <c r="BM367" s="217" t="s">
        <v>654</v>
      </c>
    </row>
    <row r="368" s="2" customFormat="1">
      <c r="A368" s="40"/>
      <c r="B368" s="41"/>
      <c r="C368" s="42"/>
      <c r="D368" s="219" t="s">
        <v>143</v>
      </c>
      <c r="E368" s="42"/>
      <c r="F368" s="220" t="s">
        <v>655</v>
      </c>
      <c r="G368" s="42"/>
      <c r="H368" s="42"/>
      <c r="I368" s="221"/>
      <c r="J368" s="42"/>
      <c r="K368" s="42"/>
      <c r="L368" s="46"/>
      <c r="M368" s="222"/>
      <c r="N368" s="223"/>
      <c r="O368" s="86"/>
      <c r="P368" s="86"/>
      <c r="Q368" s="86"/>
      <c r="R368" s="86"/>
      <c r="S368" s="86"/>
      <c r="T368" s="87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T368" s="19" t="s">
        <v>143</v>
      </c>
      <c r="AU368" s="19" t="s">
        <v>87</v>
      </c>
    </row>
    <row r="369" s="13" customFormat="1">
      <c r="A369" s="13"/>
      <c r="B369" s="224"/>
      <c r="C369" s="225"/>
      <c r="D369" s="226" t="s">
        <v>145</v>
      </c>
      <c r="E369" s="227" t="s">
        <v>21</v>
      </c>
      <c r="F369" s="228" t="s">
        <v>656</v>
      </c>
      <c r="G369" s="225"/>
      <c r="H369" s="229">
        <v>74.200000000000003</v>
      </c>
      <c r="I369" s="230"/>
      <c r="J369" s="225"/>
      <c r="K369" s="225"/>
      <c r="L369" s="231"/>
      <c r="M369" s="232"/>
      <c r="N369" s="233"/>
      <c r="O369" s="233"/>
      <c r="P369" s="233"/>
      <c r="Q369" s="233"/>
      <c r="R369" s="233"/>
      <c r="S369" s="233"/>
      <c r="T369" s="234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5" t="s">
        <v>145</v>
      </c>
      <c r="AU369" s="235" t="s">
        <v>87</v>
      </c>
      <c r="AV369" s="13" t="s">
        <v>87</v>
      </c>
      <c r="AW369" s="13" t="s">
        <v>38</v>
      </c>
      <c r="AX369" s="13" t="s">
        <v>85</v>
      </c>
      <c r="AY369" s="235" t="s">
        <v>133</v>
      </c>
    </row>
    <row r="370" s="2" customFormat="1" ht="24.15" customHeight="1">
      <c r="A370" s="40"/>
      <c r="B370" s="41"/>
      <c r="C370" s="236" t="s">
        <v>657</v>
      </c>
      <c r="D370" s="236" t="s">
        <v>225</v>
      </c>
      <c r="E370" s="237" t="s">
        <v>658</v>
      </c>
      <c r="F370" s="238" t="s">
        <v>659</v>
      </c>
      <c r="G370" s="239" t="s">
        <v>149</v>
      </c>
      <c r="H370" s="240">
        <v>1</v>
      </c>
      <c r="I370" s="241"/>
      <c r="J370" s="242">
        <f>ROUND(I370*H370,2)</f>
        <v>0</v>
      </c>
      <c r="K370" s="238" t="s">
        <v>21</v>
      </c>
      <c r="L370" s="243"/>
      <c r="M370" s="244" t="s">
        <v>21</v>
      </c>
      <c r="N370" s="245" t="s">
        <v>48</v>
      </c>
      <c r="O370" s="86"/>
      <c r="P370" s="215">
        <f>O370*H370</f>
        <v>0</v>
      </c>
      <c r="Q370" s="215">
        <v>0.0074999999999999997</v>
      </c>
      <c r="R370" s="215">
        <f>Q370*H370</f>
        <v>0.0074999999999999997</v>
      </c>
      <c r="S370" s="215">
        <v>0</v>
      </c>
      <c r="T370" s="216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7" t="s">
        <v>287</v>
      </c>
      <c r="AT370" s="217" t="s">
        <v>225</v>
      </c>
      <c r="AU370" s="217" t="s">
        <v>87</v>
      </c>
      <c r="AY370" s="19" t="s">
        <v>133</v>
      </c>
      <c r="BE370" s="218">
        <f>IF(N370="základní",J370,0)</f>
        <v>0</v>
      </c>
      <c r="BF370" s="218">
        <f>IF(N370="snížená",J370,0)</f>
        <v>0</v>
      </c>
      <c r="BG370" s="218">
        <f>IF(N370="zákl. přenesená",J370,0)</f>
        <v>0</v>
      </c>
      <c r="BH370" s="218">
        <f>IF(N370="sníž. přenesená",J370,0)</f>
        <v>0</v>
      </c>
      <c r="BI370" s="218">
        <f>IF(N370="nulová",J370,0)</f>
        <v>0</v>
      </c>
      <c r="BJ370" s="19" t="s">
        <v>85</v>
      </c>
      <c r="BK370" s="218">
        <f>ROUND(I370*H370,2)</f>
        <v>0</v>
      </c>
      <c r="BL370" s="19" t="s">
        <v>232</v>
      </c>
      <c r="BM370" s="217" t="s">
        <v>660</v>
      </c>
    </row>
    <row r="371" s="13" customFormat="1">
      <c r="A371" s="13"/>
      <c r="B371" s="224"/>
      <c r="C371" s="225"/>
      <c r="D371" s="226" t="s">
        <v>145</v>
      </c>
      <c r="E371" s="227" t="s">
        <v>21</v>
      </c>
      <c r="F371" s="228" t="s">
        <v>661</v>
      </c>
      <c r="G371" s="225"/>
      <c r="H371" s="229">
        <v>1</v>
      </c>
      <c r="I371" s="230"/>
      <c r="J371" s="225"/>
      <c r="K371" s="225"/>
      <c r="L371" s="231"/>
      <c r="M371" s="232"/>
      <c r="N371" s="233"/>
      <c r="O371" s="233"/>
      <c r="P371" s="233"/>
      <c r="Q371" s="233"/>
      <c r="R371" s="233"/>
      <c r="S371" s="233"/>
      <c r="T371" s="234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5" t="s">
        <v>145</v>
      </c>
      <c r="AU371" s="235" t="s">
        <v>87</v>
      </c>
      <c r="AV371" s="13" t="s">
        <v>87</v>
      </c>
      <c r="AW371" s="13" t="s">
        <v>38</v>
      </c>
      <c r="AX371" s="13" t="s">
        <v>85</v>
      </c>
      <c r="AY371" s="235" t="s">
        <v>133</v>
      </c>
    </row>
    <row r="372" s="2" customFormat="1" ht="16.5" customHeight="1">
      <c r="A372" s="40"/>
      <c r="B372" s="41"/>
      <c r="C372" s="206" t="s">
        <v>662</v>
      </c>
      <c r="D372" s="206" t="s">
        <v>136</v>
      </c>
      <c r="E372" s="207" t="s">
        <v>663</v>
      </c>
      <c r="F372" s="208" t="s">
        <v>664</v>
      </c>
      <c r="G372" s="209" t="s">
        <v>228</v>
      </c>
      <c r="H372" s="210">
        <v>117.8</v>
      </c>
      <c r="I372" s="211"/>
      <c r="J372" s="212">
        <f>ROUND(I372*H372,2)</f>
        <v>0</v>
      </c>
      <c r="K372" s="208" t="s">
        <v>140</v>
      </c>
      <c r="L372" s="46"/>
      <c r="M372" s="213" t="s">
        <v>21</v>
      </c>
      <c r="N372" s="214" t="s">
        <v>48</v>
      </c>
      <c r="O372" s="86"/>
      <c r="P372" s="215">
        <f>O372*H372</f>
        <v>0</v>
      </c>
      <c r="Q372" s="215">
        <v>5.0000000000000002E-05</v>
      </c>
      <c r="R372" s="215">
        <f>Q372*H372</f>
        <v>0.0058900000000000003</v>
      </c>
      <c r="S372" s="215">
        <v>0</v>
      </c>
      <c r="T372" s="216">
        <f>S372*H372</f>
        <v>0</v>
      </c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R372" s="217" t="s">
        <v>232</v>
      </c>
      <c r="AT372" s="217" t="s">
        <v>136</v>
      </c>
      <c r="AU372" s="217" t="s">
        <v>87</v>
      </c>
      <c r="AY372" s="19" t="s">
        <v>133</v>
      </c>
      <c r="BE372" s="218">
        <f>IF(N372="základní",J372,0)</f>
        <v>0</v>
      </c>
      <c r="BF372" s="218">
        <f>IF(N372="snížená",J372,0)</f>
        <v>0</v>
      </c>
      <c r="BG372" s="218">
        <f>IF(N372="zákl. přenesená",J372,0)</f>
        <v>0</v>
      </c>
      <c r="BH372" s="218">
        <f>IF(N372="sníž. přenesená",J372,0)</f>
        <v>0</v>
      </c>
      <c r="BI372" s="218">
        <f>IF(N372="nulová",J372,0)</f>
        <v>0</v>
      </c>
      <c r="BJ372" s="19" t="s">
        <v>85</v>
      </c>
      <c r="BK372" s="218">
        <f>ROUND(I372*H372,2)</f>
        <v>0</v>
      </c>
      <c r="BL372" s="19" t="s">
        <v>232</v>
      </c>
      <c r="BM372" s="217" t="s">
        <v>665</v>
      </c>
    </row>
    <row r="373" s="2" customFormat="1">
      <c r="A373" s="40"/>
      <c r="B373" s="41"/>
      <c r="C373" s="42"/>
      <c r="D373" s="219" t="s">
        <v>143</v>
      </c>
      <c r="E373" s="42"/>
      <c r="F373" s="220" t="s">
        <v>666</v>
      </c>
      <c r="G373" s="42"/>
      <c r="H373" s="42"/>
      <c r="I373" s="221"/>
      <c r="J373" s="42"/>
      <c r="K373" s="42"/>
      <c r="L373" s="46"/>
      <c r="M373" s="222"/>
      <c r="N373" s="223"/>
      <c r="O373" s="86"/>
      <c r="P373" s="86"/>
      <c r="Q373" s="86"/>
      <c r="R373" s="86"/>
      <c r="S373" s="86"/>
      <c r="T373" s="87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T373" s="19" t="s">
        <v>143</v>
      </c>
      <c r="AU373" s="19" t="s">
        <v>87</v>
      </c>
    </row>
    <row r="374" s="13" customFormat="1">
      <c r="A374" s="13"/>
      <c r="B374" s="224"/>
      <c r="C374" s="225"/>
      <c r="D374" s="226" t="s">
        <v>145</v>
      </c>
      <c r="E374" s="227" t="s">
        <v>21</v>
      </c>
      <c r="F374" s="228" t="s">
        <v>667</v>
      </c>
      <c r="G374" s="225"/>
      <c r="H374" s="229">
        <v>117.8</v>
      </c>
      <c r="I374" s="230"/>
      <c r="J374" s="225"/>
      <c r="K374" s="225"/>
      <c r="L374" s="231"/>
      <c r="M374" s="232"/>
      <c r="N374" s="233"/>
      <c r="O374" s="233"/>
      <c r="P374" s="233"/>
      <c r="Q374" s="233"/>
      <c r="R374" s="233"/>
      <c r="S374" s="233"/>
      <c r="T374" s="234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5" t="s">
        <v>145</v>
      </c>
      <c r="AU374" s="235" t="s">
        <v>87</v>
      </c>
      <c r="AV374" s="13" t="s">
        <v>87</v>
      </c>
      <c r="AW374" s="13" t="s">
        <v>38</v>
      </c>
      <c r="AX374" s="13" t="s">
        <v>85</v>
      </c>
      <c r="AY374" s="235" t="s">
        <v>133</v>
      </c>
    </row>
    <row r="375" s="2" customFormat="1" ht="16.5" customHeight="1">
      <c r="A375" s="40"/>
      <c r="B375" s="41"/>
      <c r="C375" s="236" t="s">
        <v>668</v>
      </c>
      <c r="D375" s="236" t="s">
        <v>225</v>
      </c>
      <c r="E375" s="237" t="s">
        <v>669</v>
      </c>
      <c r="F375" s="238" t="s">
        <v>670</v>
      </c>
      <c r="G375" s="239" t="s">
        <v>149</v>
      </c>
      <c r="H375" s="240">
        <v>1</v>
      </c>
      <c r="I375" s="241"/>
      <c r="J375" s="242">
        <f>ROUND(I375*H375,2)</f>
        <v>0</v>
      </c>
      <c r="K375" s="238" t="s">
        <v>21</v>
      </c>
      <c r="L375" s="243"/>
      <c r="M375" s="244" t="s">
        <v>21</v>
      </c>
      <c r="N375" s="245" t="s">
        <v>48</v>
      </c>
      <c r="O375" s="86"/>
      <c r="P375" s="215">
        <f>O375*H375</f>
        <v>0</v>
      </c>
      <c r="Q375" s="215">
        <v>0.11799999999999999</v>
      </c>
      <c r="R375" s="215">
        <f>Q375*H375</f>
        <v>0.11799999999999999</v>
      </c>
      <c r="S375" s="215">
        <v>0</v>
      </c>
      <c r="T375" s="216">
        <f>S375*H375</f>
        <v>0</v>
      </c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17" t="s">
        <v>287</v>
      </c>
      <c r="AT375" s="217" t="s">
        <v>225</v>
      </c>
      <c r="AU375" s="217" t="s">
        <v>87</v>
      </c>
      <c r="AY375" s="19" t="s">
        <v>133</v>
      </c>
      <c r="BE375" s="218">
        <f>IF(N375="základní",J375,0)</f>
        <v>0</v>
      </c>
      <c r="BF375" s="218">
        <f>IF(N375="snížená",J375,0)</f>
        <v>0</v>
      </c>
      <c r="BG375" s="218">
        <f>IF(N375="zákl. přenesená",J375,0)</f>
        <v>0</v>
      </c>
      <c r="BH375" s="218">
        <f>IF(N375="sníž. přenesená",J375,0)</f>
        <v>0</v>
      </c>
      <c r="BI375" s="218">
        <f>IF(N375="nulová",J375,0)</f>
        <v>0</v>
      </c>
      <c r="BJ375" s="19" t="s">
        <v>85</v>
      </c>
      <c r="BK375" s="218">
        <f>ROUND(I375*H375,2)</f>
        <v>0</v>
      </c>
      <c r="BL375" s="19" t="s">
        <v>232</v>
      </c>
      <c r="BM375" s="217" t="s">
        <v>671</v>
      </c>
    </row>
    <row r="376" s="13" customFormat="1">
      <c r="A376" s="13"/>
      <c r="B376" s="224"/>
      <c r="C376" s="225"/>
      <c r="D376" s="226" t="s">
        <v>145</v>
      </c>
      <c r="E376" s="227" t="s">
        <v>21</v>
      </c>
      <c r="F376" s="228" t="s">
        <v>672</v>
      </c>
      <c r="G376" s="225"/>
      <c r="H376" s="229">
        <v>1</v>
      </c>
      <c r="I376" s="230"/>
      <c r="J376" s="225"/>
      <c r="K376" s="225"/>
      <c r="L376" s="231"/>
      <c r="M376" s="232"/>
      <c r="N376" s="233"/>
      <c r="O376" s="233"/>
      <c r="P376" s="233"/>
      <c r="Q376" s="233"/>
      <c r="R376" s="233"/>
      <c r="S376" s="233"/>
      <c r="T376" s="234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5" t="s">
        <v>145</v>
      </c>
      <c r="AU376" s="235" t="s">
        <v>87</v>
      </c>
      <c r="AV376" s="13" t="s">
        <v>87</v>
      </c>
      <c r="AW376" s="13" t="s">
        <v>38</v>
      </c>
      <c r="AX376" s="13" t="s">
        <v>85</v>
      </c>
      <c r="AY376" s="235" t="s">
        <v>133</v>
      </c>
    </row>
    <row r="377" s="2" customFormat="1" ht="33" customHeight="1">
      <c r="A377" s="40"/>
      <c r="B377" s="41"/>
      <c r="C377" s="206" t="s">
        <v>673</v>
      </c>
      <c r="D377" s="206" t="s">
        <v>136</v>
      </c>
      <c r="E377" s="207" t="s">
        <v>674</v>
      </c>
      <c r="F377" s="208" t="s">
        <v>675</v>
      </c>
      <c r="G377" s="209" t="s">
        <v>235</v>
      </c>
      <c r="H377" s="210">
        <v>15.641</v>
      </c>
      <c r="I377" s="211"/>
      <c r="J377" s="212">
        <f>ROUND(I377*H377,2)</f>
        <v>0</v>
      </c>
      <c r="K377" s="208" t="s">
        <v>140</v>
      </c>
      <c r="L377" s="46"/>
      <c r="M377" s="213" t="s">
        <v>21</v>
      </c>
      <c r="N377" s="214" t="s">
        <v>48</v>
      </c>
      <c r="O377" s="86"/>
      <c r="P377" s="215">
        <f>O377*H377</f>
        <v>0</v>
      </c>
      <c r="Q377" s="215">
        <v>0</v>
      </c>
      <c r="R377" s="215">
        <f>Q377*H377</f>
        <v>0</v>
      </c>
      <c r="S377" s="215">
        <v>0</v>
      </c>
      <c r="T377" s="216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17" t="s">
        <v>232</v>
      </c>
      <c r="AT377" s="217" t="s">
        <v>136</v>
      </c>
      <c r="AU377" s="217" t="s">
        <v>87</v>
      </c>
      <c r="AY377" s="19" t="s">
        <v>133</v>
      </c>
      <c r="BE377" s="218">
        <f>IF(N377="základní",J377,0)</f>
        <v>0</v>
      </c>
      <c r="BF377" s="218">
        <f>IF(N377="snížená",J377,0)</f>
        <v>0</v>
      </c>
      <c r="BG377" s="218">
        <f>IF(N377="zákl. přenesená",J377,0)</f>
        <v>0</v>
      </c>
      <c r="BH377" s="218">
        <f>IF(N377="sníž. přenesená",J377,0)</f>
        <v>0</v>
      </c>
      <c r="BI377" s="218">
        <f>IF(N377="nulová",J377,0)</f>
        <v>0</v>
      </c>
      <c r="BJ377" s="19" t="s">
        <v>85</v>
      </c>
      <c r="BK377" s="218">
        <f>ROUND(I377*H377,2)</f>
        <v>0</v>
      </c>
      <c r="BL377" s="19" t="s">
        <v>232</v>
      </c>
      <c r="BM377" s="217" t="s">
        <v>676</v>
      </c>
    </row>
    <row r="378" s="2" customFormat="1">
      <c r="A378" s="40"/>
      <c r="B378" s="41"/>
      <c r="C378" s="42"/>
      <c r="D378" s="219" t="s">
        <v>143</v>
      </c>
      <c r="E378" s="42"/>
      <c r="F378" s="220" t="s">
        <v>677</v>
      </c>
      <c r="G378" s="42"/>
      <c r="H378" s="42"/>
      <c r="I378" s="221"/>
      <c r="J378" s="42"/>
      <c r="K378" s="42"/>
      <c r="L378" s="46"/>
      <c r="M378" s="222"/>
      <c r="N378" s="223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143</v>
      </c>
      <c r="AU378" s="19" t="s">
        <v>87</v>
      </c>
    </row>
    <row r="379" s="12" customFormat="1" ht="22.8" customHeight="1">
      <c r="A379" s="12"/>
      <c r="B379" s="190"/>
      <c r="C379" s="191"/>
      <c r="D379" s="192" t="s">
        <v>76</v>
      </c>
      <c r="E379" s="204" t="s">
        <v>678</v>
      </c>
      <c r="F379" s="204" t="s">
        <v>679</v>
      </c>
      <c r="G379" s="191"/>
      <c r="H379" s="191"/>
      <c r="I379" s="194"/>
      <c r="J379" s="205">
        <f>BK379</f>
        <v>0</v>
      </c>
      <c r="K379" s="191"/>
      <c r="L379" s="196"/>
      <c r="M379" s="197"/>
      <c r="N379" s="198"/>
      <c r="O379" s="198"/>
      <c r="P379" s="199">
        <f>SUM(P380:P391)</f>
        <v>0</v>
      </c>
      <c r="Q379" s="198"/>
      <c r="R379" s="199">
        <f>SUM(R380:R391)</f>
        <v>0.33162372000000001</v>
      </c>
      <c r="S379" s="198"/>
      <c r="T379" s="200">
        <f>SUM(T380:T391)</f>
        <v>0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01" t="s">
        <v>87</v>
      </c>
      <c r="AT379" s="202" t="s">
        <v>76</v>
      </c>
      <c r="AU379" s="202" t="s">
        <v>85</v>
      </c>
      <c r="AY379" s="201" t="s">
        <v>133</v>
      </c>
      <c r="BK379" s="203">
        <f>SUM(BK380:BK391)</f>
        <v>0</v>
      </c>
    </row>
    <row r="380" s="2" customFormat="1" ht="21.75" customHeight="1">
      <c r="A380" s="40"/>
      <c r="B380" s="41"/>
      <c r="C380" s="206" t="s">
        <v>680</v>
      </c>
      <c r="D380" s="206" t="s">
        <v>136</v>
      </c>
      <c r="E380" s="207" t="s">
        <v>681</v>
      </c>
      <c r="F380" s="208" t="s">
        <v>682</v>
      </c>
      <c r="G380" s="209" t="s">
        <v>173</v>
      </c>
      <c r="H380" s="210">
        <v>107.95</v>
      </c>
      <c r="I380" s="211"/>
      <c r="J380" s="212">
        <f>ROUND(I380*H380,2)</f>
        <v>0</v>
      </c>
      <c r="K380" s="208" t="s">
        <v>140</v>
      </c>
      <c r="L380" s="46"/>
      <c r="M380" s="213" t="s">
        <v>21</v>
      </c>
      <c r="N380" s="214" t="s">
        <v>48</v>
      </c>
      <c r="O380" s="86"/>
      <c r="P380" s="215">
        <f>O380*H380</f>
        <v>0</v>
      </c>
      <c r="Q380" s="215">
        <v>0.00029999999999999997</v>
      </c>
      <c r="R380" s="215">
        <f>Q380*H380</f>
        <v>0.032384999999999997</v>
      </c>
      <c r="S380" s="215">
        <v>0</v>
      </c>
      <c r="T380" s="216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17" t="s">
        <v>232</v>
      </c>
      <c r="AT380" s="217" t="s">
        <v>136</v>
      </c>
      <c r="AU380" s="217" t="s">
        <v>87</v>
      </c>
      <c r="AY380" s="19" t="s">
        <v>133</v>
      </c>
      <c r="BE380" s="218">
        <f>IF(N380="základní",J380,0)</f>
        <v>0</v>
      </c>
      <c r="BF380" s="218">
        <f>IF(N380="snížená",J380,0)</f>
        <v>0</v>
      </c>
      <c r="BG380" s="218">
        <f>IF(N380="zákl. přenesená",J380,0)</f>
        <v>0</v>
      </c>
      <c r="BH380" s="218">
        <f>IF(N380="sníž. přenesená",J380,0)</f>
        <v>0</v>
      </c>
      <c r="BI380" s="218">
        <f>IF(N380="nulová",J380,0)</f>
        <v>0</v>
      </c>
      <c r="BJ380" s="19" t="s">
        <v>85</v>
      </c>
      <c r="BK380" s="218">
        <f>ROUND(I380*H380,2)</f>
        <v>0</v>
      </c>
      <c r="BL380" s="19" t="s">
        <v>232</v>
      </c>
      <c r="BM380" s="217" t="s">
        <v>683</v>
      </c>
    </row>
    <row r="381" s="2" customFormat="1">
      <c r="A381" s="40"/>
      <c r="B381" s="41"/>
      <c r="C381" s="42"/>
      <c r="D381" s="219" t="s">
        <v>143</v>
      </c>
      <c r="E381" s="42"/>
      <c r="F381" s="220" t="s">
        <v>684</v>
      </c>
      <c r="G381" s="42"/>
      <c r="H381" s="42"/>
      <c r="I381" s="221"/>
      <c r="J381" s="42"/>
      <c r="K381" s="42"/>
      <c r="L381" s="46"/>
      <c r="M381" s="222"/>
      <c r="N381" s="223"/>
      <c r="O381" s="86"/>
      <c r="P381" s="86"/>
      <c r="Q381" s="86"/>
      <c r="R381" s="86"/>
      <c r="S381" s="86"/>
      <c r="T381" s="87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T381" s="19" t="s">
        <v>143</v>
      </c>
      <c r="AU381" s="19" t="s">
        <v>87</v>
      </c>
    </row>
    <row r="382" s="13" customFormat="1">
      <c r="A382" s="13"/>
      <c r="B382" s="224"/>
      <c r="C382" s="225"/>
      <c r="D382" s="226" t="s">
        <v>145</v>
      </c>
      <c r="E382" s="227" t="s">
        <v>21</v>
      </c>
      <c r="F382" s="228" t="s">
        <v>685</v>
      </c>
      <c r="G382" s="225"/>
      <c r="H382" s="229">
        <v>34.799999999999997</v>
      </c>
      <c r="I382" s="230"/>
      <c r="J382" s="225"/>
      <c r="K382" s="225"/>
      <c r="L382" s="231"/>
      <c r="M382" s="232"/>
      <c r="N382" s="233"/>
      <c r="O382" s="233"/>
      <c r="P382" s="233"/>
      <c r="Q382" s="233"/>
      <c r="R382" s="233"/>
      <c r="S382" s="233"/>
      <c r="T382" s="234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5" t="s">
        <v>145</v>
      </c>
      <c r="AU382" s="235" t="s">
        <v>87</v>
      </c>
      <c r="AV382" s="13" t="s">
        <v>87</v>
      </c>
      <c r="AW382" s="13" t="s">
        <v>38</v>
      </c>
      <c r="AX382" s="13" t="s">
        <v>77</v>
      </c>
      <c r="AY382" s="235" t="s">
        <v>133</v>
      </c>
    </row>
    <row r="383" s="13" customFormat="1">
      <c r="A383" s="13"/>
      <c r="B383" s="224"/>
      <c r="C383" s="225"/>
      <c r="D383" s="226" t="s">
        <v>145</v>
      </c>
      <c r="E383" s="227" t="s">
        <v>21</v>
      </c>
      <c r="F383" s="228" t="s">
        <v>686</v>
      </c>
      <c r="G383" s="225"/>
      <c r="H383" s="229">
        <v>23.199999999999999</v>
      </c>
      <c r="I383" s="230"/>
      <c r="J383" s="225"/>
      <c r="K383" s="225"/>
      <c r="L383" s="231"/>
      <c r="M383" s="232"/>
      <c r="N383" s="233"/>
      <c r="O383" s="233"/>
      <c r="P383" s="233"/>
      <c r="Q383" s="233"/>
      <c r="R383" s="233"/>
      <c r="S383" s="233"/>
      <c r="T383" s="234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5" t="s">
        <v>145</v>
      </c>
      <c r="AU383" s="235" t="s">
        <v>87</v>
      </c>
      <c r="AV383" s="13" t="s">
        <v>87</v>
      </c>
      <c r="AW383" s="13" t="s">
        <v>38</v>
      </c>
      <c r="AX383" s="13" t="s">
        <v>77</v>
      </c>
      <c r="AY383" s="235" t="s">
        <v>133</v>
      </c>
    </row>
    <row r="384" s="13" customFormat="1">
      <c r="A384" s="13"/>
      <c r="B384" s="224"/>
      <c r="C384" s="225"/>
      <c r="D384" s="226" t="s">
        <v>145</v>
      </c>
      <c r="E384" s="227" t="s">
        <v>21</v>
      </c>
      <c r="F384" s="228" t="s">
        <v>687</v>
      </c>
      <c r="G384" s="225"/>
      <c r="H384" s="229">
        <v>43.950000000000003</v>
      </c>
      <c r="I384" s="230"/>
      <c r="J384" s="225"/>
      <c r="K384" s="225"/>
      <c r="L384" s="231"/>
      <c r="M384" s="232"/>
      <c r="N384" s="233"/>
      <c r="O384" s="233"/>
      <c r="P384" s="233"/>
      <c r="Q384" s="233"/>
      <c r="R384" s="233"/>
      <c r="S384" s="233"/>
      <c r="T384" s="234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5" t="s">
        <v>145</v>
      </c>
      <c r="AU384" s="235" t="s">
        <v>87</v>
      </c>
      <c r="AV384" s="13" t="s">
        <v>87</v>
      </c>
      <c r="AW384" s="13" t="s">
        <v>38</v>
      </c>
      <c r="AX384" s="13" t="s">
        <v>77</v>
      </c>
      <c r="AY384" s="235" t="s">
        <v>133</v>
      </c>
    </row>
    <row r="385" s="13" customFormat="1">
      <c r="A385" s="13"/>
      <c r="B385" s="224"/>
      <c r="C385" s="225"/>
      <c r="D385" s="226" t="s">
        <v>145</v>
      </c>
      <c r="E385" s="227" t="s">
        <v>21</v>
      </c>
      <c r="F385" s="228" t="s">
        <v>688</v>
      </c>
      <c r="G385" s="225"/>
      <c r="H385" s="229">
        <v>6</v>
      </c>
      <c r="I385" s="230"/>
      <c r="J385" s="225"/>
      <c r="K385" s="225"/>
      <c r="L385" s="231"/>
      <c r="M385" s="232"/>
      <c r="N385" s="233"/>
      <c r="O385" s="233"/>
      <c r="P385" s="233"/>
      <c r="Q385" s="233"/>
      <c r="R385" s="233"/>
      <c r="S385" s="233"/>
      <c r="T385" s="234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5" t="s">
        <v>145</v>
      </c>
      <c r="AU385" s="235" t="s">
        <v>87</v>
      </c>
      <c r="AV385" s="13" t="s">
        <v>87</v>
      </c>
      <c r="AW385" s="13" t="s">
        <v>38</v>
      </c>
      <c r="AX385" s="13" t="s">
        <v>77</v>
      </c>
      <c r="AY385" s="235" t="s">
        <v>133</v>
      </c>
    </row>
    <row r="386" s="14" customFormat="1">
      <c r="A386" s="14"/>
      <c r="B386" s="246"/>
      <c r="C386" s="247"/>
      <c r="D386" s="226" t="s">
        <v>145</v>
      </c>
      <c r="E386" s="248" t="s">
        <v>21</v>
      </c>
      <c r="F386" s="249" t="s">
        <v>283</v>
      </c>
      <c r="G386" s="247"/>
      <c r="H386" s="250">
        <v>107.95</v>
      </c>
      <c r="I386" s="251"/>
      <c r="J386" s="247"/>
      <c r="K386" s="247"/>
      <c r="L386" s="252"/>
      <c r="M386" s="253"/>
      <c r="N386" s="254"/>
      <c r="O386" s="254"/>
      <c r="P386" s="254"/>
      <c r="Q386" s="254"/>
      <c r="R386" s="254"/>
      <c r="S386" s="254"/>
      <c r="T386" s="255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6" t="s">
        <v>145</v>
      </c>
      <c r="AU386" s="256" t="s">
        <v>87</v>
      </c>
      <c r="AV386" s="14" t="s">
        <v>141</v>
      </c>
      <c r="AW386" s="14" t="s">
        <v>38</v>
      </c>
      <c r="AX386" s="14" t="s">
        <v>85</v>
      </c>
      <c r="AY386" s="256" t="s">
        <v>133</v>
      </c>
    </row>
    <row r="387" s="2" customFormat="1" ht="16.5" customHeight="1">
      <c r="A387" s="40"/>
      <c r="B387" s="41"/>
      <c r="C387" s="236" t="s">
        <v>689</v>
      </c>
      <c r="D387" s="236" t="s">
        <v>225</v>
      </c>
      <c r="E387" s="237" t="s">
        <v>690</v>
      </c>
      <c r="F387" s="238" t="s">
        <v>691</v>
      </c>
      <c r="G387" s="239" t="s">
        <v>173</v>
      </c>
      <c r="H387" s="240">
        <v>113.348</v>
      </c>
      <c r="I387" s="241"/>
      <c r="J387" s="242">
        <f>ROUND(I387*H387,2)</f>
        <v>0</v>
      </c>
      <c r="K387" s="238" t="s">
        <v>21</v>
      </c>
      <c r="L387" s="243"/>
      <c r="M387" s="244" t="s">
        <v>21</v>
      </c>
      <c r="N387" s="245" t="s">
        <v>48</v>
      </c>
      <c r="O387" s="86"/>
      <c r="P387" s="215">
        <f>O387*H387</f>
        <v>0</v>
      </c>
      <c r="Q387" s="215">
        <v>0.00264</v>
      </c>
      <c r="R387" s="215">
        <f>Q387*H387</f>
        <v>0.29923872000000001</v>
      </c>
      <c r="S387" s="215">
        <v>0</v>
      </c>
      <c r="T387" s="216">
        <f>S387*H387</f>
        <v>0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R387" s="217" t="s">
        <v>287</v>
      </c>
      <c r="AT387" s="217" t="s">
        <v>225</v>
      </c>
      <c r="AU387" s="217" t="s">
        <v>87</v>
      </c>
      <c r="AY387" s="19" t="s">
        <v>133</v>
      </c>
      <c r="BE387" s="218">
        <f>IF(N387="základní",J387,0)</f>
        <v>0</v>
      </c>
      <c r="BF387" s="218">
        <f>IF(N387="snížená",J387,0)</f>
        <v>0</v>
      </c>
      <c r="BG387" s="218">
        <f>IF(N387="zákl. přenesená",J387,0)</f>
        <v>0</v>
      </c>
      <c r="BH387" s="218">
        <f>IF(N387="sníž. přenesená",J387,0)</f>
        <v>0</v>
      </c>
      <c r="BI387" s="218">
        <f>IF(N387="nulová",J387,0)</f>
        <v>0</v>
      </c>
      <c r="BJ387" s="19" t="s">
        <v>85</v>
      </c>
      <c r="BK387" s="218">
        <f>ROUND(I387*H387,2)</f>
        <v>0</v>
      </c>
      <c r="BL387" s="19" t="s">
        <v>232</v>
      </c>
      <c r="BM387" s="217" t="s">
        <v>692</v>
      </c>
    </row>
    <row r="388" s="13" customFormat="1">
      <c r="A388" s="13"/>
      <c r="B388" s="224"/>
      <c r="C388" s="225"/>
      <c r="D388" s="226" t="s">
        <v>145</v>
      </c>
      <c r="E388" s="227" t="s">
        <v>21</v>
      </c>
      <c r="F388" s="228" t="s">
        <v>693</v>
      </c>
      <c r="G388" s="225"/>
      <c r="H388" s="229">
        <v>107.95</v>
      </c>
      <c r="I388" s="230"/>
      <c r="J388" s="225"/>
      <c r="K388" s="225"/>
      <c r="L388" s="231"/>
      <c r="M388" s="232"/>
      <c r="N388" s="233"/>
      <c r="O388" s="233"/>
      <c r="P388" s="233"/>
      <c r="Q388" s="233"/>
      <c r="R388" s="233"/>
      <c r="S388" s="233"/>
      <c r="T388" s="234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35" t="s">
        <v>145</v>
      </c>
      <c r="AU388" s="235" t="s">
        <v>87</v>
      </c>
      <c r="AV388" s="13" t="s">
        <v>87</v>
      </c>
      <c r="AW388" s="13" t="s">
        <v>38</v>
      </c>
      <c r="AX388" s="13" t="s">
        <v>85</v>
      </c>
      <c r="AY388" s="235" t="s">
        <v>133</v>
      </c>
    </row>
    <row r="389" s="13" customFormat="1">
      <c r="A389" s="13"/>
      <c r="B389" s="224"/>
      <c r="C389" s="225"/>
      <c r="D389" s="226" t="s">
        <v>145</v>
      </c>
      <c r="E389" s="225"/>
      <c r="F389" s="228" t="s">
        <v>694</v>
      </c>
      <c r="G389" s="225"/>
      <c r="H389" s="229">
        <v>113.348</v>
      </c>
      <c r="I389" s="230"/>
      <c r="J389" s="225"/>
      <c r="K389" s="225"/>
      <c r="L389" s="231"/>
      <c r="M389" s="232"/>
      <c r="N389" s="233"/>
      <c r="O389" s="233"/>
      <c r="P389" s="233"/>
      <c r="Q389" s="233"/>
      <c r="R389" s="233"/>
      <c r="S389" s="233"/>
      <c r="T389" s="234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5" t="s">
        <v>145</v>
      </c>
      <c r="AU389" s="235" t="s">
        <v>87</v>
      </c>
      <c r="AV389" s="13" t="s">
        <v>87</v>
      </c>
      <c r="AW389" s="13" t="s">
        <v>4</v>
      </c>
      <c r="AX389" s="13" t="s">
        <v>85</v>
      </c>
      <c r="AY389" s="235" t="s">
        <v>133</v>
      </c>
    </row>
    <row r="390" s="2" customFormat="1" ht="24.15" customHeight="1">
      <c r="A390" s="40"/>
      <c r="B390" s="41"/>
      <c r="C390" s="206" t="s">
        <v>695</v>
      </c>
      <c r="D390" s="206" t="s">
        <v>136</v>
      </c>
      <c r="E390" s="207" t="s">
        <v>696</v>
      </c>
      <c r="F390" s="208" t="s">
        <v>697</v>
      </c>
      <c r="G390" s="209" t="s">
        <v>235</v>
      </c>
      <c r="H390" s="210">
        <v>0.33200000000000002</v>
      </c>
      <c r="I390" s="211"/>
      <c r="J390" s="212">
        <f>ROUND(I390*H390,2)</f>
        <v>0</v>
      </c>
      <c r="K390" s="208" t="s">
        <v>140</v>
      </c>
      <c r="L390" s="46"/>
      <c r="M390" s="213" t="s">
        <v>21</v>
      </c>
      <c r="N390" s="214" t="s">
        <v>48</v>
      </c>
      <c r="O390" s="86"/>
      <c r="P390" s="215">
        <f>O390*H390</f>
        <v>0</v>
      </c>
      <c r="Q390" s="215">
        <v>0</v>
      </c>
      <c r="R390" s="215">
        <f>Q390*H390</f>
        <v>0</v>
      </c>
      <c r="S390" s="215">
        <v>0</v>
      </c>
      <c r="T390" s="216">
        <f>S390*H390</f>
        <v>0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17" t="s">
        <v>232</v>
      </c>
      <c r="AT390" s="217" t="s">
        <v>136</v>
      </c>
      <c r="AU390" s="217" t="s">
        <v>87</v>
      </c>
      <c r="AY390" s="19" t="s">
        <v>133</v>
      </c>
      <c r="BE390" s="218">
        <f>IF(N390="základní",J390,0)</f>
        <v>0</v>
      </c>
      <c r="BF390" s="218">
        <f>IF(N390="snížená",J390,0)</f>
        <v>0</v>
      </c>
      <c r="BG390" s="218">
        <f>IF(N390="zákl. přenesená",J390,0)</f>
        <v>0</v>
      </c>
      <c r="BH390" s="218">
        <f>IF(N390="sníž. přenesená",J390,0)</f>
        <v>0</v>
      </c>
      <c r="BI390" s="218">
        <f>IF(N390="nulová",J390,0)</f>
        <v>0</v>
      </c>
      <c r="BJ390" s="19" t="s">
        <v>85</v>
      </c>
      <c r="BK390" s="218">
        <f>ROUND(I390*H390,2)</f>
        <v>0</v>
      </c>
      <c r="BL390" s="19" t="s">
        <v>232</v>
      </c>
      <c r="BM390" s="217" t="s">
        <v>698</v>
      </c>
    </row>
    <row r="391" s="2" customFormat="1">
      <c r="A391" s="40"/>
      <c r="B391" s="41"/>
      <c r="C391" s="42"/>
      <c r="D391" s="219" t="s">
        <v>143</v>
      </c>
      <c r="E391" s="42"/>
      <c r="F391" s="220" t="s">
        <v>699</v>
      </c>
      <c r="G391" s="42"/>
      <c r="H391" s="42"/>
      <c r="I391" s="221"/>
      <c r="J391" s="42"/>
      <c r="K391" s="42"/>
      <c r="L391" s="46"/>
      <c r="M391" s="222"/>
      <c r="N391" s="223"/>
      <c r="O391" s="86"/>
      <c r="P391" s="86"/>
      <c r="Q391" s="86"/>
      <c r="R391" s="86"/>
      <c r="S391" s="86"/>
      <c r="T391" s="87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9" t="s">
        <v>143</v>
      </c>
      <c r="AU391" s="19" t="s">
        <v>87</v>
      </c>
    </row>
    <row r="392" s="12" customFormat="1" ht="22.8" customHeight="1">
      <c r="A392" s="12"/>
      <c r="B392" s="190"/>
      <c r="C392" s="191"/>
      <c r="D392" s="192" t="s">
        <v>76</v>
      </c>
      <c r="E392" s="204" t="s">
        <v>700</v>
      </c>
      <c r="F392" s="204" t="s">
        <v>701</v>
      </c>
      <c r="G392" s="191"/>
      <c r="H392" s="191"/>
      <c r="I392" s="194"/>
      <c r="J392" s="205">
        <f>BK392</f>
        <v>0</v>
      </c>
      <c r="K392" s="191"/>
      <c r="L392" s="196"/>
      <c r="M392" s="197"/>
      <c r="N392" s="198"/>
      <c r="O392" s="198"/>
      <c r="P392" s="199">
        <f>SUM(P393:P420)</f>
        <v>0</v>
      </c>
      <c r="Q392" s="198"/>
      <c r="R392" s="199">
        <f>SUM(R393:R420)</f>
        <v>0.099796800000000005</v>
      </c>
      <c r="S392" s="198"/>
      <c r="T392" s="200">
        <f>SUM(T393:T420)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01" t="s">
        <v>87</v>
      </c>
      <c r="AT392" s="202" t="s">
        <v>76</v>
      </c>
      <c r="AU392" s="202" t="s">
        <v>85</v>
      </c>
      <c r="AY392" s="201" t="s">
        <v>133</v>
      </c>
      <c r="BK392" s="203">
        <f>SUM(BK393:BK420)</f>
        <v>0</v>
      </c>
    </row>
    <row r="393" s="2" customFormat="1" ht="16.5" customHeight="1">
      <c r="A393" s="40"/>
      <c r="B393" s="41"/>
      <c r="C393" s="206" t="s">
        <v>702</v>
      </c>
      <c r="D393" s="206" t="s">
        <v>136</v>
      </c>
      <c r="E393" s="207" t="s">
        <v>703</v>
      </c>
      <c r="F393" s="208" t="s">
        <v>704</v>
      </c>
      <c r="G393" s="209" t="s">
        <v>173</v>
      </c>
      <c r="H393" s="210">
        <v>21.600000000000001</v>
      </c>
      <c r="I393" s="211"/>
      <c r="J393" s="212">
        <f>ROUND(I393*H393,2)</f>
        <v>0</v>
      </c>
      <c r="K393" s="208" t="s">
        <v>140</v>
      </c>
      <c r="L393" s="46"/>
      <c r="M393" s="213" t="s">
        <v>21</v>
      </c>
      <c r="N393" s="214" t="s">
        <v>48</v>
      </c>
      <c r="O393" s="86"/>
      <c r="P393" s="215">
        <f>O393*H393</f>
        <v>0</v>
      </c>
      <c r="Q393" s="215">
        <v>0</v>
      </c>
      <c r="R393" s="215">
        <f>Q393*H393</f>
        <v>0</v>
      </c>
      <c r="S393" s="215">
        <v>0</v>
      </c>
      <c r="T393" s="216">
        <f>S393*H393</f>
        <v>0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17" t="s">
        <v>232</v>
      </c>
      <c r="AT393" s="217" t="s">
        <v>136</v>
      </c>
      <c r="AU393" s="217" t="s">
        <v>87</v>
      </c>
      <c r="AY393" s="19" t="s">
        <v>133</v>
      </c>
      <c r="BE393" s="218">
        <f>IF(N393="základní",J393,0)</f>
        <v>0</v>
      </c>
      <c r="BF393" s="218">
        <f>IF(N393="snížená",J393,0)</f>
        <v>0</v>
      </c>
      <c r="BG393" s="218">
        <f>IF(N393="zákl. přenesená",J393,0)</f>
        <v>0</v>
      </c>
      <c r="BH393" s="218">
        <f>IF(N393="sníž. přenesená",J393,0)</f>
        <v>0</v>
      </c>
      <c r="BI393" s="218">
        <f>IF(N393="nulová",J393,0)</f>
        <v>0</v>
      </c>
      <c r="BJ393" s="19" t="s">
        <v>85</v>
      </c>
      <c r="BK393" s="218">
        <f>ROUND(I393*H393,2)</f>
        <v>0</v>
      </c>
      <c r="BL393" s="19" t="s">
        <v>232</v>
      </c>
      <c r="BM393" s="217" t="s">
        <v>705</v>
      </c>
    </row>
    <row r="394" s="2" customFormat="1">
      <c r="A394" s="40"/>
      <c r="B394" s="41"/>
      <c r="C394" s="42"/>
      <c r="D394" s="219" t="s">
        <v>143</v>
      </c>
      <c r="E394" s="42"/>
      <c r="F394" s="220" t="s">
        <v>706</v>
      </c>
      <c r="G394" s="42"/>
      <c r="H394" s="42"/>
      <c r="I394" s="221"/>
      <c r="J394" s="42"/>
      <c r="K394" s="42"/>
      <c r="L394" s="46"/>
      <c r="M394" s="222"/>
      <c r="N394" s="223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9" t="s">
        <v>143</v>
      </c>
      <c r="AU394" s="19" t="s">
        <v>87</v>
      </c>
    </row>
    <row r="395" s="13" customFormat="1">
      <c r="A395" s="13"/>
      <c r="B395" s="224"/>
      <c r="C395" s="225"/>
      <c r="D395" s="226" t="s">
        <v>145</v>
      </c>
      <c r="E395" s="227" t="s">
        <v>21</v>
      </c>
      <c r="F395" s="228" t="s">
        <v>707</v>
      </c>
      <c r="G395" s="225"/>
      <c r="H395" s="229">
        <v>21.600000000000001</v>
      </c>
      <c r="I395" s="230"/>
      <c r="J395" s="225"/>
      <c r="K395" s="225"/>
      <c r="L395" s="231"/>
      <c r="M395" s="232"/>
      <c r="N395" s="233"/>
      <c r="O395" s="233"/>
      <c r="P395" s="233"/>
      <c r="Q395" s="233"/>
      <c r="R395" s="233"/>
      <c r="S395" s="233"/>
      <c r="T395" s="234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5" t="s">
        <v>145</v>
      </c>
      <c r="AU395" s="235" t="s">
        <v>87</v>
      </c>
      <c r="AV395" s="13" t="s">
        <v>87</v>
      </c>
      <c r="AW395" s="13" t="s">
        <v>38</v>
      </c>
      <c r="AX395" s="13" t="s">
        <v>85</v>
      </c>
      <c r="AY395" s="235" t="s">
        <v>133</v>
      </c>
    </row>
    <row r="396" s="2" customFormat="1" ht="16.5" customHeight="1">
      <c r="A396" s="40"/>
      <c r="B396" s="41"/>
      <c r="C396" s="236" t="s">
        <v>708</v>
      </c>
      <c r="D396" s="236" t="s">
        <v>225</v>
      </c>
      <c r="E396" s="237" t="s">
        <v>709</v>
      </c>
      <c r="F396" s="238" t="s">
        <v>710</v>
      </c>
      <c r="G396" s="239" t="s">
        <v>173</v>
      </c>
      <c r="H396" s="240">
        <v>22.032</v>
      </c>
      <c r="I396" s="241"/>
      <c r="J396" s="242">
        <f>ROUND(I396*H396,2)</f>
        <v>0</v>
      </c>
      <c r="K396" s="238" t="s">
        <v>140</v>
      </c>
      <c r="L396" s="243"/>
      <c r="M396" s="244" t="s">
        <v>21</v>
      </c>
      <c r="N396" s="245" t="s">
        <v>48</v>
      </c>
      <c r="O396" s="86"/>
      <c r="P396" s="215">
        <f>O396*H396</f>
        <v>0</v>
      </c>
      <c r="Q396" s="215">
        <v>0.00020000000000000001</v>
      </c>
      <c r="R396" s="215">
        <f>Q396*H396</f>
        <v>0.0044064000000000004</v>
      </c>
      <c r="S396" s="215">
        <v>0</v>
      </c>
      <c r="T396" s="216">
        <f>S396*H396</f>
        <v>0</v>
      </c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R396" s="217" t="s">
        <v>287</v>
      </c>
      <c r="AT396" s="217" t="s">
        <v>225</v>
      </c>
      <c r="AU396" s="217" t="s">
        <v>87</v>
      </c>
      <c r="AY396" s="19" t="s">
        <v>133</v>
      </c>
      <c r="BE396" s="218">
        <f>IF(N396="základní",J396,0)</f>
        <v>0</v>
      </c>
      <c r="BF396" s="218">
        <f>IF(N396="snížená",J396,0)</f>
        <v>0</v>
      </c>
      <c r="BG396" s="218">
        <f>IF(N396="zákl. přenesená",J396,0)</f>
        <v>0</v>
      </c>
      <c r="BH396" s="218">
        <f>IF(N396="sníž. přenesená",J396,0)</f>
        <v>0</v>
      </c>
      <c r="BI396" s="218">
        <f>IF(N396="nulová",J396,0)</f>
        <v>0</v>
      </c>
      <c r="BJ396" s="19" t="s">
        <v>85</v>
      </c>
      <c r="BK396" s="218">
        <f>ROUND(I396*H396,2)</f>
        <v>0</v>
      </c>
      <c r="BL396" s="19" t="s">
        <v>232</v>
      </c>
      <c r="BM396" s="217" t="s">
        <v>711</v>
      </c>
    </row>
    <row r="397" s="13" customFormat="1">
      <c r="A397" s="13"/>
      <c r="B397" s="224"/>
      <c r="C397" s="225"/>
      <c r="D397" s="226" t="s">
        <v>145</v>
      </c>
      <c r="E397" s="227" t="s">
        <v>21</v>
      </c>
      <c r="F397" s="228" t="s">
        <v>712</v>
      </c>
      <c r="G397" s="225"/>
      <c r="H397" s="229">
        <v>21.600000000000001</v>
      </c>
      <c r="I397" s="230"/>
      <c r="J397" s="225"/>
      <c r="K397" s="225"/>
      <c r="L397" s="231"/>
      <c r="M397" s="232"/>
      <c r="N397" s="233"/>
      <c r="O397" s="233"/>
      <c r="P397" s="233"/>
      <c r="Q397" s="233"/>
      <c r="R397" s="233"/>
      <c r="S397" s="233"/>
      <c r="T397" s="234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5" t="s">
        <v>145</v>
      </c>
      <c r="AU397" s="235" t="s">
        <v>87</v>
      </c>
      <c r="AV397" s="13" t="s">
        <v>87</v>
      </c>
      <c r="AW397" s="13" t="s">
        <v>38</v>
      </c>
      <c r="AX397" s="13" t="s">
        <v>85</v>
      </c>
      <c r="AY397" s="235" t="s">
        <v>133</v>
      </c>
    </row>
    <row r="398" s="13" customFormat="1">
      <c r="A398" s="13"/>
      <c r="B398" s="224"/>
      <c r="C398" s="225"/>
      <c r="D398" s="226" t="s">
        <v>145</v>
      </c>
      <c r="E398" s="225"/>
      <c r="F398" s="228" t="s">
        <v>713</v>
      </c>
      <c r="G398" s="225"/>
      <c r="H398" s="229">
        <v>22.032</v>
      </c>
      <c r="I398" s="230"/>
      <c r="J398" s="225"/>
      <c r="K398" s="225"/>
      <c r="L398" s="231"/>
      <c r="M398" s="232"/>
      <c r="N398" s="233"/>
      <c r="O398" s="233"/>
      <c r="P398" s="233"/>
      <c r="Q398" s="233"/>
      <c r="R398" s="233"/>
      <c r="S398" s="233"/>
      <c r="T398" s="234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5" t="s">
        <v>145</v>
      </c>
      <c r="AU398" s="235" t="s">
        <v>87</v>
      </c>
      <c r="AV398" s="13" t="s">
        <v>87</v>
      </c>
      <c r="AW398" s="13" t="s">
        <v>4</v>
      </c>
      <c r="AX398" s="13" t="s">
        <v>85</v>
      </c>
      <c r="AY398" s="235" t="s">
        <v>133</v>
      </c>
    </row>
    <row r="399" s="2" customFormat="1" ht="37.8" customHeight="1">
      <c r="A399" s="40"/>
      <c r="B399" s="41"/>
      <c r="C399" s="206" t="s">
        <v>714</v>
      </c>
      <c r="D399" s="206" t="s">
        <v>136</v>
      </c>
      <c r="E399" s="207" t="s">
        <v>715</v>
      </c>
      <c r="F399" s="208" t="s">
        <v>716</v>
      </c>
      <c r="G399" s="209" t="s">
        <v>139</v>
      </c>
      <c r="H399" s="210">
        <v>5.0999999999999996</v>
      </c>
      <c r="I399" s="211"/>
      <c r="J399" s="212">
        <f>ROUND(I399*H399,2)</f>
        <v>0</v>
      </c>
      <c r="K399" s="208" t="s">
        <v>140</v>
      </c>
      <c r="L399" s="46"/>
      <c r="M399" s="213" t="s">
        <v>21</v>
      </c>
      <c r="N399" s="214" t="s">
        <v>48</v>
      </c>
      <c r="O399" s="86"/>
      <c r="P399" s="215">
        <f>O399*H399</f>
        <v>0</v>
      </c>
      <c r="Q399" s="215">
        <v>0.0172</v>
      </c>
      <c r="R399" s="215">
        <f>Q399*H399</f>
        <v>0.087719999999999992</v>
      </c>
      <c r="S399" s="215">
        <v>0</v>
      </c>
      <c r="T399" s="216">
        <f>S399*H399</f>
        <v>0</v>
      </c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R399" s="217" t="s">
        <v>232</v>
      </c>
      <c r="AT399" s="217" t="s">
        <v>136</v>
      </c>
      <c r="AU399" s="217" t="s">
        <v>87</v>
      </c>
      <c r="AY399" s="19" t="s">
        <v>133</v>
      </c>
      <c r="BE399" s="218">
        <f>IF(N399="základní",J399,0)</f>
        <v>0</v>
      </c>
      <c r="BF399" s="218">
        <f>IF(N399="snížená",J399,0)</f>
        <v>0</v>
      </c>
      <c r="BG399" s="218">
        <f>IF(N399="zákl. přenesená",J399,0)</f>
        <v>0</v>
      </c>
      <c r="BH399" s="218">
        <f>IF(N399="sníž. přenesená",J399,0)</f>
        <v>0</v>
      </c>
      <c r="BI399" s="218">
        <f>IF(N399="nulová",J399,0)</f>
        <v>0</v>
      </c>
      <c r="BJ399" s="19" t="s">
        <v>85</v>
      </c>
      <c r="BK399" s="218">
        <f>ROUND(I399*H399,2)</f>
        <v>0</v>
      </c>
      <c r="BL399" s="19" t="s">
        <v>232</v>
      </c>
      <c r="BM399" s="217" t="s">
        <v>717</v>
      </c>
    </row>
    <row r="400" s="2" customFormat="1">
      <c r="A400" s="40"/>
      <c r="B400" s="41"/>
      <c r="C400" s="42"/>
      <c r="D400" s="219" t="s">
        <v>143</v>
      </c>
      <c r="E400" s="42"/>
      <c r="F400" s="220" t="s">
        <v>718</v>
      </c>
      <c r="G400" s="42"/>
      <c r="H400" s="42"/>
      <c r="I400" s="221"/>
      <c r="J400" s="42"/>
      <c r="K400" s="42"/>
      <c r="L400" s="46"/>
      <c r="M400" s="222"/>
      <c r="N400" s="223"/>
      <c r="O400" s="86"/>
      <c r="P400" s="86"/>
      <c r="Q400" s="86"/>
      <c r="R400" s="86"/>
      <c r="S400" s="86"/>
      <c r="T400" s="87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T400" s="19" t="s">
        <v>143</v>
      </c>
      <c r="AU400" s="19" t="s">
        <v>87</v>
      </c>
    </row>
    <row r="401" s="13" customFormat="1">
      <c r="A401" s="13"/>
      <c r="B401" s="224"/>
      <c r="C401" s="225"/>
      <c r="D401" s="226" t="s">
        <v>145</v>
      </c>
      <c r="E401" s="227" t="s">
        <v>21</v>
      </c>
      <c r="F401" s="228" t="s">
        <v>170</v>
      </c>
      <c r="G401" s="225"/>
      <c r="H401" s="229">
        <v>5.0999999999999996</v>
      </c>
      <c r="I401" s="230"/>
      <c r="J401" s="225"/>
      <c r="K401" s="225"/>
      <c r="L401" s="231"/>
      <c r="M401" s="232"/>
      <c r="N401" s="233"/>
      <c r="O401" s="233"/>
      <c r="P401" s="233"/>
      <c r="Q401" s="233"/>
      <c r="R401" s="233"/>
      <c r="S401" s="233"/>
      <c r="T401" s="234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5" t="s">
        <v>145</v>
      </c>
      <c r="AU401" s="235" t="s">
        <v>87</v>
      </c>
      <c r="AV401" s="13" t="s">
        <v>87</v>
      </c>
      <c r="AW401" s="13" t="s">
        <v>38</v>
      </c>
      <c r="AX401" s="13" t="s">
        <v>85</v>
      </c>
      <c r="AY401" s="235" t="s">
        <v>133</v>
      </c>
    </row>
    <row r="402" s="2" customFormat="1" ht="16.5" customHeight="1">
      <c r="A402" s="40"/>
      <c r="B402" s="41"/>
      <c r="C402" s="206" t="s">
        <v>719</v>
      </c>
      <c r="D402" s="206" t="s">
        <v>136</v>
      </c>
      <c r="E402" s="207" t="s">
        <v>720</v>
      </c>
      <c r="F402" s="208" t="s">
        <v>721</v>
      </c>
      <c r="G402" s="209" t="s">
        <v>139</v>
      </c>
      <c r="H402" s="210">
        <v>5.0999999999999996</v>
      </c>
      <c r="I402" s="211"/>
      <c r="J402" s="212">
        <f>ROUND(I402*H402,2)</f>
        <v>0</v>
      </c>
      <c r="K402" s="208" t="s">
        <v>140</v>
      </c>
      <c r="L402" s="46"/>
      <c r="M402" s="213" t="s">
        <v>21</v>
      </c>
      <c r="N402" s="214" t="s">
        <v>48</v>
      </c>
      <c r="O402" s="86"/>
      <c r="P402" s="215">
        <f>O402*H402</f>
        <v>0</v>
      </c>
      <c r="Q402" s="215">
        <v>0</v>
      </c>
      <c r="R402" s="215">
        <f>Q402*H402</f>
        <v>0</v>
      </c>
      <c r="S402" s="215">
        <v>0</v>
      </c>
      <c r="T402" s="216">
        <f>S402*H402</f>
        <v>0</v>
      </c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R402" s="217" t="s">
        <v>232</v>
      </c>
      <c r="AT402" s="217" t="s">
        <v>136</v>
      </c>
      <c r="AU402" s="217" t="s">
        <v>87</v>
      </c>
      <c r="AY402" s="19" t="s">
        <v>133</v>
      </c>
      <c r="BE402" s="218">
        <f>IF(N402="základní",J402,0)</f>
        <v>0</v>
      </c>
      <c r="BF402" s="218">
        <f>IF(N402="snížená",J402,0)</f>
        <v>0</v>
      </c>
      <c r="BG402" s="218">
        <f>IF(N402="zákl. přenesená",J402,0)</f>
        <v>0</v>
      </c>
      <c r="BH402" s="218">
        <f>IF(N402="sníž. přenesená",J402,0)</f>
        <v>0</v>
      </c>
      <c r="BI402" s="218">
        <f>IF(N402="nulová",J402,0)</f>
        <v>0</v>
      </c>
      <c r="BJ402" s="19" t="s">
        <v>85</v>
      </c>
      <c r="BK402" s="218">
        <f>ROUND(I402*H402,2)</f>
        <v>0</v>
      </c>
      <c r="BL402" s="19" t="s">
        <v>232</v>
      </c>
      <c r="BM402" s="217" t="s">
        <v>722</v>
      </c>
    </row>
    <row r="403" s="2" customFormat="1">
      <c r="A403" s="40"/>
      <c r="B403" s="41"/>
      <c r="C403" s="42"/>
      <c r="D403" s="219" t="s">
        <v>143</v>
      </c>
      <c r="E403" s="42"/>
      <c r="F403" s="220" t="s">
        <v>723</v>
      </c>
      <c r="G403" s="42"/>
      <c r="H403" s="42"/>
      <c r="I403" s="221"/>
      <c r="J403" s="42"/>
      <c r="K403" s="42"/>
      <c r="L403" s="46"/>
      <c r="M403" s="222"/>
      <c r="N403" s="223"/>
      <c r="O403" s="86"/>
      <c r="P403" s="86"/>
      <c r="Q403" s="86"/>
      <c r="R403" s="86"/>
      <c r="S403" s="86"/>
      <c r="T403" s="87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T403" s="19" t="s">
        <v>143</v>
      </c>
      <c r="AU403" s="19" t="s">
        <v>87</v>
      </c>
    </row>
    <row r="404" s="13" customFormat="1">
      <c r="A404" s="13"/>
      <c r="B404" s="224"/>
      <c r="C404" s="225"/>
      <c r="D404" s="226" t="s">
        <v>145</v>
      </c>
      <c r="E404" s="227" t="s">
        <v>21</v>
      </c>
      <c r="F404" s="228" t="s">
        <v>724</v>
      </c>
      <c r="G404" s="225"/>
      <c r="H404" s="229">
        <v>5.0999999999999996</v>
      </c>
      <c r="I404" s="230"/>
      <c r="J404" s="225"/>
      <c r="K404" s="225"/>
      <c r="L404" s="231"/>
      <c r="M404" s="232"/>
      <c r="N404" s="233"/>
      <c r="O404" s="233"/>
      <c r="P404" s="233"/>
      <c r="Q404" s="233"/>
      <c r="R404" s="233"/>
      <c r="S404" s="233"/>
      <c r="T404" s="234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5" t="s">
        <v>145</v>
      </c>
      <c r="AU404" s="235" t="s">
        <v>87</v>
      </c>
      <c r="AV404" s="13" t="s">
        <v>87</v>
      </c>
      <c r="AW404" s="13" t="s">
        <v>38</v>
      </c>
      <c r="AX404" s="13" t="s">
        <v>85</v>
      </c>
      <c r="AY404" s="235" t="s">
        <v>133</v>
      </c>
    </row>
    <row r="405" s="2" customFormat="1" ht="16.5" customHeight="1">
      <c r="A405" s="40"/>
      <c r="B405" s="41"/>
      <c r="C405" s="236" t="s">
        <v>725</v>
      </c>
      <c r="D405" s="236" t="s">
        <v>225</v>
      </c>
      <c r="E405" s="237" t="s">
        <v>726</v>
      </c>
      <c r="F405" s="238" t="s">
        <v>727</v>
      </c>
      <c r="G405" s="239" t="s">
        <v>139</v>
      </c>
      <c r="H405" s="240">
        <v>5.508</v>
      </c>
      <c r="I405" s="241"/>
      <c r="J405" s="242">
        <f>ROUND(I405*H405,2)</f>
        <v>0</v>
      </c>
      <c r="K405" s="238" t="s">
        <v>140</v>
      </c>
      <c r="L405" s="243"/>
      <c r="M405" s="244" t="s">
        <v>21</v>
      </c>
      <c r="N405" s="245" t="s">
        <v>48</v>
      </c>
      <c r="O405" s="86"/>
      <c r="P405" s="215">
        <f>O405*H405</f>
        <v>0</v>
      </c>
      <c r="Q405" s="215">
        <v>0.00080000000000000004</v>
      </c>
      <c r="R405" s="215">
        <f>Q405*H405</f>
        <v>0.0044064000000000004</v>
      </c>
      <c r="S405" s="215">
        <v>0</v>
      </c>
      <c r="T405" s="216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7" t="s">
        <v>287</v>
      </c>
      <c r="AT405" s="217" t="s">
        <v>225</v>
      </c>
      <c r="AU405" s="217" t="s">
        <v>87</v>
      </c>
      <c r="AY405" s="19" t="s">
        <v>133</v>
      </c>
      <c r="BE405" s="218">
        <f>IF(N405="základní",J405,0)</f>
        <v>0</v>
      </c>
      <c r="BF405" s="218">
        <f>IF(N405="snížená",J405,0)</f>
        <v>0</v>
      </c>
      <c r="BG405" s="218">
        <f>IF(N405="zákl. přenesená",J405,0)</f>
        <v>0</v>
      </c>
      <c r="BH405" s="218">
        <f>IF(N405="sníž. přenesená",J405,0)</f>
        <v>0</v>
      </c>
      <c r="BI405" s="218">
        <f>IF(N405="nulová",J405,0)</f>
        <v>0</v>
      </c>
      <c r="BJ405" s="19" t="s">
        <v>85</v>
      </c>
      <c r="BK405" s="218">
        <f>ROUND(I405*H405,2)</f>
        <v>0</v>
      </c>
      <c r="BL405" s="19" t="s">
        <v>232</v>
      </c>
      <c r="BM405" s="217" t="s">
        <v>728</v>
      </c>
    </row>
    <row r="406" s="13" customFormat="1">
      <c r="A406" s="13"/>
      <c r="B406" s="224"/>
      <c r="C406" s="225"/>
      <c r="D406" s="226" t="s">
        <v>145</v>
      </c>
      <c r="E406" s="227" t="s">
        <v>21</v>
      </c>
      <c r="F406" s="228" t="s">
        <v>729</v>
      </c>
      <c r="G406" s="225"/>
      <c r="H406" s="229">
        <v>5.0999999999999996</v>
      </c>
      <c r="I406" s="230"/>
      <c r="J406" s="225"/>
      <c r="K406" s="225"/>
      <c r="L406" s="231"/>
      <c r="M406" s="232"/>
      <c r="N406" s="233"/>
      <c r="O406" s="233"/>
      <c r="P406" s="233"/>
      <c r="Q406" s="233"/>
      <c r="R406" s="233"/>
      <c r="S406" s="233"/>
      <c r="T406" s="234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5" t="s">
        <v>145</v>
      </c>
      <c r="AU406" s="235" t="s">
        <v>87</v>
      </c>
      <c r="AV406" s="13" t="s">
        <v>87</v>
      </c>
      <c r="AW406" s="13" t="s">
        <v>38</v>
      </c>
      <c r="AX406" s="13" t="s">
        <v>85</v>
      </c>
      <c r="AY406" s="235" t="s">
        <v>133</v>
      </c>
    </row>
    <row r="407" s="13" customFormat="1">
      <c r="A407" s="13"/>
      <c r="B407" s="224"/>
      <c r="C407" s="225"/>
      <c r="D407" s="226" t="s">
        <v>145</v>
      </c>
      <c r="E407" s="225"/>
      <c r="F407" s="228" t="s">
        <v>730</v>
      </c>
      <c r="G407" s="225"/>
      <c r="H407" s="229">
        <v>5.508</v>
      </c>
      <c r="I407" s="230"/>
      <c r="J407" s="225"/>
      <c r="K407" s="225"/>
      <c r="L407" s="231"/>
      <c r="M407" s="232"/>
      <c r="N407" s="233"/>
      <c r="O407" s="233"/>
      <c r="P407" s="233"/>
      <c r="Q407" s="233"/>
      <c r="R407" s="233"/>
      <c r="S407" s="233"/>
      <c r="T407" s="234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5" t="s">
        <v>145</v>
      </c>
      <c r="AU407" s="235" t="s">
        <v>87</v>
      </c>
      <c r="AV407" s="13" t="s">
        <v>87</v>
      </c>
      <c r="AW407" s="13" t="s">
        <v>4</v>
      </c>
      <c r="AX407" s="13" t="s">
        <v>85</v>
      </c>
      <c r="AY407" s="235" t="s">
        <v>133</v>
      </c>
    </row>
    <row r="408" s="2" customFormat="1" ht="16.5" customHeight="1">
      <c r="A408" s="40"/>
      <c r="B408" s="41"/>
      <c r="C408" s="206" t="s">
        <v>731</v>
      </c>
      <c r="D408" s="206" t="s">
        <v>136</v>
      </c>
      <c r="E408" s="207" t="s">
        <v>732</v>
      </c>
      <c r="F408" s="208" t="s">
        <v>733</v>
      </c>
      <c r="G408" s="209" t="s">
        <v>139</v>
      </c>
      <c r="H408" s="210">
        <v>5.0999999999999996</v>
      </c>
      <c r="I408" s="211"/>
      <c r="J408" s="212">
        <f>ROUND(I408*H408,2)</f>
        <v>0</v>
      </c>
      <c r="K408" s="208" t="s">
        <v>140</v>
      </c>
      <c r="L408" s="46"/>
      <c r="M408" s="213" t="s">
        <v>21</v>
      </c>
      <c r="N408" s="214" t="s">
        <v>48</v>
      </c>
      <c r="O408" s="86"/>
      <c r="P408" s="215">
        <f>O408*H408</f>
        <v>0</v>
      </c>
      <c r="Q408" s="215">
        <v>0.00016000000000000001</v>
      </c>
      <c r="R408" s="215">
        <f>Q408*H408</f>
        <v>0.00081599999999999999</v>
      </c>
      <c r="S408" s="215">
        <v>0</v>
      </c>
      <c r="T408" s="216">
        <f>S408*H408</f>
        <v>0</v>
      </c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R408" s="217" t="s">
        <v>232</v>
      </c>
      <c r="AT408" s="217" t="s">
        <v>136</v>
      </c>
      <c r="AU408" s="217" t="s">
        <v>87</v>
      </c>
      <c r="AY408" s="19" t="s">
        <v>133</v>
      </c>
      <c r="BE408" s="218">
        <f>IF(N408="základní",J408,0)</f>
        <v>0</v>
      </c>
      <c r="BF408" s="218">
        <f>IF(N408="snížená",J408,0)</f>
        <v>0</v>
      </c>
      <c r="BG408" s="218">
        <f>IF(N408="zákl. přenesená",J408,0)</f>
        <v>0</v>
      </c>
      <c r="BH408" s="218">
        <f>IF(N408="sníž. přenesená",J408,0)</f>
        <v>0</v>
      </c>
      <c r="BI408" s="218">
        <f>IF(N408="nulová",J408,0)</f>
        <v>0</v>
      </c>
      <c r="BJ408" s="19" t="s">
        <v>85</v>
      </c>
      <c r="BK408" s="218">
        <f>ROUND(I408*H408,2)</f>
        <v>0</v>
      </c>
      <c r="BL408" s="19" t="s">
        <v>232</v>
      </c>
      <c r="BM408" s="217" t="s">
        <v>734</v>
      </c>
    </row>
    <row r="409" s="2" customFormat="1">
      <c r="A409" s="40"/>
      <c r="B409" s="41"/>
      <c r="C409" s="42"/>
      <c r="D409" s="219" t="s">
        <v>143</v>
      </c>
      <c r="E409" s="42"/>
      <c r="F409" s="220" t="s">
        <v>735</v>
      </c>
      <c r="G409" s="42"/>
      <c r="H409" s="42"/>
      <c r="I409" s="221"/>
      <c r="J409" s="42"/>
      <c r="K409" s="42"/>
      <c r="L409" s="46"/>
      <c r="M409" s="222"/>
      <c r="N409" s="223"/>
      <c r="O409" s="86"/>
      <c r="P409" s="86"/>
      <c r="Q409" s="86"/>
      <c r="R409" s="86"/>
      <c r="S409" s="86"/>
      <c r="T409" s="87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T409" s="19" t="s">
        <v>143</v>
      </c>
      <c r="AU409" s="19" t="s">
        <v>87</v>
      </c>
    </row>
    <row r="410" s="13" customFormat="1">
      <c r="A410" s="13"/>
      <c r="B410" s="224"/>
      <c r="C410" s="225"/>
      <c r="D410" s="226" t="s">
        <v>145</v>
      </c>
      <c r="E410" s="227" t="s">
        <v>21</v>
      </c>
      <c r="F410" s="228" t="s">
        <v>724</v>
      </c>
      <c r="G410" s="225"/>
      <c r="H410" s="229">
        <v>5.0999999999999996</v>
      </c>
      <c r="I410" s="230"/>
      <c r="J410" s="225"/>
      <c r="K410" s="225"/>
      <c r="L410" s="231"/>
      <c r="M410" s="232"/>
      <c r="N410" s="233"/>
      <c r="O410" s="233"/>
      <c r="P410" s="233"/>
      <c r="Q410" s="233"/>
      <c r="R410" s="233"/>
      <c r="S410" s="233"/>
      <c r="T410" s="234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5" t="s">
        <v>145</v>
      </c>
      <c r="AU410" s="235" t="s">
        <v>87</v>
      </c>
      <c r="AV410" s="13" t="s">
        <v>87</v>
      </c>
      <c r="AW410" s="13" t="s">
        <v>38</v>
      </c>
      <c r="AX410" s="13" t="s">
        <v>85</v>
      </c>
      <c r="AY410" s="235" t="s">
        <v>133</v>
      </c>
    </row>
    <row r="411" s="2" customFormat="1" ht="21.75" customHeight="1">
      <c r="A411" s="40"/>
      <c r="B411" s="41"/>
      <c r="C411" s="206" t="s">
        <v>736</v>
      </c>
      <c r="D411" s="206" t="s">
        <v>136</v>
      </c>
      <c r="E411" s="207" t="s">
        <v>737</v>
      </c>
      <c r="F411" s="208" t="s">
        <v>738</v>
      </c>
      <c r="G411" s="209" t="s">
        <v>139</v>
      </c>
      <c r="H411" s="210">
        <v>15.300000000000001</v>
      </c>
      <c r="I411" s="211"/>
      <c r="J411" s="212">
        <f>ROUND(I411*H411,2)</f>
        <v>0</v>
      </c>
      <c r="K411" s="208" t="s">
        <v>140</v>
      </c>
      <c r="L411" s="46"/>
      <c r="M411" s="213" t="s">
        <v>21</v>
      </c>
      <c r="N411" s="214" t="s">
        <v>48</v>
      </c>
      <c r="O411" s="86"/>
      <c r="P411" s="215">
        <f>O411*H411</f>
        <v>0</v>
      </c>
      <c r="Q411" s="215">
        <v>0.00014999999999999999</v>
      </c>
      <c r="R411" s="215">
        <f>Q411*H411</f>
        <v>0.0022949999999999997</v>
      </c>
      <c r="S411" s="215">
        <v>0</v>
      </c>
      <c r="T411" s="216">
        <f>S411*H411</f>
        <v>0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R411" s="217" t="s">
        <v>232</v>
      </c>
      <c r="AT411" s="217" t="s">
        <v>136</v>
      </c>
      <c r="AU411" s="217" t="s">
        <v>87</v>
      </c>
      <c r="AY411" s="19" t="s">
        <v>133</v>
      </c>
      <c r="BE411" s="218">
        <f>IF(N411="základní",J411,0)</f>
        <v>0</v>
      </c>
      <c r="BF411" s="218">
        <f>IF(N411="snížená",J411,0)</f>
        <v>0</v>
      </c>
      <c r="BG411" s="218">
        <f>IF(N411="zákl. přenesená",J411,0)</f>
        <v>0</v>
      </c>
      <c r="BH411" s="218">
        <f>IF(N411="sníž. přenesená",J411,0)</f>
        <v>0</v>
      </c>
      <c r="BI411" s="218">
        <f>IF(N411="nulová",J411,0)</f>
        <v>0</v>
      </c>
      <c r="BJ411" s="19" t="s">
        <v>85</v>
      </c>
      <c r="BK411" s="218">
        <f>ROUND(I411*H411,2)</f>
        <v>0</v>
      </c>
      <c r="BL411" s="19" t="s">
        <v>232</v>
      </c>
      <c r="BM411" s="217" t="s">
        <v>739</v>
      </c>
    </row>
    <row r="412" s="2" customFormat="1">
      <c r="A412" s="40"/>
      <c r="B412" s="41"/>
      <c r="C412" s="42"/>
      <c r="D412" s="219" t="s">
        <v>143</v>
      </c>
      <c r="E412" s="42"/>
      <c r="F412" s="220" t="s">
        <v>740</v>
      </c>
      <c r="G412" s="42"/>
      <c r="H412" s="42"/>
      <c r="I412" s="221"/>
      <c r="J412" s="42"/>
      <c r="K412" s="42"/>
      <c r="L412" s="46"/>
      <c r="M412" s="222"/>
      <c r="N412" s="223"/>
      <c r="O412" s="86"/>
      <c r="P412" s="86"/>
      <c r="Q412" s="86"/>
      <c r="R412" s="86"/>
      <c r="S412" s="86"/>
      <c r="T412" s="87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T412" s="19" t="s">
        <v>143</v>
      </c>
      <c r="AU412" s="19" t="s">
        <v>87</v>
      </c>
    </row>
    <row r="413" s="13" customFormat="1">
      <c r="A413" s="13"/>
      <c r="B413" s="224"/>
      <c r="C413" s="225"/>
      <c r="D413" s="226" t="s">
        <v>145</v>
      </c>
      <c r="E413" s="227" t="s">
        <v>21</v>
      </c>
      <c r="F413" s="228" t="s">
        <v>724</v>
      </c>
      <c r="G413" s="225"/>
      <c r="H413" s="229">
        <v>5.0999999999999996</v>
      </c>
      <c r="I413" s="230"/>
      <c r="J413" s="225"/>
      <c r="K413" s="225"/>
      <c r="L413" s="231"/>
      <c r="M413" s="232"/>
      <c r="N413" s="233"/>
      <c r="O413" s="233"/>
      <c r="P413" s="233"/>
      <c r="Q413" s="233"/>
      <c r="R413" s="233"/>
      <c r="S413" s="233"/>
      <c r="T413" s="234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5" t="s">
        <v>145</v>
      </c>
      <c r="AU413" s="235" t="s">
        <v>87</v>
      </c>
      <c r="AV413" s="13" t="s">
        <v>87</v>
      </c>
      <c r="AW413" s="13" t="s">
        <v>38</v>
      </c>
      <c r="AX413" s="13" t="s">
        <v>85</v>
      </c>
      <c r="AY413" s="235" t="s">
        <v>133</v>
      </c>
    </row>
    <row r="414" s="13" customFormat="1">
      <c r="A414" s="13"/>
      <c r="B414" s="224"/>
      <c r="C414" s="225"/>
      <c r="D414" s="226" t="s">
        <v>145</v>
      </c>
      <c r="E414" s="225"/>
      <c r="F414" s="228" t="s">
        <v>741</v>
      </c>
      <c r="G414" s="225"/>
      <c r="H414" s="229">
        <v>15.300000000000001</v>
      </c>
      <c r="I414" s="230"/>
      <c r="J414" s="225"/>
      <c r="K414" s="225"/>
      <c r="L414" s="231"/>
      <c r="M414" s="232"/>
      <c r="N414" s="233"/>
      <c r="O414" s="233"/>
      <c r="P414" s="233"/>
      <c r="Q414" s="233"/>
      <c r="R414" s="233"/>
      <c r="S414" s="233"/>
      <c r="T414" s="234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5" t="s">
        <v>145</v>
      </c>
      <c r="AU414" s="235" t="s">
        <v>87</v>
      </c>
      <c r="AV414" s="13" t="s">
        <v>87</v>
      </c>
      <c r="AW414" s="13" t="s">
        <v>4</v>
      </c>
      <c r="AX414" s="13" t="s">
        <v>85</v>
      </c>
      <c r="AY414" s="235" t="s">
        <v>133</v>
      </c>
    </row>
    <row r="415" s="2" customFormat="1" ht="16.5" customHeight="1">
      <c r="A415" s="40"/>
      <c r="B415" s="41"/>
      <c r="C415" s="206" t="s">
        <v>742</v>
      </c>
      <c r="D415" s="206" t="s">
        <v>136</v>
      </c>
      <c r="E415" s="207" t="s">
        <v>743</v>
      </c>
      <c r="F415" s="208" t="s">
        <v>744</v>
      </c>
      <c r="G415" s="209" t="s">
        <v>139</v>
      </c>
      <c r="H415" s="210">
        <v>15.300000000000001</v>
      </c>
      <c r="I415" s="211"/>
      <c r="J415" s="212">
        <f>ROUND(I415*H415,2)</f>
        <v>0</v>
      </c>
      <c r="K415" s="208" t="s">
        <v>140</v>
      </c>
      <c r="L415" s="46"/>
      <c r="M415" s="213" t="s">
        <v>21</v>
      </c>
      <c r="N415" s="214" t="s">
        <v>48</v>
      </c>
      <c r="O415" s="86"/>
      <c r="P415" s="215">
        <f>O415*H415</f>
        <v>0</v>
      </c>
      <c r="Q415" s="215">
        <v>1.0000000000000001E-05</v>
      </c>
      <c r="R415" s="215">
        <f>Q415*H415</f>
        <v>0.00015300000000000003</v>
      </c>
      <c r="S415" s="215">
        <v>0</v>
      </c>
      <c r="T415" s="216">
        <f>S415*H415</f>
        <v>0</v>
      </c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R415" s="217" t="s">
        <v>232</v>
      </c>
      <c r="AT415" s="217" t="s">
        <v>136</v>
      </c>
      <c r="AU415" s="217" t="s">
        <v>87</v>
      </c>
      <c r="AY415" s="19" t="s">
        <v>133</v>
      </c>
      <c r="BE415" s="218">
        <f>IF(N415="základní",J415,0)</f>
        <v>0</v>
      </c>
      <c r="BF415" s="218">
        <f>IF(N415="snížená",J415,0)</f>
        <v>0</v>
      </c>
      <c r="BG415" s="218">
        <f>IF(N415="zákl. přenesená",J415,0)</f>
        <v>0</v>
      </c>
      <c r="BH415" s="218">
        <f>IF(N415="sníž. přenesená",J415,0)</f>
        <v>0</v>
      </c>
      <c r="BI415" s="218">
        <f>IF(N415="nulová",J415,0)</f>
        <v>0</v>
      </c>
      <c r="BJ415" s="19" t="s">
        <v>85</v>
      </c>
      <c r="BK415" s="218">
        <f>ROUND(I415*H415,2)</f>
        <v>0</v>
      </c>
      <c r="BL415" s="19" t="s">
        <v>232</v>
      </c>
      <c r="BM415" s="217" t="s">
        <v>745</v>
      </c>
    </row>
    <row r="416" s="2" customFormat="1">
      <c r="A416" s="40"/>
      <c r="B416" s="41"/>
      <c r="C416" s="42"/>
      <c r="D416" s="219" t="s">
        <v>143</v>
      </c>
      <c r="E416" s="42"/>
      <c r="F416" s="220" t="s">
        <v>746</v>
      </c>
      <c r="G416" s="42"/>
      <c r="H416" s="42"/>
      <c r="I416" s="221"/>
      <c r="J416" s="42"/>
      <c r="K416" s="42"/>
      <c r="L416" s="46"/>
      <c r="M416" s="222"/>
      <c r="N416" s="223"/>
      <c r="O416" s="86"/>
      <c r="P416" s="86"/>
      <c r="Q416" s="86"/>
      <c r="R416" s="86"/>
      <c r="S416" s="86"/>
      <c r="T416" s="87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T416" s="19" t="s">
        <v>143</v>
      </c>
      <c r="AU416" s="19" t="s">
        <v>87</v>
      </c>
    </row>
    <row r="417" s="13" customFormat="1">
      <c r="A417" s="13"/>
      <c r="B417" s="224"/>
      <c r="C417" s="225"/>
      <c r="D417" s="226" t="s">
        <v>145</v>
      </c>
      <c r="E417" s="227" t="s">
        <v>21</v>
      </c>
      <c r="F417" s="228" t="s">
        <v>724</v>
      </c>
      <c r="G417" s="225"/>
      <c r="H417" s="229">
        <v>5.0999999999999996</v>
      </c>
      <c r="I417" s="230"/>
      <c r="J417" s="225"/>
      <c r="K417" s="225"/>
      <c r="L417" s="231"/>
      <c r="M417" s="232"/>
      <c r="N417" s="233"/>
      <c r="O417" s="233"/>
      <c r="P417" s="233"/>
      <c r="Q417" s="233"/>
      <c r="R417" s="233"/>
      <c r="S417" s="233"/>
      <c r="T417" s="234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5" t="s">
        <v>145</v>
      </c>
      <c r="AU417" s="235" t="s">
        <v>87</v>
      </c>
      <c r="AV417" s="13" t="s">
        <v>87</v>
      </c>
      <c r="AW417" s="13" t="s">
        <v>38</v>
      </c>
      <c r="AX417" s="13" t="s">
        <v>85</v>
      </c>
      <c r="AY417" s="235" t="s">
        <v>133</v>
      </c>
    </row>
    <row r="418" s="13" customFormat="1">
      <c r="A418" s="13"/>
      <c r="B418" s="224"/>
      <c r="C418" s="225"/>
      <c r="D418" s="226" t="s">
        <v>145</v>
      </c>
      <c r="E418" s="225"/>
      <c r="F418" s="228" t="s">
        <v>741</v>
      </c>
      <c r="G418" s="225"/>
      <c r="H418" s="229">
        <v>15.300000000000001</v>
      </c>
      <c r="I418" s="230"/>
      <c r="J418" s="225"/>
      <c r="K418" s="225"/>
      <c r="L418" s="231"/>
      <c r="M418" s="232"/>
      <c r="N418" s="233"/>
      <c r="O418" s="233"/>
      <c r="P418" s="233"/>
      <c r="Q418" s="233"/>
      <c r="R418" s="233"/>
      <c r="S418" s="233"/>
      <c r="T418" s="234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5" t="s">
        <v>145</v>
      </c>
      <c r="AU418" s="235" t="s">
        <v>87</v>
      </c>
      <c r="AV418" s="13" t="s">
        <v>87</v>
      </c>
      <c r="AW418" s="13" t="s">
        <v>4</v>
      </c>
      <c r="AX418" s="13" t="s">
        <v>85</v>
      </c>
      <c r="AY418" s="235" t="s">
        <v>133</v>
      </c>
    </row>
    <row r="419" s="2" customFormat="1" ht="24.15" customHeight="1">
      <c r="A419" s="40"/>
      <c r="B419" s="41"/>
      <c r="C419" s="206" t="s">
        <v>747</v>
      </c>
      <c r="D419" s="206" t="s">
        <v>136</v>
      </c>
      <c r="E419" s="207" t="s">
        <v>748</v>
      </c>
      <c r="F419" s="208" t="s">
        <v>749</v>
      </c>
      <c r="G419" s="209" t="s">
        <v>235</v>
      </c>
      <c r="H419" s="210">
        <v>0.10000000000000001</v>
      </c>
      <c r="I419" s="211"/>
      <c r="J419" s="212">
        <f>ROUND(I419*H419,2)</f>
        <v>0</v>
      </c>
      <c r="K419" s="208" t="s">
        <v>140</v>
      </c>
      <c r="L419" s="46"/>
      <c r="M419" s="213" t="s">
        <v>21</v>
      </c>
      <c r="N419" s="214" t="s">
        <v>48</v>
      </c>
      <c r="O419" s="86"/>
      <c r="P419" s="215">
        <f>O419*H419</f>
        <v>0</v>
      </c>
      <c r="Q419" s="215">
        <v>0</v>
      </c>
      <c r="R419" s="215">
        <f>Q419*H419</f>
        <v>0</v>
      </c>
      <c r="S419" s="215">
        <v>0</v>
      </c>
      <c r="T419" s="216">
        <f>S419*H419</f>
        <v>0</v>
      </c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R419" s="217" t="s">
        <v>232</v>
      </c>
      <c r="AT419" s="217" t="s">
        <v>136</v>
      </c>
      <c r="AU419" s="217" t="s">
        <v>87</v>
      </c>
      <c r="AY419" s="19" t="s">
        <v>133</v>
      </c>
      <c r="BE419" s="218">
        <f>IF(N419="základní",J419,0)</f>
        <v>0</v>
      </c>
      <c r="BF419" s="218">
        <f>IF(N419="snížená",J419,0)</f>
        <v>0</v>
      </c>
      <c r="BG419" s="218">
        <f>IF(N419="zákl. přenesená",J419,0)</f>
        <v>0</v>
      </c>
      <c r="BH419" s="218">
        <f>IF(N419="sníž. přenesená",J419,0)</f>
        <v>0</v>
      </c>
      <c r="BI419" s="218">
        <f>IF(N419="nulová",J419,0)</f>
        <v>0</v>
      </c>
      <c r="BJ419" s="19" t="s">
        <v>85</v>
      </c>
      <c r="BK419" s="218">
        <f>ROUND(I419*H419,2)</f>
        <v>0</v>
      </c>
      <c r="BL419" s="19" t="s">
        <v>232</v>
      </c>
      <c r="BM419" s="217" t="s">
        <v>750</v>
      </c>
    </row>
    <row r="420" s="2" customFormat="1">
      <c r="A420" s="40"/>
      <c r="B420" s="41"/>
      <c r="C420" s="42"/>
      <c r="D420" s="219" t="s">
        <v>143</v>
      </c>
      <c r="E420" s="42"/>
      <c r="F420" s="220" t="s">
        <v>751</v>
      </c>
      <c r="G420" s="42"/>
      <c r="H420" s="42"/>
      <c r="I420" s="221"/>
      <c r="J420" s="42"/>
      <c r="K420" s="42"/>
      <c r="L420" s="46"/>
      <c r="M420" s="222"/>
      <c r="N420" s="223"/>
      <c r="O420" s="86"/>
      <c r="P420" s="86"/>
      <c r="Q420" s="86"/>
      <c r="R420" s="86"/>
      <c r="S420" s="86"/>
      <c r="T420" s="87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T420" s="19" t="s">
        <v>143</v>
      </c>
      <c r="AU420" s="19" t="s">
        <v>87</v>
      </c>
    </row>
    <row r="421" s="12" customFormat="1" ht="22.8" customHeight="1">
      <c r="A421" s="12"/>
      <c r="B421" s="190"/>
      <c r="C421" s="191"/>
      <c r="D421" s="192" t="s">
        <v>76</v>
      </c>
      <c r="E421" s="204" t="s">
        <v>752</v>
      </c>
      <c r="F421" s="204" t="s">
        <v>753</v>
      </c>
      <c r="G421" s="191"/>
      <c r="H421" s="191"/>
      <c r="I421" s="194"/>
      <c r="J421" s="205">
        <f>BK421</f>
        <v>0</v>
      </c>
      <c r="K421" s="191"/>
      <c r="L421" s="196"/>
      <c r="M421" s="197"/>
      <c r="N421" s="198"/>
      <c r="O421" s="198"/>
      <c r="P421" s="199">
        <f>SUM(P422:P426)</f>
        <v>0</v>
      </c>
      <c r="Q421" s="198"/>
      <c r="R421" s="199">
        <f>SUM(R422:R426)</f>
        <v>0</v>
      </c>
      <c r="S421" s="198"/>
      <c r="T421" s="200">
        <f>SUM(T422:T426)</f>
        <v>0.11505600000000001</v>
      </c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R421" s="201" t="s">
        <v>87</v>
      </c>
      <c r="AT421" s="202" t="s">
        <v>76</v>
      </c>
      <c r="AU421" s="202" t="s">
        <v>85</v>
      </c>
      <c r="AY421" s="201" t="s">
        <v>133</v>
      </c>
      <c r="BK421" s="203">
        <f>SUM(BK422:BK426)</f>
        <v>0</v>
      </c>
    </row>
    <row r="422" s="2" customFormat="1" ht="16.5" customHeight="1">
      <c r="A422" s="40"/>
      <c r="B422" s="41"/>
      <c r="C422" s="206" t="s">
        <v>754</v>
      </c>
      <c r="D422" s="206" t="s">
        <v>136</v>
      </c>
      <c r="E422" s="207" t="s">
        <v>755</v>
      </c>
      <c r="F422" s="208" t="s">
        <v>756</v>
      </c>
      <c r="G422" s="209" t="s">
        <v>139</v>
      </c>
      <c r="H422" s="210">
        <v>4.2300000000000004</v>
      </c>
      <c r="I422" s="211"/>
      <c r="J422" s="212">
        <f>ROUND(I422*H422,2)</f>
        <v>0</v>
      </c>
      <c r="K422" s="208" t="s">
        <v>140</v>
      </c>
      <c r="L422" s="46"/>
      <c r="M422" s="213" t="s">
        <v>21</v>
      </c>
      <c r="N422" s="214" t="s">
        <v>48</v>
      </c>
      <c r="O422" s="86"/>
      <c r="P422" s="215">
        <f>O422*H422</f>
        <v>0</v>
      </c>
      <c r="Q422" s="215">
        <v>0</v>
      </c>
      <c r="R422" s="215">
        <f>Q422*H422</f>
        <v>0</v>
      </c>
      <c r="S422" s="215">
        <v>0.027199999999999998</v>
      </c>
      <c r="T422" s="216">
        <f>S422*H422</f>
        <v>0.11505600000000001</v>
      </c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R422" s="217" t="s">
        <v>232</v>
      </c>
      <c r="AT422" s="217" t="s">
        <v>136</v>
      </c>
      <c r="AU422" s="217" t="s">
        <v>87</v>
      </c>
      <c r="AY422" s="19" t="s">
        <v>133</v>
      </c>
      <c r="BE422" s="218">
        <f>IF(N422="základní",J422,0)</f>
        <v>0</v>
      </c>
      <c r="BF422" s="218">
        <f>IF(N422="snížená",J422,0)</f>
        <v>0</v>
      </c>
      <c r="BG422" s="218">
        <f>IF(N422="zákl. přenesená",J422,0)</f>
        <v>0</v>
      </c>
      <c r="BH422" s="218">
        <f>IF(N422="sníž. přenesená",J422,0)</f>
        <v>0</v>
      </c>
      <c r="BI422" s="218">
        <f>IF(N422="nulová",J422,0)</f>
        <v>0</v>
      </c>
      <c r="BJ422" s="19" t="s">
        <v>85</v>
      </c>
      <c r="BK422" s="218">
        <f>ROUND(I422*H422,2)</f>
        <v>0</v>
      </c>
      <c r="BL422" s="19" t="s">
        <v>232</v>
      </c>
      <c r="BM422" s="217" t="s">
        <v>757</v>
      </c>
    </row>
    <row r="423" s="2" customFormat="1">
      <c r="A423" s="40"/>
      <c r="B423" s="41"/>
      <c r="C423" s="42"/>
      <c r="D423" s="219" t="s">
        <v>143</v>
      </c>
      <c r="E423" s="42"/>
      <c r="F423" s="220" t="s">
        <v>758</v>
      </c>
      <c r="G423" s="42"/>
      <c r="H423" s="42"/>
      <c r="I423" s="221"/>
      <c r="J423" s="42"/>
      <c r="K423" s="42"/>
      <c r="L423" s="46"/>
      <c r="M423" s="222"/>
      <c r="N423" s="223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9" t="s">
        <v>143</v>
      </c>
      <c r="AU423" s="19" t="s">
        <v>87</v>
      </c>
    </row>
    <row r="424" s="13" customFormat="1">
      <c r="A424" s="13"/>
      <c r="B424" s="224"/>
      <c r="C424" s="225"/>
      <c r="D424" s="226" t="s">
        <v>145</v>
      </c>
      <c r="E424" s="227" t="s">
        <v>21</v>
      </c>
      <c r="F424" s="228" t="s">
        <v>759</v>
      </c>
      <c r="G424" s="225"/>
      <c r="H424" s="229">
        <v>4.2300000000000004</v>
      </c>
      <c r="I424" s="230"/>
      <c r="J424" s="225"/>
      <c r="K424" s="225"/>
      <c r="L424" s="231"/>
      <c r="M424" s="232"/>
      <c r="N424" s="233"/>
      <c r="O424" s="233"/>
      <c r="P424" s="233"/>
      <c r="Q424" s="233"/>
      <c r="R424" s="233"/>
      <c r="S424" s="233"/>
      <c r="T424" s="234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5" t="s">
        <v>145</v>
      </c>
      <c r="AU424" s="235" t="s">
        <v>87</v>
      </c>
      <c r="AV424" s="13" t="s">
        <v>87</v>
      </c>
      <c r="AW424" s="13" t="s">
        <v>38</v>
      </c>
      <c r="AX424" s="13" t="s">
        <v>85</v>
      </c>
      <c r="AY424" s="235" t="s">
        <v>133</v>
      </c>
    </row>
    <row r="425" s="2" customFormat="1" ht="16.5" customHeight="1">
      <c r="A425" s="40"/>
      <c r="B425" s="41"/>
      <c r="C425" s="206" t="s">
        <v>760</v>
      </c>
      <c r="D425" s="206" t="s">
        <v>136</v>
      </c>
      <c r="E425" s="207" t="s">
        <v>761</v>
      </c>
      <c r="F425" s="208" t="s">
        <v>762</v>
      </c>
      <c r="G425" s="209" t="s">
        <v>173</v>
      </c>
      <c r="H425" s="210">
        <v>84.599999999999994</v>
      </c>
      <c r="I425" s="211"/>
      <c r="J425" s="212">
        <f>ROUND(I425*H425,2)</f>
        <v>0</v>
      </c>
      <c r="K425" s="208" t="s">
        <v>21</v>
      </c>
      <c r="L425" s="46"/>
      <c r="M425" s="213" t="s">
        <v>21</v>
      </c>
      <c r="N425" s="214" t="s">
        <v>48</v>
      </c>
      <c r="O425" s="86"/>
      <c r="P425" s="215">
        <f>O425*H425</f>
        <v>0</v>
      </c>
      <c r="Q425" s="215">
        <v>0</v>
      </c>
      <c r="R425" s="215">
        <f>Q425*H425</f>
        <v>0</v>
      </c>
      <c r="S425" s="215">
        <v>0</v>
      </c>
      <c r="T425" s="216">
        <f>S425*H425</f>
        <v>0</v>
      </c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R425" s="217" t="s">
        <v>232</v>
      </c>
      <c r="AT425" s="217" t="s">
        <v>136</v>
      </c>
      <c r="AU425" s="217" t="s">
        <v>87</v>
      </c>
      <c r="AY425" s="19" t="s">
        <v>133</v>
      </c>
      <c r="BE425" s="218">
        <f>IF(N425="základní",J425,0)</f>
        <v>0</v>
      </c>
      <c r="BF425" s="218">
        <f>IF(N425="snížená",J425,0)</f>
        <v>0</v>
      </c>
      <c r="BG425" s="218">
        <f>IF(N425="zákl. přenesená",J425,0)</f>
        <v>0</v>
      </c>
      <c r="BH425" s="218">
        <f>IF(N425="sníž. přenesená",J425,0)</f>
        <v>0</v>
      </c>
      <c r="BI425" s="218">
        <f>IF(N425="nulová",J425,0)</f>
        <v>0</v>
      </c>
      <c r="BJ425" s="19" t="s">
        <v>85</v>
      </c>
      <c r="BK425" s="218">
        <f>ROUND(I425*H425,2)</f>
        <v>0</v>
      </c>
      <c r="BL425" s="19" t="s">
        <v>232</v>
      </c>
      <c r="BM425" s="217" t="s">
        <v>763</v>
      </c>
    </row>
    <row r="426" s="13" customFormat="1">
      <c r="A426" s="13"/>
      <c r="B426" s="224"/>
      <c r="C426" s="225"/>
      <c r="D426" s="226" t="s">
        <v>145</v>
      </c>
      <c r="E426" s="227" t="s">
        <v>21</v>
      </c>
      <c r="F426" s="228" t="s">
        <v>764</v>
      </c>
      <c r="G426" s="225"/>
      <c r="H426" s="229">
        <v>84.599999999999994</v>
      </c>
      <c r="I426" s="230"/>
      <c r="J426" s="225"/>
      <c r="K426" s="225"/>
      <c r="L426" s="231"/>
      <c r="M426" s="232"/>
      <c r="N426" s="233"/>
      <c r="O426" s="233"/>
      <c r="P426" s="233"/>
      <c r="Q426" s="233"/>
      <c r="R426" s="233"/>
      <c r="S426" s="233"/>
      <c r="T426" s="234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5" t="s">
        <v>145</v>
      </c>
      <c r="AU426" s="235" t="s">
        <v>87</v>
      </c>
      <c r="AV426" s="13" t="s">
        <v>87</v>
      </c>
      <c r="AW426" s="13" t="s">
        <v>38</v>
      </c>
      <c r="AX426" s="13" t="s">
        <v>85</v>
      </c>
      <c r="AY426" s="235" t="s">
        <v>133</v>
      </c>
    </row>
    <row r="427" s="12" customFormat="1" ht="22.8" customHeight="1">
      <c r="A427" s="12"/>
      <c r="B427" s="190"/>
      <c r="C427" s="191"/>
      <c r="D427" s="192" t="s">
        <v>76</v>
      </c>
      <c r="E427" s="204" t="s">
        <v>765</v>
      </c>
      <c r="F427" s="204" t="s">
        <v>766</v>
      </c>
      <c r="G427" s="191"/>
      <c r="H427" s="191"/>
      <c r="I427" s="194"/>
      <c r="J427" s="205">
        <f>BK427</f>
        <v>0</v>
      </c>
      <c r="K427" s="191"/>
      <c r="L427" s="196"/>
      <c r="M427" s="197"/>
      <c r="N427" s="198"/>
      <c r="O427" s="198"/>
      <c r="P427" s="199">
        <f>SUM(P428:P451)</f>
        <v>0</v>
      </c>
      <c r="Q427" s="198"/>
      <c r="R427" s="199">
        <f>SUM(R428:R451)</f>
        <v>0.6198863</v>
      </c>
      <c r="S427" s="198"/>
      <c r="T427" s="200">
        <f>SUM(T428:T451)</f>
        <v>0.022322249999999998</v>
      </c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R427" s="201" t="s">
        <v>87</v>
      </c>
      <c r="AT427" s="202" t="s">
        <v>76</v>
      </c>
      <c r="AU427" s="202" t="s">
        <v>85</v>
      </c>
      <c r="AY427" s="201" t="s">
        <v>133</v>
      </c>
      <c r="BK427" s="203">
        <f>SUM(BK428:BK451)</f>
        <v>0</v>
      </c>
    </row>
    <row r="428" s="2" customFormat="1" ht="16.5" customHeight="1">
      <c r="A428" s="40"/>
      <c r="B428" s="41"/>
      <c r="C428" s="206" t="s">
        <v>767</v>
      </c>
      <c r="D428" s="206" t="s">
        <v>136</v>
      </c>
      <c r="E428" s="207" t="s">
        <v>768</v>
      </c>
      <c r="F428" s="208" t="s">
        <v>769</v>
      </c>
      <c r="G428" s="209" t="s">
        <v>139</v>
      </c>
      <c r="H428" s="210">
        <v>148.815</v>
      </c>
      <c r="I428" s="211"/>
      <c r="J428" s="212">
        <f>ROUND(I428*H428,2)</f>
        <v>0</v>
      </c>
      <c r="K428" s="208" t="s">
        <v>140</v>
      </c>
      <c r="L428" s="46"/>
      <c r="M428" s="213" t="s">
        <v>21</v>
      </c>
      <c r="N428" s="214" t="s">
        <v>48</v>
      </c>
      <c r="O428" s="86"/>
      <c r="P428" s="215">
        <f>O428*H428</f>
        <v>0</v>
      </c>
      <c r="Q428" s="215">
        <v>0</v>
      </c>
      <c r="R428" s="215">
        <f>Q428*H428</f>
        <v>0</v>
      </c>
      <c r="S428" s="215">
        <v>0</v>
      </c>
      <c r="T428" s="216">
        <f>S428*H428</f>
        <v>0</v>
      </c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R428" s="217" t="s">
        <v>232</v>
      </c>
      <c r="AT428" s="217" t="s">
        <v>136</v>
      </c>
      <c r="AU428" s="217" t="s">
        <v>87</v>
      </c>
      <c r="AY428" s="19" t="s">
        <v>133</v>
      </c>
      <c r="BE428" s="218">
        <f>IF(N428="základní",J428,0)</f>
        <v>0</v>
      </c>
      <c r="BF428" s="218">
        <f>IF(N428="snížená",J428,0)</f>
        <v>0</v>
      </c>
      <c r="BG428" s="218">
        <f>IF(N428="zákl. přenesená",J428,0)</f>
        <v>0</v>
      </c>
      <c r="BH428" s="218">
        <f>IF(N428="sníž. přenesená",J428,0)</f>
        <v>0</v>
      </c>
      <c r="BI428" s="218">
        <f>IF(N428="nulová",J428,0)</f>
        <v>0</v>
      </c>
      <c r="BJ428" s="19" t="s">
        <v>85</v>
      </c>
      <c r="BK428" s="218">
        <f>ROUND(I428*H428,2)</f>
        <v>0</v>
      </c>
      <c r="BL428" s="19" t="s">
        <v>232</v>
      </c>
      <c r="BM428" s="217" t="s">
        <v>770</v>
      </c>
    </row>
    <row r="429" s="2" customFormat="1">
      <c r="A429" s="40"/>
      <c r="B429" s="41"/>
      <c r="C429" s="42"/>
      <c r="D429" s="219" t="s">
        <v>143</v>
      </c>
      <c r="E429" s="42"/>
      <c r="F429" s="220" t="s">
        <v>771</v>
      </c>
      <c r="G429" s="42"/>
      <c r="H429" s="42"/>
      <c r="I429" s="221"/>
      <c r="J429" s="42"/>
      <c r="K429" s="42"/>
      <c r="L429" s="46"/>
      <c r="M429" s="222"/>
      <c r="N429" s="223"/>
      <c r="O429" s="86"/>
      <c r="P429" s="86"/>
      <c r="Q429" s="86"/>
      <c r="R429" s="86"/>
      <c r="S429" s="86"/>
      <c r="T429" s="87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T429" s="19" t="s">
        <v>143</v>
      </c>
      <c r="AU429" s="19" t="s">
        <v>87</v>
      </c>
    </row>
    <row r="430" s="13" customFormat="1">
      <c r="A430" s="13"/>
      <c r="B430" s="224"/>
      <c r="C430" s="225"/>
      <c r="D430" s="226" t="s">
        <v>145</v>
      </c>
      <c r="E430" s="227" t="s">
        <v>21</v>
      </c>
      <c r="F430" s="228" t="s">
        <v>772</v>
      </c>
      <c r="G430" s="225"/>
      <c r="H430" s="229">
        <v>148.815</v>
      </c>
      <c r="I430" s="230"/>
      <c r="J430" s="225"/>
      <c r="K430" s="225"/>
      <c r="L430" s="231"/>
      <c r="M430" s="232"/>
      <c r="N430" s="233"/>
      <c r="O430" s="233"/>
      <c r="P430" s="233"/>
      <c r="Q430" s="233"/>
      <c r="R430" s="233"/>
      <c r="S430" s="233"/>
      <c r="T430" s="234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5" t="s">
        <v>145</v>
      </c>
      <c r="AU430" s="235" t="s">
        <v>87</v>
      </c>
      <c r="AV430" s="13" t="s">
        <v>87</v>
      </c>
      <c r="AW430" s="13" t="s">
        <v>38</v>
      </c>
      <c r="AX430" s="13" t="s">
        <v>85</v>
      </c>
      <c r="AY430" s="235" t="s">
        <v>133</v>
      </c>
    </row>
    <row r="431" s="2" customFormat="1" ht="16.5" customHeight="1">
      <c r="A431" s="40"/>
      <c r="B431" s="41"/>
      <c r="C431" s="206" t="s">
        <v>773</v>
      </c>
      <c r="D431" s="206" t="s">
        <v>136</v>
      </c>
      <c r="E431" s="207" t="s">
        <v>774</v>
      </c>
      <c r="F431" s="208" t="s">
        <v>775</v>
      </c>
      <c r="G431" s="209" t="s">
        <v>139</v>
      </c>
      <c r="H431" s="210">
        <v>148.815</v>
      </c>
      <c r="I431" s="211"/>
      <c r="J431" s="212">
        <f>ROUND(I431*H431,2)</f>
        <v>0</v>
      </c>
      <c r="K431" s="208" t="s">
        <v>140</v>
      </c>
      <c r="L431" s="46"/>
      <c r="M431" s="213" t="s">
        <v>21</v>
      </c>
      <c r="N431" s="214" t="s">
        <v>48</v>
      </c>
      <c r="O431" s="86"/>
      <c r="P431" s="215">
        <f>O431*H431</f>
        <v>0</v>
      </c>
      <c r="Q431" s="215">
        <v>0</v>
      </c>
      <c r="R431" s="215">
        <f>Q431*H431</f>
        <v>0</v>
      </c>
      <c r="S431" s="215">
        <v>0.00014999999999999999</v>
      </c>
      <c r="T431" s="216">
        <f>S431*H431</f>
        <v>0.022322249999999998</v>
      </c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R431" s="217" t="s">
        <v>232</v>
      </c>
      <c r="AT431" s="217" t="s">
        <v>136</v>
      </c>
      <c r="AU431" s="217" t="s">
        <v>87</v>
      </c>
      <c r="AY431" s="19" t="s">
        <v>133</v>
      </c>
      <c r="BE431" s="218">
        <f>IF(N431="základní",J431,0)</f>
        <v>0</v>
      </c>
      <c r="BF431" s="218">
        <f>IF(N431="snížená",J431,0)</f>
        <v>0</v>
      </c>
      <c r="BG431" s="218">
        <f>IF(N431="zákl. přenesená",J431,0)</f>
        <v>0</v>
      </c>
      <c r="BH431" s="218">
        <f>IF(N431="sníž. přenesená",J431,0)</f>
        <v>0</v>
      </c>
      <c r="BI431" s="218">
        <f>IF(N431="nulová",J431,0)</f>
        <v>0</v>
      </c>
      <c r="BJ431" s="19" t="s">
        <v>85</v>
      </c>
      <c r="BK431" s="218">
        <f>ROUND(I431*H431,2)</f>
        <v>0</v>
      </c>
      <c r="BL431" s="19" t="s">
        <v>232</v>
      </c>
      <c r="BM431" s="217" t="s">
        <v>776</v>
      </c>
    </row>
    <row r="432" s="2" customFormat="1">
      <c r="A432" s="40"/>
      <c r="B432" s="41"/>
      <c r="C432" s="42"/>
      <c r="D432" s="219" t="s">
        <v>143</v>
      </c>
      <c r="E432" s="42"/>
      <c r="F432" s="220" t="s">
        <v>777</v>
      </c>
      <c r="G432" s="42"/>
      <c r="H432" s="42"/>
      <c r="I432" s="221"/>
      <c r="J432" s="42"/>
      <c r="K432" s="42"/>
      <c r="L432" s="46"/>
      <c r="M432" s="222"/>
      <c r="N432" s="223"/>
      <c r="O432" s="86"/>
      <c r="P432" s="86"/>
      <c r="Q432" s="86"/>
      <c r="R432" s="86"/>
      <c r="S432" s="86"/>
      <c r="T432" s="87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T432" s="19" t="s">
        <v>143</v>
      </c>
      <c r="AU432" s="19" t="s">
        <v>87</v>
      </c>
    </row>
    <row r="433" s="13" customFormat="1">
      <c r="A433" s="13"/>
      <c r="B433" s="224"/>
      <c r="C433" s="225"/>
      <c r="D433" s="226" t="s">
        <v>145</v>
      </c>
      <c r="E433" s="227" t="s">
        <v>21</v>
      </c>
      <c r="F433" s="228" t="s">
        <v>772</v>
      </c>
      <c r="G433" s="225"/>
      <c r="H433" s="229">
        <v>148.815</v>
      </c>
      <c r="I433" s="230"/>
      <c r="J433" s="225"/>
      <c r="K433" s="225"/>
      <c r="L433" s="231"/>
      <c r="M433" s="232"/>
      <c r="N433" s="233"/>
      <c r="O433" s="233"/>
      <c r="P433" s="233"/>
      <c r="Q433" s="233"/>
      <c r="R433" s="233"/>
      <c r="S433" s="233"/>
      <c r="T433" s="234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5" t="s">
        <v>145</v>
      </c>
      <c r="AU433" s="235" t="s">
        <v>87</v>
      </c>
      <c r="AV433" s="13" t="s">
        <v>87</v>
      </c>
      <c r="AW433" s="13" t="s">
        <v>38</v>
      </c>
      <c r="AX433" s="13" t="s">
        <v>85</v>
      </c>
      <c r="AY433" s="235" t="s">
        <v>133</v>
      </c>
    </row>
    <row r="434" s="2" customFormat="1" ht="24.15" customHeight="1">
      <c r="A434" s="40"/>
      <c r="B434" s="41"/>
      <c r="C434" s="206" t="s">
        <v>778</v>
      </c>
      <c r="D434" s="206" t="s">
        <v>136</v>
      </c>
      <c r="E434" s="207" t="s">
        <v>779</v>
      </c>
      <c r="F434" s="208" t="s">
        <v>780</v>
      </c>
      <c r="G434" s="209" t="s">
        <v>139</v>
      </c>
      <c r="H434" s="210">
        <v>768.27999999999997</v>
      </c>
      <c r="I434" s="211"/>
      <c r="J434" s="212">
        <f>ROUND(I434*H434,2)</f>
        <v>0</v>
      </c>
      <c r="K434" s="208" t="s">
        <v>21</v>
      </c>
      <c r="L434" s="46"/>
      <c r="M434" s="213" t="s">
        <v>21</v>
      </c>
      <c r="N434" s="214" t="s">
        <v>48</v>
      </c>
      <c r="O434" s="86"/>
      <c r="P434" s="215">
        <f>O434*H434</f>
        <v>0</v>
      </c>
      <c r="Q434" s="215">
        <v>0.00069999999999999999</v>
      </c>
      <c r="R434" s="215">
        <f>Q434*H434</f>
        <v>0.53779599999999994</v>
      </c>
      <c r="S434" s="215">
        <v>0</v>
      </c>
      <c r="T434" s="216">
        <f>S434*H434</f>
        <v>0</v>
      </c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R434" s="217" t="s">
        <v>781</v>
      </c>
      <c r="AT434" s="217" t="s">
        <v>136</v>
      </c>
      <c r="AU434" s="217" t="s">
        <v>87</v>
      </c>
      <c r="AY434" s="19" t="s">
        <v>133</v>
      </c>
      <c r="BE434" s="218">
        <f>IF(N434="základní",J434,0)</f>
        <v>0</v>
      </c>
      <c r="BF434" s="218">
        <f>IF(N434="snížená",J434,0)</f>
        <v>0</v>
      </c>
      <c r="BG434" s="218">
        <f>IF(N434="zákl. přenesená",J434,0)</f>
        <v>0</v>
      </c>
      <c r="BH434" s="218">
        <f>IF(N434="sníž. přenesená",J434,0)</f>
        <v>0</v>
      </c>
      <c r="BI434" s="218">
        <f>IF(N434="nulová",J434,0)</f>
        <v>0</v>
      </c>
      <c r="BJ434" s="19" t="s">
        <v>85</v>
      </c>
      <c r="BK434" s="218">
        <f>ROUND(I434*H434,2)</f>
        <v>0</v>
      </c>
      <c r="BL434" s="19" t="s">
        <v>781</v>
      </c>
      <c r="BM434" s="217" t="s">
        <v>782</v>
      </c>
    </row>
    <row r="435" s="13" customFormat="1">
      <c r="A435" s="13"/>
      <c r="B435" s="224"/>
      <c r="C435" s="225"/>
      <c r="D435" s="226" t="s">
        <v>145</v>
      </c>
      <c r="E435" s="227" t="s">
        <v>21</v>
      </c>
      <c r="F435" s="228" t="s">
        <v>783</v>
      </c>
      <c r="G435" s="225"/>
      <c r="H435" s="229">
        <v>377.68000000000001</v>
      </c>
      <c r="I435" s="230"/>
      <c r="J435" s="225"/>
      <c r="K435" s="225"/>
      <c r="L435" s="231"/>
      <c r="M435" s="232"/>
      <c r="N435" s="233"/>
      <c r="O435" s="233"/>
      <c r="P435" s="233"/>
      <c r="Q435" s="233"/>
      <c r="R435" s="233"/>
      <c r="S435" s="233"/>
      <c r="T435" s="234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5" t="s">
        <v>145</v>
      </c>
      <c r="AU435" s="235" t="s">
        <v>87</v>
      </c>
      <c r="AV435" s="13" t="s">
        <v>87</v>
      </c>
      <c r="AW435" s="13" t="s">
        <v>38</v>
      </c>
      <c r="AX435" s="13" t="s">
        <v>77</v>
      </c>
      <c r="AY435" s="235" t="s">
        <v>133</v>
      </c>
    </row>
    <row r="436" s="13" customFormat="1">
      <c r="A436" s="13"/>
      <c r="B436" s="224"/>
      <c r="C436" s="225"/>
      <c r="D436" s="226" t="s">
        <v>145</v>
      </c>
      <c r="E436" s="227" t="s">
        <v>21</v>
      </c>
      <c r="F436" s="228" t="s">
        <v>784</v>
      </c>
      <c r="G436" s="225"/>
      <c r="H436" s="229">
        <v>390.60000000000002</v>
      </c>
      <c r="I436" s="230"/>
      <c r="J436" s="225"/>
      <c r="K436" s="225"/>
      <c r="L436" s="231"/>
      <c r="M436" s="232"/>
      <c r="N436" s="233"/>
      <c r="O436" s="233"/>
      <c r="P436" s="233"/>
      <c r="Q436" s="233"/>
      <c r="R436" s="233"/>
      <c r="S436" s="233"/>
      <c r="T436" s="234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5" t="s">
        <v>145</v>
      </c>
      <c r="AU436" s="235" t="s">
        <v>87</v>
      </c>
      <c r="AV436" s="13" t="s">
        <v>87</v>
      </c>
      <c r="AW436" s="13" t="s">
        <v>38</v>
      </c>
      <c r="AX436" s="13" t="s">
        <v>77</v>
      </c>
      <c r="AY436" s="235" t="s">
        <v>133</v>
      </c>
    </row>
    <row r="437" s="14" customFormat="1">
      <c r="A437" s="14"/>
      <c r="B437" s="246"/>
      <c r="C437" s="247"/>
      <c r="D437" s="226" t="s">
        <v>145</v>
      </c>
      <c r="E437" s="248" t="s">
        <v>21</v>
      </c>
      <c r="F437" s="249" t="s">
        <v>283</v>
      </c>
      <c r="G437" s="247"/>
      <c r="H437" s="250">
        <v>768.27999999999997</v>
      </c>
      <c r="I437" s="251"/>
      <c r="J437" s="247"/>
      <c r="K437" s="247"/>
      <c r="L437" s="252"/>
      <c r="M437" s="253"/>
      <c r="N437" s="254"/>
      <c r="O437" s="254"/>
      <c r="P437" s="254"/>
      <c r="Q437" s="254"/>
      <c r="R437" s="254"/>
      <c r="S437" s="254"/>
      <c r="T437" s="255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56" t="s">
        <v>145</v>
      </c>
      <c r="AU437" s="256" t="s">
        <v>87</v>
      </c>
      <c r="AV437" s="14" t="s">
        <v>141</v>
      </c>
      <c r="AW437" s="14" t="s">
        <v>38</v>
      </c>
      <c r="AX437" s="14" t="s">
        <v>85</v>
      </c>
      <c r="AY437" s="256" t="s">
        <v>133</v>
      </c>
    </row>
    <row r="438" s="2" customFormat="1" ht="16.5" customHeight="1">
      <c r="A438" s="40"/>
      <c r="B438" s="41"/>
      <c r="C438" s="206" t="s">
        <v>785</v>
      </c>
      <c r="D438" s="206" t="s">
        <v>136</v>
      </c>
      <c r="E438" s="207" t="s">
        <v>786</v>
      </c>
      <c r="F438" s="208" t="s">
        <v>787</v>
      </c>
      <c r="G438" s="209" t="s">
        <v>139</v>
      </c>
      <c r="H438" s="210">
        <v>148.815</v>
      </c>
      <c r="I438" s="211"/>
      <c r="J438" s="212">
        <f>ROUND(I438*H438,2)</f>
        <v>0</v>
      </c>
      <c r="K438" s="208" t="s">
        <v>140</v>
      </c>
      <c r="L438" s="46"/>
      <c r="M438" s="213" t="s">
        <v>21</v>
      </c>
      <c r="N438" s="214" t="s">
        <v>48</v>
      </c>
      <c r="O438" s="86"/>
      <c r="P438" s="215">
        <f>O438*H438</f>
        <v>0</v>
      </c>
      <c r="Q438" s="215">
        <v>0.00021000000000000001</v>
      </c>
      <c r="R438" s="215">
        <f>Q438*H438</f>
        <v>0.031251149999999998</v>
      </c>
      <c r="S438" s="215">
        <v>0</v>
      </c>
      <c r="T438" s="216">
        <f>S438*H438</f>
        <v>0</v>
      </c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R438" s="217" t="s">
        <v>232</v>
      </c>
      <c r="AT438" s="217" t="s">
        <v>136</v>
      </c>
      <c r="AU438" s="217" t="s">
        <v>87</v>
      </c>
      <c r="AY438" s="19" t="s">
        <v>133</v>
      </c>
      <c r="BE438" s="218">
        <f>IF(N438="základní",J438,0)</f>
        <v>0</v>
      </c>
      <c r="BF438" s="218">
        <f>IF(N438="snížená",J438,0)</f>
        <v>0</v>
      </c>
      <c r="BG438" s="218">
        <f>IF(N438="zákl. přenesená",J438,0)</f>
        <v>0</v>
      </c>
      <c r="BH438" s="218">
        <f>IF(N438="sníž. přenesená",J438,0)</f>
        <v>0</v>
      </c>
      <c r="BI438" s="218">
        <f>IF(N438="nulová",J438,0)</f>
        <v>0</v>
      </c>
      <c r="BJ438" s="19" t="s">
        <v>85</v>
      </c>
      <c r="BK438" s="218">
        <f>ROUND(I438*H438,2)</f>
        <v>0</v>
      </c>
      <c r="BL438" s="19" t="s">
        <v>232</v>
      </c>
      <c r="BM438" s="217" t="s">
        <v>788</v>
      </c>
    </row>
    <row r="439" s="2" customFormat="1">
      <c r="A439" s="40"/>
      <c r="B439" s="41"/>
      <c r="C439" s="42"/>
      <c r="D439" s="219" t="s">
        <v>143</v>
      </c>
      <c r="E439" s="42"/>
      <c r="F439" s="220" t="s">
        <v>789</v>
      </c>
      <c r="G439" s="42"/>
      <c r="H439" s="42"/>
      <c r="I439" s="221"/>
      <c r="J439" s="42"/>
      <c r="K439" s="42"/>
      <c r="L439" s="46"/>
      <c r="M439" s="222"/>
      <c r="N439" s="223"/>
      <c r="O439" s="86"/>
      <c r="P439" s="86"/>
      <c r="Q439" s="86"/>
      <c r="R439" s="86"/>
      <c r="S439" s="86"/>
      <c r="T439" s="87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T439" s="19" t="s">
        <v>143</v>
      </c>
      <c r="AU439" s="19" t="s">
        <v>87</v>
      </c>
    </row>
    <row r="440" s="13" customFormat="1">
      <c r="A440" s="13"/>
      <c r="B440" s="224"/>
      <c r="C440" s="225"/>
      <c r="D440" s="226" t="s">
        <v>145</v>
      </c>
      <c r="E440" s="227" t="s">
        <v>21</v>
      </c>
      <c r="F440" s="228" t="s">
        <v>772</v>
      </c>
      <c r="G440" s="225"/>
      <c r="H440" s="229">
        <v>148.815</v>
      </c>
      <c r="I440" s="230"/>
      <c r="J440" s="225"/>
      <c r="K440" s="225"/>
      <c r="L440" s="231"/>
      <c r="M440" s="232"/>
      <c r="N440" s="233"/>
      <c r="O440" s="233"/>
      <c r="P440" s="233"/>
      <c r="Q440" s="233"/>
      <c r="R440" s="233"/>
      <c r="S440" s="233"/>
      <c r="T440" s="234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5" t="s">
        <v>145</v>
      </c>
      <c r="AU440" s="235" t="s">
        <v>87</v>
      </c>
      <c r="AV440" s="13" t="s">
        <v>87</v>
      </c>
      <c r="AW440" s="13" t="s">
        <v>38</v>
      </c>
      <c r="AX440" s="13" t="s">
        <v>85</v>
      </c>
      <c r="AY440" s="235" t="s">
        <v>133</v>
      </c>
    </row>
    <row r="441" s="2" customFormat="1" ht="24.15" customHeight="1">
      <c r="A441" s="40"/>
      <c r="B441" s="41"/>
      <c r="C441" s="206" t="s">
        <v>790</v>
      </c>
      <c r="D441" s="206" t="s">
        <v>136</v>
      </c>
      <c r="E441" s="207" t="s">
        <v>791</v>
      </c>
      <c r="F441" s="208" t="s">
        <v>792</v>
      </c>
      <c r="G441" s="209" t="s">
        <v>139</v>
      </c>
      <c r="H441" s="210">
        <v>377.68000000000001</v>
      </c>
      <c r="I441" s="211"/>
      <c r="J441" s="212">
        <f>ROUND(I441*H441,2)</f>
        <v>0</v>
      </c>
      <c r="K441" s="208" t="s">
        <v>140</v>
      </c>
      <c r="L441" s="46"/>
      <c r="M441" s="213" t="s">
        <v>21</v>
      </c>
      <c r="N441" s="214" t="s">
        <v>48</v>
      </c>
      <c r="O441" s="86"/>
      <c r="P441" s="215">
        <f>O441*H441</f>
        <v>0</v>
      </c>
      <c r="Q441" s="215">
        <v>1.0000000000000001E-05</v>
      </c>
      <c r="R441" s="215">
        <f>Q441*H441</f>
        <v>0.0037768000000000003</v>
      </c>
      <c r="S441" s="215">
        <v>0</v>
      </c>
      <c r="T441" s="216">
        <f>S441*H441</f>
        <v>0</v>
      </c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R441" s="217" t="s">
        <v>781</v>
      </c>
      <c r="AT441" s="217" t="s">
        <v>136</v>
      </c>
      <c r="AU441" s="217" t="s">
        <v>87</v>
      </c>
      <c r="AY441" s="19" t="s">
        <v>133</v>
      </c>
      <c r="BE441" s="218">
        <f>IF(N441="základní",J441,0)</f>
        <v>0</v>
      </c>
      <c r="BF441" s="218">
        <f>IF(N441="snížená",J441,0)</f>
        <v>0</v>
      </c>
      <c r="BG441" s="218">
        <f>IF(N441="zákl. přenesená",J441,0)</f>
        <v>0</v>
      </c>
      <c r="BH441" s="218">
        <f>IF(N441="sníž. přenesená",J441,0)</f>
        <v>0</v>
      </c>
      <c r="BI441" s="218">
        <f>IF(N441="nulová",J441,0)</f>
        <v>0</v>
      </c>
      <c r="BJ441" s="19" t="s">
        <v>85</v>
      </c>
      <c r="BK441" s="218">
        <f>ROUND(I441*H441,2)</f>
        <v>0</v>
      </c>
      <c r="BL441" s="19" t="s">
        <v>781</v>
      </c>
      <c r="BM441" s="217" t="s">
        <v>793</v>
      </c>
    </row>
    <row r="442" s="2" customFormat="1">
      <c r="A442" s="40"/>
      <c r="B442" s="41"/>
      <c r="C442" s="42"/>
      <c r="D442" s="219" t="s">
        <v>143</v>
      </c>
      <c r="E442" s="42"/>
      <c r="F442" s="220" t="s">
        <v>794</v>
      </c>
      <c r="G442" s="42"/>
      <c r="H442" s="42"/>
      <c r="I442" s="221"/>
      <c r="J442" s="42"/>
      <c r="K442" s="42"/>
      <c r="L442" s="46"/>
      <c r="M442" s="222"/>
      <c r="N442" s="223"/>
      <c r="O442" s="86"/>
      <c r="P442" s="86"/>
      <c r="Q442" s="86"/>
      <c r="R442" s="86"/>
      <c r="S442" s="86"/>
      <c r="T442" s="87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T442" s="19" t="s">
        <v>143</v>
      </c>
      <c r="AU442" s="19" t="s">
        <v>87</v>
      </c>
    </row>
    <row r="443" s="13" customFormat="1">
      <c r="A443" s="13"/>
      <c r="B443" s="224"/>
      <c r="C443" s="225"/>
      <c r="D443" s="226" t="s">
        <v>145</v>
      </c>
      <c r="E443" s="227" t="s">
        <v>21</v>
      </c>
      <c r="F443" s="228" t="s">
        <v>795</v>
      </c>
      <c r="G443" s="225"/>
      <c r="H443" s="229">
        <v>377.68000000000001</v>
      </c>
      <c r="I443" s="230"/>
      <c r="J443" s="225"/>
      <c r="K443" s="225"/>
      <c r="L443" s="231"/>
      <c r="M443" s="232"/>
      <c r="N443" s="233"/>
      <c r="O443" s="233"/>
      <c r="P443" s="233"/>
      <c r="Q443" s="233"/>
      <c r="R443" s="233"/>
      <c r="S443" s="233"/>
      <c r="T443" s="234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5" t="s">
        <v>145</v>
      </c>
      <c r="AU443" s="235" t="s">
        <v>87</v>
      </c>
      <c r="AV443" s="13" t="s">
        <v>87</v>
      </c>
      <c r="AW443" s="13" t="s">
        <v>38</v>
      </c>
      <c r="AX443" s="13" t="s">
        <v>85</v>
      </c>
      <c r="AY443" s="235" t="s">
        <v>133</v>
      </c>
    </row>
    <row r="444" s="2" customFormat="1" ht="16.5" customHeight="1">
      <c r="A444" s="40"/>
      <c r="B444" s="41"/>
      <c r="C444" s="206" t="s">
        <v>796</v>
      </c>
      <c r="D444" s="206" t="s">
        <v>136</v>
      </c>
      <c r="E444" s="207" t="s">
        <v>797</v>
      </c>
      <c r="F444" s="208" t="s">
        <v>798</v>
      </c>
      <c r="G444" s="209" t="s">
        <v>139</v>
      </c>
      <c r="H444" s="210">
        <v>390.60000000000002</v>
      </c>
      <c r="I444" s="211"/>
      <c r="J444" s="212">
        <f>ROUND(I444*H444,2)</f>
        <v>0</v>
      </c>
      <c r="K444" s="208" t="s">
        <v>140</v>
      </c>
      <c r="L444" s="46"/>
      <c r="M444" s="213" t="s">
        <v>21</v>
      </c>
      <c r="N444" s="214" t="s">
        <v>48</v>
      </c>
      <c r="O444" s="86"/>
      <c r="P444" s="215">
        <f>O444*H444</f>
        <v>0</v>
      </c>
      <c r="Q444" s="215">
        <v>1.0000000000000001E-05</v>
      </c>
      <c r="R444" s="215">
        <f>Q444*H444</f>
        <v>0.0039060000000000006</v>
      </c>
      <c r="S444" s="215">
        <v>0</v>
      </c>
      <c r="T444" s="216">
        <f>S444*H444</f>
        <v>0</v>
      </c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R444" s="217" t="s">
        <v>781</v>
      </c>
      <c r="AT444" s="217" t="s">
        <v>136</v>
      </c>
      <c r="AU444" s="217" t="s">
        <v>87</v>
      </c>
      <c r="AY444" s="19" t="s">
        <v>133</v>
      </c>
      <c r="BE444" s="218">
        <f>IF(N444="základní",J444,0)</f>
        <v>0</v>
      </c>
      <c r="BF444" s="218">
        <f>IF(N444="snížená",J444,0)</f>
        <v>0</v>
      </c>
      <c r="BG444" s="218">
        <f>IF(N444="zákl. přenesená",J444,0)</f>
        <v>0</v>
      </c>
      <c r="BH444" s="218">
        <f>IF(N444="sníž. přenesená",J444,0)</f>
        <v>0</v>
      </c>
      <c r="BI444" s="218">
        <f>IF(N444="nulová",J444,0)</f>
        <v>0</v>
      </c>
      <c r="BJ444" s="19" t="s">
        <v>85</v>
      </c>
      <c r="BK444" s="218">
        <f>ROUND(I444*H444,2)</f>
        <v>0</v>
      </c>
      <c r="BL444" s="19" t="s">
        <v>781</v>
      </c>
      <c r="BM444" s="217" t="s">
        <v>799</v>
      </c>
    </row>
    <row r="445" s="2" customFormat="1">
      <c r="A445" s="40"/>
      <c r="B445" s="41"/>
      <c r="C445" s="42"/>
      <c r="D445" s="219" t="s">
        <v>143</v>
      </c>
      <c r="E445" s="42"/>
      <c r="F445" s="220" t="s">
        <v>800</v>
      </c>
      <c r="G445" s="42"/>
      <c r="H445" s="42"/>
      <c r="I445" s="221"/>
      <c r="J445" s="42"/>
      <c r="K445" s="42"/>
      <c r="L445" s="46"/>
      <c r="M445" s="222"/>
      <c r="N445" s="223"/>
      <c r="O445" s="86"/>
      <c r="P445" s="86"/>
      <c r="Q445" s="86"/>
      <c r="R445" s="86"/>
      <c r="S445" s="86"/>
      <c r="T445" s="87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T445" s="19" t="s">
        <v>143</v>
      </c>
      <c r="AU445" s="19" t="s">
        <v>87</v>
      </c>
    </row>
    <row r="446" s="13" customFormat="1">
      <c r="A446" s="13"/>
      <c r="B446" s="224"/>
      <c r="C446" s="225"/>
      <c r="D446" s="226" t="s">
        <v>145</v>
      </c>
      <c r="E446" s="227" t="s">
        <v>21</v>
      </c>
      <c r="F446" s="228" t="s">
        <v>801</v>
      </c>
      <c r="G446" s="225"/>
      <c r="H446" s="229">
        <v>390.60000000000002</v>
      </c>
      <c r="I446" s="230"/>
      <c r="J446" s="225"/>
      <c r="K446" s="225"/>
      <c r="L446" s="231"/>
      <c r="M446" s="232"/>
      <c r="N446" s="233"/>
      <c r="O446" s="233"/>
      <c r="P446" s="233"/>
      <c r="Q446" s="233"/>
      <c r="R446" s="233"/>
      <c r="S446" s="233"/>
      <c r="T446" s="234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35" t="s">
        <v>145</v>
      </c>
      <c r="AU446" s="235" t="s">
        <v>87</v>
      </c>
      <c r="AV446" s="13" t="s">
        <v>87</v>
      </c>
      <c r="AW446" s="13" t="s">
        <v>38</v>
      </c>
      <c r="AX446" s="13" t="s">
        <v>85</v>
      </c>
      <c r="AY446" s="235" t="s">
        <v>133</v>
      </c>
    </row>
    <row r="447" s="2" customFormat="1" ht="24.15" customHeight="1">
      <c r="A447" s="40"/>
      <c r="B447" s="41"/>
      <c r="C447" s="206" t="s">
        <v>802</v>
      </c>
      <c r="D447" s="206" t="s">
        <v>136</v>
      </c>
      <c r="E447" s="207" t="s">
        <v>803</v>
      </c>
      <c r="F447" s="208" t="s">
        <v>804</v>
      </c>
      <c r="G447" s="209" t="s">
        <v>139</v>
      </c>
      <c r="H447" s="210">
        <v>148.815</v>
      </c>
      <c r="I447" s="211"/>
      <c r="J447" s="212">
        <f>ROUND(I447*H447,2)</f>
        <v>0</v>
      </c>
      <c r="K447" s="208" t="s">
        <v>140</v>
      </c>
      <c r="L447" s="46"/>
      <c r="M447" s="213" t="s">
        <v>21</v>
      </c>
      <c r="N447" s="214" t="s">
        <v>48</v>
      </c>
      <c r="O447" s="86"/>
      <c r="P447" s="215">
        <f>O447*H447</f>
        <v>0</v>
      </c>
      <c r="Q447" s="215">
        <v>0.00029</v>
      </c>
      <c r="R447" s="215">
        <f>Q447*H447</f>
        <v>0.043156350000000003</v>
      </c>
      <c r="S447" s="215">
        <v>0</v>
      </c>
      <c r="T447" s="216">
        <f>S447*H447</f>
        <v>0</v>
      </c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R447" s="217" t="s">
        <v>232</v>
      </c>
      <c r="AT447" s="217" t="s">
        <v>136</v>
      </c>
      <c r="AU447" s="217" t="s">
        <v>87</v>
      </c>
      <c r="AY447" s="19" t="s">
        <v>133</v>
      </c>
      <c r="BE447" s="218">
        <f>IF(N447="základní",J447,0)</f>
        <v>0</v>
      </c>
      <c r="BF447" s="218">
        <f>IF(N447="snížená",J447,0)</f>
        <v>0</v>
      </c>
      <c r="BG447" s="218">
        <f>IF(N447="zákl. přenesená",J447,0)</f>
        <v>0</v>
      </c>
      <c r="BH447" s="218">
        <f>IF(N447="sníž. přenesená",J447,0)</f>
        <v>0</v>
      </c>
      <c r="BI447" s="218">
        <f>IF(N447="nulová",J447,0)</f>
        <v>0</v>
      </c>
      <c r="BJ447" s="19" t="s">
        <v>85</v>
      </c>
      <c r="BK447" s="218">
        <f>ROUND(I447*H447,2)</f>
        <v>0</v>
      </c>
      <c r="BL447" s="19" t="s">
        <v>232</v>
      </c>
      <c r="BM447" s="217" t="s">
        <v>805</v>
      </c>
    </row>
    <row r="448" s="2" customFormat="1">
      <c r="A448" s="40"/>
      <c r="B448" s="41"/>
      <c r="C448" s="42"/>
      <c r="D448" s="219" t="s">
        <v>143</v>
      </c>
      <c r="E448" s="42"/>
      <c r="F448" s="220" t="s">
        <v>806</v>
      </c>
      <c r="G448" s="42"/>
      <c r="H448" s="42"/>
      <c r="I448" s="221"/>
      <c r="J448" s="42"/>
      <c r="K448" s="42"/>
      <c r="L448" s="46"/>
      <c r="M448" s="222"/>
      <c r="N448" s="223"/>
      <c r="O448" s="86"/>
      <c r="P448" s="86"/>
      <c r="Q448" s="86"/>
      <c r="R448" s="86"/>
      <c r="S448" s="86"/>
      <c r="T448" s="87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T448" s="19" t="s">
        <v>143</v>
      </c>
      <c r="AU448" s="19" t="s">
        <v>87</v>
      </c>
    </row>
    <row r="449" s="13" customFormat="1">
      <c r="A449" s="13"/>
      <c r="B449" s="224"/>
      <c r="C449" s="225"/>
      <c r="D449" s="226" t="s">
        <v>145</v>
      </c>
      <c r="E449" s="227" t="s">
        <v>21</v>
      </c>
      <c r="F449" s="228" t="s">
        <v>807</v>
      </c>
      <c r="G449" s="225"/>
      <c r="H449" s="229">
        <v>116.815</v>
      </c>
      <c r="I449" s="230"/>
      <c r="J449" s="225"/>
      <c r="K449" s="225"/>
      <c r="L449" s="231"/>
      <c r="M449" s="232"/>
      <c r="N449" s="233"/>
      <c r="O449" s="233"/>
      <c r="P449" s="233"/>
      <c r="Q449" s="233"/>
      <c r="R449" s="233"/>
      <c r="S449" s="233"/>
      <c r="T449" s="234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5" t="s">
        <v>145</v>
      </c>
      <c r="AU449" s="235" t="s">
        <v>87</v>
      </c>
      <c r="AV449" s="13" t="s">
        <v>87</v>
      </c>
      <c r="AW449" s="13" t="s">
        <v>38</v>
      </c>
      <c r="AX449" s="13" t="s">
        <v>77</v>
      </c>
      <c r="AY449" s="235" t="s">
        <v>133</v>
      </c>
    </row>
    <row r="450" s="13" customFormat="1">
      <c r="A450" s="13"/>
      <c r="B450" s="224"/>
      <c r="C450" s="225"/>
      <c r="D450" s="226" t="s">
        <v>145</v>
      </c>
      <c r="E450" s="227" t="s">
        <v>21</v>
      </c>
      <c r="F450" s="228" t="s">
        <v>808</v>
      </c>
      <c r="G450" s="225"/>
      <c r="H450" s="229">
        <v>32</v>
      </c>
      <c r="I450" s="230"/>
      <c r="J450" s="225"/>
      <c r="K450" s="225"/>
      <c r="L450" s="231"/>
      <c r="M450" s="232"/>
      <c r="N450" s="233"/>
      <c r="O450" s="233"/>
      <c r="P450" s="233"/>
      <c r="Q450" s="233"/>
      <c r="R450" s="233"/>
      <c r="S450" s="233"/>
      <c r="T450" s="234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5" t="s">
        <v>145</v>
      </c>
      <c r="AU450" s="235" t="s">
        <v>87</v>
      </c>
      <c r="AV450" s="13" t="s">
        <v>87</v>
      </c>
      <c r="AW450" s="13" t="s">
        <v>38</v>
      </c>
      <c r="AX450" s="13" t="s">
        <v>77</v>
      </c>
      <c r="AY450" s="235" t="s">
        <v>133</v>
      </c>
    </row>
    <row r="451" s="14" customFormat="1">
      <c r="A451" s="14"/>
      <c r="B451" s="246"/>
      <c r="C451" s="247"/>
      <c r="D451" s="226" t="s">
        <v>145</v>
      </c>
      <c r="E451" s="248" t="s">
        <v>21</v>
      </c>
      <c r="F451" s="249" t="s">
        <v>283</v>
      </c>
      <c r="G451" s="247"/>
      <c r="H451" s="250">
        <v>148.815</v>
      </c>
      <c r="I451" s="251"/>
      <c r="J451" s="247"/>
      <c r="K451" s="247"/>
      <c r="L451" s="252"/>
      <c r="M451" s="253"/>
      <c r="N451" s="254"/>
      <c r="O451" s="254"/>
      <c r="P451" s="254"/>
      <c r="Q451" s="254"/>
      <c r="R451" s="254"/>
      <c r="S451" s="254"/>
      <c r="T451" s="255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6" t="s">
        <v>145</v>
      </c>
      <c r="AU451" s="256" t="s">
        <v>87</v>
      </c>
      <c r="AV451" s="14" t="s">
        <v>141</v>
      </c>
      <c r="AW451" s="14" t="s">
        <v>38</v>
      </c>
      <c r="AX451" s="14" t="s">
        <v>85</v>
      </c>
      <c r="AY451" s="256" t="s">
        <v>133</v>
      </c>
    </row>
    <row r="452" s="12" customFormat="1" ht="22.8" customHeight="1">
      <c r="A452" s="12"/>
      <c r="B452" s="190"/>
      <c r="C452" s="191"/>
      <c r="D452" s="192" t="s">
        <v>76</v>
      </c>
      <c r="E452" s="204" t="s">
        <v>809</v>
      </c>
      <c r="F452" s="204" t="s">
        <v>810</v>
      </c>
      <c r="G452" s="191"/>
      <c r="H452" s="191"/>
      <c r="I452" s="194"/>
      <c r="J452" s="205">
        <f>BK452</f>
        <v>0</v>
      </c>
      <c r="K452" s="191"/>
      <c r="L452" s="196"/>
      <c r="M452" s="197"/>
      <c r="N452" s="198"/>
      <c r="O452" s="198"/>
      <c r="P452" s="199">
        <f>SUM(P453:P462)</f>
        <v>0</v>
      </c>
      <c r="Q452" s="198"/>
      <c r="R452" s="199">
        <f>SUM(R453:R462)</f>
        <v>0.17186259999999998</v>
      </c>
      <c r="S452" s="198"/>
      <c r="T452" s="200">
        <f>SUM(T453:T462)</f>
        <v>0</v>
      </c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R452" s="201" t="s">
        <v>87</v>
      </c>
      <c r="AT452" s="202" t="s">
        <v>76</v>
      </c>
      <c r="AU452" s="202" t="s">
        <v>85</v>
      </c>
      <c r="AY452" s="201" t="s">
        <v>133</v>
      </c>
      <c r="BK452" s="203">
        <f>SUM(BK453:BK462)</f>
        <v>0</v>
      </c>
    </row>
    <row r="453" s="2" customFormat="1" ht="16.5" customHeight="1">
      <c r="A453" s="40"/>
      <c r="B453" s="41"/>
      <c r="C453" s="206" t="s">
        <v>811</v>
      </c>
      <c r="D453" s="206" t="s">
        <v>136</v>
      </c>
      <c r="E453" s="207" t="s">
        <v>812</v>
      </c>
      <c r="F453" s="208" t="s">
        <v>813</v>
      </c>
      <c r="G453" s="209" t="s">
        <v>139</v>
      </c>
      <c r="H453" s="210">
        <v>132.202</v>
      </c>
      <c r="I453" s="211"/>
      <c r="J453" s="212">
        <f>ROUND(I453*H453,2)</f>
        <v>0</v>
      </c>
      <c r="K453" s="208" t="s">
        <v>140</v>
      </c>
      <c r="L453" s="46"/>
      <c r="M453" s="213" t="s">
        <v>21</v>
      </c>
      <c r="N453" s="214" t="s">
        <v>48</v>
      </c>
      <c r="O453" s="86"/>
      <c r="P453" s="215">
        <f>O453*H453</f>
        <v>0</v>
      </c>
      <c r="Q453" s="215">
        <v>0</v>
      </c>
      <c r="R453" s="215">
        <f>Q453*H453</f>
        <v>0</v>
      </c>
      <c r="S453" s="215">
        <v>0</v>
      </c>
      <c r="T453" s="216">
        <f>S453*H453</f>
        <v>0</v>
      </c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R453" s="217" t="s">
        <v>232</v>
      </c>
      <c r="AT453" s="217" t="s">
        <v>136</v>
      </c>
      <c r="AU453" s="217" t="s">
        <v>87</v>
      </c>
      <c r="AY453" s="19" t="s">
        <v>133</v>
      </c>
      <c r="BE453" s="218">
        <f>IF(N453="základní",J453,0)</f>
        <v>0</v>
      </c>
      <c r="BF453" s="218">
        <f>IF(N453="snížená",J453,0)</f>
        <v>0</v>
      </c>
      <c r="BG453" s="218">
        <f>IF(N453="zákl. přenesená",J453,0)</f>
        <v>0</v>
      </c>
      <c r="BH453" s="218">
        <f>IF(N453="sníž. přenesená",J453,0)</f>
        <v>0</v>
      </c>
      <c r="BI453" s="218">
        <f>IF(N453="nulová",J453,0)</f>
        <v>0</v>
      </c>
      <c r="BJ453" s="19" t="s">
        <v>85</v>
      </c>
      <c r="BK453" s="218">
        <f>ROUND(I453*H453,2)</f>
        <v>0</v>
      </c>
      <c r="BL453" s="19" t="s">
        <v>232</v>
      </c>
      <c r="BM453" s="217" t="s">
        <v>814</v>
      </c>
    </row>
    <row r="454" s="2" customFormat="1">
      <c r="A454" s="40"/>
      <c r="B454" s="41"/>
      <c r="C454" s="42"/>
      <c r="D454" s="219" t="s">
        <v>143</v>
      </c>
      <c r="E454" s="42"/>
      <c r="F454" s="220" t="s">
        <v>815</v>
      </c>
      <c r="G454" s="42"/>
      <c r="H454" s="42"/>
      <c r="I454" s="221"/>
      <c r="J454" s="42"/>
      <c r="K454" s="42"/>
      <c r="L454" s="46"/>
      <c r="M454" s="222"/>
      <c r="N454" s="223"/>
      <c r="O454" s="86"/>
      <c r="P454" s="86"/>
      <c r="Q454" s="86"/>
      <c r="R454" s="86"/>
      <c r="S454" s="86"/>
      <c r="T454" s="87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T454" s="19" t="s">
        <v>143</v>
      </c>
      <c r="AU454" s="19" t="s">
        <v>87</v>
      </c>
    </row>
    <row r="455" s="13" customFormat="1">
      <c r="A455" s="13"/>
      <c r="B455" s="224"/>
      <c r="C455" s="225"/>
      <c r="D455" s="226" t="s">
        <v>145</v>
      </c>
      <c r="E455" s="227" t="s">
        <v>21</v>
      </c>
      <c r="F455" s="228" t="s">
        <v>816</v>
      </c>
      <c r="G455" s="225"/>
      <c r="H455" s="229">
        <v>74.591999999999999</v>
      </c>
      <c r="I455" s="230"/>
      <c r="J455" s="225"/>
      <c r="K455" s="225"/>
      <c r="L455" s="231"/>
      <c r="M455" s="232"/>
      <c r="N455" s="233"/>
      <c r="O455" s="233"/>
      <c r="P455" s="233"/>
      <c r="Q455" s="233"/>
      <c r="R455" s="233"/>
      <c r="S455" s="233"/>
      <c r="T455" s="234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5" t="s">
        <v>145</v>
      </c>
      <c r="AU455" s="235" t="s">
        <v>87</v>
      </c>
      <c r="AV455" s="13" t="s">
        <v>87</v>
      </c>
      <c r="AW455" s="13" t="s">
        <v>38</v>
      </c>
      <c r="AX455" s="13" t="s">
        <v>77</v>
      </c>
      <c r="AY455" s="235" t="s">
        <v>133</v>
      </c>
    </row>
    <row r="456" s="13" customFormat="1">
      <c r="A456" s="13"/>
      <c r="B456" s="224"/>
      <c r="C456" s="225"/>
      <c r="D456" s="226" t="s">
        <v>145</v>
      </c>
      <c r="E456" s="227" t="s">
        <v>21</v>
      </c>
      <c r="F456" s="228" t="s">
        <v>817</v>
      </c>
      <c r="G456" s="225"/>
      <c r="H456" s="229">
        <v>52.75</v>
      </c>
      <c r="I456" s="230"/>
      <c r="J456" s="225"/>
      <c r="K456" s="225"/>
      <c r="L456" s="231"/>
      <c r="M456" s="232"/>
      <c r="N456" s="233"/>
      <c r="O456" s="233"/>
      <c r="P456" s="233"/>
      <c r="Q456" s="233"/>
      <c r="R456" s="233"/>
      <c r="S456" s="233"/>
      <c r="T456" s="234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35" t="s">
        <v>145</v>
      </c>
      <c r="AU456" s="235" t="s">
        <v>87</v>
      </c>
      <c r="AV456" s="13" t="s">
        <v>87</v>
      </c>
      <c r="AW456" s="13" t="s">
        <v>38</v>
      </c>
      <c r="AX456" s="13" t="s">
        <v>77</v>
      </c>
      <c r="AY456" s="235" t="s">
        <v>133</v>
      </c>
    </row>
    <row r="457" s="13" customFormat="1">
      <c r="A457" s="13"/>
      <c r="B457" s="224"/>
      <c r="C457" s="225"/>
      <c r="D457" s="226" t="s">
        <v>145</v>
      </c>
      <c r="E457" s="227" t="s">
        <v>21</v>
      </c>
      <c r="F457" s="228" t="s">
        <v>818</v>
      </c>
      <c r="G457" s="225"/>
      <c r="H457" s="229">
        <v>4.8600000000000003</v>
      </c>
      <c r="I457" s="230"/>
      <c r="J457" s="225"/>
      <c r="K457" s="225"/>
      <c r="L457" s="231"/>
      <c r="M457" s="232"/>
      <c r="N457" s="233"/>
      <c r="O457" s="233"/>
      <c r="P457" s="233"/>
      <c r="Q457" s="233"/>
      <c r="R457" s="233"/>
      <c r="S457" s="233"/>
      <c r="T457" s="234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35" t="s">
        <v>145</v>
      </c>
      <c r="AU457" s="235" t="s">
        <v>87</v>
      </c>
      <c r="AV457" s="13" t="s">
        <v>87</v>
      </c>
      <c r="AW457" s="13" t="s">
        <v>38</v>
      </c>
      <c r="AX457" s="13" t="s">
        <v>77</v>
      </c>
      <c r="AY457" s="235" t="s">
        <v>133</v>
      </c>
    </row>
    <row r="458" s="14" customFormat="1">
      <c r="A458" s="14"/>
      <c r="B458" s="246"/>
      <c r="C458" s="247"/>
      <c r="D458" s="226" t="s">
        <v>145</v>
      </c>
      <c r="E458" s="248" t="s">
        <v>21</v>
      </c>
      <c r="F458" s="249" t="s">
        <v>283</v>
      </c>
      <c r="G458" s="247"/>
      <c r="H458" s="250">
        <v>132.202</v>
      </c>
      <c r="I458" s="251"/>
      <c r="J458" s="247"/>
      <c r="K458" s="247"/>
      <c r="L458" s="252"/>
      <c r="M458" s="253"/>
      <c r="N458" s="254"/>
      <c r="O458" s="254"/>
      <c r="P458" s="254"/>
      <c r="Q458" s="254"/>
      <c r="R458" s="254"/>
      <c r="S458" s="254"/>
      <c r="T458" s="255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56" t="s">
        <v>145</v>
      </c>
      <c r="AU458" s="256" t="s">
        <v>87</v>
      </c>
      <c r="AV458" s="14" t="s">
        <v>141</v>
      </c>
      <c r="AW458" s="14" t="s">
        <v>38</v>
      </c>
      <c r="AX458" s="14" t="s">
        <v>85</v>
      </c>
      <c r="AY458" s="256" t="s">
        <v>133</v>
      </c>
    </row>
    <row r="459" s="2" customFormat="1" ht="16.5" customHeight="1">
      <c r="A459" s="40"/>
      <c r="B459" s="41"/>
      <c r="C459" s="236" t="s">
        <v>819</v>
      </c>
      <c r="D459" s="236" t="s">
        <v>225</v>
      </c>
      <c r="E459" s="237" t="s">
        <v>820</v>
      </c>
      <c r="F459" s="238" t="s">
        <v>821</v>
      </c>
      <c r="G459" s="239" t="s">
        <v>139</v>
      </c>
      <c r="H459" s="240">
        <v>132.202</v>
      </c>
      <c r="I459" s="241"/>
      <c r="J459" s="242">
        <f>ROUND(I459*H459,2)</f>
        <v>0</v>
      </c>
      <c r="K459" s="238" t="s">
        <v>140</v>
      </c>
      <c r="L459" s="243"/>
      <c r="M459" s="244" t="s">
        <v>21</v>
      </c>
      <c r="N459" s="245" t="s">
        <v>48</v>
      </c>
      <c r="O459" s="86"/>
      <c r="P459" s="215">
        <f>O459*H459</f>
        <v>0</v>
      </c>
      <c r="Q459" s="215">
        <v>0.0012999999999999999</v>
      </c>
      <c r="R459" s="215">
        <f>Q459*H459</f>
        <v>0.17186259999999998</v>
      </c>
      <c r="S459" s="215">
        <v>0</v>
      </c>
      <c r="T459" s="216">
        <f>S459*H459</f>
        <v>0</v>
      </c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R459" s="217" t="s">
        <v>287</v>
      </c>
      <c r="AT459" s="217" t="s">
        <v>225</v>
      </c>
      <c r="AU459" s="217" t="s">
        <v>87</v>
      </c>
      <c r="AY459" s="19" t="s">
        <v>133</v>
      </c>
      <c r="BE459" s="218">
        <f>IF(N459="základní",J459,0)</f>
        <v>0</v>
      </c>
      <c r="BF459" s="218">
        <f>IF(N459="snížená",J459,0)</f>
        <v>0</v>
      </c>
      <c r="BG459" s="218">
        <f>IF(N459="zákl. přenesená",J459,0)</f>
        <v>0</v>
      </c>
      <c r="BH459" s="218">
        <f>IF(N459="sníž. přenesená",J459,0)</f>
        <v>0</v>
      </c>
      <c r="BI459" s="218">
        <f>IF(N459="nulová",J459,0)</f>
        <v>0</v>
      </c>
      <c r="BJ459" s="19" t="s">
        <v>85</v>
      </c>
      <c r="BK459" s="218">
        <f>ROUND(I459*H459,2)</f>
        <v>0</v>
      </c>
      <c r="BL459" s="19" t="s">
        <v>232</v>
      </c>
      <c r="BM459" s="217" t="s">
        <v>822</v>
      </c>
    </row>
    <row r="460" s="13" customFormat="1">
      <c r="A460" s="13"/>
      <c r="B460" s="224"/>
      <c r="C460" s="225"/>
      <c r="D460" s="226" t="s">
        <v>145</v>
      </c>
      <c r="E460" s="227" t="s">
        <v>21</v>
      </c>
      <c r="F460" s="228" t="s">
        <v>823</v>
      </c>
      <c r="G460" s="225"/>
      <c r="H460" s="229">
        <v>132.202</v>
      </c>
      <c r="I460" s="230"/>
      <c r="J460" s="225"/>
      <c r="K460" s="225"/>
      <c r="L460" s="231"/>
      <c r="M460" s="232"/>
      <c r="N460" s="233"/>
      <c r="O460" s="233"/>
      <c r="P460" s="233"/>
      <c r="Q460" s="233"/>
      <c r="R460" s="233"/>
      <c r="S460" s="233"/>
      <c r="T460" s="234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35" t="s">
        <v>145</v>
      </c>
      <c r="AU460" s="235" t="s">
        <v>87</v>
      </c>
      <c r="AV460" s="13" t="s">
        <v>87</v>
      </c>
      <c r="AW460" s="13" t="s">
        <v>38</v>
      </c>
      <c r="AX460" s="13" t="s">
        <v>85</v>
      </c>
      <c r="AY460" s="235" t="s">
        <v>133</v>
      </c>
    </row>
    <row r="461" s="2" customFormat="1" ht="33" customHeight="1">
      <c r="A461" s="40"/>
      <c r="B461" s="41"/>
      <c r="C461" s="206" t="s">
        <v>824</v>
      </c>
      <c r="D461" s="206" t="s">
        <v>136</v>
      </c>
      <c r="E461" s="207" t="s">
        <v>825</v>
      </c>
      <c r="F461" s="208" t="s">
        <v>826</v>
      </c>
      <c r="G461" s="209" t="s">
        <v>235</v>
      </c>
      <c r="H461" s="210">
        <v>0.17199999999999999</v>
      </c>
      <c r="I461" s="211"/>
      <c r="J461" s="212">
        <f>ROUND(I461*H461,2)</f>
        <v>0</v>
      </c>
      <c r="K461" s="208" t="s">
        <v>140</v>
      </c>
      <c r="L461" s="46"/>
      <c r="M461" s="213" t="s">
        <v>21</v>
      </c>
      <c r="N461" s="214" t="s">
        <v>48</v>
      </c>
      <c r="O461" s="86"/>
      <c r="P461" s="215">
        <f>O461*H461</f>
        <v>0</v>
      </c>
      <c r="Q461" s="215">
        <v>0</v>
      </c>
      <c r="R461" s="215">
        <f>Q461*H461</f>
        <v>0</v>
      </c>
      <c r="S461" s="215">
        <v>0</v>
      </c>
      <c r="T461" s="216">
        <f>S461*H461</f>
        <v>0</v>
      </c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R461" s="217" t="s">
        <v>232</v>
      </c>
      <c r="AT461" s="217" t="s">
        <v>136</v>
      </c>
      <c r="AU461" s="217" t="s">
        <v>87</v>
      </c>
      <c r="AY461" s="19" t="s">
        <v>133</v>
      </c>
      <c r="BE461" s="218">
        <f>IF(N461="základní",J461,0)</f>
        <v>0</v>
      </c>
      <c r="BF461" s="218">
        <f>IF(N461="snížená",J461,0)</f>
        <v>0</v>
      </c>
      <c r="BG461" s="218">
        <f>IF(N461="zákl. přenesená",J461,0)</f>
        <v>0</v>
      </c>
      <c r="BH461" s="218">
        <f>IF(N461="sníž. přenesená",J461,0)</f>
        <v>0</v>
      </c>
      <c r="BI461" s="218">
        <f>IF(N461="nulová",J461,0)</f>
        <v>0</v>
      </c>
      <c r="BJ461" s="19" t="s">
        <v>85</v>
      </c>
      <c r="BK461" s="218">
        <f>ROUND(I461*H461,2)</f>
        <v>0</v>
      </c>
      <c r="BL461" s="19" t="s">
        <v>232</v>
      </c>
      <c r="BM461" s="217" t="s">
        <v>827</v>
      </c>
    </row>
    <row r="462" s="2" customFormat="1">
      <c r="A462" s="40"/>
      <c r="B462" s="41"/>
      <c r="C462" s="42"/>
      <c r="D462" s="219" t="s">
        <v>143</v>
      </c>
      <c r="E462" s="42"/>
      <c r="F462" s="220" t="s">
        <v>828</v>
      </c>
      <c r="G462" s="42"/>
      <c r="H462" s="42"/>
      <c r="I462" s="221"/>
      <c r="J462" s="42"/>
      <c r="K462" s="42"/>
      <c r="L462" s="46"/>
      <c r="M462" s="268"/>
      <c r="N462" s="269"/>
      <c r="O462" s="270"/>
      <c r="P462" s="270"/>
      <c r="Q462" s="270"/>
      <c r="R462" s="270"/>
      <c r="S462" s="270"/>
      <c r="T462" s="271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T462" s="19" t="s">
        <v>143</v>
      </c>
      <c r="AU462" s="19" t="s">
        <v>87</v>
      </c>
    </row>
    <row r="463" s="2" customFormat="1" ht="6.96" customHeight="1">
      <c r="A463" s="40"/>
      <c r="B463" s="61"/>
      <c r="C463" s="62"/>
      <c r="D463" s="62"/>
      <c r="E463" s="62"/>
      <c r="F463" s="62"/>
      <c r="G463" s="62"/>
      <c r="H463" s="62"/>
      <c r="I463" s="62"/>
      <c r="J463" s="62"/>
      <c r="K463" s="62"/>
      <c r="L463" s="46"/>
      <c r="M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</row>
  </sheetData>
  <sheetProtection sheet="1" autoFilter="0" formatColumns="0" formatRows="0" objects="1" scenarios="1" spinCount="100000" saltValue="PdVkyiPvYeSBLGCSGA3EOueJdrLd3iYNqoYlEePJbnzxVdTuDBWWhhrmw63XqmefV61cExUDwrhBdpjtJhNrCQ==" hashValue="mV4lVoHUhILbnZcE/SftKQoO7MTOyDhTqGc+ffIwyRBhs3sQJJT+hHjgrdUxRUYhtDCPI9B+fMqnuyX/twb7Vw==" algorithmName="SHA-512" password="DA9B"/>
  <autoFilter ref="C98:K462"/>
  <mergeCells count="9">
    <mergeCell ref="E7:H7"/>
    <mergeCell ref="E9:H9"/>
    <mergeCell ref="E18:H18"/>
    <mergeCell ref="E27:H27"/>
    <mergeCell ref="E48:H48"/>
    <mergeCell ref="E50:H50"/>
    <mergeCell ref="E89:H89"/>
    <mergeCell ref="E91:H91"/>
    <mergeCell ref="L2:V2"/>
  </mergeCells>
  <hyperlinks>
    <hyperlink ref="F103" r:id="rId1" display="https://podminky.urs.cz/item/CS_URS_2025_01/612315302"/>
    <hyperlink ref="F106" r:id="rId2" display="https://podminky.urs.cz/item/CS_URS_2025_01/612325225"/>
    <hyperlink ref="F109" r:id="rId3" display="https://podminky.urs.cz/item/CS_URS_2025_01/631311125"/>
    <hyperlink ref="F112" r:id="rId4" display="https://podminky.urs.cz/item/CS_URS_2025_01/631319012"/>
    <hyperlink ref="F115" r:id="rId5" display="https://podminky.urs.cz/item/CS_URS_2025_01/632481213"/>
    <hyperlink ref="F118" r:id="rId6" display="https://podminky.urs.cz/item/CS_URS_2025_01/634112127"/>
    <hyperlink ref="F122" r:id="rId7" display="https://podminky.urs.cz/item/CS_URS_2025_01/941111112"/>
    <hyperlink ref="F125" r:id="rId8" display="https://podminky.urs.cz/item/CS_URS_2025_01/941111212"/>
    <hyperlink ref="F129" r:id="rId9" display="https://podminky.urs.cz/item/CS_URS_2025_01/941111812"/>
    <hyperlink ref="F132" r:id="rId10" display="https://podminky.urs.cz/item/CS_URS_2025_01/945421110"/>
    <hyperlink ref="F135" r:id="rId11" display="https://podminky.urs.cz/item/CS_URS_2025_01/949101112"/>
    <hyperlink ref="F138" r:id="rId12" display="https://podminky.urs.cz/item/CS_URS_2025_01/952901114"/>
    <hyperlink ref="F141" r:id="rId13" display="https://podminky.urs.cz/item/CS_URS_2025_01/961031311"/>
    <hyperlink ref="F147" r:id="rId14" display="https://podminky.urs.cz/item/CS_URS_2025_01/997013153"/>
    <hyperlink ref="F149" r:id="rId15" display="https://podminky.urs.cz/item/CS_URS_2025_01/997013501"/>
    <hyperlink ref="F151" r:id="rId16" display="https://podminky.urs.cz/item/CS_URS_2025_01/997013509"/>
    <hyperlink ref="F154" r:id="rId17" display="https://podminky.urs.cz/item/CS_URS_2025_01/997013871"/>
    <hyperlink ref="F157" r:id="rId18" display="https://podminky.urs.cz/item/CS_URS_2025_01/998011009"/>
    <hyperlink ref="F163" r:id="rId19" display="https://podminky.urs.cz/item/CS_URS_2025_01/998711112"/>
    <hyperlink ref="F166" r:id="rId20" display="https://podminky.urs.cz/item/CS_URS_2025_01/713111121"/>
    <hyperlink ref="F174" r:id="rId21" display="https://podminky.urs.cz/item/CS_URS_2025_01/713121111"/>
    <hyperlink ref="F180" r:id="rId22" display="https://podminky.urs.cz/item/CS_URS_2025_01/713131651"/>
    <hyperlink ref="F188" r:id="rId23" display="https://podminky.urs.cz/item/CS_URS_2025_01/998713112"/>
    <hyperlink ref="F200" r:id="rId24" display="https://podminky.urs.cz/item/CS_URS_2025_01/751398035"/>
    <hyperlink ref="F205" r:id="rId25" display="https://podminky.urs.cz/item/CS_URS_2025_01/751398856"/>
    <hyperlink ref="F208" r:id="rId26" display="https://podminky.urs.cz/item/CS_URS_2025_01/998751111"/>
    <hyperlink ref="F211" r:id="rId27" display="https://podminky.urs.cz/item/CS_URS_2025_01/762421818"/>
    <hyperlink ref="F217" r:id="rId28" display="https://podminky.urs.cz/item/CS_URS_2025_01/763164664"/>
    <hyperlink ref="F220" r:id="rId29" display="https://podminky.urs.cz/item/CS_URS_2025_01/998763322"/>
    <hyperlink ref="F231" r:id="rId30" display="https://podminky.urs.cz/item/CS_URS_2025_01/998764112"/>
    <hyperlink ref="F234" r:id="rId31" display="https://podminky.urs.cz/item/CS_URS_2025_01/766416243"/>
    <hyperlink ref="F243" r:id="rId32" display="https://podminky.urs.cz/item/CS_URS_2025_01/766431811"/>
    <hyperlink ref="F246" r:id="rId33" display="https://podminky.urs.cz/item/CS_URS_2025_01/766434443R"/>
    <hyperlink ref="F254" r:id="rId34" display="https://podminky.urs.cz/item/CS_URS_2025_01/766694116"/>
    <hyperlink ref="F272" r:id="rId35" display="https://podminky.urs.cz/item/CS_URS_2025_01/766694126"/>
    <hyperlink ref="F285" r:id="rId36" display="https://podminky.urs.cz/item/CS_URS_2025_01/766699611"/>
    <hyperlink ref="F291" r:id="rId37" display="https://podminky.urs.cz/item/CS_URS_2025_01/766699761"/>
    <hyperlink ref="F299" r:id="rId38" display="https://podminky.urs.cz/item/CS_URS_2025_01/766699771"/>
    <hyperlink ref="F302" r:id="rId39" display="https://podminky.urs.cz/item/CS_URS_2025_01/998766112"/>
    <hyperlink ref="F305" r:id="rId40" display="https://podminky.urs.cz/item/CS_URS_2025_01/767416114"/>
    <hyperlink ref="F317" r:id="rId41" display="https://podminky.urs.cz/item/CS_URS_2025_01/767416128"/>
    <hyperlink ref="F320" r:id="rId42" display="https://podminky.urs.cz/item/CS_URS_2025_01/767416813"/>
    <hyperlink ref="F333" r:id="rId43" display="https://podminky.urs.cz/item/CS_URS_2025_01/767581802"/>
    <hyperlink ref="F338" r:id="rId44" display="https://podminky.urs.cz/item/CS_URS_2025_01/767583341"/>
    <hyperlink ref="F349" r:id="rId45" display="https://podminky.urs.cz/item/CS_URS_2025_01/767627309"/>
    <hyperlink ref="F352" r:id="rId46" display="https://podminky.urs.cz/item/CS_URS_2025_01/767627306"/>
    <hyperlink ref="F355" r:id="rId47" display="https://podminky.urs.cz/item/CS_URS_2025_01/767672811"/>
    <hyperlink ref="F358" r:id="rId48" display="https://podminky.urs.cz/item/CS_URS_2025_01/767896110"/>
    <hyperlink ref="F368" r:id="rId49" display="https://podminky.urs.cz/item/CS_URS_2025_01/767995115"/>
    <hyperlink ref="F373" r:id="rId50" display="https://podminky.urs.cz/item/CS_URS_2025_01/767995116"/>
    <hyperlink ref="F378" r:id="rId51" display="https://podminky.urs.cz/item/CS_URS_2025_01/998767112"/>
    <hyperlink ref="F381" r:id="rId52" display="https://podminky.urs.cz/item/CS_URS_2025_01/771474111"/>
    <hyperlink ref="F391" r:id="rId53" display="https://podminky.urs.cz/item/CS_URS_2025_01/998771112"/>
    <hyperlink ref="F394" r:id="rId54" display="https://podminky.urs.cz/item/CS_URS_2025_01/775413401"/>
    <hyperlink ref="F400" r:id="rId55" display="https://podminky.urs.cz/item/CS_URS_2025_01/775512421"/>
    <hyperlink ref="F403" r:id="rId56" display="https://podminky.urs.cz/item/CS_URS_2025_01/775591191"/>
    <hyperlink ref="F409" r:id="rId57" display="https://podminky.urs.cz/item/CS_URS_2025_01/775591311"/>
    <hyperlink ref="F412" r:id="rId58" display="https://podminky.urs.cz/item/CS_URS_2025_01/775591313"/>
    <hyperlink ref="F416" r:id="rId59" display="https://podminky.urs.cz/item/CS_URS_2025_01/775591316"/>
    <hyperlink ref="F420" r:id="rId60" display="https://podminky.urs.cz/item/CS_URS_2025_01/998775112"/>
    <hyperlink ref="F423" r:id="rId61" display="https://podminky.urs.cz/item/CS_URS_2025_01/781473810"/>
    <hyperlink ref="F429" r:id="rId62" display="https://podminky.urs.cz/item/CS_URS_2025_01/784111001"/>
    <hyperlink ref="F432" r:id="rId63" display="https://podminky.urs.cz/item/CS_URS_2025_01/784111011"/>
    <hyperlink ref="F439" r:id="rId64" display="https://podminky.urs.cz/item/CS_URS_2025_01/784181101"/>
    <hyperlink ref="F442" r:id="rId65" display="https://podminky.urs.cz/item/CS_URS_2025_01/784191001"/>
    <hyperlink ref="F445" r:id="rId66" display="https://podminky.urs.cz/item/CS_URS_2025_01/784191007"/>
    <hyperlink ref="F448" r:id="rId67" display="https://podminky.urs.cz/item/CS_URS_2025_01/784211101"/>
    <hyperlink ref="F454" r:id="rId68" display="https://podminky.urs.cz/item/CS_URS_2025_01/786626121"/>
    <hyperlink ref="F462" r:id="rId69" display="https://podminky.urs.cz/item/CS_URS_2025_01/99878611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87</v>
      </c>
    </row>
    <row r="4" s="1" customFormat="1" ht="24.96" customHeight="1">
      <c r="B4" s="22"/>
      <c r="D4" s="132" t="s">
        <v>91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zakázky'!K6</f>
        <v>Výměna oken obecního domu v Nymburku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92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829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21</v>
      </c>
      <c r="G11" s="40"/>
      <c r="H11" s="40"/>
      <c r="I11" s="134" t="s">
        <v>20</v>
      </c>
      <c r="J11" s="138" t="s">
        <v>21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zakázky'!AN8</f>
        <v>2. 4. 2025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26</v>
      </c>
      <c r="E14" s="40"/>
      <c r="F14" s="40"/>
      <c r="G14" s="40"/>
      <c r="H14" s="40"/>
      <c r="I14" s="134" t="s">
        <v>27</v>
      </c>
      <c r="J14" s="138" t="s">
        <v>28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29</v>
      </c>
      <c r="F15" s="40"/>
      <c r="G15" s="40"/>
      <c r="H15" s="40"/>
      <c r="I15" s="134" t="s">
        <v>30</v>
      </c>
      <c r="J15" s="138" t="s">
        <v>31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32</v>
      </c>
      <c r="E17" s="40"/>
      <c r="F17" s="40"/>
      <c r="G17" s="40"/>
      <c r="H17" s="40"/>
      <c r="I17" s="134" t="s">
        <v>27</v>
      </c>
      <c r="J17" s="35" t="str">
        <f>'Rekapitulace zakázky'!AN13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zakázky'!E14</f>
        <v>Vyplň údaj</v>
      </c>
      <c r="F18" s="138"/>
      <c r="G18" s="138"/>
      <c r="H18" s="138"/>
      <c r="I18" s="134" t="s">
        <v>30</v>
      </c>
      <c r="J18" s="35" t="str">
        <f>'Rekapitulace zakázky'!AN14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34</v>
      </c>
      <c r="E20" s="40"/>
      <c r="F20" s="40"/>
      <c r="G20" s="40"/>
      <c r="H20" s="40"/>
      <c r="I20" s="134" t="s">
        <v>27</v>
      </c>
      <c r="J20" s="138" t="s">
        <v>35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36</v>
      </c>
      <c r="F21" s="40"/>
      <c r="G21" s="40"/>
      <c r="H21" s="40"/>
      <c r="I21" s="134" t="s">
        <v>30</v>
      </c>
      <c r="J21" s="138" t="s">
        <v>37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39</v>
      </c>
      <c r="E23" s="40"/>
      <c r="F23" s="40"/>
      <c r="G23" s="40"/>
      <c r="H23" s="40"/>
      <c r="I23" s="134" t="s">
        <v>27</v>
      </c>
      <c r="J23" s="138" t="str">
        <f>IF('Rekapitulace zakázky'!AN19="","",'Rekapitulace zakázky'!AN19)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zakázky'!E20="","",'Rekapitulace zakázky'!E20)</f>
        <v xml:space="preserve"> </v>
      </c>
      <c r="F24" s="40"/>
      <c r="G24" s="40"/>
      <c r="H24" s="40"/>
      <c r="I24" s="134" t="s">
        <v>30</v>
      </c>
      <c r="J24" s="138" t="str">
        <f>IF('Rekapitulace zakázky'!AN20="","",'Rekapitulace zakázky'!AN20)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41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47.25" customHeight="1">
      <c r="A27" s="140"/>
      <c r="B27" s="141"/>
      <c r="C27" s="140"/>
      <c r="D27" s="140"/>
      <c r="E27" s="142" t="s">
        <v>42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43</v>
      </c>
      <c r="E30" s="40"/>
      <c r="F30" s="40"/>
      <c r="G30" s="40"/>
      <c r="H30" s="40"/>
      <c r="I30" s="40"/>
      <c r="J30" s="146">
        <f>ROUND(J82,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45</v>
      </c>
      <c r="G32" s="40"/>
      <c r="H32" s="40"/>
      <c r="I32" s="147" t="s">
        <v>44</v>
      </c>
      <c r="J32" s="147" t="s">
        <v>46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47</v>
      </c>
      <c r="E33" s="134" t="s">
        <v>48</v>
      </c>
      <c r="F33" s="149">
        <f>ROUND((SUM(BE82:BE97)),  2)</f>
        <v>0</v>
      </c>
      <c r="G33" s="40"/>
      <c r="H33" s="40"/>
      <c r="I33" s="150">
        <v>0.20999999999999999</v>
      </c>
      <c r="J33" s="149">
        <f>ROUND(((SUM(BE82:BE97))*I33),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49</v>
      </c>
      <c r="F34" s="149">
        <f>ROUND((SUM(BF82:BF97)),  2)</f>
        <v>0</v>
      </c>
      <c r="G34" s="40"/>
      <c r="H34" s="40"/>
      <c r="I34" s="150">
        <v>0.12</v>
      </c>
      <c r="J34" s="149">
        <f>ROUND(((SUM(BF82:BF97))*I34),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50</v>
      </c>
      <c r="F35" s="149">
        <f>ROUND((SUM(BG82:BG97)),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51</v>
      </c>
      <c r="F36" s="149">
        <f>ROUND((SUM(BH82:BH97)),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52</v>
      </c>
      <c r="F37" s="149">
        <f>ROUND((SUM(BI82:BI97)),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53</v>
      </c>
      <c r="E39" s="153"/>
      <c r="F39" s="153"/>
      <c r="G39" s="154" t="s">
        <v>54</v>
      </c>
      <c r="H39" s="155" t="s">
        <v>55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94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Výměna oken obecního domu v Nymburku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92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VON - Vedlejší a ostatní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22</v>
      </c>
      <c r="D52" s="42"/>
      <c r="E52" s="42"/>
      <c r="F52" s="29" t="str">
        <f>F12</f>
        <v>parc.č.: st. 333/2, k.ú. Nymburk</v>
      </c>
      <c r="G52" s="42"/>
      <c r="H52" s="42"/>
      <c r="I52" s="34" t="s">
        <v>24</v>
      </c>
      <c r="J52" s="74" t="str">
        <f>IF(J12="","",J12)</f>
        <v>2. 4. 2025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26</v>
      </c>
      <c r="D54" s="42"/>
      <c r="E54" s="42"/>
      <c r="F54" s="29" t="str">
        <f>E15</f>
        <v>Město Nymburk</v>
      </c>
      <c r="G54" s="42"/>
      <c r="H54" s="42"/>
      <c r="I54" s="34" t="s">
        <v>34</v>
      </c>
      <c r="J54" s="38" t="str">
        <f>E21</f>
        <v>BKN spol. s 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32</v>
      </c>
      <c r="D55" s="42"/>
      <c r="E55" s="42"/>
      <c r="F55" s="29" t="str">
        <f>IF(E18="","",E18)</f>
        <v>Vyplň údaj</v>
      </c>
      <c r="G55" s="42"/>
      <c r="H55" s="42"/>
      <c r="I55" s="34" t="s">
        <v>39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95</v>
      </c>
      <c r="D57" s="164"/>
      <c r="E57" s="164"/>
      <c r="F57" s="164"/>
      <c r="G57" s="164"/>
      <c r="H57" s="164"/>
      <c r="I57" s="164"/>
      <c r="J57" s="165" t="s">
        <v>96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75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97</v>
      </c>
    </row>
    <row r="60" s="9" customFormat="1" ht="24.96" customHeight="1">
      <c r="A60" s="9"/>
      <c r="B60" s="167"/>
      <c r="C60" s="168"/>
      <c r="D60" s="169" t="s">
        <v>830</v>
      </c>
      <c r="E60" s="170"/>
      <c r="F60" s="170"/>
      <c r="G60" s="170"/>
      <c r="H60" s="170"/>
      <c r="I60" s="170"/>
      <c r="J60" s="171">
        <f>J83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831</v>
      </c>
      <c r="E61" s="176"/>
      <c r="F61" s="176"/>
      <c r="G61" s="176"/>
      <c r="H61" s="176"/>
      <c r="I61" s="176"/>
      <c r="J61" s="177">
        <f>J84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832</v>
      </c>
      <c r="E62" s="176"/>
      <c r="F62" s="176"/>
      <c r="G62" s="176"/>
      <c r="H62" s="176"/>
      <c r="I62" s="176"/>
      <c r="J62" s="177">
        <f>J91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118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16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162" t="str">
        <f>E7</f>
        <v>Výměna oken obecního domu v Nymburku</v>
      </c>
      <c r="F72" s="34"/>
      <c r="G72" s="34"/>
      <c r="H72" s="34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92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>VON - Vedlejší a ostatní náklady</v>
      </c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22</v>
      </c>
      <c r="D76" s="42"/>
      <c r="E76" s="42"/>
      <c r="F76" s="29" t="str">
        <f>F12</f>
        <v>parc.č.: st. 333/2, k.ú. Nymburk</v>
      </c>
      <c r="G76" s="42"/>
      <c r="H76" s="42"/>
      <c r="I76" s="34" t="s">
        <v>24</v>
      </c>
      <c r="J76" s="74" t="str">
        <f>IF(J12="","",J12)</f>
        <v>2. 4. 2025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26</v>
      </c>
      <c r="D78" s="42"/>
      <c r="E78" s="42"/>
      <c r="F78" s="29" t="str">
        <f>E15</f>
        <v>Město Nymburk</v>
      </c>
      <c r="G78" s="42"/>
      <c r="H78" s="42"/>
      <c r="I78" s="34" t="s">
        <v>34</v>
      </c>
      <c r="J78" s="38" t="str">
        <f>E21</f>
        <v>BKN spol. s r.o.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32</v>
      </c>
      <c r="D79" s="42"/>
      <c r="E79" s="42"/>
      <c r="F79" s="29" t="str">
        <f>IF(E18="","",E18)</f>
        <v>Vyplň údaj</v>
      </c>
      <c r="G79" s="42"/>
      <c r="H79" s="42"/>
      <c r="I79" s="34" t="s">
        <v>39</v>
      </c>
      <c r="J79" s="38" t="str">
        <f>E24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79"/>
      <c r="B81" s="180"/>
      <c r="C81" s="181" t="s">
        <v>119</v>
      </c>
      <c r="D81" s="182" t="s">
        <v>62</v>
      </c>
      <c r="E81" s="182" t="s">
        <v>58</v>
      </c>
      <c r="F81" s="182" t="s">
        <v>59</v>
      </c>
      <c r="G81" s="182" t="s">
        <v>120</v>
      </c>
      <c r="H81" s="182" t="s">
        <v>121</v>
      </c>
      <c r="I81" s="182" t="s">
        <v>122</v>
      </c>
      <c r="J81" s="182" t="s">
        <v>96</v>
      </c>
      <c r="K81" s="183" t="s">
        <v>123</v>
      </c>
      <c r="L81" s="184"/>
      <c r="M81" s="94" t="s">
        <v>21</v>
      </c>
      <c r="N81" s="95" t="s">
        <v>47</v>
      </c>
      <c r="O81" s="95" t="s">
        <v>124</v>
      </c>
      <c r="P81" s="95" t="s">
        <v>125</v>
      </c>
      <c r="Q81" s="95" t="s">
        <v>126</v>
      </c>
      <c r="R81" s="95" t="s">
        <v>127</v>
      </c>
      <c r="S81" s="95" t="s">
        <v>128</v>
      </c>
      <c r="T81" s="96" t="s">
        <v>129</v>
      </c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</row>
    <row r="82" s="2" customFormat="1" ht="22.8" customHeight="1">
      <c r="A82" s="40"/>
      <c r="B82" s="41"/>
      <c r="C82" s="101" t="s">
        <v>130</v>
      </c>
      <c r="D82" s="42"/>
      <c r="E82" s="42"/>
      <c r="F82" s="42"/>
      <c r="G82" s="42"/>
      <c r="H82" s="42"/>
      <c r="I82" s="42"/>
      <c r="J82" s="185">
        <f>BK82</f>
        <v>0</v>
      </c>
      <c r="K82" s="42"/>
      <c r="L82" s="46"/>
      <c r="M82" s="97"/>
      <c r="N82" s="186"/>
      <c r="O82" s="98"/>
      <c r="P82" s="187">
        <f>P83</f>
        <v>0</v>
      </c>
      <c r="Q82" s="98"/>
      <c r="R82" s="187">
        <f>R83</f>
        <v>0</v>
      </c>
      <c r="S82" s="98"/>
      <c r="T82" s="188">
        <f>T83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76</v>
      </c>
      <c r="AU82" s="19" t="s">
        <v>97</v>
      </c>
      <c r="BK82" s="189">
        <f>BK83</f>
        <v>0</v>
      </c>
    </row>
    <row r="83" s="12" customFormat="1" ht="25.92" customHeight="1">
      <c r="A83" s="12"/>
      <c r="B83" s="190"/>
      <c r="C83" s="191"/>
      <c r="D83" s="192" t="s">
        <v>76</v>
      </c>
      <c r="E83" s="193" t="s">
        <v>88</v>
      </c>
      <c r="F83" s="193" t="s">
        <v>833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P84+P91</f>
        <v>0</v>
      </c>
      <c r="Q83" s="198"/>
      <c r="R83" s="199">
        <f>R84+R91</f>
        <v>0</v>
      </c>
      <c r="S83" s="198"/>
      <c r="T83" s="200">
        <f>T84+T91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141</v>
      </c>
      <c r="AT83" s="202" t="s">
        <v>76</v>
      </c>
      <c r="AU83" s="202" t="s">
        <v>77</v>
      </c>
      <c r="AY83" s="201" t="s">
        <v>133</v>
      </c>
      <c r="BK83" s="203">
        <f>BK84+BK91</f>
        <v>0</v>
      </c>
    </row>
    <row r="84" s="12" customFormat="1" ht="22.8" customHeight="1">
      <c r="A84" s="12"/>
      <c r="B84" s="190"/>
      <c r="C84" s="191"/>
      <c r="D84" s="192" t="s">
        <v>76</v>
      </c>
      <c r="E84" s="204" t="s">
        <v>834</v>
      </c>
      <c r="F84" s="204" t="s">
        <v>835</v>
      </c>
      <c r="G84" s="191"/>
      <c r="H84" s="191"/>
      <c r="I84" s="194"/>
      <c r="J84" s="205">
        <f>BK84</f>
        <v>0</v>
      </c>
      <c r="K84" s="191"/>
      <c r="L84" s="196"/>
      <c r="M84" s="197"/>
      <c r="N84" s="198"/>
      <c r="O84" s="198"/>
      <c r="P84" s="199">
        <f>SUM(P85:P90)</f>
        <v>0</v>
      </c>
      <c r="Q84" s="198"/>
      <c r="R84" s="199">
        <f>SUM(R85:R90)</f>
        <v>0</v>
      </c>
      <c r="S84" s="198"/>
      <c r="T84" s="200">
        <f>SUM(T85:T90)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141</v>
      </c>
      <c r="AT84" s="202" t="s">
        <v>76</v>
      </c>
      <c r="AU84" s="202" t="s">
        <v>85</v>
      </c>
      <c r="AY84" s="201" t="s">
        <v>133</v>
      </c>
      <c r="BK84" s="203">
        <f>SUM(BK85:BK90)</f>
        <v>0</v>
      </c>
    </row>
    <row r="85" s="2" customFormat="1" ht="24.15" customHeight="1">
      <c r="A85" s="40"/>
      <c r="B85" s="41"/>
      <c r="C85" s="206" t="s">
        <v>85</v>
      </c>
      <c r="D85" s="206" t="s">
        <v>136</v>
      </c>
      <c r="E85" s="207" t="s">
        <v>836</v>
      </c>
      <c r="F85" s="208" t="s">
        <v>837</v>
      </c>
      <c r="G85" s="209" t="s">
        <v>838</v>
      </c>
      <c r="H85" s="210">
        <v>10</v>
      </c>
      <c r="I85" s="211"/>
      <c r="J85" s="212">
        <f>ROUND(I85*H85,2)</f>
        <v>0</v>
      </c>
      <c r="K85" s="208" t="s">
        <v>21</v>
      </c>
      <c r="L85" s="46"/>
      <c r="M85" s="213" t="s">
        <v>21</v>
      </c>
      <c r="N85" s="214" t="s">
        <v>48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839</v>
      </c>
      <c r="AT85" s="217" t="s">
        <v>136</v>
      </c>
      <c r="AU85" s="217" t="s">
        <v>87</v>
      </c>
      <c r="AY85" s="19" t="s">
        <v>133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85</v>
      </c>
      <c r="BK85" s="218">
        <f>ROUND(I85*H85,2)</f>
        <v>0</v>
      </c>
      <c r="BL85" s="19" t="s">
        <v>839</v>
      </c>
      <c r="BM85" s="217" t="s">
        <v>840</v>
      </c>
    </row>
    <row r="86" s="2" customFormat="1" ht="24.15" customHeight="1">
      <c r="A86" s="40"/>
      <c r="B86" s="41"/>
      <c r="C86" s="206" t="s">
        <v>87</v>
      </c>
      <c r="D86" s="206" t="s">
        <v>136</v>
      </c>
      <c r="E86" s="207" t="s">
        <v>841</v>
      </c>
      <c r="F86" s="208" t="s">
        <v>842</v>
      </c>
      <c r="G86" s="209" t="s">
        <v>326</v>
      </c>
      <c r="H86" s="210">
        <v>1</v>
      </c>
      <c r="I86" s="211"/>
      <c r="J86" s="212">
        <f>ROUND(I86*H86,2)</f>
        <v>0</v>
      </c>
      <c r="K86" s="208" t="s">
        <v>21</v>
      </c>
      <c r="L86" s="46"/>
      <c r="M86" s="213" t="s">
        <v>21</v>
      </c>
      <c r="N86" s="214" t="s">
        <v>48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839</v>
      </c>
      <c r="AT86" s="217" t="s">
        <v>136</v>
      </c>
      <c r="AU86" s="217" t="s">
        <v>87</v>
      </c>
      <c r="AY86" s="19" t="s">
        <v>133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85</v>
      </c>
      <c r="BK86" s="218">
        <f>ROUND(I86*H86,2)</f>
        <v>0</v>
      </c>
      <c r="BL86" s="19" t="s">
        <v>839</v>
      </c>
      <c r="BM86" s="217" t="s">
        <v>843</v>
      </c>
    </row>
    <row r="87" s="2" customFormat="1" ht="55.5" customHeight="1">
      <c r="A87" s="40"/>
      <c r="B87" s="41"/>
      <c r="C87" s="206" t="s">
        <v>153</v>
      </c>
      <c r="D87" s="206" t="s">
        <v>136</v>
      </c>
      <c r="E87" s="207" t="s">
        <v>844</v>
      </c>
      <c r="F87" s="208" t="s">
        <v>845</v>
      </c>
      <c r="G87" s="209" t="s">
        <v>149</v>
      </c>
      <c r="H87" s="210">
        <v>1</v>
      </c>
      <c r="I87" s="211"/>
      <c r="J87" s="212">
        <f>ROUND(I87*H87,2)</f>
        <v>0</v>
      </c>
      <c r="K87" s="208" t="s">
        <v>21</v>
      </c>
      <c r="L87" s="46"/>
      <c r="M87" s="213" t="s">
        <v>21</v>
      </c>
      <c r="N87" s="214" t="s">
        <v>48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839</v>
      </c>
      <c r="AT87" s="217" t="s">
        <v>136</v>
      </c>
      <c r="AU87" s="217" t="s">
        <v>87</v>
      </c>
      <c r="AY87" s="19" t="s">
        <v>133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85</v>
      </c>
      <c r="BK87" s="218">
        <f>ROUND(I87*H87,2)</f>
        <v>0</v>
      </c>
      <c r="BL87" s="19" t="s">
        <v>839</v>
      </c>
      <c r="BM87" s="217" t="s">
        <v>846</v>
      </c>
    </row>
    <row r="88" s="2" customFormat="1" ht="24.15" customHeight="1">
      <c r="A88" s="40"/>
      <c r="B88" s="41"/>
      <c r="C88" s="206" t="s">
        <v>141</v>
      </c>
      <c r="D88" s="206" t="s">
        <v>136</v>
      </c>
      <c r="E88" s="207" t="s">
        <v>847</v>
      </c>
      <c r="F88" s="208" t="s">
        <v>848</v>
      </c>
      <c r="G88" s="209" t="s">
        <v>326</v>
      </c>
      <c r="H88" s="210">
        <v>1</v>
      </c>
      <c r="I88" s="211"/>
      <c r="J88" s="212">
        <f>ROUND(I88*H88,2)</f>
        <v>0</v>
      </c>
      <c r="K88" s="208" t="s">
        <v>21</v>
      </c>
      <c r="L88" s="46"/>
      <c r="M88" s="213" t="s">
        <v>21</v>
      </c>
      <c r="N88" s="214" t="s">
        <v>48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839</v>
      </c>
      <c r="AT88" s="217" t="s">
        <v>136</v>
      </c>
      <c r="AU88" s="217" t="s">
        <v>87</v>
      </c>
      <c r="AY88" s="19" t="s">
        <v>133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85</v>
      </c>
      <c r="BK88" s="218">
        <f>ROUND(I88*H88,2)</f>
        <v>0</v>
      </c>
      <c r="BL88" s="19" t="s">
        <v>839</v>
      </c>
      <c r="BM88" s="217" t="s">
        <v>849</v>
      </c>
    </row>
    <row r="89" s="2" customFormat="1" ht="55.5" customHeight="1">
      <c r="A89" s="40"/>
      <c r="B89" s="41"/>
      <c r="C89" s="206" t="s">
        <v>165</v>
      </c>
      <c r="D89" s="206" t="s">
        <v>136</v>
      </c>
      <c r="E89" s="207" t="s">
        <v>850</v>
      </c>
      <c r="F89" s="208" t="s">
        <v>851</v>
      </c>
      <c r="G89" s="209" t="s">
        <v>326</v>
      </c>
      <c r="H89" s="210">
        <v>1</v>
      </c>
      <c r="I89" s="211"/>
      <c r="J89" s="212">
        <f>ROUND(I89*H89,2)</f>
        <v>0</v>
      </c>
      <c r="K89" s="208" t="s">
        <v>21</v>
      </c>
      <c r="L89" s="46"/>
      <c r="M89" s="213" t="s">
        <v>21</v>
      </c>
      <c r="N89" s="214" t="s">
        <v>48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839</v>
      </c>
      <c r="AT89" s="217" t="s">
        <v>136</v>
      </c>
      <c r="AU89" s="217" t="s">
        <v>87</v>
      </c>
      <c r="AY89" s="19" t="s">
        <v>133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85</v>
      </c>
      <c r="BK89" s="218">
        <f>ROUND(I89*H89,2)</f>
        <v>0</v>
      </c>
      <c r="BL89" s="19" t="s">
        <v>839</v>
      </c>
      <c r="BM89" s="217" t="s">
        <v>852</v>
      </c>
    </row>
    <row r="90" s="2" customFormat="1" ht="16.5" customHeight="1">
      <c r="A90" s="40"/>
      <c r="B90" s="41"/>
      <c r="C90" s="206" t="s">
        <v>134</v>
      </c>
      <c r="D90" s="206" t="s">
        <v>136</v>
      </c>
      <c r="E90" s="207" t="s">
        <v>853</v>
      </c>
      <c r="F90" s="208" t="s">
        <v>854</v>
      </c>
      <c r="G90" s="209" t="s">
        <v>149</v>
      </c>
      <c r="H90" s="210">
        <v>1</v>
      </c>
      <c r="I90" s="211"/>
      <c r="J90" s="212">
        <f>ROUND(I90*H90,2)</f>
        <v>0</v>
      </c>
      <c r="K90" s="208" t="s">
        <v>21</v>
      </c>
      <c r="L90" s="46"/>
      <c r="M90" s="213" t="s">
        <v>21</v>
      </c>
      <c r="N90" s="214" t="s">
        <v>48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839</v>
      </c>
      <c r="AT90" s="217" t="s">
        <v>136</v>
      </c>
      <c r="AU90" s="217" t="s">
        <v>87</v>
      </c>
      <c r="AY90" s="19" t="s">
        <v>133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85</v>
      </c>
      <c r="BK90" s="218">
        <f>ROUND(I90*H90,2)</f>
        <v>0</v>
      </c>
      <c r="BL90" s="19" t="s">
        <v>839</v>
      </c>
      <c r="BM90" s="217" t="s">
        <v>855</v>
      </c>
    </row>
    <row r="91" s="12" customFormat="1" ht="22.8" customHeight="1">
      <c r="A91" s="12"/>
      <c r="B91" s="190"/>
      <c r="C91" s="191"/>
      <c r="D91" s="192" t="s">
        <v>76</v>
      </c>
      <c r="E91" s="204" t="s">
        <v>77</v>
      </c>
      <c r="F91" s="204" t="s">
        <v>856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SUM(P92:P97)</f>
        <v>0</v>
      </c>
      <c r="Q91" s="198"/>
      <c r="R91" s="199">
        <f>SUM(R92:R97)</f>
        <v>0</v>
      </c>
      <c r="S91" s="198"/>
      <c r="T91" s="200">
        <f>SUM(T92:T97)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165</v>
      </c>
      <c r="AT91" s="202" t="s">
        <v>76</v>
      </c>
      <c r="AU91" s="202" t="s">
        <v>85</v>
      </c>
      <c r="AY91" s="201" t="s">
        <v>133</v>
      </c>
      <c r="BK91" s="203">
        <f>SUM(BK92:BK97)</f>
        <v>0</v>
      </c>
    </row>
    <row r="92" s="2" customFormat="1" ht="123" customHeight="1">
      <c r="A92" s="40"/>
      <c r="B92" s="41"/>
      <c r="C92" s="206" t="s">
        <v>179</v>
      </c>
      <c r="D92" s="206" t="s">
        <v>136</v>
      </c>
      <c r="E92" s="207" t="s">
        <v>857</v>
      </c>
      <c r="F92" s="208" t="s">
        <v>858</v>
      </c>
      <c r="G92" s="209" t="s">
        <v>326</v>
      </c>
      <c r="H92" s="210">
        <v>1</v>
      </c>
      <c r="I92" s="211"/>
      <c r="J92" s="212">
        <f>ROUND(I92*H92,2)</f>
        <v>0</v>
      </c>
      <c r="K92" s="208" t="s">
        <v>21</v>
      </c>
      <c r="L92" s="46"/>
      <c r="M92" s="213" t="s">
        <v>21</v>
      </c>
      <c r="N92" s="214" t="s">
        <v>48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839</v>
      </c>
      <c r="AT92" s="217" t="s">
        <v>136</v>
      </c>
      <c r="AU92" s="217" t="s">
        <v>87</v>
      </c>
      <c r="AY92" s="19" t="s">
        <v>133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85</v>
      </c>
      <c r="BK92" s="218">
        <f>ROUND(I92*H92,2)</f>
        <v>0</v>
      </c>
      <c r="BL92" s="19" t="s">
        <v>839</v>
      </c>
      <c r="BM92" s="217" t="s">
        <v>859</v>
      </c>
    </row>
    <row r="93" s="2" customFormat="1" ht="49.05" customHeight="1">
      <c r="A93" s="40"/>
      <c r="B93" s="41"/>
      <c r="C93" s="206" t="s">
        <v>185</v>
      </c>
      <c r="D93" s="206" t="s">
        <v>136</v>
      </c>
      <c r="E93" s="207" t="s">
        <v>860</v>
      </c>
      <c r="F93" s="208" t="s">
        <v>861</v>
      </c>
      <c r="G93" s="209" t="s">
        <v>326</v>
      </c>
      <c r="H93" s="210">
        <v>1</v>
      </c>
      <c r="I93" s="211"/>
      <c r="J93" s="212">
        <f>ROUND(I93*H93,2)</f>
        <v>0</v>
      </c>
      <c r="K93" s="208" t="s">
        <v>21</v>
      </c>
      <c r="L93" s="46"/>
      <c r="M93" s="213" t="s">
        <v>21</v>
      </c>
      <c r="N93" s="214" t="s">
        <v>48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839</v>
      </c>
      <c r="AT93" s="217" t="s">
        <v>136</v>
      </c>
      <c r="AU93" s="217" t="s">
        <v>87</v>
      </c>
      <c r="AY93" s="19" t="s">
        <v>133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85</v>
      </c>
      <c r="BK93" s="218">
        <f>ROUND(I93*H93,2)</f>
        <v>0</v>
      </c>
      <c r="BL93" s="19" t="s">
        <v>839</v>
      </c>
      <c r="BM93" s="217" t="s">
        <v>862</v>
      </c>
    </row>
    <row r="94" s="2" customFormat="1" ht="24.15" customHeight="1">
      <c r="A94" s="40"/>
      <c r="B94" s="41"/>
      <c r="C94" s="206" t="s">
        <v>177</v>
      </c>
      <c r="D94" s="206" t="s">
        <v>136</v>
      </c>
      <c r="E94" s="207" t="s">
        <v>863</v>
      </c>
      <c r="F94" s="208" t="s">
        <v>864</v>
      </c>
      <c r="G94" s="209" t="s">
        <v>326</v>
      </c>
      <c r="H94" s="210">
        <v>1</v>
      </c>
      <c r="I94" s="211"/>
      <c r="J94" s="212">
        <f>ROUND(I94*H94,2)</f>
        <v>0</v>
      </c>
      <c r="K94" s="208" t="s">
        <v>21</v>
      </c>
      <c r="L94" s="46"/>
      <c r="M94" s="213" t="s">
        <v>21</v>
      </c>
      <c r="N94" s="214" t="s">
        <v>48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839</v>
      </c>
      <c r="AT94" s="217" t="s">
        <v>136</v>
      </c>
      <c r="AU94" s="217" t="s">
        <v>87</v>
      </c>
      <c r="AY94" s="19" t="s">
        <v>133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85</v>
      </c>
      <c r="BK94" s="218">
        <f>ROUND(I94*H94,2)</f>
        <v>0</v>
      </c>
      <c r="BL94" s="19" t="s">
        <v>839</v>
      </c>
      <c r="BM94" s="217" t="s">
        <v>865</v>
      </c>
    </row>
    <row r="95" s="2" customFormat="1" ht="37.8" customHeight="1">
      <c r="A95" s="40"/>
      <c r="B95" s="41"/>
      <c r="C95" s="206" t="s">
        <v>196</v>
      </c>
      <c r="D95" s="206" t="s">
        <v>136</v>
      </c>
      <c r="E95" s="207" t="s">
        <v>866</v>
      </c>
      <c r="F95" s="208" t="s">
        <v>867</v>
      </c>
      <c r="G95" s="209" t="s">
        <v>326</v>
      </c>
      <c r="H95" s="210">
        <v>1</v>
      </c>
      <c r="I95" s="211"/>
      <c r="J95" s="212">
        <f>ROUND(I95*H95,2)</f>
        <v>0</v>
      </c>
      <c r="K95" s="208" t="s">
        <v>21</v>
      </c>
      <c r="L95" s="46"/>
      <c r="M95" s="213" t="s">
        <v>21</v>
      </c>
      <c r="N95" s="214" t="s">
        <v>48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839</v>
      </c>
      <c r="AT95" s="217" t="s">
        <v>136</v>
      </c>
      <c r="AU95" s="217" t="s">
        <v>87</v>
      </c>
      <c r="AY95" s="19" t="s">
        <v>133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85</v>
      </c>
      <c r="BK95" s="218">
        <f>ROUND(I95*H95,2)</f>
        <v>0</v>
      </c>
      <c r="BL95" s="19" t="s">
        <v>839</v>
      </c>
      <c r="BM95" s="217" t="s">
        <v>868</v>
      </c>
    </row>
    <row r="96" s="2" customFormat="1">
      <c r="A96" s="40"/>
      <c r="B96" s="41"/>
      <c r="C96" s="42"/>
      <c r="D96" s="226" t="s">
        <v>869</v>
      </c>
      <c r="E96" s="42"/>
      <c r="F96" s="272" t="s">
        <v>870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869</v>
      </c>
      <c r="AU96" s="19" t="s">
        <v>87</v>
      </c>
    </row>
    <row r="97" s="2" customFormat="1" ht="37.8" customHeight="1">
      <c r="A97" s="40"/>
      <c r="B97" s="41"/>
      <c r="C97" s="206" t="s">
        <v>203</v>
      </c>
      <c r="D97" s="206" t="s">
        <v>136</v>
      </c>
      <c r="E97" s="207" t="s">
        <v>871</v>
      </c>
      <c r="F97" s="208" t="s">
        <v>872</v>
      </c>
      <c r="G97" s="209" t="s">
        <v>326</v>
      </c>
      <c r="H97" s="210">
        <v>1</v>
      </c>
      <c r="I97" s="211"/>
      <c r="J97" s="212">
        <f>ROUND(I97*H97,2)</f>
        <v>0</v>
      </c>
      <c r="K97" s="208" t="s">
        <v>21</v>
      </c>
      <c r="L97" s="46"/>
      <c r="M97" s="273" t="s">
        <v>21</v>
      </c>
      <c r="N97" s="274" t="s">
        <v>48</v>
      </c>
      <c r="O97" s="270"/>
      <c r="P97" s="275">
        <f>O97*H97</f>
        <v>0</v>
      </c>
      <c r="Q97" s="275">
        <v>0</v>
      </c>
      <c r="R97" s="275">
        <f>Q97*H97</f>
        <v>0</v>
      </c>
      <c r="S97" s="275">
        <v>0</v>
      </c>
      <c r="T97" s="27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839</v>
      </c>
      <c r="AT97" s="217" t="s">
        <v>136</v>
      </c>
      <c r="AU97" s="217" t="s">
        <v>87</v>
      </c>
      <c r="AY97" s="19" t="s">
        <v>133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85</v>
      </c>
      <c r="BK97" s="218">
        <f>ROUND(I97*H97,2)</f>
        <v>0</v>
      </c>
      <c r="BL97" s="19" t="s">
        <v>839</v>
      </c>
      <c r="BM97" s="217" t="s">
        <v>873</v>
      </c>
    </row>
    <row r="98" s="2" customFormat="1" ht="6.96" customHeight="1">
      <c r="A98" s="40"/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46"/>
      <c r="M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</sheetData>
  <sheetProtection sheet="1" autoFilter="0" formatColumns="0" formatRows="0" objects="1" scenarios="1" spinCount="100000" saltValue="C1G9/OoHRdQ4N0QXlZzFahdqTwPL3r3Dh002CU5QtJUVGpJKdiTQpJvVqVa5vU+NaimNgrCoC1FCby6XXj47cQ==" hashValue="VHH6khstonwCJN1DFv531JrYC4WRWS44mgU/uXaGebbO88mybouVh3ezVh2hjwScGfAVO10UGp4kSk6zaHJTxA==" algorithmName="SHA-512" password="DA9B"/>
  <autoFilter ref="C81:K97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 topLeftCell="A124"/>
  </sheetViews>
  <cols>
    <col min="1" max="1" width="8.332031" style="277" customWidth="1"/>
    <col min="2" max="2" width="1.667969" style="277" customWidth="1"/>
    <col min="3" max="4" width="5" style="277" customWidth="1"/>
    <col min="5" max="5" width="11.66016" style="277" customWidth="1"/>
    <col min="6" max="6" width="9.160156" style="277" customWidth="1"/>
    <col min="7" max="7" width="5" style="277" customWidth="1"/>
    <col min="8" max="8" width="77.83203" style="277" customWidth="1"/>
    <col min="9" max="10" width="20" style="277" customWidth="1"/>
    <col min="11" max="11" width="1.667969" style="277" customWidth="1"/>
  </cols>
  <sheetData>
    <row r="1" s="1" customFormat="1" ht="37.5" customHeight="1"/>
    <row r="2" s="1" customFormat="1" ht="7.5" customHeight="1">
      <c r="B2" s="278"/>
      <c r="C2" s="279"/>
      <c r="D2" s="279"/>
      <c r="E2" s="279"/>
      <c r="F2" s="279"/>
      <c r="G2" s="279"/>
      <c r="H2" s="279"/>
      <c r="I2" s="279"/>
      <c r="J2" s="279"/>
      <c r="K2" s="280"/>
    </row>
    <row r="3" s="16" customFormat="1" ht="45" customHeight="1">
      <c r="B3" s="281"/>
      <c r="C3" s="282" t="s">
        <v>874</v>
      </c>
      <c r="D3" s="282"/>
      <c r="E3" s="282"/>
      <c r="F3" s="282"/>
      <c r="G3" s="282"/>
      <c r="H3" s="282"/>
      <c r="I3" s="282"/>
      <c r="J3" s="282"/>
      <c r="K3" s="283"/>
    </row>
    <row r="4" s="1" customFormat="1" ht="25.5" customHeight="1">
      <c r="B4" s="284"/>
      <c r="C4" s="285" t="s">
        <v>875</v>
      </c>
      <c r="D4" s="285"/>
      <c r="E4" s="285"/>
      <c r="F4" s="285"/>
      <c r="G4" s="285"/>
      <c r="H4" s="285"/>
      <c r="I4" s="285"/>
      <c r="J4" s="285"/>
      <c r="K4" s="286"/>
    </row>
    <row r="5" s="1" customFormat="1" ht="5.25" customHeight="1">
      <c r="B5" s="284"/>
      <c r="C5" s="287"/>
      <c r="D5" s="287"/>
      <c r="E5" s="287"/>
      <c r="F5" s="287"/>
      <c r="G5" s="287"/>
      <c r="H5" s="287"/>
      <c r="I5" s="287"/>
      <c r="J5" s="287"/>
      <c r="K5" s="286"/>
    </row>
    <row r="6" s="1" customFormat="1" ht="15" customHeight="1">
      <c r="B6" s="284"/>
      <c r="C6" s="288" t="s">
        <v>876</v>
      </c>
      <c r="D6" s="288"/>
      <c r="E6" s="288"/>
      <c r="F6" s="288"/>
      <c r="G6" s="288"/>
      <c r="H6" s="288"/>
      <c r="I6" s="288"/>
      <c r="J6" s="288"/>
      <c r="K6" s="286"/>
    </row>
    <row r="7" s="1" customFormat="1" ht="15" customHeight="1">
      <c r="B7" s="289"/>
      <c r="C7" s="288" t="s">
        <v>877</v>
      </c>
      <c r="D7" s="288"/>
      <c r="E7" s="288"/>
      <c r="F7" s="288"/>
      <c r="G7" s="288"/>
      <c r="H7" s="288"/>
      <c r="I7" s="288"/>
      <c r="J7" s="288"/>
      <c r="K7" s="286"/>
    </row>
    <row r="8" s="1" customFormat="1" ht="12.75" customHeight="1">
      <c r="B8" s="289"/>
      <c r="C8" s="288"/>
      <c r="D8" s="288"/>
      <c r="E8" s="288"/>
      <c r="F8" s="288"/>
      <c r="G8" s="288"/>
      <c r="H8" s="288"/>
      <c r="I8" s="288"/>
      <c r="J8" s="288"/>
      <c r="K8" s="286"/>
    </row>
    <row r="9" s="1" customFormat="1" ht="15" customHeight="1">
      <c r="B9" s="289"/>
      <c r="C9" s="288" t="s">
        <v>878</v>
      </c>
      <c r="D9" s="288"/>
      <c r="E9" s="288"/>
      <c r="F9" s="288"/>
      <c r="G9" s="288"/>
      <c r="H9" s="288"/>
      <c r="I9" s="288"/>
      <c r="J9" s="288"/>
      <c r="K9" s="286"/>
    </row>
    <row r="10" s="1" customFormat="1" ht="15" customHeight="1">
      <c r="B10" s="289"/>
      <c r="C10" s="288"/>
      <c r="D10" s="288" t="s">
        <v>879</v>
      </c>
      <c r="E10" s="288"/>
      <c r="F10" s="288"/>
      <c r="G10" s="288"/>
      <c r="H10" s="288"/>
      <c r="I10" s="288"/>
      <c r="J10" s="288"/>
      <c r="K10" s="286"/>
    </row>
    <row r="11" s="1" customFormat="1" ht="15" customHeight="1">
      <c r="B11" s="289"/>
      <c r="C11" s="290"/>
      <c r="D11" s="288" t="s">
        <v>880</v>
      </c>
      <c r="E11" s="288"/>
      <c r="F11" s="288"/>
      <c r="G11" s="288"/>
      <c r="H11" s="288"/>
      <c r="I11" s="288"/>
      <c r="J11" s="288"/>
      <c r="K11" s="286"/>
    </row>
    <row r="12" s="1" customFormat="1" ht="15" customHeight="1">
      <c r="B12" s="289"/>
      <c r="C12" s="290"/>
      <c r="D12" s="288"/>
      <c r="E12" s="288"/>
      <c r="F12" s="288"/>
      <c r="G12" s="288"/>
      <c r="H12" s="288"/>
      <c r="I12" s="288"/>
      <c r="J12" s="288"/>
      <c r="K12" s="286"/>
    </row>
    <row r="13" s="1" customFormat="1" ht="15" customHeight="1">
      <c r="B13" s="289"/>
      <c r="C13" s="290"/>
      <c r="D13" s="291" t="s">
        <v>881</v>
      </c>
      <c r="E13" s="288"/>
      <c r="F13" s="288"/>
      <c r="G13" s="288"/>
      <c r="H13" s="288"/>
      <c r="I13" s="288"/>
      <c r="J13" s="288"/>
      <c r="K13" s="286"/>
    </row>
    <row r="14" s="1" customFormat="1" ht="12.75" customHeight="1">
      <c r="B14" s="289"/>
      <c r="C14" s="290"/>
      <c r="D14" s="290"/>
      <c r="E14" s="290"/>
      <c r="F14" s="290"/>
      <c r="G14" s="290"/>
      <c r="H14" s="290"/>
      <c r="I14" s="290"/>
      <c r="J14" s="290"/>
      <c r="K14" s="286"/>
    </row>
    <row r="15" s="1" customFormat="1" ht="15" customHeight="1">
      <c r="B15" s="289"/>
      <c r="C15" s="290"/>
      <c r="D15" s="288" t="s">
        <v>882</v>
      </c>
      <c r="E15" s="288"/>
      <c r="F15" s="288"/>
      <c r="G15" s="288"/>
      <c r="H15" s="288"/>
      <c r="I15" s="288"/>
      <c r="J15" s="288"/>
      <c r="K15" s="286"/>
    </row>
    <row r="16" s="1" customFormat="1" ht="15" customHeight="1">
      <c r="B16" s="289"/>
      <c r="C16" s="290"/>
      <c r="D16" s="288" t="s">
        <v>883</v>
      </c>
      <c r="E16" s="288"/>
      <c r="F16" s="288"/>
      <c r="G16" s="288"/>
      <c r="H16" s="288"/>
      <c r="I16" s="288"/>
      <c r="J16" s="288"/>
      <c r="K16" s="286"/>
    </row>
    <row r="17" s="1" customFormat="1" ht="15" customHeight="1">
      <c r="B17" s="289"/>
      <c r="C17" s="290"/>
      <c r="D17" s="288" t="s">
        <v>884</v>
      </c>
      <c r="E17" s="288"/>
      <c r="F17" s="288"/>
      <c r="G17" s="288"/>
      <c r="H17" s="288"/>
      <c r="I17" s="288"/>
      <c r="J17" s="288"/>
      <c r="K17" s="286"/>
    </row>
    <row r="18" s="1" customFormat="1" ht="15" customHeight="1">
      <c r="B18" s="289"/>
      <c r="C18" s="290"/>
      <c r="D18" s="290"/>
      <c r="E18" s="292" t="s">
        <v>84</v>
      </c>
      <c r="F18" s="288" t="s">
        <v>885</v>
      </c>
      <c r="G18" s="288"/>
      <c r="H18" s="288"/>
      <c r="I18" s="288"/>
      <c r="J18" s="288"/>
      <c r="K18" s="286"/>
    </row>
    <row r="19" s="1" customFormat="1" ht="15" customHeight="1">
      <c r="B19" s="289"/>
      <c r="C19" s="290"/>
      <c r="D19" s="290"/>
      <c r="E19" s="292" t="s">
        <v>886</v>
      </c>
      <c r="F19" s="288" t="s">
        <v>887</v>
      </c>
      <c r="G19" s="288"/>
      <c r="H19" s="288"/>
      <c r="I19" s="288"/>
      <c r="J19" s="288"/>
      <c r="K19" s="286"/>
    </row>
    <row r="20" s="1" customFormat="1" ht="15" customHeight="1">
      <c r="B20" s="289"/>
      <c r="C20" s="290"/>
      <c r="D20" s="290"/>
      <c r="E20" s="292" t="s">
        <v>888</v>
      </c>
      <c r="F20" s="288" t="s">
        <v>889</v>
      </c>
      <c r="G20" s="288"/>
      <c r="H20" s="288"/>
      <c r="I20" s="288"/>
      <c r="J20" s="288"/>
      <c r="K20" s="286"/>
    </row>
    <row r="21" s="1" customFormat="1" ht="15" customHeight="1">
      <c r="B21" s="289"/>
      <c r="C21" s="290"/>
      <c r="D21" s="290"/>
      <c r="E21" s="292" t="s">
        <v>88</v>
      </c>
      <c r="F21" s="288" t="s">
        <v>89</v>
      </c>
      <c r="G21" s="288"/>
      <c r="H21" s="288"/>
      <c r="I21" s="288"/>
      <c r="J21" s="288"/>
      <c r="K21" s="286"/>
    </row>
    <row r="22" s="1" customFormat="1" ht="15" customHeight="1">
      <c r="B22" s="289"/>
      <c r="C22" s="290"/>
      <c r="D22" s="290"/>
      <c r="E22" s="292" t="s">
        <v>890</v>
      </c>
      <c r="F22" s="288" t="s">
        <v>891</v>
      </c>
      <c r="G22" s="288"/>
      <c r="H22" s="288"/>
      <c r="I22" s="288"/>
      <c r="J22" s="288"/>
      <c r="K22" s="286"/>
    </row>
    <row r="23" s="1" customFormat="1" ht="15" customHeight="1">
      <c r="B23" s="289"/>
      <c r="C23" s="290"/>
      <c r="D23" s="290"/>
      <c r="E23" s="292" t="s">
        <v>892</v>
      </c>
      <c r="F23" s="288" t="s">
        <v>893</v>
      </c>
      <c r="G23" s="288"/>
      <c r="H23" s="288"/>
      <c r="I23" s="288"/>
      <c r="J23" s="288"/>
      <c r="K23" s="286"/>
    </row>
    <row r="24" s="1" customFormat="1" ht="12.75" customHeight="1">
      <c r="B24" s="289"/>
      <c r="C24" s="290"/>
      <c r="D24" s="290"/>
      <c r="E24" s="290"/>
      <c r="F24" s="290"/>
      <c r="G24" s="290"/>
      <c r="H24" s="290"/>
      <c r="I24" s="290"/>
      <c r="J24" s="290"/>
      <c r="K24" s="286"/>
    </row>
    <row r="25" s="1" customFormat="1" ht="15" customHeight="1">
      <c r="B25" s="289"/>
      <c r="C25" s="288" t="s">
        <v>894</v>
      </c>
      <c r="D25" s="288"/>
      <c r="E25" s="288"/>
      <c r="F25" s="288"/>
      <c r="G25" s="288"/>
      <c r="H25" s="288"/>
      <c r="I25" s="288"/>
      <c r="J25" s="288"/>
      <c r="K25" s="286"/>
    </row>
    <row r="26" s="1" customFormat="1" ht="15" customHeight="1">
      <c r="B26" s="289"/>
      <c r="C26" s="288" t="s">
        <v>895</v>
      </c>
      <c r="D26" s="288"/>
      <c r="E26" s="288"/>
      <c r="F26" s="288"/>
      <c r="G26" s="288"/>
      <c r="H26" s="288"/>
      <c r="I26" s="288"/>
      <c r="J26" s="288"/>
      <c r="K26" s="286"/>
    </row>
    <row r="27" s="1" customFormat="1" ht="15" customHeight="1">
      <c r="B27" s="289"/>
      <c r="C27" s="288"/>
      <c r="D27" s="288" t="s">
        <v>896</v>
      </c>
      <c r="E27" s="288"/>
      <c r="F27" s="288"/>
      <c r="G27" s="288"/>
      <c r="H27" s="288"/>
      <c r="I27" s="288"/>
      <c r="J27" s="288"/>
      <c r="K27" s="286"/>
    </row>
    <row r="28" s="1" customFormat="1" ht="15" customHeight="1">
      <c r="B28" s="289"/>
      <c r="C28" s="290"/>
      <c r="D28" s="288" t="s">
        <v>897</v>
      </c>
      <c r="E28" s="288"/>
      <c r="F28" s="288"/>
      <c r="G28" s="288"/>
      <c r="H28" s="288"/>
      <c r="I28" s="288"/>
      <c r="J28" s="288"/>
      <c r="K28" s="286"/>
    </row>
    <row r="29" s="1" customFormat="1" ht="12.75" customHeight="1">
      <c r="B29" s="289"/>
      <c r="C29" s="290"/>
      <c r="D29" s="290"/>
      <c r="E29" s="290"/>
      <c r="F29" s="290"/>
      <c r="G29" s="290"/>
      <c r="H29" s="290"/>
      <c r="I29" s="290"/>
      <c r="J29" s="290"/>
      <c r="K29" s="286"/>
    </row>
    <row r="30" s="1" customFormat="1" ht="15" customHeight="1">
      <c r="B30" s="289"/>
      <c r="C30" s="290"/>
      <c r="D30" s="288" t="s">
        <v>898</v>
      </c>
      <c r="E30" s="288"/>
      <c r="F30" s="288"/>
      <c r="G30" s="288"/>
      <c r="H30" s="288"/>
      <c r="I30" s="288"/>
      <c r="J30" s="288"/>
      <c r="K30" s="286"/>
    </row>
    <row r="31" s="1" customFormat="1" ht="15" customHeight="1">
      <c r="B31" s="289"/>
      <c r="C31" s="290"/>
      <c r="D31" s="288" t="s">
        <v>899</v>
      </c>
      <c r="E31" s="288"/>
      <c r="F31" s="288"/>
      <c r="G31" s="288"/>
      <c r="H31" s="288"/>
      <c r="I31" s="288"/>
      <c r="J31" s="288"/>
      <c r="K31" s="286"/>
    </row>
    <row r="32" s="1" customFormat="1" ht="12.75" customHeight="1">
      <c r="B32" s="289"/>
      <c r="C32" s="290"/>
      <c r="D32" s="290"/>
      <c r="E32" s="290"/>
      <c r="F32" s="290"/>
      <c r="G32" s="290"/>
      <c r="H32" s="290"/>
      <c r="I32" s="290"/>
      <c r="J32" s="290"/>
      <c r="K32" s="286"/>
    </row>
    <row r="33" s="1" customFormat="1" ht="15" customHeight="1">
      <c r="B33" s="289"/>
      <c r="C33" s="290"/>
      <c r="D33" s="288" t="s">
        <v>900</v>
      </c>
      <c r="E33" s="288"/>
      <c r="F33" s="288"/>
      <c r="G33" s="288"/>
      <c r="H33" s="288"/>
      <c r="I33" s="288"/>
      <c r="J33" s="288"/>
      <c r="K33" s="286"/>
    </row>
    <row r="34" s="1" customFormat="1" ht="15" customHeight="1">
      <c r="B34" s="289"/>
      <c r="C34" s="290"/>
      <c r="D34" s="288" t="s">
        <v>901</v>
      </c>
      <c r="E34" s="288"/>
      <c r="F34" s="288"/>
      <c r="G34" s="288"/>
      <c r="H34" s="288"/>
      <c r="I34" s="288"/>
      <c r="J34" s="288"/>
      <c r="K34" s="286"/>
    </row>
    <row r="35" s="1" customFormat="1" ht="15" customHeight="1">
      <c r="B35" s="289"/>
      <c r="C35" s="290"/>
      <c r="D35" s="288" t="s">
        <v>902</v>
      </c>
      <c r="E35" s="288"/>
      <c r="F35" s="288"/>
      <c r="G35" s="288"/>
      <c r="H35" s="288"/>
      <c r="I35" s="288"/>
      <c r="J35" s="288"/>
      <c r="K35" s="286"/>
    </row>
    <row r="36" s="1" customFormat="1" ht="15" customHeight="1">
      <c r="B36" s="289"/>
      <c r="C36" s="290"/>
      <c r="D36" s="288"/>
      <c r="E36" s="291" t="s">
        <v>119</v>
      </c>
      <c r="F36" s="288"/>
      <c r="G36" s="288" t="s">
        <v>903</v>
      </c>
      <c r="H36" s="288"/>
      <c r="I36" s="288"/>
      <c r="J36" s="288"/>
      <c r="K36" s="286"/>
    </row>
    <row r="37" s="1" customFormat="1" ht="30.75" customHeight="1">
      <c r="B37" s="289"/>
      <c r="C37" s="290"/>
      <c r="D37" s="288"/>
      <c r="E37" s="291" t="s">
        <v>904</v>
      </c>
      <c r="F37" s="288"/>
      <c r="G37" s="288" t="s">
        <v>905</v>
      </c>
      <c r="H37" s="288"/>
      <c r="I37" s="288"/>
      <c r="J37" s="288"/>
      <c r="K37" s="286"/>
    </row>
    <row r="38" s="1" customFormat="1" ht="15" customHeight="1">
      <c r="B38" s="289"/>
      <c r="C38" s="290"/>
      <c r="D38" s="288"/>
      <c r="E38" s="291" t="s">
        <v>58</v>
      </c>
      <c r="F38" s="288"/>
      <c r="G38" s="288" t="s">
        <v>906</v>
      </c>
      <c r="H38" s="288"/>
      <c r="I38" s="288"/>
      <c r="J38" s="288"/>
      <c r="K38" s="286"/>
    </row>
    <row r="39" s="1" customFormat="1" ht="15" customHeight="1">
      <c r="B39" s="289"/>
      <c r="C39" s="290"/>
      <c r="D39" s="288"/>
      <c r="E39" s="291" t="s">
        <v>59</v>
      </c>
      <c r="F39" s="288"/>
      <c r="G39" s="288" t="s">
        <v>907</v>
      </c>
      <c r="H39" s="288"/>
      <c r="I39" s="288"/>
      <c r="J39" s="288"/>
      <c r="K39" s="286"/>
    </row>
    <row r="40" s="1" customFormat="1" ht="15" customHeight="1">
      <c r="B40" s="289"/>
      <c r="C40" s="290"/>
      <c r="D40" s="288"/>
      <c r="E40" s="291" t="s">
        <v>120</v>
      </c>
      <c r="F40" s="288"/>
      <c r="G40" s="288" t="s">
        <v>908</v>
      </c>
      <c r="H40" s="288"/>
      <c r="I40" s="288"/>
      <c r="J40" s="288"/>
      <c r="K40" s="286"/>
    </row>
    <row r="41" s="1" customFormat="1" ht="15" customHeight="1">
      <c r="B41" s="289"/>
      <c r="C41" s="290"/>
      <c r="D41" s="288"/>
      <c r="E41" s="291" t="s">
        <v>121</v>
      </c>
      <c r="F41" s="288"/>
      <c r="G41" s="288" t="s">
        <v>909</v>
      </c>
      <c r="H41" s="288"/>
      <c r="I41" s="288"/>
      <c r="J41" s="288"/>
      <c r="K41" s="286"/>
    </row>
    <row r="42" s="1" customFormat="1" ht="15" customHeight="1">
      <c r="B42" s="289"/>
      <c r="C42" s="290"/>
      <c r="D42" s="288"/>
      <c r="E42" s="291" t="s">
        <v>910</v>
      </c>
      <c r="F42" s="288"/>
      <c r="G42" s="288" t="s">
        <v>911</v>
      </c>
      <c r="H42" s="288"/>
      <c r="I42" s="288"/>
      <c r="J42" s="288"/>
      <c r="K42" s="286"/>
    </row>
    <row r="43" s="1" customFormat="1" ht="15" customHeight="1">
      <c r="B43" s="289"/>
      <c r="C43" s="290"/>
      <c r="D43" s="288"/>
      <c r="E43" s="291"/>
      <c r="F43" s="288"/>
      <c r="G43" s="288" t="s">
        <v>912</v>
      </c>
      <c r="H43" s="288"/>
      <c r="I43" s="288"/>
      <c r="J43" s="288"/>
      <c r="K43" s="286"/>
    </row>
    <row r="44" s="1" customFormat="1" ht="15" customHeight="1">
      <c r="B44" s="289"/>
      <c r="C44" s="290"/>
      <c r="D44" s="288"/>
      <c r="E44" s="291" t="s">
        <v>913</v>
      </c>
      <c r="F44" s="288"/>
      <c r="G44" s="288" t="s">
        <v>914</v>
      </c>
      <c r="H44" s="288"/>
      <c r="I44" s="288"/>
      <c r="J44" s="288"/>
      <c r="K44" s="286"/>
    </row>
    <row r="45" s="1" customFormat="1" ht="15" customHeight="1">
      <c r="B45" s="289"/>
      <c r="C45" s="290"/>
      <c r="D45" s="288"/>
      <c r="E45" s="291" t="s">
        <v>123</v>
      </c>
      <c r="F45" s="288"/>
      <c r="G45" s="288" t="s">
        <v>915</v>
      </c>
      <c r="H45" s="288"/>
      <c r="I45" s="288"/>
      <c r="J45" s="288"/>
      <c r="K45" s="286"/>
    </row>
    <row r="46" s="1" customFormat="1" ht="12.75" customHeight="1">
      <c r="B46" s="289"/>
      <c r="C46" s="290"/>
      <c r="D46" s="288"/>
      <c r="E46" s="288"/>
      <c r="F46" s="288"/>
      <c r="G46" s="288"/>
      <c r="H46" s="288"/>
      <c r="I46" s="288"/>
      <c r="J46" s="288"/>
      <c r="K46" s="286"/>
    </row>
    <row r="47" s="1" customFormat="1" ht="15" customHeight="1">
      <c r="B47" s="289"/>
      <c r="C47" s="290"/>
      <c r="D47" s="288" t="s">
        <v>916</v>
      </c>
      <c r="E47" s="288"/>
      <c r="F47" s="288"/>
      <c r="G47" s="288"/>
      <c r="H47" s="288"/>
      <c r="I47" s="288"/>
      <c r="J47" s="288"/>
      <c r="K47" s="286"/>
    </row>
    <row r="48" s="1" customFormat="1" ht="15" customHeight="1">
      <c r="B48" s="289"/>
      <c r="C48" s="290"/>
      <c r="D48" s="290"/>
      <c r="E48" s="288" t="s">
        <v>917</v>
      </c>
      <c r="F48" s="288"/>
      <c r="G48" s="288"/>
      <c r="H48" s="288"/>
      <c r="I48" s="288"/>
      <c r="J48" s="288"/>
      <c r="K48" s="286"/>
    </row>
    <row r="49" s="1" customFormat="1" ht="15" customHeight="1">
      <c r="B49" s="289"/>
      <c r="C49" s="290"/>
      <c r="D49" s="290"/>
      <c r="E49" s="288" t="s">
        <v>918</v>
      </c>
      <c r="F49" s="288"/>
      <c r="G49" s="288"/>
      <c r="H49" s="288"/>
      <c r="I49" s="288"/>
      <c r="J49" s="288"/>
      <c r="K49" s="286"/>
    </row>
    <row r="50" s="1" customFormat="1" ht="15" customHeight="1">
      <c r="B50" s="289"/>
      <c r="C50" s="290"/>
      <c r="D50" s="290"/>
      <c r="E50" s="288" t="s">
        <v>919</v>
      </c>
      <c r="F50" s="288"/>
      <c r="G50" s="288"/>
      <c r="H50" s="288"/>
      <c r="I50" s="288"/>
      <c r="J50" s="288"/>
      <c r="K50" s="286"/>
    </row>
    <row r="51" s="1" customFormat="1" ht="15" customHeight="1">
      <c r="B51" s="289"/>
      <c r="C51" s="290"/>
      <c r="D51" s="288" t="s">
        <v>920</v>
      </c>
      <c r="E51" s="288"/>
      <c r="F51" s="288"/>
      <c r="G51" s="288"/>
      <c r="H51" s="288"/>
      <c r="I51" s="288"/>
      <c r="J51" s="288"/>
      <c r="K51" s="286"/>
    </row>
    <row r="52" s="1" customFormat="1" ht="25.5" customHeight="1">
      <c r="B52" s="284"/>
      <c r="C52" s="285" t="s">
        <v>921</v>
      </c>
      <c r="D52" s="285"/>
      <c r="E52" s="285"/>
      <c r="F52" s="285"/>
      <c r="G52" s="285"/>
      <c r="H52" s="285"/>
      <c r="I52" s="285"/>
      <c r="J52" s="285"/>
      <c r="K52" s="286"/>
    </row>
    <row r="53" s="1" customFormat="1" ht="5.25" customHeight="1">
      <c r="B53" s="284"/>
      <c r="C53" s="287"/>
      <c r="D53" s="287"/>
      <c r="E53" s="287"/>
      <c r="F53" s="287"/>
      <c r="G53" s="287"/>
      <c r="H53" s="287"/>
      <c r="I53" s="287"/>
      <c r="J53" s="287"/>
      <c r="K53" s="286"/>
    </row>
    <row r="54" s="1" customFormat="1" ht="15" customHeight="1">
      <c r="B54" s="284"/>
      <c r="C54" s="288" t="s">
        <v>922</v>
      </c>
      <c r="D54" s="288"/>
      <c r="E54" s="288"/>
      <c r="F54" s="288"/>
      <c r="G54" s="288"/>
      <c r="H54" s="288"/>
      <c r="I54" s="288"/>
      <c r="J54" s="288"/>
      <c r="K54" s="286"/>
    </row>
    <row r="55" s="1" customFormat="1" ht="15" customHeight="1">
      <c r="B55" s="284"/>
      <c r="C55" s="288" t="s">
        <v>923</v>
      </c>
      <c r="D55" s="288"/>
      <c r="E55" s="288"/>
      <c r="F55" s="288"/>
      <c r="G55" s="288"/>
      <c r="H55" s="288"/>
      <c r="I55" s="288"/>
      <c r="J55" s="288"/>
      <c r="K55" s="286"/>
    </row>
    <row r="56" s="1" customFormat="1" ht="12.75" customHeight="1">
      <c r="B56" s="284"/>
      <c r="C56" s="288"/>
      <c r="D56" s="288"/>
      <c r="E56" s="288"/>
      <c r="F56" s="288"/>
      <c r="G56" s="288"/>
      <c r="H56" s="288"/>
      <c r="I56" s="288"/>
      <c r="J56" s="288"/>
      <c r="K56" s="286"/>
    </row>
    <row r="57" s="1" customFormat="1" ht="15" customHeight="1">
      <c r="B57" s="284"/>
      <c r="C57" s="288" t="s">
        <v>924</v>
      </c>
      <c r="D57" s="288"/>
      <c r="E57" s="288"/>
      <c r="F57" s="288"/>
      <c r="G57" s="288"/>
      <c r="H57" s="288"/>
      <c r="I57" s="288"/>
      <c r="J57" s="288"/>
      <c r="K57" s="286"/>
    </row>
    <row r="58" s="1" customFormat="1" ht="15" customHeight="1">
      <c r="B58" s="284"/>
      <c r="C58" s="290"/>
      <c r="D58" s="288" t="s">
        <v>925</v>
      </c>
      <c r="E58" s="288"/>
      <c r="F58" s="288"/>
      <c r="G58" s="288"/>
      <c r="H58" s="288"/>
      <c r="I58" s="288"/>
      <c r="J58" s="288"/>
      <c r="K58" s="286"/>
    </row>
    <row r="59" s="1" customFormat="1" ht="15" customHeight="1">
      <c r="B59" s="284"/>
      <c r="C59" s="290"/>
      <c r="D59" s="288" t="s">
        <v>926</v>
      </c>
      <c r="E59" s="288"/>
      <c r="F59" s="288"/>
      <c r="G59" s="288"/>
      <c r="H59" s="288"/>
      <c r="I59" s="288"/>
      <c r="J59" s="288"/>
      <c r="K59" s="286"/>
    </row>
    <row r="60" s="1" customFormat="1" ht="15" customHeight="1">
      <c r="B60" s="284"/>
      <c r="C60" s="290"/>
      <c r="D60" s="288" t="s">
        <v>927</v>
      </c>
      <c r="E60" s="288"/>
      <c r="F60" s="288"/>
      <c r="G60" s="288"/>
      <c r="H60" s="288"/>
      <c r="I60" s="288"/>
      <c r="J60" s="288"/>
      <c r="K60" s="286"/>
    </row>
    <row r="61" s="1" customFormat="1" ht="15" customHeight="1">
      <c r="B61" s="284"/>
      <c r="C61" s="290"/>
      <c r="D61" s="288" t="s">
        <v>928</v>
      </c>
      <c r="E61" s="288"/>
      <c r="F61" s="288"/>
      <c r="G61" s="288"/>
      <c r="H61" s="288"/>
      <c r="I61" s="288"/>
      <c r="J61" s="288"/>
      <c r="K61" s="286"/>
    </row>
    <row r="62" s="1" customFormat="1" ht="15" customHeight="1">
      <c r="B62" s="284"/>
      <c r="C62" s="290"/>
      <c r="D62" s="293" t="s">
        <v>929</v>
      </c>
      <c r="E62" s="293"/>
      <c r="F62" s="293"/>
      <c r="G62" s="293"/>
      <c r="H62" s="293"/>
      <c r="I62" s="293"/>
      <c r="J62" s="293"/>
      <c r="K62" s="286"/>
    </row>
    <row r="63" s="1" customFormat="1" ht="15" customHeight="1">
      <c r="B63" s="284"/>
      <c r="C63" s="290"/>
      <c r="D63" s="288" t="s">
        <v>930</v>
      </c>
      <c r="E63" s="288"/>
      <c r="F63" s="288"/>
      <c r="G63" s="288"/>
      <c r="H63" s="288"/>
      <c r="I63" s="288"/>
      <c r="J63" s="288"/>
      <c r="K63" s="286"/>
    </row>
    <row r="64" s="1" customFormat="1" ht="12.75" customHeight="1">
      <c r="B64" s="284"/>
      <c r="C64" s="290"/>
      <c r="D64" s="290"/>
      <c r="E64" s="294"/>
      <c r="F64" s="290"/>
      <c r="G64" s="290"/>
      <c r="H64" s="290"/>
      <c r="I64" s="290"/>
      <c r="J64" s="290"/>
      <c r="K64" s="286"/>
    </row>
    <row r="65" s="1" customFormat="1" ht="15" customHeight="1">
      <c r="B65" s="284"/>
      <c r="C65" s="290"/>
      <c r="D65" s="288" t="s">
        <v>931</v>
      </c>
      <c r="E65" s="288"/>
      <c r="F65" s="288"/>
      <c r="G65" s="288"/>
      <c r="H65" s="288"/>
      <c r="I65" s="288"/>
      <c r="J65" s="288"/>
      <c r="K65" s="286"/>
    </row>
    <row r="66" s="1" customFormat="1" ht="15" customHeight="1">
      <c r="B66" s="284"/>
      <c r="C66" s="290"/>
      <c r="D66" s="293" t="s">
        <v>932</v>
      </c>
      <c r="E66" s="293"/>
      <c r="F66" s="293"/>
      <c r="G66" s="293"/>
      <c r="H66" s="293"/>
      <c r="I66" s="293"/>
      <c r="J66" s="293"/>
      <c r="K66" s="286"/>
    </row>
    <row r="67" s="1" customFormat="1" ht="15" customHeight="1">
      <c r="B67" s="284"/>
      <c r="C67" s="290"/>
      <c r="D67" s="288" t="s">
        <v>933</v>
      </c>
      <c r="E67" s="288"/>
      <c r="F67" s="288"/>
      <c r="G67" s="288"/>
      <c r="H67" s="288"/>
      <c r="I67" s="288"/>
      <c r="J67" s="288"/>
      <c r="K67" s="286"/>
    </row>
    <row r="68" s="1" customFormat="1" ht="15" customHeight="1">
      <c r="B68" s="284"/>
      <c r="C68" s="290"/>
      <c r="D68" s="288" t="s">
        <v>934</v>
      </c>
      <c r="E68" s="288"/>
      <c r="F68" s="288"/>
      <c r="G68" s="288"/>
      <c r="H68" s="288"/>
      <c r="I68" s="288"/>
      <c r="J68" s="288"/>
      <c r="K68" s="286"/>
    </row>
    <row r="69" s="1" customFormat="1" ht="15" customHeight="1">
      <c r="B69" s="284"/>
      <c r="C69" s="290"/>
      <c r="D69" s="288" t="s">
        <v>935</v>
      </c>
      <c r="E69" s="288"/>
      <c r="F69" s="288"/>
      <c r="G69" s="288"/>
      <c r="H69" s="288"/>
      <c r="I69" s="288"/>
      <c r="J69" s="288"/>
      <c r="K69" s="286"/>
    </row>
    <row r="70" s="1" customFormat="1" ht="15" customHeight="1">
      <c r="B70" s="284"/>
      <c r="C70" s="290"/>
      <c r="D70" s="288" t="s">
        <v>936</v>
      </c>
      <c r="E70" s="288"/>
      <c r="F70" s="288"/>
      <c r="G70" s="288"/>
      <c r="H70" s="288"/>
      <c r="I70" s="288"/>
      <c r="J70" s="288"/>
      <c r="K70" s="286"/>
    </row>
    <row r="71" s="1" customFormat="1" ht="12.75" customHeight="1">
      <c r="B71" s="295"/>
      <c r="C71" s="296"/>
      <c r="D71" s="296"/>
      <c r="E71" s="296"/>
      <c r="F71" s="296"/>
      <c r="G71" s="296"/>
      <c r="H71" s="296"/>
      <c r="I71" s="296"/>
      <c r="J71" s="296"/>
      <c r="K71" s="297"/>
    </row>
    <row r="72" s="1" customFormat="1" ht="18.75" customHeight="1">
      <c r="B72" s="298"/>
      <c r="C72" s="298"/>
      <c r="D72" s="298"/>
      <c r="E72" s="298"/>
      <c r="F72" s="298"/>
      <c r="G72" s="298"/>
      <c r="H72" s="298"/>
      <c r="I72" s="298"/>
      <c r="J72" s="298"/>
      <c r="K72" s="299"/>
    </row>
    <row r="73" s="1" customFormat="1" ht="18.75" customHeight="1">
      <c r="B73" s="299"/>
      <c r="C73" s="299"/>
      <c r="D73" s="299"/>
      <c r="E73" s="299"/>
      <c r="F73" s="299"/>
      <c r="G73" s="299"/>
      <c r="H73" s="299"/>
      <c r="I73" s="299"/>
      <c r="J73" s="299"/>
      <c r="K73" s="299"/>
    </row>
    <row r="74" s="1" customFormat="1" ht="7.5" customHeight="1">
      <c r="B74" s="300"/>
      <c r="C74" s="301"/>
      <c r="D74" s="301"/>
      <c r="E74" s="301"/>
      <c r="F74" s="301"/>
      <c r="G74" s="301"/>
      <c r="H74" s="301"/>
      <c r="I74" s="301"/>
      <c r="J74" s="301"/>
      <c r="K74" s="302"/>
    </row>
    <row r="75" s="1" customFormat="1" ht="45" customHeight="1">
      <c r="B75" s="303"/>
      <c r="C75" s="304" t="s">
        <v>937</v>
      </c>
      <c r="D75" s="304"/>
      <c r="E75" s="304"/>
      <c r="F75" s="304"/>
      <c r="G75" s="304"/>
      <c r="H75" s="304"/>
      <c r="I75" s="304"/>
      <c r="J75" s="304"/>
      <c r="K75" s="305"/>
    </row>
    <row r="76" s="1" customFormat="1" ht="17.25" customHeight="1">
      <c r="B76" s="303"/>
      <c r="C76" s="306" t="s">
        <v>938</v>
      </c>
      <c r="D76" s="306"/>
      <c r="E76" s="306"/>
      <c r="F76" s="306" t="s">
        <v>939</v>
      </c>
      <c r="G76" s="307"/>
      <c r="H76" s="306" t="s">
        <v>59</v>
      </c>
      <c r="I76" s="306" t="s">
        <v>62</v>
      </c>
      <c r="J76" s="306" t="s">
        <v>940</v>
      </c>
      <c r="K76" s="305"/>
    </row>
    <row r="77" s="1" customFormat="1" ht="17.25" customHeight="1">
      <c r="B77" s="303"/>
      <c r="C77" s="308" t="s">
        <v>941</v>
      </c>
      <c r="D77" s="308"/>
      <c r="E77" s="308"/>
      <c r="F77" s="309" t="s">
        <v>942</v>
      </c>
      <c r="G77" s="310"/>
      <c r="H77" s="308"/>
      <c r="I77" s="308"/>
      <c r="J77" s="308" t="s">
        <v>943</v>
      </c>
      <c r="K77" s="305"/>
    </row>
    <row r="78" s="1" customFormat="1" ht="5.25" customHeight="1">
      <c r="B78" s="303"/>
      <c r="C78" s="311"/>
      <c r="D78" s="311"/>
      <c r="E78" s="311"/>
      <c r="F78" s="311"/>
      <c r="G78" s="312"/>
      <c r="H78" s="311"/>
      <c r="I78" s="311"/>
      <c r="J78" s="311"/>
      <c r="K78" s="305"/>
    </row>
    <row r="79" s="1" customFormat="1" ht="15" customHeight="1">
      <c r="B79" s="303"/>
      <c r="C79" s="291" t="s">
        <v>58</v>
      </c>
      <c r="D79" s="313"/>
      <c r="E79" s="313"/>
      <c r="F79" s="314" t="s">
        <v>944</v>
      </c>
      <c r="G79" s="315"/>
      <c r="H79" s="291" t="s">
        <v>945</v>
      </c>
      <c r="I79" s="291" t="s">
        <v>946</v>
      </c>
      <c r="J79" s="291">
        <v>20</v>
      </c>
      <c r="K79" s="305"/>
    </row>
    <row r="80" s="1" customFormat="1" ht="15" customHeight="1">
      <c r="B80" s="303"/>
      <c r="C80" s="291" t="s">
        <v>947</v>
      </c>
      <c r="D80" s="291"/>
      <c r="E80" s="291"/>
      <c r="F80" s="314" t="s">
        <v>944</v>
      </c>
      <c r="G80" s="315"/>
      <c r="H80" s="291" t="s">
        <v>948</v>
      </c>
      <c r="I80" s="291" t="s">
        <v>946</v>
      </c>
      <c r="J80" s="291">
        <v>120</v>
      </c>
      <c r="K80" s="305"/>
    </row>
    <row r="81" s="1" customFormat="1" ht="15" customHeight="1">
      <c r="B81" s="316"/>
      <c r="C81" s="291" t="s">
        <v>949</v>
      </c>
      <c r="D81" s="291"/>
      <c r="E81" s="291"/>
      <c r="F81" s="314" t="s">
        <v>950</v>
      </c>
      <c r="G81" s="315"/>
      <c r="H81" s="291" t="s">
        <v>951</v>
      </c>
      <c r="I81" s="291" t="s">
        <v>946</v>
      </c>
      <c r="J81" s="291">
        <v>50</v>
      </c>
      <c r="K81" s="305"/>
    </row>
    <row r="82" s="1" customFormat="1" ht="15" customHeight="1">
      <c r="B82" s="316"/>
      <c r="C82" s="291" t="s">
        <v>952</v>
      </c>
      <c r="D82" s="291"/>
      <c r="E82" s="291"/>
      <c r="F82" s="314" t="s">
        <v>944</v>
      </c>
      <c r="G82" s="315"/>
      <c r="H82" s="291" t="s">
        <v>953</v>
      </c>
      <c r="I82" s="291" t="s">
        <v>954</v>
      </c>
      <c r="J82" s="291"/>
      <c r="K82" s="305"/>
    </row>
    <row r="83" s="1" customFormat="1" ht="15" customHeight="1">
      <c r="B83" s="316"/>
      <c r="C83" s="317" t="s">
        <v>955</v>
      </c>
      <c r="D83" s="317"/>
      <c r="E83" s="317"/>
      <c r="F83" s="318" t="s">
        <v>950</v>
      </c>
      <c r="G83" s="317"/>
      <c r="H83" s="317" t="s">
        <v>956</v>
      </c>
      <c r="I83" s="317" t="s">
        <v>946</v>
      </c>
      <c r="J83" s="317">
        <v>15</v>
      </c>
      <c r="K83" s="305"/>
    </row>
    <row r="84" s="1" customFormat="1" ht="15" customHeight="1">
      <c r="B84" s="316"/>
      <c r="C84" s="317" t="s">
        <v>957</v>
      </c>
      <c r="D84" s="317"/>
      <c r="E84" s="317"/>
      <c r="F84" s="318" t="s">
        <v>950</v>
      </c>
      <c r="G84" s="317"/>
      <c r="H84" s="317" t="s">
        <v>958</v>
      </c>
      <c r="I84" s="317" t="s">
        <v>946</v>
      </c>
      <c r="J84" s="317">
        <v>15</v>
      </c>
      <c r="K84" s="305"/>
    </row>
    <row r="85" s="1" customFormat="1" ht="15" customHeight="1">
      <c r="B85" s="316"/>
      <c r="C85" s="317" t="s">
        <v>959</v>
      </c>
      <c r="D85" s="317"/>
      <c r="E85" s="317"/>
      <c r="F85" s="318" t="s">
        <v>950</v>
      </c>
      <c r="G85" s="317"/>
      <c r="H85" s="317" t="s">
        <v>960</v>
      </c>
      <c r="I85" s="317" t="s">
        <v>946</v>
      </c>
      <c r="J85" s="317">
        <v>20</v>
      </c>
      <c r="K85" s="305"/>
    </row>
    <row r="86" s="1" customFormat="1" ht="15" customHeight="1">
      <c r="B86" s="316"/>
      <c r="C86" s="317" t="s">
        <v>961</v>
      </c>
      <c r="D86" s="317"/>
      <c r="E86" s="317"/>
      <c r="F86" s="318" t="s">
        <v>950</v>
      </c>
      <c r="G86" s="317"/>
      <c r="H86" s="317" t="s">
        <v>962</v>
      </c>
      <c r="I86" s="317" t="s">
        <v>946</v>
      </c>
      <c r="J86" s="317">
        <v>20</v>
      </c>
      <c r="K86" s="305"/>
    </row>
    <row r="87" s="1" customFormat="1" ht="15" customHeight="1">
      <c r="B87" s="316"/>
      <c r="C87" s="291" t="s">
        <v>963</v>
      </c>
      <c r="D87" s="291"/>
      <c r="E87" s="291"/>
      <c r="F87" s="314" t="s">
        <v>950</v>
      </c>
      <c r="G87" s="315"/>
      <c r="H87" s="291" t="s">
        <v>964</v>
      </c>
      <c r="I87" s="291" t="s">
        <v>946</v>
      </c>
      <c r="J87" s="291">
        <v>50</v>
      </c>
      <c r="K87" s="305"/>
    </row>
    <row r="88" s="1" customFormat="1" ht="15" customHeight="1">
      <c r="B88" s="316"/>
      <c r="C88" s="291" t="s">
        <v>965</v>
      </c>
      <c r="D88" s="291"/>
      <c r="E88" s="291"/>
      <c r="F88" s="314" t="s">
        <v>950</v>
      </c>
      <c r="G88" s="315"/>
      <c r="H88" s="291" t="s">
        <v>966</v>
      </c>
      <c r="I88" s="291" t="s">
        <v>946</v>
      </c>
      <c r="J88" s="291">
        <v>20</v>
      </c>
      <c r="K88" s="305"/>
    </row>
    <row r="89" s="1" customFormat="1" ht="15" customHeight="1">
      <c r="B89" s="316"/>
      <c r="C89" s="291" t="s">
        <v>967</v>
      </c>
      <c r="D89" s="291"/>
      <c r="E89" s="291"/>
      <c r="F89" s="314" t="s">
        <v>950</v>
      </c>
      <c r="G89" s="315"/>
      <c r="H89" s="291" t="s">
        <v>968</v>
      </c>
      <c r="I89" s="291" t="s">
        <v>946</v>
      </c>
      <c r="J89" s="291">
        <v>20</v>
      </c>
      <c r="K89" s="305"/>
    </row>
    <row r="90" s="1" customFormat="1" ht="15" customHeight="1">
      <c r="B90" s="316"/>
      <c r="C90" s="291" t="s">
        <v>969</v>
      </c>
      <c r="D90" s="291"/>
      <c r="E90" s="291"/>
      <c r="F90" s="314" t="s">
        <v>950</v>
      </c>
      <c r="G90" s="315"/>
      <c r="H90" s="291" t="s">
        <v>970</v>
      </c>
      <c r="I90" s="291" t="s">
        <v>946</v>
      </c>
      <c r="J90" s="291">
        <v>50</v>
      </c>
      <c r="K90" s="305"/>
    </row>
    <row r="91" s="1" customFormat="1" ht="15" customHeight="1">
      <c r="B91" s="316"/>
      <c r="C91" s="291" t="s">
        <v>971</v>
      </c>
      <c r="D91" s="291"/>
      <c r="E91" s="291"/>
      <c r="F91" s="314" t="s">
        <v>950</v>
      </c>
      <c r="G91" s="315"/>
      <c r="H91" s="291" t="s">
        <v>971</v>
      </c>
      <c r="I91" s="291" t="s">
        <v>946</v>
      </c>
      <c r="J91" s="291">
        <v>50</v>
      </c>
      <c r="K91" s="305"/>
    </row>
    <row r="92" s="1" customFormat="1" ht="15" customHeight="1">
      <c r="B92" s="316"/>
      <c r="C92" s="291" t="s">
        <v>972</v>
      </c>
      <c r="D92" s="291"/>
      <c r="E92" s="291"/>
      <c r="F92" s="314" t="s">
        <v>950</v>
      </c>
      <c r="G92" s="315"/>
      <c r="H92" s="291" t="s">
        <v>973</v>
      </c>
      <c r="I92" s="291" t="s">
        <v>946</v>
      </c>
      <c r="J92" s="291">
        <v>255</v>
      </c>
      <c r="K92" s="305"/>
    </row>
    <row r="93" s="1" customFormat="1" ht="15" customHeight="1">
      <c r="B93" s="316"/>
      <c r="C93" s="291" t="s">
        <v>974</v>
      </c>
      <c r="D93" s="291"/>
      <c r="E93" s="291"/>
      <c r="F93" s="314" t="s">
        <v>944</v>
      </c>
      <c r="G93" s="315"/>
      <c r="H93" s="291" t="s">
        <v>975</v>
      </c>
      <c r="I93" s="291" t="s">
        <v>976</v>
      </c>
      <c r="J93" s="291"/>
      <c r="K93" s="305"/>
    </row>
    <row r="94" s="1" customFormat="1" ht="15" customHeight="1">
      <c r="B94" s="316"/>
      <c r="C94" s="291" t="s">
        <v>977</v>
      </c>
      <c r="D94" s="291"/>
      <c r="E94" s="291"/>
      <c r="F94" s="314" t="s">
        <v>944</v>
      </c>
      <c r="G94" s="315"/>
      <c r="H94" s="291" t="s">
        <v>978</v>
      </c>
      <c r="I94" s="291" t="s">
        <v>979</v>
      </c>
      <c r="J94" s="291"/>
      <c r="K94" s="305"/>
    </row>
    <row r="95" s="1" customFormat="1" ht="15" customHeight="1">
      <c r="B95" s="316"/>
      <c r="C95" s="291" t="s">
        <v>980</v>
      </c>
      <c r="D95" s="291"/>
      <c r="E95" s="291"/>
      <c r="F95" s="314" t="s">
        <v>944</v>
      </c>
      <c r="G95" s="315"/>
      <c r="H95" s="291" t="s">
        <v>980</v>
      </c>
      <c r="I95" s="291" t="s">
        <v>979</v>
      </c>
      <c r="J95" s="291"/>
      <c r="K95" s="305"/>
    </row>
    <row r="96" s="1" customFormat="1" ht="15" customHeight="1">
      <c r="B96" s="316"/>
      <c r="C96" s="291" t="s">
        <v>43</v>
      </c>
      <c r="D96" s="291"/>
      <c r="E96" s="291"/>
      <c r="F96" s="314" t="s">
        <v>944</v>
      </c>
      <c r="G96" s="315"/>
      <c r="H96" s="291" t="s">
        <v>981</v>
      </c>
      <c r="I96" s="291" t="s">
        <v>979</v>
      </c>
      <c r="J96" s="291"/>
      <c r="K96" s="305"/>
    </row>
    <row r="97" s="1" customFormat="1" ht="15" customHeight="1">
      <c r="B97" s="316"/>
      <c r="C97" s="291" t="s">
        <v>53</v>
      </c>
      <c r="D97" s="291"/>
      <c r="E97" s="291"/>
      <c r="F97" s="314" t="s">
        <v>944</v>
      </c>
      <c r="G97" s="315"/>
      <c r="H97" s="291" t="s">
        <v>982</v>
      </c>
      <c r="I97" s="291" t="s">
        <v>979</v>
      </c>
      <c r="J97" s="291"/>
      <c r="K97" s="305"/>
    </row>
    <row r="98" s="1" customFormat="1" ht="15" customHeight="1">
      <c r="B98" s="319"/>
      <c r="C98" s="320"/>
      <c r="D98" s="320"/>
      <c r="E98" s="320"/>
      <c r="F98" s="320"/>
      <c r="G98" s="320"/>
      <c r="H98" s="320"/>
      <c r="I98" s="320"/>
      <c r="J98" s="320"/>
      <c r="K98" s="321"/>
    </row>
    <row r="99" s="1" customFormat="1" ht="18.75" customHeight="1">
      <c r="B99" s="322"/>
      <c r="C99" s="323"/>
      <c r="D99" s="323"/>
      <c r="E99" s="323"/>
      <c r="F99" s="323"/>
      <c r="G99" s="323"/>
      <c r="H99" s="323"/>
      <c r="I99" s="323"/>
      <c r="J99" s="323"/>
      <c r="K99" s="322"/>
    </row>
    <row r="100" s="1" customFormat="1" ht="18.75" customHeight="1"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</row>
    <row r="101" s="1" customFormat="1" ht="7.5" customHeight="1">
      <c r="B101" s="300"/>
      <c r="C101" s="301"/>
      <c r="D101" s="301"/>
      <c r="E101" s="301"/>
      <c r="F101" s="301"/>
      <c r="G101" s="301"/>
      <c r="H101" s="301"/>
      <c r="I101" s="301"/>
      <c r="J101" s="301"/>
      <c r="K101" s="302"/>
    </row>
    <row r="102" s="1" customFormat="1" ht="45" customHeight="1">
      <c r="B102" s="303"/>
      <c r="C102" s="304" t="s">
        <v>983</v>
      </c>
      <c r="D102" s="304"/>
      <c r="E102" s="304"/>
      <c r="F102" s="304"/>
      <c r="G102" s="304"/>
      <c r="H102" s="304"/>
      <c r="I102" s="304"/>
      <c r="J102" s="304"/>
      <c r="K102" s="305"/>
    </row>
    <row r="103" s="1" customFormat="1" ht="17.25" customHeight="1">
      <c r="B103" s="303"/>
      <c r="C103" s="306" t="s">
        <v>938</v>
      </c>
      <c r="D103" s="306"/>
      <c r="E103" s="306"/>
      <c r="F103" s="306" t="s">
        <v>939</v>
      </c>
      <c r="G103" s="307"/>
      <c r="H103" s="306" t="s">
        <v>59</v>
      </c>
      <c r="I103" s="306" t="s">
        <v>62</v>
      </c>
      <c r="J103" s="306" t="s">
        <v>940</v>
      </c>
      <c r="K103" s="305"/>
    </row>
    <row r="104" s="1" customFormat="1" ht="17.25" customHeight="1">
      <c r="B104" s="303"/>
      <c r="C104" s="308" t="s">
        <v>941</v>
      </c>
      <c r="D104" s="308"/>
      <c r="E104" s="308"/>
      <c r="F104" s="309" t="s">
        <v>942</v>
      </c>
      <c r="G104" s="310"/>
      <c r="H104" s="308"/>
      <c r="I104" s="308"/>
      <c r="J104" s="308" t="s">
        <v>943</v>
      </c>
      <c r="K104" s="305"/>
    </row>
    <row r="105" s="1" customFormat="1" ht="5.25" customHeight="1">
      <c r="B105" s="303"/>
      <c r="C105" s="306"/>
      <c r="D105" s="306"/>
      <c r="E105" s="306"/>
      <c r="F105" s="306"/>
      <c r="G105" s="324"/>
      <c r="H105" s="306"/>
      <c r="I105" s="306"/>
      <c r="J105" s="306"/>
      <c r="K105" s="305"/>
    </row>
    <row r="106" s="1" customFormat="1" ht="15" customHeight="1">
      <c r="B106" s="303"/>
      <c r="C106" s="291" t="s">
        <v>58</v>
      </c>
      <c r="D106" s="313"/>
      <c r="E106" s="313"/>
      <c r="F106" s="314" t="s">
        <v>944</v>
      </c>
      <c r="G106" s="291"/>
      <c r="H106" s="291" t="s">
        <v>984</v>
      </c>
      <c r="I106" s="291" t="s">
        <v>946</v>
      </c>
      <c r="J106" s="291">
        <v>20</v>
      </c>
      <c r="K106" s="305"/>
    </row>
    <row r="107" s="1" customFormat="1" ht="15" customHeight="1">
      <c r="B107" s="303"/>
      <c r="C107" s="291" t="s">
        <v>947</v>
      </c>
      <c r="D107" s="291"/>
      <c r="E107" s="291"/>
      <c r="F107" s="314" t="s">
        <v>944</v>
      </c>
      <c r="G107" s="291"/>
      <c r="H107" s="291" t="s">
        <v>984</v>
      </c>
      <c r="I107" s="291" t="s">
        <v>946</v>
      </c>
      <c r="J107" s="291">
        <v>120</v>
      </c>
      <c r="K107" s="305"/>
    </row>
    <row r="108" s="1" customFormat="1" ht="15" customHeight="1">
      <c r="B108" s="316"/>
      <c r="C108" s="291" t="s">
        <v>949</v>
      </c>
      <c r="D108" s="291"/>
      <c r="E108" s="291"/>
      <c r="F108" s="314" t="s">
        <v>950</v>
      </c>
      <c r="G108" s="291"/>
      <c r="H108" s="291" t="s">
        <v>984</v>
      </c>
      <c r="I108" s="291" t="s">
        <v>946</v>
      </c>
      <c r="J108" s="291">
        <v>50</v>
      </c>
      <c r="K108" s="305"/>
    </row>
    <row r="109" s="1" customFormat="1" ht="15" customHeight="1">
      <c r="B109" s="316"/>
      <c r="C109" s="291" t="s">
        <v>952</v>
      </c>
      <c r="D109" s="291"/>
      <c r="E109" s="291"/>
      <c r="F109" s="314" t="s">
        <v>944</v>
      </c>
      <c r="G109" s="291"/>
      <c r="H109" s="291" t="s">
        <v>984</v>
      </c>
      <c r="I109" s="291" t="s">
        <v>954</v>
      </c>
      <c r="J109" s="291"/>
      <c r="K109" s="305"/>
    </row>
    <row r="110" s="1" customFormat="1" ht="15" customHeight="1">
      <c r="B110" s="316"/>
      <c r="C110" s="291" t="s">
        <v>963</v>
      </c>
      <c r="D110" s="291"/>
      <c r="E110" s="291"/>
      <c r="F110" s="314" t="s">
        <v>950</v>
      </c>
      <c r="G110" s="291"/>
      <c r="H110" s="291" t="s">
        <v>984</v>
      </c>
      <c r="I110" s="291" t="s">
        <v>946</v>
      </c>
      <c r="J110" s="291">
        <v>50</v>
      </c>
      <c r="K110" s="305"/>
    </row>
    <row r="111" s="1" customFormat="1" ht="15" customHeight="1">
      <c r="B111" s="316"/>
      <c r="C111" s="291" t="s">
        <v>971</v>
      </c>
      <c r="D111" s="291"/>
      <c r="E111" s="291"/>
      <c r="F111" s="314" t="s">
        <v>950</v>
      </c>
      <c r="G111" s="291"/>
      <c r="H111" s="291" t="s">
        <v>984</v>
      </c>
      <c r="I111" s="291" t="s">
        <v>946</v>
      </c>
      <c r="J111" s="291">
        <v>50</v>
      </c>
      <c r="K111" s="305"/>
    </row>
    <row r="112" s="1" customFormat="1" ht="15" customHeight="1">
      <c r="B112" s="316"/>
      <c r="C112" s="291" t="s">
        <v>969</v>
      </c>
      <c r="D112" s="291"/>
      <c r="E112" s="291"/>
      <c r="F112" s="314" t="s">
        <v>950</v>
      </c>
      <c r="G112" s="291"/>
      <c r="H112" s="291" t="s">
        <v>984</v>
      </c>
      <c r="I112" s="291" t="s">
        <v>946</v>
      </c>
      <c r="J112" s="291">
        <v>50</v>
      </c>
      <c r="K112" s="305"/>
    </row>
    <row r="113" s="1" customFormat="1" ht="15" customHeight="1">
      <c r="B113" s="316"/>
      <c r="C113" s="291" t="s">
        <v>58</v>
      </c>
      <c r="D113" s="291"/>
      <c r="E113" s="291"/>
      <c r="F113" s="314" t="s">
        <v>944</v>
      </c>
      <c r="G113" s="291"/>
      <c r="H113" s="291" t="s">
        <v>985</v>
      </c>
      <c r="I113" s="291" t="s">
        <v>946</v>
      </c>
      <c r="J113" s="291">
        <v>20</v>
      </c>
      <c r="K113" s="305"/>
    </row>
    <row r="114" s="1" customFormat="1" ht="15" customHeight="1">
      <c r="B114" s="316"/>
      <c r="C114" s="291" t="s">
        <v>986</v>
      </c>
      <c r="D114" s="291"/>
      <c r="E114" s="291"/>
      <c r="F114" s="314" t="s">
        <v>944</v>
      </c>
      <c r="G114" s="291"/>
      <c r="H114" s="291" t="s">
        <v>987</v>
      </c>
      <c r="I114" s="291" t="s">
        <v>946</v>
      </c>
      <c r="J114" s="291">
        <v>120</v>
      </c>
      <c r="K114" s="305"/>
    </row>
    <row r="115" s="1" customFormat="1" ht="15" customHeight="1">
      <c r="B115" s="316"/>
      <c r="C115" s="291" t="s">
        <v>43</v>
      </c>
      <c r="D115" s="291"/>
      <c r="E115" s="291"/>
      <c r="F115" s="314" t="s">
        <v>944</v>
      </c>
      <c r="G115" s="291"/>
      <c r="H115" s="291" t="s">
        <v>988</v>
      </c>
      <c r="I115" s="291" t="s">
        <v>979</v>
      </c>
      <c r="J115" s="291"/>
      <c r="K115" s="305"/>
    </row>
    <row r="116" s="1" customFormat="1" ht="15" customHeight="1">
      <c r="B116" s="316"/>
      <c r="C116" s="291" t="s">
        <v>53</v>
      </c>
      <c r="D116" s="291"/>
      <c r="E116" s="291"/>
      <c r="F116" s="314" t="s">
        <v>944</v>
      </c>
      <c r="G116" s="291"/>
      <c r="H116" s="291" t="s">
        <v>989</v>
      </c>
      <c r="I116" s="291" t="s">
        <v>979</v>
      </c>
      <c r="J116" s="291"/>
      <c r="K116" s="305"/>
    </row>
    <row r="117" s="1" customFormat="1" ht="15" customHeight="1">
      <c r="B117" s="316"/>
      <c r="C117" s="291" t="s">
        <v>62</v>
      </c>
      <c r="D117" s="291"/>
      <c r="E117" s="291"/>
      <c r="F117" s="314" t="s">
        <v>944</v>
      </c>
      <c r="G117" s="291"/>
      <c r="H117" s="291" t="s">
        <v>990</v>
      </c>
      <c r="I117" s="291" t="s">
        <v>991</v>
      </c>
      <c r="J117" s="291"/>
      <c r="K117" s="305"/>
    </row>
    <row r="118" s="1" customFormat="1" ht="15" customHeight="1">
      <c r="B118" s="319"/>
      <c r="C118" s="325"/>
      <c r="D118" s="325"/>
      <c r="E118" s="325"/>
      <c r="F118" s="325"/>
      <c r="G118" s="325"/>
      <c r="H118" s="325"/>
      <c r="I118" s="325"/>
      <c r="J118" s="325"/>
      <c r="K118" s="321"/>
    </row>
    <row r="119" s="1" customFormat="1" ht="18.75" customHeight="1">
      <c r="B119" s="326"/>
      <c r="C119" s="327"/>
      <c r="D119" s="327"/>
      <c r="E119" s="327"/>
      <c r="F119" s="328"/>
      <c r="G119" s="327"/>
      <c r="H119" s="327"/>
      <c r="I119" s="327"/>
      <c r="J119" s="327"/>
      <c r="K119" s="326"/>
    </row>
    <row r="120" s="1" customFormat="1" ht="18.75" customHeight="1"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</row>
    <row r="121" s="1" customFormat="1" ht="7.5" customHeight="1">
      <c r="B121" s="329"/>
      <c r="C121" s="330"/>
      <c r="D121" s="330"/>
      <c r="E121" s="330"/>
      <c r="F121" s="330"/>
      <c r="G121" s="330"/>
      <c r="H121" s="330"/>
      <c r="I121" s="330"/>
      <c r="J121" s="330"/>
      <c r="K121" s="331"/>
    </row>
    <row r="122" s="1" customFormat="1" ht="45" customHeight="1">
      <c r="B122" s="332"/>
      <c r="C122" s="282" t="s">
        <v>992</v>
      </c>
      <c r="D122" s="282"/>
      <c r="E122" s="282"/>
      <c r="F122" s="282"/>
      <c r="G122" s="282"/>
      <c r="H122" s="282"/>
      <c r="I122" s="282"/>
      <c r="J122" s="282"/>
      <c r="K122" s="333"/>
    </row>
    <row r="123" s="1" customFormat="1" ht="17.25" customHeight="1">
      <c r="B123" s="334"/>
      <c r="C123" s="306" t="s">
        <v>938</v>
      </c>
      <c r="D123" s="306"/>
      <c r="E123" s="306"/>
      <c r="F123" s="306" t="s">
        <v>939</v>
      </c>
      <c r="G123" s="307"/>
      <c r="H123" s="306" t="s">
        <v>59</v>
      </c>
      <c r="I123" s="306" t="s">
        <v>62</v>
      </c>
      <c r="J123" s="306" t="s">
        <v>940</v>
      </c>
      <c r="K123" s="335"/>
    </row>
    <row r="124" s="1" customFormat="1" ht="17.25" customHeight="1">
      <c r="B124" s="334"/>
      <c r="C124" s="308" t="s">
        <v>941</v>
      </c>
      <c r="D124" s="308"/>
      <c r="E124" s="308"/>
      <c r="F124" s="309" t="s">
        <v>942</v>
      </c>
      <c r="G124" s="310"/>
      <c r="H124" s="308"/>
      <c r="I124" s="308"/>
      <c r="J124" s="308" t="s">
        <v>943</v>
      </c>
      <c r="K124" s="335"/>
    </row>
    <row r="125" s="1" customFormat="1" ht="5.25" customHeight="1">
      <c r="B125" s="336"/>
      <c r="C125" s="311"/>
      <c r="D125" s="311"/>
      <c r="E125" s="311"/>
      <c r="F125" s="311"/>
      <c r="G125" s="337"/>
      <c r="H125" s="311"/>
      <c r="I125" s="311"/>
      <c r="J125" s="311"/>
      <c r="K125" s="338"/>
    </row>
    <row r="126" s="1" customFormat="1" ht="15" customHeight="1">
      <c r="B126" s="336"/>
      <c r="C126" s="291" t="s">
        <v>947</v>
      </c>
      <c r="D126" s="313"/>
      <c r="E126" s="313"/>
      <c r="F126" s="314" t="s">
        <v>944</v>
      </c>
      <c r="G126" s="291"/>
      <c r="H126" s="291" t="s">
        <v>984</v>
      </c>
      <c r="I126" s="291" t="s">
        <v>946</v>
      </c>
      <c r="J126" s="291">
        <v>120</v>
      </c>
      <c r="K126" s="339"/>
    </row>
    <row r="127" s="1" customFormat="1" ht="15" customHeight="1">
      <c r="B127" s="336"/>
      <c r="C127" s="291" t="s">
        <v>993</v>
      </c>
      <c r="D127" s="291"/>
      <c r="E127" s="291"/>
      <c r="F127" s="314" t="s">
        <v>944</v>
      </c>
      <c r="G127" s="291"/>
      <c r="H127" s="291" t="s">
        <v>994</v>
      </c>
      <c r="I127" s="291" t="s">
        <v>946</v>
      </c>
      <c r="J127" s="291" t="s">
        <v>995</v>
      </c>
      <c r="K127" s="339"/>
    </row>
    <row r="128" s="1" customFormat="1" ht="15" customHeight="1">
      <c r="B128" s="336"/>
      <c r="C128" s="291" t="s">
        <v>892</v>
      </c>
      <c r="D128" s="291"/>
      <c r="E128" s="291"/>
      <c r="F128" s="314" t="s">
        <v>944</v>
      </c>
      <c r="G128" s="291"/>
      <c r="H128" s="291" t="s">
        <v>996</v>
      </c>
      <c r="I128" s="291" t="s">
        <v>946</v>
      </c>
      <c r="J128" s="291" t="s">
        <v>995</v>
      </c>
      <c r="K128" s="339"/>
    </row>
    <row r="129" s="1" customFormat="1" ht="15" customHeight="1">
      <c r="B129" s="336"/>
      <c r="C129" s="291" t="s">
        <v>955</v>
      </c>
      <c r="D129" s="291"/>
      <c r="E129" s="291"/>
      <c r="F129" s="314" t="s">
        <v>950</v>
      </c>
      <c r="G129" s="291"/>
      <c r="H129" s="291" t="s">
        <v>956</v>
      </c>
      <c r="I129" s="291" t="s">
        <v>946</v>
      </c>
      <c r="J129" s="291">
        <v>15</v>
      </c>
      <c r="K129" s="339"/>
    </row>
    <row r="130" s="1" customFormat="1" ht="15" customHeight="1">
      <c r="B130" s="336"/>
      <c r="C130" s="317" t="s">
        <v>957</v>
      </c>
      <c r="D130" s="317"/>
      <c r="E130" s="317"/>
      <c r="F130" s="318" t="s">
        <v>950</v>
      </c>
      <c r="G130" s="317"/>
      <c r="H130" s="317" t="s">
        <v>958</v>
      </c>
      <c r="I130" s="317" t="s">
        <v>946</v>
      </c>
      <c r="J130" s="317">
        <v>15</v>
      </c>
      <c r="K130" s="339"/>
    </row>
    <row r="131" s="1" customFormat="1" ht="15" customHeight="1">
      <c r="B131" s="336"/>
      <c r="C131" s="317" t="s">
        <v>959</v>
      </c>
      <c r="D131" s="317"/>
      <c r="E131" s="317"/>
      <c r="F131" s="318" t="s">
        <v>950</v>
      </c>
      <c r="G131" s="317"/>
      <c r="H131" s="317" t="s">
        <v>960</v>
      </c>
      <c r="I131" s="317" t="s">
        <v>946</v>
      </c>
      <c r="J131" s="317">
        <v>20</v>
      </c>
      <c r="K131" s="339"/>
    </row>
    <row r="132" s="1" customFormat="1" ht="15" customHeight="1">
      <c r="B132" s="336"/>
      <c r="C132" s="317" t="s">
        <v>961</v>
      </c>
      <c r="D132" s="317"/>
      <c r="E132" s="317"/>
      <c r="F132" s="318" t="s">
        <v>950</v>
      </c>
      <c r="G132" s="317"/>
      <c r="H132" s="317" t="s">
        <v>962</v>
      </c>
      <c r="I132" s="317" t="s">
        <v>946</v>
      </c>
      <c r="J132" s="317">
        <v>20</v>
      </c>
      <c r="K132" s="339"/>
    </row>
    <row r="133" s="1" customFormat="1" ht="15" customHeight="1">
      <c r="B133" s="336"/>
      <c r="C133" s="291" t="s">
        <v>949</v>
      </c>
      <c r="D133" s="291"/>
      <c r="E133" s="291"/>
      <c r="F133" s="314" t="s">
        <v>950</v>
      </c>
      <c r="G133" s="291"/>
      <c r="H133" s="291" t="s">
        <v>984</v>
      </c>
      <c r="I133" s="291" t="s">
        <v>946</v>
      </c>
      <c r="J133" s="291">
        <v>50</v>
      </c>
      <c r="K133" s="339"/>
    </row>
    <row r="134" s="1" customFormat="1" ht="15" customHeight="1">
      <c r="B134" s="336"/>
      <c r="C134" s="291" t="s">
        <v>963</v>
      </c>
      <c r="D134" s="291"/>
      <c r="E134" s="291"/>
      <c r="F134" s="314" t="s">
        <v>950</v>
      </c>
      <c r="G134" s="291"/>
      <c r="H134" s="291" t="s">
        <v>984</v>
      </c>
      <c r="I134" s="291" t="s">
        <v>946</v>
      </c>
      <c r="J134" s="291">
        <v>50</v>
      </c>
      <c r="K134" s="339"/>
    </row>
    <row r="135" s="1" customFormat="1" ht="15" customHeight="1">
      <c r="B135" s="336"/>
      <c r="C135" s="291" t="s">
        <v>969</v>
      </c>
      <c r="D135" s="291"/>
      <c r="E135" s="291"/>
      <c r="F135" s="314" t="s">
        <v>950</v>
      </c>
      <c r="G135" s="291"/>
      <c r="H135" s="291" t="s">
        <v>984</v>
      </c>
      <c r="I135" s="291" t="s">
        <v>946</v>
      </c>
      <c r="J135" s="291">
        <v>50</v>
      </c>
      <c r="K135" s="339"/>
    </row>
    <row r="136" s="1" customFormat="1" ht="15" customHeight="1">
      <c r="B136" s="336"/>
      <c r="C136" s="291" t="s">
        <v>971</v>
      </c>
      <c r="D136" s="291"/>
      <c r="E136" s="291"/>
      <c r="F136" s="314" t="s">
        <v>950</v>
      </c>
      <c r="G136" s="291"/>
      <c r="H136" s="291" t="s">
        <v>984</v>
      </c>
      <c r="I136" s="291" t="s">
        <v>946</v>
      </c>
      <c r="J136" s="291">
        <v>50</v>
      </c>
      <c r="K136" s="339"/>
    </row>
    <row r="137" s="1" customFormat="1" ht="15" customHeight="1">
      <c r="B137" s="336"/>
      <c r="C137" s="291" t="s">
        <v>972</v>
      </c>
      <c r="D137" s="291"/>
      <c r="E137" s="291"/>
      <c r="F137" s="314" t="s">
        <v>950</v>
      </c>
      <c r="G137" s="291"/>
      <c r="H137" s="291" t="s">
        <v>997</v>
      </c>
      <c r="I137" s="291" t="s">
        <v>946</v>
      </c>
      <c r="J137" s="291">
        <v>255</v>
      </c>
      <c r="K137" s="339"/>
    </row>
    <row r="138" s="1" customFormat="1" ht="15" customHeight="1">
      <c r="B138" s="336"/>
      <c r="C138" s="291" t="s">
        <v>974</v>
      </c>
      <c r="D138" s="291"/>
      <c r="E138" s="291"/>
      <c r="F138" s="314" t="s">
        <v>944</v>
      </c>
      <c r="G138" s="291"/>
      <c r="H138" s="291" t="s">
        <v>998</v>
      </c>
      <c r="I138" s="291" t="s">
        <v>976</v>
      </c>
      <c r="J138" s="291"/>
      <c r="K138" s="339"/>
    </row>
    <row r="139" s="1" customFormat="1" ht="15" customHeight="1">
      <c r="B139" s="336"/>
      <c r="C139" s="291" t="s">
        <v>977</v>
      </c>
      <c r="D139" s="291"/>
      <c r="E139" s="291"/>
      <c r="F139" s="314" t="s">
        <v>944</v>
      </c>
      <c r="G139" s="291"/>
      <c r="H139" s="291" t="s">
        <v>999</v>
      </c>
      <c r="I139" s="291" t="s">
        <v>979</v>
      </c>
      <c r="J139" s="291"/>
      <c r="K139" s="339"/>
    </row>
    <row r="140" s="1" customFormat="1" ht="15" customHeight="1">
      <c r="B140" s="336"/>
      <c r="C140" s="291" t="s">
        <v>980</v>
      </c>
      <c r="D140" s="291"/>
      <c r="E140" s="291"/>
      <c r="F140" s="314" t="s">
        <v>944</v>
      </c>
      <c r="G140" s="291"/>
      <c r="H140" s="291" t="s">
        <v>980</v>
      </c>
      <c r="I140" s="291" t="s">
        <v>979</v>
      </c>
      <c r="J140" s="291"/>
      <c r="K140" s="339"/>
    </row>
    <row r="141" s="1" customFormat="1" ht="15" customHeight="1">
      <c r="B141" s="336"/>
      <c r="C141" s="291" t="s">
        <v>43</v>
      </c>
      <c r="D141" s="291"/>
      <c r="E141" s="291"/>
      <c r="F141" s="314" t="s">
        <v>944</v>
      </c>
      <c r="G141" s="291"/>
      <c r="H141" s="291" t="s">
        <v>1000</v>
      </c>
      <c r="I141" s="291" t="s">
        <v>979</v>
      </c>
      <c r="J141" s="291"/>
      <c r="K141" s="339"/>
    </row>
    <row r="142" s="1" customFormat="1" ht="15" customHeight="1">
      <c r="B142" s="336"/>
      <c r="C142" s="291" t="s">
        <v>1001</v>
      </c>
      <c r="D142" s="291"/>
      <c r="E142" s="291"/>
      <c r="F142" s="314" t="s">
        <v>944</v>
      </c>
      <c r="G142" s="291"/>
      <c r="H142" s="291" t="s">
        <v>1002</v>
      </c>
      <c r="I142" s="291" t="s">
        <v>979</v>
      </c>
      <c r="J142" s="291"/>
      <c r="K142" s="339"/>
    </row>
    <row r="143" s="1" customFormat="1" ht="15" customHeight="1">
      <c r="B143" s="340"/>
      <c r="C143" s="341"/>
      <c r="D143" s="341"/>
      <c r="E143" s="341"/>
      <c r="F143" s="341"/>
      <c r="G143" s="341"/>
      <c r="H143" s="341"/>
      <c r="I143" s="341"/>
      <c r="J143" s="341"/>
      <c r="K143" s="342"/>
    </row>
    <row r="144" s="1" customFormat="1" ht="18.75" customHeight="1">
      <c r="B144" s="327"/>
      <c r="C144" s="327"/>
      <c r="D144" s="327"/>
      <c r="E144" s="327"/>
      <c r="F144" s="328"/>
      <c r="G144" s="327"/>
      <c r="H144" s="327"/>
      <c r="I144" s="327"/>
      <c r="J144" s="327"/>
      <c r="K144" s="327"/>
    </row>
    <row r="145" s="1" customFormat="1" ht="18.75" customHeight="1">
      <c r="B145" s="299"/>
      <c r="C145" s="299"/>
      <c r="D145" s="299"/>
      <c r="E145" s="299"/>
      <c r="F145" s="299"/>
      <c r="G145" s="299"/>
      <c r="H145" s="299"/>
      <c r="I145" s="299"/>
      <c r="J145" s="299"/>
      <c r="K145" s="299"/>
    </row>
    <row r="146" s="1" customFormat="1" ht="7.5" customHeight="1">
      <c r="B146" s="300"/>
      <c r="C146" s="301"/>
      <c r="D146" s="301"/>
      <c r="E146" s="301"/>
      <c r="F146" s="301"/>
      <c r="G146" s="301"/>
      <c r="H146" s="301"/>
      <c r="I146" s="301"/>
      <c r="J146" s="301"/>
      <c r="K146" s="302"/>
    </row>
    <row r="147" s="1" customFormat="1" ht="45" customHeight="1">
      <c r="B147" s="303"/>
      <c r="C147" s="304" t="s">
        <v>1003</v>
      </c>
      <c r="D147" s="304"/>
      <c r="E147" s="304"/>
      <c r="F147" s="304"/>
      <c r="G147" s="304"/>
      <c r="H147" s="304"/>
      <c r="I147" s="304"/>
      <c r="J147" s="304"/>
      <c r="K147" s="305"/>
    </row>
    <row r="148" s="1" customFormat="1" ht="17.25" customHeight="1">
      <c r="B148" s="303"/>
      <c r="C148" s="306" t="s">
        <v>938</v>
      </c>
      <c r="D148" s="306"/>
      <c r="E148" s="306"/>
      <c r="F148" s="306" t="s">
        <v>939</v>
      </c>
      <c r="G148" s="307"/>
      <c r="H148" s="306" t="s">
        <v>59</v>
      </c>
      <c r="I148" s="306" t="s">
        <v>62</v>
      </c>
      <c r="J148" s="306" t="s">
        <v>940</v>
      </c>
      <c r="K148" s="305"/>
    </row>
    <row r="149" s="1" customFormat="1" ht="17.25" customHeight="1">
      <c r="B149" s="303"/>
      <c r="C149" s="308" t="s">
        <v>941</v>
      </c>
      <c r="D149" s="308"/>
      <c r="E149" s="308"/>
      <c r="F149" s="309" t="s">
        <v>942</v>
      </c>
      <c r="G149" s="310"/>
      <c r="H149" s="308"/>
      <c r="I149" s="308"/>
      <c r="J149" s="308" t="s">
        <v>943</v>
      </c>
      <c r="K149" s="305"/>
    </row>
    <row r="150" s="1" customFormat="1" ht="5.25" customHeight="1">
      <c r="B150" s="316"/>
      <c r="C150" s="311"/>
      <c r="D150" s="311"/>
      <c r="E150" s="311"/>
      <c r="F150" s="311"/>
      <c r="G150" s="312"/>
      <c r="H150" s="311"/>
      <c r="I150" s="311"/>
      <c r="J150" s="311"/>
      <c r="K150" s="339"/>
    </row>
    <row r="151" s="1" customFormat="1" ht="15" customHeight="1">
      <c r="B151" s="316"/>
      <c r="C151" s="343" t="s">
        <v>947</v>
      </c>
      <c r="D151" s="291"/>
      <c r="E151" s="291"/>
      <c r="F151" s="344" t="s">
        <v>944</v>
      </c>
      <c r="G151" s="291"/>
      <c r="H151" s="343" t="s">
        <v>984</v>
      </c>
      <c r="I151" s="343" t="s">
        <v>946</v>
      </c>
      <c r="J151" s="343">
        <v>120</v>
      </c>
      <c r="K151" s="339"/>
    </row>
    <row r="152" s="1" customFormat="1" ht="15" customHeight="1">
      <c r="B152" s="316"/>
      <c r="C152" s="343" t="s">
        <v>993</v>
      </c>
      <c r="D152" s="291"/>
      <c r="E152" s="291"/>
      <c r="F152" s="344" t="s">
        <v>944</v>
      </c>
      <c r="G152" s="291"/>
      <c r="H152" s="343" t="s">
        <v>1004</v>
      </c>
      <c r="I152" s="343" t="s">
        <v>946</v>
      </c>
      <c r="J152" s="343" t="s">
        <v>995</v>
      </c>
      <c r="K152" s="339"/>
    </row>
    <row r="153" s="1" customFormat="1" ht="15" customHeight="1">
      <c r="B153" s="316"/>
      <c r="C153" s="343" t="s">
        <v>892</v>
      </c>
      <c r="D153" s="291"/>
      <c r="E153" s="291"/>
      <c r="F153" s="344" t="s">
        <v>944</v>
      </c>
      <c r="G153" s="291"/>
      <c r="H153" s="343" t="s">
        <v>1005</v>
      </c>
      <c r="I153" s="343" t="s">
        <v>946</v>
      </c>
      <c r="J153" s="343" t="s">
        <v>995</v>
      </c>
      <c r="K153" s="339"/>
    </row>
    <row r="154" s="1" customFormat="1" ht="15" customHeight="1">
      <c r="B154" s="316"/>
      <c r="C154" s="343" t="s">
        <v>949</v>
      </c>
      <c r="D154" s="291"/>
      <c r="E154" s="291"/>
      <c r="F154" s="344" t="s">
        <v>950</v>
      </c>
      <c r="G154" s="291"/>
      <c r="H154" s="343" t="s">
        <v>984</v>
      </c>
      <c r="I154" s="343" t="s">
        <v>946</v>
      </c>
      <c r="J154" s="343">
        <v>50</v>
      </c>
      <c r="K154" s="339"/>
    </row>
    <row r="155" s="1" customFormat="1" ht="15" customHeight="1">
      <c r="B155" s="316"/>
      <c r="C155" s="343" t="s">
        <v>952</v>
      </c>
      <c r="D155" s="291"/>
      <c r="E155" s="291"/>
      <c r="F155" s="344" t="s">
        <v>944</v>
      </c>
      <c r="G155" s="291"/>
      <c r="H155" s="343" t="s">
        <v>984</v>
      </c>
      <c r="I155" s="343" t="s">
        <v>954</v>
      </c>
      <c r="J155" s="343"/>
      <c r="K155" s="339"/>
    </row>
    <row r="156" s="1" customFormat="1" ht="15" customHeight="1">
      <c r="B156" s="316"/>
      <c r="C156" s="343" t="s">
        <v>963</v>
      </c>
      <c r="D156" s="291"/>
      <c r="E156" s="291"/>
      <c r="F156" s="344" t="s">
        <v>950</v>
      </c>
      <c r="G156" s="291"/>
      <c r="H156" s="343" t="s">
        <v>984</v>
      </c>
      <c r="I156" s="343" t="s">
        <v>946</v>
      </c>
      <c r="J156" s="343">
        <v>50</v>
      </c>
      <c r="K156" s="339"/>
    </row>
    <row r="157" s="1" customFormat="1" ht="15" customHeight="1">
      <c r="B157" s="316"/>
      <c r="C157" s="343" t="s">
        <v>971</v>
      </c>
      <c r="D157" s="291"/>
      <c r="E157" s="291"/>
      <c r="F157" s="344" t="s">
        <v>950</v>
      </c>
      <c r="G157" s="291"/>
      <c r="H157" s="343" t="s">
        <v>984</v>
      </c>
      <c r="I157" s="343" t="s">
        <v>946</v>
      </c>
      <c r="J157" s="343">
        <v>50</v>
      </c>
      <c r="K157" s="339"/>
    </row>
    <row r="158" s="1" customFormat="1" ht="15" customHeight="1">
      <c r="B158" s="316"/>
      <c r="C158" s="343" t="s">
        <v>969</v>
      </c>
      <c r="D158" s="291"/>
      <c r="E158" s="291"/>
      <c r="F158" s="344" t="s">
        <v>950</v>
      </c>
      <c r="G158" s="291"/>
      <c r="H158" s="343" t="s">
        <v>984</v>
      </c>
      <c r="I158" s="343" t="s">
        <v>946</v>
      </c>
      <c r="J158" s="343">
        <v>50</v>
      </c>
      <c r="K158" s="339"/>
    </row>
    <row r="159" s="1" customFormat="1" ht="15" customHeight="1">
      <c r="B159" s="316"/>
      <c r="C159" s="343" t="s">
        <v>95</v>
      </c>
      <c r="D159" s="291"/>
      <c r="E159" s="291"/>
      <c r="F159" s="344" t="s">
        <v>944</v>
      </c>
      <c r="G159" s="291"/>
      <c r="H159" s="343" t="s">
        <v>1006</v>
      </c>
      <c r="I159" s="343" t="s">
        <v>946</v>
      </c>
      <c r="J159" s="343" t="s">
        <v>1007</v>
      </c>
      <c r="K159" s="339"/>
    </row>
    <row r="160" s="1" customFormat="1" ht="15" customHeight="1">
      <c r="B160" s="316"/>
      <c r="C160" s="343" t="s">
        <v>1008</v>
      </c>
      <c r="D160" s="291"/>
      <c r="E160" s="291"/>
      <c r="F160" s="344" t="s">
        <v>944</v>
      </c>
      <c r="G160" s="291"/>
      <c r="H160" s="343" t="s">
        <v>1009</v>
      </c>
      <c r="I160" s="343" t="s">
        <v>979</v>
      </c>
      <c r="J160" s="343"/>
      <c r="K160" s="339"/>
    </row>
    <row r="161" s="1" customFormat="1" ht="15" customHeight="1">
      <c r="B161" s="345"/>
      <c r="C161" s="346"/>
      <c r="D161" s="346"/>
      <c r="E161" s="346"/>
      <c r="F161" s="346"/>
      <c r="G161" s="346"/>
      <c r="H161" s="346"/>
      <c r="I161" s="346"/>
      <c r="J161" s="346"/>
      <c r="K161" s="347"/>
    </row>
    <row r="162" s="1" customFormat="1" ht="18.75" customHeight="1">
      <c r="B162" s="327"/>
      <c r="C162" s="337"/>
      <c r="D162" s="337"/>
      <c r="E162" s="337"/>
      <c r="F162" s="348"/>
      <c r="G162" s="337"/>
      <c r="H162" s="337"/>
      <c r="I162" s="337"/>
      <c r="J162" s="337"/>
      <c r="K162" s="327"/>
    </row>
    <row r="163" s="1" customFormat="1" ht="18.75" customHeight="1">
      <c r="B163" s="327"/>
      <c r="C163" s="337"/>
      <c r="D163" s="337"/>
      <c r="E163" s="337"/>
      <c r="F163" s="348"/>
      <c r="G163" s="337"/>
      <c r="H163" s="337"/>
      <c r="I163" s="337"/>
      <c r="J163" s="337"/>
      <c r="K163" s="327"/>
    </row>
    <row r="164" s="1" customFormat="1" ht="18.75" customHeight="1">
      <c r="B164" s="327"/>
      <c r="C164" s="337"/>
      <c r="D164" s="337"/>
      <c r="E164" s="337"/>
      <c r="F164" s="348"/>
      <c r="G164" s="337"/>
      <c r="H164" s="337"/>
      <c r="I164" s="337"/>
      <c r="J164" s="337"/>
      <c r="K164" s="327"/>
    </row>
    <row r="165" s="1" customFormat="1" ht="18.75" customHeight="1">
      <c r="B165" s="327"/>
      <c r="C165" s="337"/>
      <c r="D165" s="337"/>
      <c r="E165" s="337"/>
      <c r="F165" s="348"/>
      <c r="G165" s="337"/>
      <c r="H165" s="337"/>
      <c r="I165" s="337"/>
      <c r="J165" s="337"/>
      <c r="K165" s="327"/>
    </row>
    <row r="166" s="1" customFormat="1" ht="18.75" customHeight="1">
      <c r="B166" s="327"/>
      <c r="C166" s="337"/>
      <c r="D166" s="337"/>
      <c r="E166" s="337"/>
      <c r="F166" s="348"/>
      <c r="G166" s="337"/>
      <c r="H166" s="337"/>
      <c r="I166" s="337"/>
      <c r="J166" s="337"/>
      <c r="K166" s="327"/>
    </row>
    <row r="167" s="1" customFormat="1" ht="18.75" customHeight="1">
      <c r="B167" s="327"/>
      <c r="C167" s="337"/>
      <c r="D167" s="337"/>
      <c r="E167" s="337"/>
      <c r="F167" s="348"/>
      <c r="G167" s="337"/>
      <c r="H167" s="337"/>
      <c r="I167" s="337"/>
      <c r="J167" s="337"/>
      <c r="K167" s="327"/>
    </row>
    <row r="168" s="1" customFormat="1" ht="18.75" customHeight="1">
      <c r="B168" s="327"/>
      <c r="C168" s="337"/>
      <c r="D168" s="337"/>
      <c r="E168" s="337"/>
      <c r="F168" s="348"/>
      <c r="G168" s="337"/>
      <c r="H168" s="337"/>
      <c r="I168" s="337"/>
      <c r="J168" s="337"/>
      <c r="K168" s="327"/>
    </row>
    <row r="169" s="1" customFormat="1" ht="18.75" customHeight="1">
      <c r="B169" s="299"/>
      <c r="C169" s="299"/>
      <c r="D169" s="299"/>
      <c r="E169" s="299"/>
      <c r="F169" s="299"/>
      <c r="G169" s="299"/>
      <c r="H169" s="299"/>
      <c r="I169" s="299"/>
      <c r="J169" s="299"/>
      <c r="K169" s="299"/>
    </row>
    <row r="170" s="1" customFormat="1" ht="7.5" customHeight="1">
      <c r="B170" s="278"/>
      <c r="C170" s="279"/>
      <c r="D170" s="279"/>
      <c r="E170" s="279"/>
      <c r="F170" s="279"/>
      <c r="G170" s="279"/>
      <c r="H170" s="279"/>
      <c r="I170" s="279"/>
      <c r="J170" s="279"/>
      <c r="K170" s="280"/>
    </row>
    <row r="171" s="1" customFormat="1" ht="45" customHeight="1">
      <c r="B171" s="281"/>
      <c r="C171" s="282" t="s">
        <v>1010</v>
      </c>
      <c r="D171" s="282"/>
      <c r="E171" s="282"/>
      <c r="F171" s="282"/>
      <c r="G171" s="282"/>
      <c r="H171" s="282"/>
      <c r="I171" s="282"/>
      <c r="J171" s="282"/>
      <c r="K171" s="283"/>
    </row>
    <row r="172" s="1" customFormat="1" ht="17.25" customHeight="1">
      <c r="B172" s="281"/>
      <c r="C172" s="306" t="s">
        <v>938</v>
      </c>
      <c r="D172" s="306"/>
      <c r="E172" s="306"/>
      <c r="F172" s="306" t="s">
        <v>939</v>
      </c>
      <c r="G172" s="349"/>
      <c r="H172" s="350" t="s">
        <v>59</v>
      </c>
      <c r="I172" s="350" t="s">
        <v>62</v>
      </c>
      <c r="J172" s="306" t="s">
        <v>940</v>
      </c>
      <c r="K172" s="283"/>
    </row>
    <row r="173" s="1" customFormat="1" ht="17.25" customHeight="1">
      <c r="B173" s="284"/>
      <c r="C173" s="308" t="s">
        <v>941</v>
      </c>
      <c r="D173" s="308"/>
      <c r="E173" s="308"/>
      <c r="F173" s="309" t="s">
        <v>942</v>
      </c>
      <c r="G173" s="351"/>
      <c r="H173" s="352"/>
      <c r="I173" s="352"/>
      <c r="J173" s="308" t="s">
        <v>943</v>
      </c>
      <c r="K173" s="286"/>
    </row>
    <row r="174" s="1" customFormat="1" ht="5.25" customHeight="1">
      <c r="B174" s="316"/>
      <c r="C174" s="311"/>
      <c r="D174" s="311"/>
      <c r="E174" s="311"/>
      <c r="F174" s="311"/>
      <c r="G174" s="312"/>
      <c r="H174" s="311"/>
      <c r="I174" s="311"/>
      <c r="J174" s="311"/>
      <c r="K174" s="339"/>
    </row>
    <row r="175" s="1" customFormat="1" ht="15" customHeight="1">
      <c r="B175" s="316"/>
      <c r="C175" s="291" t="s">
        <v>947</v>
      </c>
      <c r="D175" s="291"/>
      <c r="E175" s="291"/>
      <c r="F175" s="314" t="s">
        <v>944</v>
      </c>
      <c r="G175" s="291"/>
      <c r="H175" s="291" t="s">
        <v>984</v>
      </c>
      <c r="I175" s="291" t="s">
        <v>946</v>
      </c>
      <c r="J175" s="291">
        <v>120</v>
      </c>
      <c r="K175" s="339"/>
    </row>
    <row r="176" s="1" customFormat="1" ht="15" customHeight="1">
      <c r="B176" s="316"/>
      <c r="C176" s="291" t="s">
        <v>993</v>
      </c>
      <c r="D176" s="291"/>
      <c r="E176" s="291"/>
      <c r="F176" s="314" t="s">
        <v>944</v>
      </c>
      <c r="G176" s="291"/>
      <c r="H176" s="291" t="s">
        <v>994</v>
      </c>
      <c r="I176" s="291" t="s">
        <v>946</v>
      </c>
      <c r="J176" s="291" t="s">
        <v>995</v>
      </c>
      <c r="K176" s="339"/>
    </row>
    <row r="177" s="1" customFormat="1" ht="15" customHeight="1">
      <c r="B177" s="316"/>
      <c r="C177" s="291" t="s">
        <v>892</v>
      </c>
      <c r="D177" s="291"/>
      <c r="E177" s="291"/>
      <c r="F177" s="314" t="s">
        <v>944</v>
      </c>
      <c r="G177" s="291"/>
      <c r="H177" s="291" t="s">
        <v>1011</v>
      </c>
      <c r="I177" s="291" t="s">
        <v>946</v>
      </c>
      <c r="J177" s="291" t="s">
        <v>995</v>
      </c>
      <c r="K177" s="339"/>
    </row>
    <row r="178" s="1" customFormat="1" ht="15" customHeight="1">
      <c r="B178" s="316"/>
      <c r="C178" s="291" t="s">
        <v>949</v>
      </c>
      <c r="D178" s="291"/>
      <c r="E178" s="291"/>
      <c r="F178" s="314" t="s">
        <v>950</v>
      </c>
      <c r="G178" s="291"/>
      <c r="H178" s="291" t="s">
        <v>1011</v>
      </c>
      <c r="I178" s="291" t="s">
        <v>946</v>
      </c>
      <c r="J178" s="291">
        <v>50</v>
      </c>
      <c r="K178" s="339"/>
    </row>
    <row r="179" s="1" customFormat="1" ht="15" customHeight="1">
      <c r="B179" s="316"/>
      <c r="C179" s="291" t="s">
        <v>952</v>
      </c>
      <c r="D179" s="291"/>
      <c r="E179" s="291"/>
      <c r="F179" s="314" t="s">
        <v>944</v>
      </c>
      <c r="G179" s="291"/>
      <c r="H179" s="291" t="s">
        <v>1011</v>
      </c>
      <c r="I179" s="291" t="s">
        <v>954</v>
      </c>
      <c r="J179" s="291"/>
      <c r="K179" s="339"/>
    </row>
    <row r="180" s="1" customFormat="1" ht="15" customHeight="1">
      <c r="B180" s="316"/>
      <c r="C180" s="291" t="s">
        <v>963</v>
      </c>
      <c r="D180" s="291"/>
      <c r="E180" s="291"/>
      <c r="F180" s="314" t="s">
        <v>950</v>
      </c>
      <c r="G180" s="291"/>
      <c r="H180" s="291" t="s">
        <v>1011</v>
      </c>
      <c r="I180" s="291" t="s">
        <v>946</v>
      </c>
      <c r="J180" s="291">
        <v>50</v>
      </c>
      <c r="K180" s="339"/>
    </row>
    <row r="181" s="1" customFormat="1" ht="15" customHeight="1">
      <c r="B181" s="316"/>
      <c r="C181" s="291" t="s">
        <v>971</v>
      </c>
      <c r="D181" s="291"/>
      <c r="E181" s="291"/>
      <c r="F181" s="314" t="s">
        <v>950</v>
      </c>
      <c r="G181" s="291"/>
      <c r="H181" s="291" t="s">
        <v>1011</v>
      </c>
      <c r="I181" s="291" t="s">
        <v>946</v>
      </c>
      <c r="J181" s="291">
        <v>50</v>
      </c>
      <c r="K181" s="339"/>
    </row>
    <row r="182" s="1" customFormat="1" ht="15" customHeight="1">
      <c r="B182" s="316"/>
      <c r="C182" s="291" t="s">
        <v>969</v>
      </c>
      <c r="D182" s="291"/>
      <c r="E182" s="291"/>
      <c r="F182" s="314" t="s">
        <v>950</v>
      </c>
      <c r="G182" s="291"/>
      <c r="H182" s="291" t="s">
        <v>1011</v>
      </c>
      <c r="I182" s="291" t="s">
        <v>946</v>
      </c>
      <c r="J182" s="291">
        <v>50</v>
      </c>
      <c r="K182" s="339"/>
    </row>
    <row r="183" s="1" customFormat="1" ht="15" customHeight="1">
      <c r="B183" s="316"/>
      <c r="C183" s="291" t="s">
        <v>119</v>
      </c>
      <c r="D183" s="291"/>
      <c r="E183" s="291"/>
      <c r="F183" s="314" t="s">
        <v>944</v>
      </c>
      <c r="G183" s="291"/>
      <c r="H183" s="291" t="s">
        <v>1012</v>
      </c>
      <c r="I183" s="291" t="s">
        <v>1013</v>
      </c>
      <c r="J183" s="291"/>
      <c r="K183" s="339"/>
    </row>
    <row r="184" s="1" customFormat="1" ht="15" customHeight="1">
      <c r="B184" s="316"/>
      <c r="C184" s="291" t="s">
        <v>62</v>
      </c>
      <c r="D184" s="291"/>
      <c r="E184" s="291"/>
      <c r="F184" s="314" t="s">
        <v>944</v>
      </c>
      <c r="G184" s="291"/>
      <c r="H184" s="291" t="s">
        <v>1014</v>
      </c>
      <c r="I184" s="291" t="s">
        <v>1015</v>
      </c>
      <c r="J184" s="291">
        <v>1</v>
      </c>
      <c r="K184" s="339"/>
    </row>
    <row r="185" s="1" customFormat="1" ht="15" customHeight="1">
      <c r="B185" s="316"/>
      <c r="C185" s="291" t="s">
        <v>58</v>
      </c>
      <c r="D185" s="291"/>
      <c r="E185" s="291"/>
      <c r="F185" s="314" t="s">
        <v>944</v>
      </c>
      <c r="G185" s="291"/>
      <c r="H185" s="291" t="s">
        <v>1016</v>
      </c>
      <c r="I185" s="291" t="s">
        <v>946</v>
      </c>
      <c r="J185" s="291">
        <v>20</v>
      </c>
      <c r="K185" s="339"/>
    </row>
    <row r="186" s="1" customFormat="1" ht="15" customHeight="1">
      <c r="B186" s="316"/>
      <c r="C186" s="291" t="s">
        <v>59</v>
      </c>
      <c r="D186" s="291"/>
      <c r="E186" s="291"/>
      <c r="F186" s="314" t="s">
        <v>944</v>
      </c>
      <c r="G186" s="291"/>
      <c r="H186" s="291" t="s">
        <v>1017</v>
      </c>
      <c r="I186" s="291" t="s">
        <v>946</v>
      </c>
      <c r="J186" s="291">
        <v>255</v>
      </c>
      <c r="K186" s="339"/>
    </row>
    <row r="187" s="1" customFormat="1" ht="15" customHeight="1">
      <c r="B187" s="316"/>
      <c r="C187" s="291" t="s">
        <v>120</v>
      </c>
      <c r="D187" s="291"/>
      <c r="E187" s="291"/>
      <c r="F187" s="314" t="s">
        <v>944</v>
      </c>
      <c r="G187" s="291"/>
      <c r="H187" s="291" t="s">
        <v>908</v>
      </c>
      <c r="I187" s="291" t="s">
        <v>946</v>
      </c>
      <c r="J187" s="291">
        <v>10</v>
      </c>
      <c r="K187" s="339"/>
    </row>
    <row r="188" s="1" customFormat="1" ht="15" customHeight="1">
      <c r="B188" s="316"/>
      <c r="C188" s="291" t="s">
        <v>121</v>
      </c>
      <c r="D188" s="291"/>
      <c r="E188" s="291"/>
      <c r="F188" s="314" t="s">
        <v>944</v>
      </c>
      <c r="G188" s="291"/>
      <c r="H188" s="291" t="s">
        <v>1018</v>
      </c>
      <c r="I188" s="291" t="s">
        <v>979</v>
      </c>
      <c r="J188" s="291"/>
      <c r="K188" s="339"/>
    </row>
    <row r="189" s="1" customFormat="1" ht="15" customHeight="1">
      <c r="B189" s="316"/>
      <c r="C189" s="291" t="s">
        <v>1019</v>
      </c>
      <c r="D189" s="291"/>
      <c r="E189" s="291"/>
      <c r="F189" s="314" t="s">
        <v>944</v>
      </c>
      <c r="G189" s="291"/>
      <c r="H189" s="291" t="s">
        <v>1020</v>
      </c>
      <c r="I189" s="291" t="s">
        <v>979</v>
      </c>
      <c r="J189" s="291"/>
      <c r="K189" s="339"/>
    </row>
    <row r="190" s="1" customFormat="1" ht="15" customHeight="1">
      <c r="B190" s="316"/>
      <c r="C190" s="291" t="s">
        <v>1008</v>
      </c>
      <c r="D190" s="291"/>
      <c r="E190" s="291"/>
      <c r="F190" s="314" t="s">
        <v>944</v>
      </c>
      <c r="G190" s="291"/>
      <c r="H190" s="291" t="s">
        <v>1021</v>
      </c>
      <c r="I190" s="291" t="s">
        <v>979</v>
      </c>
      <c r="J190" s="291"/>
      <c r="K190" s="339"/>
    </row>
    <row r="191" s="1" customFormat="1" ht="15" customHeight="1">
      <c r="B191" s="316"/>
      <c r="C191" s="291" t="s">
        <v>123</v>
      </c>
      <c r="D191" s="291"/>
      <c r="E191" s="291"/>
      <c r="F191" s="314" t="s">
        <v>950</v>
      </c>
      <c r="G191" s="291"/>
      <c r="H191" s="291" t="s">
        <v>1022</v>
      </c>
      <c r="I191" s="291" t="s">
        <v>946</v>
      </c>
      <c r="J191" s="291">
        <v>50</v>
      </c>
      <c r="K191" s="339"/>
    </row>
    <row r="192" s="1" customFormat="1" ht="15" customHeight="1">
      <c r="B192" s="316"/>
      <c r="C192" s="291" t="s">
        <v>1023</v>
      </c>
      <c r="D192" s="291"/>
      <c r="E192" s="291"/>
      <c r="F192" s="314" t="s">
        <v>950</v>
      </c>
      <c r="G192" s="291"/>
      <c r="H192" s="291" t="s">
        <v>1024</v>
      </c>
      <c r="I192" s="291" t="s">
        <v>1025</v>
      </c>
      <c r="J192" s="291"/>
      <c r="K192" s="339"/>
    </row>
    <row r="193" s="1" customFormat="1" ht="15" customHeight="1">
      <c r="B193" s="316"/>
      <c r="C193" s="291" t="s">
        <v>1026</v>
      </c>
      <c r="D193" s="291"/>
      <c r="E193" s="291"/>
      <c r="F193" s="314" t="s">
        <v>950</v>
      </c>
      <c r="G193" s="291"/>
      <c r="H193" s="291" t="s">
        <v>1027</v>
      </c>
      <c r="I193" s="291" t="s">
        <v>1025</v>
      </c>
      <c r="J193" s="291"/>
      <c r="K193" s="339"/>
    </row>
    <row r="194" s="1" customFormat="1" ht="15" customHeight="1">
      <c r="B194" s="316"/>
      <c r="C194" s="291" t="s">
        <v>1028</v>
      </c>
      <c r="D194" s="291"/>
      <c r="E194" s="291"/>
      <c r="F194" s="314" t="s">
        <v>950</v>
      </c>
      <c r="G194" s="291"/>
      <c r="H194" s="291" t="s">
        <v>1029</v>
      </c>
      <c r="I194" s="291" t="s">
        <v>1025</v>
      </c>
      <c r="J194" s="291"/>
      <c r="K194" s="339"/>
    </row>
    <row r="195" s="1" customFormat="1" ht="15" customHeight="1">
      <c r="B195" s="316"/>
      <c r="C195" s="353" t="s">
        <v>1030</v>
      </c>
      <c r="D195" s="291"/>
      <c r="E195" s="291"/>
      <c r="F195" s="314" t="s">
        <v>950</v>
      </c>
      <c r="G195" s="291"/>
      <c r="H195" s="291" t="s">
        <v>1031</v>
      </c>
      <c r="I195" s="291" t="s">
        <v>1032</v>
      </c>
      <c r="J195" s="354" t="s">
        <v>1033</v>
      </c>
      <c r="K195" s="339"/>
    </row>
    <row r="196" s="17" customFormat="1" ht="15" customHeight="1">
      <c r="B196" s="355"/>
      <c r="C196" s="356" t="s">
        <v>1034</v>
      </c>
      <c r="D196" s="357"/>
      <c r="E196" s="357"/>
      <c r="F196" s="358" t="s">
        <v>950</v>
      </c>
      <c r="G196" s="357"/>
      <c r="H196" s="357" t="s">
        <v>1035</v>
      </c>
      <c r="I196" s="357" t="s">
        <v>1032</v>
      </c>
      <c r="J196" s="359" t="s">
        <v>1033</v>
      </c>
      <c r="K196" s="360"/>
    </row>
    <row r="197" s="1" customFormat="1" ht="15" customHeight="1">
      <c r="B197" s="316"/>
      <c r="C197" s="353" t="s">
        <v>47</v>
      </c>
      <c r="D197" s="291"/>
      <c r="E197" s="291"/>
      <c r="F197" s="314" t="s">
        <v>944</v>
      </c>
      <c r="G197" s="291"/>
      <c r="H197" s="288" t="s">
        <v>1036</v>
      </c>
      <c r="I197" s="291" t="s">
        <v>1037</v>
      </c>
      <c r="J197" s="291"/>
      <c r="K197" s="339"/>
    </row>
    <row r="198" s="1" customFormat="1" ht="15" customHeight="1">
      <c r="B198" s="316"/>
      <c r="C198" s="353" t="s">
        <v>1038</v>
      </c>
      <c r="D198" s="291"/>
      <c r="E198" s="291"/>
      <c r="F198" s="314" t="s">
        <v>944</v>
      </c>
      <c r="G198" s="291"/>
      <c r="H198" s="291" t="s">
        <v>1039</v>
      </c>
      <c r="I198" s="291" t="s">
        <v>979</v>
      </c>
      <c r="J198" s="291"/>
      <c r="K198" s="339"/>
    </row>
    <row r="199" s="1" customFormat="1" ht="15" customHeight="1">
      <c r="B199" s="316"/>
      <c r="C199" s="353" t="s">
        <v>1040</v>
      </c>
      <c r="D199" s="291"/>
      <c r="E199" s="291"/>
      <c r="F199" s="314" t="s">
        <v>944</v>
      </c>
      <c r="G199" s="291"/>
      <c r="H199" s="291" t="s">
        <v>1041</v>
      </c>
      <c r="I199" s="291" t="s">
        <v>979</v>
      </c>
      <c r="J199" s="291"/>
      <c r="K199" s="339"/>
    </row>
    <row r="200" s="1" customFormat="1" ht="15" customHeight="1">
      <c r="B200" s="316"/>
      <c r="C200" s="353" t="s">
        <v>1042</v>
      </c>
      <c r="D200" s="291"/>
      <c r="E200" s="291"/>
      <c r="F200" s="314" t="s">
        <v>950</v>
      </c>
      <c r="G200" s="291"/>
      <c r="H200" s="291" t="s">
        <v>1043</v>
      </c>
      <c r="I200" s="291" t="s">
        <v>979</v>
      </c>
      <c r="J200" s="291"/>
      <c r="K200" s="339"/>
    </row>
    <row r="201" s="1" customFormat="1" ht="15" customHeight="1">
      <c r="B201" s="345"/>
      <c r="C201" s="361"/>
      <c r="D201" s="346"/>
      <c r="E201" s="346"/>
      <c r="F201" s="346"/>
      <c r="G201" s="346"/>
      <c r="H201" s="346"/>
      <c r="I201" s="346"/>
      <c r="J201" s="346"/>
      <c r="K201" s="347"/>
    </row>
    <row r="202" s="1" customFormat="1" ht="18.75" customHeight="1">
      <c r="B202" s="327"/>
      <c r="C202" s="337"/>
      <c r="D202" s="337"/>
      <c r="E202" s="337"/>
      <c r="F202" s="348"/>
      <c r="G202" s="337"/>
      <c r="H202" s="337"/>
      <c r="I202" s="337"/>
      <c r="J202" s="337"/>
      <c r="K202" s="327"/>
    </row>
    <row r="203" s="1" customFormat="1" ht="18.75" customHeight="1">
      <c r="B203" s="299"/>
      <c r="C203" s="299"/>
      <c r="D203" s="299"/>
      <c r="E203" s="299"/>
      <c r="F203" s="299"/>
      <c r="G203" s="299"/>
      <c r="H203" s="299"/>
      <c r="I203" s="299"/>
      <c r="J203" s="299"/>
      <c r="K203" s="299"/>
    </row>
    <row r="204" s="1" customFormat="1" ht="13.5">
      <c r="B204" s="278"/>
      <c r="C204" s="279"/>
      <c r="D204" s="279"/>
      <c r="E204" s="279"/>
      <c r="F204" s="279"/>
      <c r="G204" s="279"/>
      <c r="H204" s="279"/>
      <c r="I204" s="279"/>
      <c r="J204" s="279"/>
      <c r="K204" s="280"/>
    </row>
    <row r="205" s="1" customFormat="1" ht="21" customHeight="1">
      <c r="B205" s="281"/>
      <c r="C205" s="282" t="s">
        <v>1044</v>
      </c>
      <c r="D205" s="282"/>
      <c r="E205" s="282"/>
      <c r="F205" s="282"/>
      <c r="G205" s="282"/>
      <c r="H205" s="282"/>
      <c r="I205" s="282"/>
      <c r="J205" s="282"/>
      <c r="K205" s="283"/>
    </row>
    <row r="206" s="1" customFormat="1" ht="25.5" customHeight="1">
      <c r="B206" s="281"/>
      <c r="C206" s="362" t="s">
        <v>1045</v>
      </c>
      <c r="D206" s="362"/>
      <c r="E206" s="362"/>
      <c r="F206" s="362" t="s">
        <v>1046</v>
      </c>
      <c r="G206" s="363"/>
      <c r="H206" s="362" t="s">
        <v>1047</v>
      </c>
      <c r="I206" s="362"/>
      <c r="J206" s="362"/>
      <c r="K206" s="283"/>
    </row>
    <row r="207" s="1" customFormat="1" ht="5.25" customHeight="1">
      <c r="B207" s="316"/>
      <c r="C207" s="311"/>
      <c r="D207" s="311"/>
      <c r="E207" s="311"/>
      <c r="F207" s="311"/>
      <c r="G207" s="337"/>
      <c r="H207" s="311"/>
      <c r="I207" s="311"/>
      <c r="J207" s="311"/>
      <c r="K207" s="339"/>
    </row>
    <row r="208" s="1" customFormat="1" ht="15" customHeight="1">
      <c r="B208" s="316"/>
      <c r="C208" s="291" t="s">
        <v>1037</v>
      </c>
      <c r="D208" s="291"/>
      <c r="E208" s="291"/>
      <c r="F208" s="314" t="s">
        <v>48</v>
      </c>
      <c r="G208" s="291"/>
      <c r="H208" s="291" t="s">
        <v>1048</v>
      </c>
      <c r="I208" s="291"/>
      <c r="J208" s="291"/>
      <c r="K208" s="339"/>
    </row>
    <row r="209" s="1" customFormat="1" ht="15" customHeight="1">
      <c r="B209" s="316"/>
      <c r="C209" s="291"/>
      <c r="D209" s="291"/>
      <c r="E209" s="291"/>
      <c r="F209" s="314" t="s">
        <v>49</v>
      </c>
      <c r="G209" s="291"/>
      <c r="H209" s="291" t="s">
        <v>1049</v>
      </c>
      <c r="I209" s="291"/>
      <c r="J209" s="291"/>
      <c r="K209" s="339"/>
    </row>
    <row r="210" s="1" customFormat="1" ht="15" customHeight="1">
      <c r="B210" s="316"/>
      <c r="C210" s="291"/>
      <c r="D210" s="291"/>
      <c r="E210" s="291"/>
      <c r="F210" s="314" t="s">
        <v>52</v>
      </c>
      <c r="G210" s="291"/>
      <c r="H210" s="291" t="s">
        <v>1050</v>
      </c>
      <c r="I210" s="291"/>
      <c r="J210" s="291"/>
      <c r="K210" s="339"/>
    </row>
    <row r="211" s="1" customFormat="1" ht="15" customHeight="1">
      <c r="B211" s="316"/>
      <c r="C211" s="291"/>
      <c r="D211" s="291"/>
      <c r="E211" s="291"/>
      <c r="F211" s="314" t="s">
        <v>50</v>
      </c>
      <c r="G211" s="291"/>
      <c r="H211" s="291" t="s">
        <v>1051</v>
      </c>
      <c r="I211" s="291"/>
      <c r="J211" s="291"/>
      <c r="K211" s="339"/>
    </row>
    <row r="212" s="1" customFormat="1" ht="15" customHeight="1">
      <c r="B212" s="316"/>
      <c r="C212" s="291"/>
      <c r="D212" s="291"/>
      <c r="E212" s="291"/>
      <c r="F212" s="314" t="s">
        <v>51</v>
      </c>
      <c r="G212" s="291"/>
      <c r="H212" s="291" t="s">
        <v>1052</v>
      </c>
      <c r="I212" s="291"/>
      <c r="J212" s="291"/>
      <c r="K212" s="339"/>
    </row>
    <row r="213" s="1" customFormat="1" ht="15" customHeight="1">
      <c r="B213" s="316"/>
      <c r="C213" s="291"/>
      <c r="D213" s="291"/>
      <c r="E213" s="291"/>
      <c r="F213" s="314"/>
      <c r="G213" s="291"/>
      <c r="H213" s="291"/>
      <c r="I213" s="291"/>
      <c r="J213" s="291"/>
      <c r="K213" s="339"/>
    </row>
    <row r="214" s="1" customFormat="1" ht="15" customHeight="1">
      <c r="B214" s="316"/>
      <c r="C214" s="291" t="s">
        <v>991</v>
      </c>
      <c r="D214" s="291"/>
      <c r="E214" s="291"/>
      <c r="F214" s="314" t="s">
        <v>84</v>
      </c>
      <c r="G214" s="291"/>
      <c r="H214" s="291" t="s">
        <v>1053</v>
      </c>
      <c r="I214" s="291"/>
      <c r="J214" s="291"/>
      <c r="K214" s="339"/>
    </row>
    <row r="215" s="1" customFormat="1" ht="15" customHeight="1">
      <c r="B215" s="316"/>
      <c r="C215" s="291"/>
      <c r="D215" s="291"/>
      <c r="E215" s="291"/>
      <c r="F215" s="314" t="s">
        <v>888</v>
      </c>
      <c r="G215" s="291"/>
      <c r="H215" s="291" t="s">
        <v>889</v>
      </c>
      <c r="I215" s="291"/>
      <c r="J215" s="291"/>
      <c r="K215" s="339"/>
    </row>
    <row r="216" s="1" customFormat="1" ht="15" customHeight="1">
      <c r="B216" s="316"/>
      <c r="C216" s="291"/>
      <c r="D216" s="291"/>
      <c r="E216" s="291"/>
      <c r="F216" s="314" t="s">
        <v>886</v>
      </c>
      <c r="G216" s="291"/>
      <c r="H216" s="291" t="s">
        <v>1054</v>
      </c>
      <c r="I216" s="291"/>
      <c r="J216" s="291"/>
      <c r="K216" s="339"/>
    </row>
    <row r="217" s="1" customFormat="1" ht="15" customHeight="1">
      <c r="B217" s="364"/>
      <c r="C217" s="291"/>
      <c r="D217" s="291"/>
      <c r="E217" s="291"/>
      <c r="F217" s="314" t="s">
        <v>88</v>
      </c>
      <c r="G217" s="353"/>
      <c r="H217" s="343" t="s">
        <v>89</v>
      </c>
      <c r="I217" s="343"/>
      <c r="J217" s="343"/>
      <c r="K217" s="365"/>
    </row>
    <row r="218" s="1" customFormat="1" ht="15" customHeight="1">
      <c r="B218" s="364"/>
      <c r="C218" s="291"/>
      <c r="D218" s="291"/>
      <c r="E218" s="291"/>
      <c r="F218" s="314" t="s">
        <v>890</v>
      </c>
      <c r="G218" s="353"/>
      <c r="H218" s="343" t="s">
        <v>835</v>
      </c>
      <c r="I218" s="343"/>
      <c r="J218" s="343"/>
      <c r="K218" s="365"/>
    </row>
    <row r="219" s="1" customFormat="1" ht="15" customHeight="1">
      <c r="B219" s="364"/>
      <c r="C219" s="291"/>
      <c r="D219" s="291"/>
      <c r="E219" s="291"/>
      <c r="F219" s="314"/>
      <c r="G219" s="353"/>
      <c r="H219" s="343"/>
      <c r="I219" s="343"/>
      <c r="J219" s="343"/>
      <c r="K219" s="365"/>
    </row>
    <row r="220" s="1" customFormat="1" ht="15" customHeight="1">
      <c r="B220" s="364"/>
      <c r="C220" s="291" t="s">
        <v>1015</v>
      </c>
      <c r="D220" s="291"/>
      <c r="E220" s="291"/>
      <c r="F220" s="314">
        <v>1</v>
      </c>
      <c r="G220" s="353"/>
      <c r="H220" s="343" t="s">
        <v>1055</v>
      </c>
      <c r="I220" s="343"/>
      <c r="J220" s="343"/>
      <c r="K220" s="365"/>
    </row>
    <row r="221" s="1" customFormat="1" ht="15" customHeight="1">
      <c r="B221" s="364"/>
      <c r="C221" s="291"/>
      <c r="D221" s="291"/>
      <c r="E221" s="291"/>
      <c r="F221" s="314">
        <v>2</v>
      </c>
      <c r="G221" s="353"/>
      <c r="H221" s="343" t="s">
        <v>1056</v>
      </c>
      <c r="I221" s="343"/>
      <c r="J221" s="343"/>
      <c r="K221" s="365"/>
    </row>
    <row r="222" s="1" customFormat="1" ht="15" customHeight="1">
      <c r="B222" s="364"/>
      <c r="C222" s="291"/>
      <c r="D222" s="291"/>
      <c r="E222" s="291"/>
      <c r="F222" s="314">
        <v>3</v>
      </c>
      <c r="G222" s="353"/>
      <c r="H222" s="343" t="s">
        <v>1057</v>
      </c>
      <c r="I222" s="343"/>
      <c r="J222" s="343"/>
      <c r="K222" s="365"/>
    </row>
    <row r="223" s="1" customFormat="1" ht="15" customHeight="1">
      <c r="B223" s="364"/>
      <c r="C223" s="291"/>
      <c r="D223" s="291"/>
      <c r="E223" s="291"/>
      <c r="F223" s="314">
        <v>4</v>
      </c>
      <c r="G223" s="353"/>
      <c r="H223" s="343" t="s">
        <v>1058</v>
      </c>
      <c r="I223" s="343"/>
      <c r="J223" s="343"/>
      <c r="K223" s="365"/>
    </row>
    <row r="224" s="1" customFormat="1" ht="12.75" customHeight="1">
      <c r="B224" s="366"/>
      <c r="C224" s="367"/>
      <c r="D224" s="367"/>
      <c r="E224" s="367"/>
      <c r="F224" s="367"/>
      <c r="G224" s="367"/>
      <c r="H224" s="367"/>
      <c r="I224" s="367"/>
      <c r="J224" s="367"/>
      <c r="K224" s="36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71:J171"/>
    <mergeCell ref="C205:J205"/>
    <mergeCell ref="H206:J206"/>
    <mergeCell ref="H209:J209"/>
    <mergeCell ref="H210:J210"/>
    <mergeCell ref="H216:J216"/>
    <mergeCell ref="H217:J217"/>
    <mergeCell ref="H218:J218"/>
    <mergeCell ref="H220:J220"/>
    <mergeCell ref="H221:J221"/>
    <mergeCell ref="H222:J222"/>
    <mergeCell ref="H208:J208"/>
    <mergeCell ref="H223:J223"/>
    <mergeCell ref="H211:J211"/>
    <mergeCell ref="H212:J212"/>
    <mergeCell ref="H214:J214"/>
    <mergeCell ref="H215:J215"/>
  </mergeCells>
  <pageSetup r:id="rId1" paperSize="9" orientation="landscape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ADMINISTRATOR\Tomas</dc:creator>
  <cp:lastModifiedBy>ADMINISTRATOR\Tomas</cp:lastModifiedBy>
  <dcterms:created xsi:type="dcterms:W3CDTF">2025-09-24T08:17:21Z</dcterms:created>
  <dcterms:modified xsi:type="dcterms:W3CDTF">2025-09-24T08:17:28Z</dcterms:modified>
</cp:coreProperties>
</file>