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Z:\Práce 25\099.   Nymburk - úklid\ZD - Final\"/>
    </mc:Choice>
  </mc:AlternateContent>
  <xr:revisionPtr revIDLastSave="0" documentId="13_ncr:1_{C9EBDBA5-68CE-4BA7-9C21-FE16648C89CC}" xr6:coauthVersionLast="47" xr6:coauthVersionMax="47" xr10:uidLastSave="{00000000-0000-0000-0000-000000000000}"/>
  <workbookProtection workbookPassword="DB45" lockStructure="1"/>
  <bookViews>
    <workbookView xWindow="-120" yWindow="-120" windowWidth="38640" windowHeight="21120" xr2:uid="{0042160B-5BBA-45F3-888F-5BF555FF064E}"/>
  </bookViews>
  <sheets>
    <sheet name="Souhrn" sheetId="22" r:id="rId1"/>
    <sheet name="A" sheetId="8" r:id="rId2"/>
    <sheet name="B" sheetId="9" r:id="rId3"/>
    <sheet name="C1" sheetId="10" r:id="rId4"/>
    <sheet name="C2" sheetId="21" r:id="rId5"/>
    <sheet name="D" sheetId="13" r:id="rId6"/>
    <sheet name="E" sheetId="12" r:id="rId7"/>
    <sheet name="F" sheetId="11" r:id="rId8"/>
    <sheet name="Ostatní činnosti" sheetId="17" r:id="rId9"/>
    <sheet name="Hygienický spotřební materiál" sheetId="20" r:id="rId10"/>
  </sheets>
  <definedNames>
    <definedName name="_xlnm.Print_Area" localSheetId="9">'Hygienický spotřební materiál'!$B$1:$F$32</definedName>
    <definedName name="_xlnm.Print_Area" localSheetId="8">'Ostatní činnosti'!$B$1:$J$68</definedName>
  </definedNames>
  <calcPr calcId="191029"/>
</workbook>
</file>

<file path=xl/calcChain.xml><?xml version="1.0" encoding="utf-8"?>
<calcChain xmlns="http://schemas.openxmlformats.org/spreadsheetml/2006/main">
  <c r="H35" i="21" l="1"/>
  <c r="I35" i="21" s="1"/>
  <c r="H35" i="13"/>
  <c r="I35" i="13" s="1"/>
  <c r="H35" i="12"/>
  <c r="I35" i="12" s="1"/>
  <c r="H35" i="11"/>
  <c r="I35" i="11" s="1"/>
  <c r="H35" i="10"/>
  <c r="I35" i="10" s="1"/>
  <c r="H35" i="9"/>
  <c r="I35" i="9" s="1"/>
  <c r="H35" i="8"/>
  <c r="I35" i="8" s="1"/>
  <c r="F9" i="20"/>
  <c r="I24" i="11"/>
  <c r="I12" i="11"/>
  <c r="I33" i="12"/>
  <c r="I10" i="12"/>
  <c r="I29" i="13"/>
  <c r="I8" i="13"/>
  <c r="I26" i="21"/>
  <c r="I15" i="21"/>
  <c r="I24" i="10"/>
  <c r="I33" i="9"/>
  <c r="I21" i="9"/>
  <c r="I10" i="9"/>
  <c r="I18" i="8"/>
  <c r="H6" i="8"/>
  <c r="I6" i="8" s="1"/>
  <c r="F11" i="20"/>
  <c r="F10" i="20"/>
  <c r="F8" i="20"/>
  <c r="F7" i="20"/>
  <c r="F6" i="20"/>
  <c r="F5" i="20"/>
  <c r="E29" i="13"/>
  <c r="H29" i="13" s="1"/>
  <c r="H29" i="9"/>
  <c r="I29" i="9" s="1"/>
  <c r="H29" i="10"/>
  <c r="I29" i="10" s="1"/>
  <c r="H29" i="11"/>
  <c r="I29" i="11" s="1"/>
  <c r="H29" i="12"/>
  <c r="I29" i="12" s="1"/>
  <c r="H29" i="21"/>
  <c r="I29" i="21" s="1"/>
  <c r="H29" i="8"/>
  <c r="I29" i="8" s="1"/>
  <c r="E10" i="21"/>
  <c r="H10" i="21" s="1"/>
  <c r="I10" i="21" s="1"/>
  <c r="E8" i="21"/>
  <c r="H8" i="21" s="1"/>
  <c r="I8" i="21" s="1"/>
  <c r="H14" i="21"/>
  <c r="I14" i="21" s="1"/>
  <c r="H6" i="21"/>
  <c r="I6" i="21" s="1"/>
  <c r="H7" i="21"/>
  <c r="I7" i="21" s="1"/>
  <c r="H9" i="21"/>
  <c r="I9" i="21" s="1"/>
  <c r="H11" i="21"/>
  <c r="I11" i="21" s="1"/>
  <c r="H12" i="21"/>
  <c r="I12" i="21" s="1"/>
  <c r="H15" i="21"/>
  <c r="H17" i="21"/>
  <c r="I17" i="21" s="1"/>
  <c r="H18" i="21"/>
  <c r="I18" i="21" s="1"/>
  <c r="H20" i="21"/>
  <c r="I20" i="21" s="1"/>
  <c r="H21" i="21"/>
  <c r="I21" i="21" s="1"/>
  <c r="H22" i="21"/>
  <c r="I22" i="21" s="1"/>
  <c r="H24" i="21"/>
  <c r="I24" i="21" s="1"/>
  <c r="H25" i="21"/>
  <c r="I25" i="21" s="1"/>
  <c r="H26" i="21"/>
  <c r="H27" i="21"/>
  <c r="I27" i="21" s="1"/>
  <c r="H34" i="21"/>
  <c r="I34" i="21" s="1"/>
  <c r="H33" i="21"/>
  <c r="I33" i="21" s="1"/>
  <c r="H31" i="21"/>
  <c r="I31" i="21" s="1"/>
  <c r="E6" i="13"/>
  <c r="H18" i="13"/>
  <c r="I18" i="13" s="1"/>
  <c r="H26" i="13"/>
  <c r="I26" i="13" s="1"/>
  <c r="H17" i="13"/>
  <c r="I17" i="13" s="1"/>
  <c r="H26" i="12"/>
  <c r="I26" i="12" s="1"/>
  <c r="H18" i="12"/>
  <c r="I18" i="12" s="1"/>
  <c r="H17" i="12"/>
  <c r="I17" i="12" s="1"/>
  <c r="H34" i="11"/>
  <c r="I34" i="11" s="1"/>
  <c r="H33" i="11"/>
  <c r="I33" i="11" s="1"/>
  <c r="H31" i="11"/>
  <c r="I31" i="11" s="1"/>
  <c r="H27" i="11"/>
  <c r="I27" i="11" s="1"/>
  <c r="H26" i="11"/>
  <c r="I26" i="11" s="1"/>
  <c r="H25" i="11"/>
  <c r="I25" i="11" s="1"/>
  <c r="H24" i="11"/>
  <c r="H22" i="11"/>
  <c r="I22" i="11" s="1"/>
  <c r="H21" i="11"/>
  <c r="I21" i="11" s="1"/>
  <c r="H20" i="11"/>
  <c r="I20" i="11" s="1"/>
  <c r="H18" i="11"/>
  <c r="I18" i="11" s="1"/>
  <c r="H17" i="11"/>
  <c r="I17" i="11" s="1"/>
  <c r="H15" i="11"/>
  <c r="I15" i="11" s="1"/>
  <c r="H14" i="11"/>
  <c r="I14" i="11" s="1"/>
  <c r="H12" i="11"/>
  <c r="H11" i="11"/>
  <c r="I11" i="11" s="1"/>
  <c r="H10" i="11"/>
  <c r="I10" i="11" s="1"/>
  <c r="H9" i="11"/>
  <c r="I9" i="11" s="1"/>
  <c r="H8" i="11"/>
  <c r="I8" i="11" s="1"/>
  <c r="H7" i="11"/>
  <c r="I7" i="11" s="1"/>
  <c r="H6" i="11"/>
  <c r="I6" i="11" s="1"/>
  <c r="H26" i="10"/>
  <c r="I26" i="10" s="1"/>
  <c r="H18" i="10"/>
  <c r="I18" i="10" s="1"/>
  <c r="H17" i="10"/>
  <c r="I17" i="10" s="1"/>
  <c r="H26" i="9"/>
  <c r="I26" i="9" s="1"/>
  <c r="H17" i="9"/>
  <c r="I17" i="9" s="1"/>
  <c r="H22" i="8"/>
  <c r="I22" i="8" s="1"/>
  <c r="H26" i="8"/>
  <c r="I26" i="8" s="1"/>
  <c r="H17" i="8"/>
  <c r="I17" i="8" s="1"/>
  <c r="J14" i="17"/>
  <c r="J10" i="17"/>
  <c r="J9" i="17"/>
  <c r="J8" i="17"/>
  <c r="J7" i="17"/>
  <c r="J6" i="17"/>
  <c r="J63" i="17"/>
  <c r="H6" i="12"/>
  <c r="I6" i="12" s="1"/>
  <c r="J57" i="17"/>
  <c r="J58" i="17"/>
  <c r="J59" i="17"/>
  <c r="J60" i="17"/>
  <c r="J61" i="17"/>
  <c r="J62" i="17"/>
  <c r="J56" i="17"/>
  <c r="J52" i="17"/>
  <c r="J51" i="17"/>
  <c r="J42" i="17"/>
  <c r="J43" i="17"/>
  <c r="J44" i="17"/>
  <c r="J45" i="17"/>
  <c r="J46" i="17"/>
  <c r="J47" i="17"/>
  <c r="J33" i="17"/>
  <c r="J37" i="17"/>
  <c r="J32" i="17"/>
  <c r="J28" i="17"/>
  <c r="J26" i="17"/>
  <c r="J27" i="17"/>
  <c r="J25" i="17"/>
  <c r="J21" i="17"/>
  <c r="J20" i="17"/>
  <c r="J15" i="17"/>
  <c r="J16" i="17"/>
  <c r="H6" i="9"/>
  <c r="E7" i="9"/>
  <c r="H34" i="13"/>
  <c r="I34" i="13" s="1"/>
  <c r="H33" i="13"/>
  <c r="I33" i="13" s="1"/>
  <c r="H31" i="13"/>
  <c r="I31" i="13" s="1"/>
  <c r="H27" i="13"/>
  <c r="I27" i="13" s="1"/>
  <c r="H25" i="13"/>
  <c r="I25" i="13" s="1"/>
  <c r="H24" i="13"/>
  <c r="I24" i="13" s="1"/>
  <c r="H22" i="13"/>
  <c r="I22" i="13" s="1"/>
  <c r="H21" i="13"/>
  <c r="I21" i="13" s="1"/>
  <c r="H20" i="13"/>
  <c r="I20" i="13" s="1"/>
  <c r="H15" i="13"/>
  <c r="I15" i="13" s="1"/>
  <c r="H14" i="13"/>
  <c r="I14" i="13" s="1"/>
  <c r="H12" i="13"/>
  <c r="I12" i="13" s="1"/>
  <c r="H11" i="13"/>
  <c r="I11" i="13" s="1"/>
  <c r="H10" i="13"/>
  <c r="I10" i="13" s="1"/>
  <c r="H9" i="13"/>
  <c r="I9" i="13" s="1"/>
  <c r="H8" i="13"/>
  <c r="H7" i="13"/>
  <c r="I7" i="13" s="1"/>
  <c r="H6" i="13"/>
  <c r="I6" i="13" s="1"/>
  <c r="H27" i="12"/>
  <c r="I27" i="12" s="1"/>
  <c r="H34" i="12"/>
  <c r="I34" i="12" s="1"/>
  <c r="H33" i="12"/>
  <c r="H31" i="12"/>
  <c r="I31" i="12" s="1"/>
  <c r="H25" i="12"/>
  <c r="I25" i="12" s="1"/>
  <c r="H24" i="12"/>
  <c r="I24" i="12" s="1"/>
  <c r="H22" i="12"/>
  <c r="I22" i="12" s="1"/>
  <c r="H21" i="12"/>
  <c r="I21" i="12" s="1"/>
  <c r="H20" i="12"/>
  <c r="I20" i="12" s="1"/>
  <c r="H15" i="12"/>
  <c r="I15" i="12" s="1"/>
  <c r="H14" i="12"/>
  <c r="I14" i="12" s="1"/>
  <c r="H12" i="12"/>
  <c r="I12" i="12" s="1"/>
  <c r="H11" i="12"/>
  <c r="I11" i="12" s="1"/>
  <c r="H10" i="12"/>
  <c r="H9" i="12"/>
  <c r="I9" i="12" s="1"/>
  <c r="H8" i="12"/>
  <c r="I8" i="12" s="1"/>
  <c r="H7" i="12"/>
  <c r="I7" i="12" s="1"/>
  <c r="H10" i="10"/>
  <c r="I10" i="10" s="1"/>
  <c r="H14" i="10"/>
  <c r="I14" i="10" s="1"/>
  <c r="E8" i="10"/>
  <c r="H8" i="10" s="1"/>
  <c r="I8" i="10" s="1"/>
  <c r="H7" i="10"/>
  <c r="I7" i="10" s="1"/>
  <c r="H34" i="10"/>
  <c r="I34" i="10" s="1"/>
  <c r="H33" i="10"/>
  <c r="I33" i="10" s="1"/>
  <c r="H31" i="10"/>
  <c r="I31" i="10" s="1"/>
  <c r="H27" i="10"/>
  <c r="I27" i="10" s="1"/>
  <c r="H25" i="10"/>
  <c r="I25" i="10" s="1"/>
  <c r="H24" i="10"/>
  <c r="H22" i="10"/>
  <c r="I22" i="10" s="1"/>
  <c r="H21" i="10"/>
  <c r="I21" i="10" s="1"/>
  <c r="H20" i="10"/>
  <c r="I20" i="10" s="1"/>
  <c r="H15" i="10"/>
  <c r="I15" i="10" s="1"/>
  <c r="H12" i="10"/>
  <c r="I12" i="10" s="1"/>
  <c r="H11" i="10"/>
  <c r="I11" i="10" s="1"/>
  <c r="H9" i="10"/>
  <c r="I9" i="10" s="1"/>
  <c r="H6" i="10"/>
  <c r="I6" i="10" s="1"/>
  <c r="H34" i="9"/>
  <c r="I34" i="9" s="1"/>
  <c r="H33" i="9"/>
  <c r="H31" i="9"/>
  <c r="I31" i="9" s="1"/>
  <c r="H27" i="9"/>
  <c r="I27" i="9" s="1"/>
  <c r="H25" i="9"/>
  <c r="I25" i="9" s="1"/>
  <c r="H24" i="9"/>
  <c r="I24" i="9" s="1"/>
  <c r="H22" i="9"/>
  <c r="I22" i="9" s="1"/>
  <c r="H21" i="9"/>
  <c r="H20" i="9"/>
  <c r="I20" i="9" s="1"/>
  <c r="H18" i="9"/>
  <c r="I18" i="9" s="1"/>
  <c r="H15" i="9"/>
  <c r="I15" i="9" s="1"/>
  <c r="H14" i="9"/>
  <c r="I14" i="9" s="1"/>
  <c r="H12" i="9"/>
  <c r="I12" i="9" s="1"/>
  <c r="H11" i="9"/>
  <c r="I11" i="9" s="1"/>
  <c r="H10" i="9"/>
  <c r="H9" i="9"/>
  <c r="I9" i="9" s="1"/>
  <c r="H8" i="9"/>
  <c r="I8" i="9" s="1"/>
  <c r="H7" i="9"/>
  <c r="I7" i="9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5" i="8"/>
  <c r="I15" i="8" s="1"/>
  <c r="H18" i="8"/>
  <c r="H20" i="8"/>
  <c r="I20" i="8" s="1"/>
  <c r="H21" i="8"/>
  <c r="I21" i="8" s="1"/>
  <c r="H24" i="8"/>
  <c r="I24" i="8" s="1"/>
  <c r="H25" i="8"/>
  <c r="I25" i="8" s="1"/>
  <c r="H27" i="8"/>
  <c r="I27" i="8" s="1"/>
  <c r="H31" i="8"/>
  <c r="I31" i="8" s="1"/>
  <c r="H33" i="8"/>
  <c r="I33" i="8" s="1"/>
  <c r="H34" i="8"/>
  <c r="I34" i="8" s="1"/>
  <c r="H14" i="8"/>
  <c r="I14" i="8" s="1"/>
  <c r="F12" i="20" l="1"/>
  <c r="C12" i="22" s="1"/>
  <c r="E12" i="22" s="1"/>
  <c r="H36" i="9"/>
  <c r="I6" i="9"/>
  <c r="H36" i="12"/>
  <c r="H36" i="8"/>
  <c r="I36" i="21"/>
  <c r="C8" i="22" s="1"/>
  <c r="E8" i="22" s="1"/>
  <c r="H36" i="21"/>
  <c r="H36" i="13"/>
  <c r="H36" i="10"/>
  <c r="I36" i="13"/>
  <c r="C9" i="22" s="1"/>
  <c r="E9" i="22" s="1"/>
  <c r="I36" i="11"/>
  <c r="C11" i="22" s="1"/>
  <c r="E11" i="22" s="1"/>
  <c r="I36" i="8"/>
  <c r="C5" i="22" s="1"/>
  <c r="I36" i="10"/>
  <c r="C7" i="22" s="1"/>
  <c r="E7" i="22" s="1"/>
  <c r="I36" i="9"/>
  <c r="C6" i="22" s="1"/>
  <c r="E6" i="22" s="1"/>
  <c r="H36" i="11"/>
  <c r="I36" i="12"/>
  <c r="C10" i="22" s="1"/>
  <c r="E10" i="22" s="1"/>
  <c r="C14" i="22" l="1"/>
  <c r="E5" i="22"/>
  <c r="E14" i="22" s="1"/>
</calcChain>
</file>

<file path=xl/sharedStrings.xml><?xml version="1.0" encoding="utf-8"?>
<sst xmlns="http://schemas.openxmlformats.org/spreadsheetml/2006/main" count="600" uniqueCount="149">
  <si>
    <t>č.pol.</t>
  </si>
  <si>
    <t>MJ</t>
  </si>
  <si>
    <t>množství</t>
  </si>
  <si>
    <t>denní úklid</t>
  </si>
  <si>
    <t>obklady - sociální zařízení</t>
  </si>
  <si>
    <t>zařizovací předměty sociál.zařízení</t>
  </si>
  <si>
    <t>skla, prosklené přepážky, skleněné dveře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</si>
  <si>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</si>
  <si>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ks</t>
  </si>
  <si>
    <t>cena za MJ Kč bez DPH</t>
  </si>
  <si>
    <t>úklid 3x týdně</t>
  </si>
  <si>
    <t>podlahy - sociální zařízení - dlažba</t>
  </si>
  <si>
    <t>výtahy - nerez</t>
  </si>
  <si>
    <t>venkovní - předvstupní - prostory - kámen</t>
  </si>
  <si>
    <t>podlahy - chodby, schodiště, výtahy - dlažba, linoleum, kámen</t>
  </si>
  <si>
    <t>podlahy - kanceláře - koberec, linoleum, parkety</t>
  </si>
  <si>
    <t>kuchyňky</t>
  </si>
  <si>
    <t>podlahy - společné prostory v suterénu</t>
  </si>
  <si>
    <t>úklid 1x týdně</t>
  </si>
  <si>
    <t>úklid 2x měsíčně</t>
  </si>
  <si>
    <t>mytí dveří</t>
  </si>
  <si>
    <t>vysávání čalouněného nábytku</t>
  </si>
  <si>
    <t>čištění koženého nábytku</t>
  </si>
  <si>
    <t>úklid 6x ročně</t>
  </si>
  <si>
    <t xml:space="preserve">úklid zasedací místnosti v 2.NP </t>
  </si>
  <si>
    <t>úklid obřadní síně v 1.NP</t>
  </si>
  <si>
    <t>úklid 1x ročně</t>
  </si>
  <si>
    <t>spisovny v suterénu</t>
  </si>
  <si>
    <t>otopná tělesa</t>
  </si>
  <si>
    <t>obklad dřevo</t>
  </si>
  <si>
    <t>úklid dle potřeby - nejméně 1x měsíčně</t>
  </si>
  <si>
    <t>úklid ostatních místností dle specifikace</t>
  </si>
  <si>
    <t>součet za budovu:</t>
  </si>
  <si>
    <t>Budova "A" čp. 163 - popis položky</t>
  </si>
  <si>
    <t>Budova "B" čp. 165 - popis položky</t>
  </si>
  <si>
    <t>skleněné vitriny - 1.NP</t>
  </si>
  <si>
    <t>Budova "E" čp. 1708 - popis položky</t>
  </si>
  <si>
    <t>podlahy - společné prostory v suterénu + okolí památky</t>
  </si>
  <si>
    <t>OKNA</t>
  </si>
  <si>
    <t>jednotka</t>
  </si>
  <si>
    <t>Kč/jednotka</t>
  </si>
  <si>
    <t>bez 21% DPH</t>
  </si>
  <si>
    <t>s 21% DPH</t>
  </si>
  <si>
    <t>mytí oken jednoduchých a vakuovaných včetně rámů</t>
  </si>
  <si>
    <t>mytí oken zdvojených včetně rámů oken</t>
  </si>
  <si>
    <t>mytí oken špaletových včetně rámů oken</t>
  </si>
  <si>
    <t>mytí obtížně přístupných prosklených ploch - více než 4 m nad podlahou (žebříky,pojízdné lešení,plošina)</t>
  </si>
  <si>
    <t>mytí parapetů vnějších</t>
  </si>
  <si>
    <t>bm</t>
  </si>
  <si>
    <t>Příslušenství oken</t>
  </si>
  <si>
    <t>praní záclon včetně zavěšení a svěšení</t>
  </si>
  <si>
    <t>čištění vertikálních žaluzií  včetně svěšení a navěšení</t>
  </si>
  <si>
    <t>čištění horizontálních žaluzií (plast, kov)</t>
  </si>
  <si>
    <t>PODLAHY</t>
  </si>
  <si>
    <t>Koberce</t>
  </si>
  <si>
    <t>čištění extračním strojem</t>
  </si>
  <si>
    <t xml:space="preserve">hloubkové čištění kotoučovým strojem </t>
  </si>
  <si>
    <t>Parkety a dřevěné podlahy</t>
  </si>
  <si>
    <t>čištění parket kotoučovým strojem, včetně ceny rozpouštědel</t>
  </si>
  <si>
    <t>voskování parket(neobsahuje ceny prostředků na ošetření)</t>
  </si>
  <si>
    <t>leštění parket ( bez aplikace chemie )</t>
  </si>
  <si>
    <t>Dlažba,mramor,kámen,beton,PVC a jiné tvrdé povrchy</t>
  </si>
  <si>
    <t>kompletní ošetření podlahy (mytí ,povrchové ošetření,leštění - včetně materiálu)</t>
  </si>
  <si>
    <t>povrchové ošetření podlah polymery</t>
  </si>
  <si>
    <t>Schodiště</t>
  </si>
  <si>
    <t>ruční mytí s odsáváním</t>
  </si>
  <si>
    <t>Čištění čalounění a nábytku</t>
  </si>
  <si>
    <t>čištění čalouněného nábytku extrakčním strojem:</t>
  </si>
  <si>
    <t>židle</t>
  </si>
  <si>
    <t>křeslo</t>
  </si>
  <si>
    <t>dvousedadlová pohovka</t>
  </si>
  <si>
    <t>trojsedadlová   pohovka</t>
  </si>
  <si>
    <t>čištění dřevěného nábytku - čištění, napouštění, leštění</t>
  </si>
  <si>
    <t>čištění koženého nábytku - čištění, napouštění, leštění</t>
  </si>
  <si>
    <t>OBKLADY NA STĚNÁCH</t>
  </si>
  <si>
    <t>mramorové - základní čištění (dle užitých přípravků)</t>
  </si>
  <si>
    <t>dřevěné - základní čištění (dle užitých přípravků) včetně napouštění a leštění</t>
  </si>
  <si>
    <t>OSTATNÍ</t>
  </si>
  <si>
    <t>komplexní úklid po malířích a rekonstrukcích, generální úklidy</t>
  </si>
  <si>
    <t>m2</t>
  </si>
  <si>
    <t>mytí a čištění podhledů a stropů dle složitosti a obtížnosti</t>
  </si>
  <si>
    <t xml:space="preserve">mytí a čištění klimatizačních systémů - povrchové, vnější </t>
  </si>
  <si>
    <t>sochy - do 2,5m výšky</t>
  </si>
  <si>
    <t>plastiky běžné velikosti (bez nutnosti použití lešení nebo hydraulické plošiny)</t>
  </si>
  <si>
    <t>mytí a čištění osvětlovacích těles vč. křišťálových</t>
  </si>
  <si>
    <t>hod</t>
  </si>
  <si>
    <t>odsávání vody vysavačem do vlhkého a mokrého prostředí</t>
  </si>
  <si>
    <t>praní ručníků a utěrek</t>
  </si>
  <si>
    <t>Ceny obsažené v tomto ceníku budou konečné a obsahují přímé náklady, režijní náklady, provozní i správní.</t>
  </si>
  <si>
    <t>Položkový rozpočet - hygienický spotřební materiál</t>
  </si>
  <si>
    <t>Druh spotřebního materiálu</t>
  </si>
  <si>
    <r>
      <t xml:space="preserve">Předpoklad spotřeby za </t>
    </r>
    <r>
      <rPr>
        <b/>
        <sz val="11"/>
        <color indexed="8"/>
        <rFont val="Calibri"/>
        <family val="2"/>
        <charset val="238"/>
      </rPr>
      <t>měsíc</t>
    </r>
  </si>
  <si>
    <t>Cena za MJ v Kč bez DPH</t>
  </si>
  <si>
    <t>Tekuté mýdlo (5 litrů)</t>
  </si>
  <si>
    <t>litr</t>
  </si>
  <si>
    <t>bal</t>
  </si>
  <si>
    <t>Hygienické sáčky igelitové (balení 25 ks)</t>
  </si>
  <si>
    <t>Toaletní papír  2vrstvý, 65% bělost, celuloza, průvěr 190 mm</t>
  </si>
  <si>
    <t>Desinfekční prostředek gelový do mísy WC (balení 500 ml)</t>
  </si>
  <si>
    <t>CELKEM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</si>
  <si>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</si>
  <si>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podlahy - společné prostory v suterénu (historický sklep)</t>
  </si>
  <si>
    <t>vysávání čalouněného nábytku (u starosty)</t>
  </si>
  <si>
    <t>obklad dřevo (obřadní síň přízemí)</t>
  </si>
  <si>
    <t>otírání povrchů zařizovacích předmětů (chladničky, MWT, skartovačky, kopírky aj.)</t>
  </si>
  <si>
    <t>skleněné vitriny - 1.NP (TIC)</t>
  </si>
  <si>
    <t>podlahy - kanceláře - koberec, linoleum</t>
  </si>
  <si>
    <t>skla, skleněné dveře</t>
  </si>
  <si>
    <t>úklid ostatních místností dle specifikace (servrovna, spisovna)</t>
  </si>
  <si>
    <t>podlahy - chodby, schodiště, výtahy - linoleum, kámen</t>
  </si>
  <si>
    <t>skla,  skleněné dveře</t>
  </si>
  <si>
    <t xml:space="preserve">skleněné vitriny </t>
  </si>
  <si>
    <t>skleněné vitriny - 1.NP - venkovní</t>
  </si>
  <si>
    <t>obklad keramika</t>
  </si>
  <si>
    <t>zařizovací předměty sociál. zařízení</t>
  </si>
  <si>
    <t>obklady - sociální zařízení+kuchyńka</t>
  </si>
  <si>
    <r>
      <t>m</t>
    </r>
    <r>
      <rPr>
        <vertAlign val="superscript"/>
        <sz val="11"/>
        <rFont val="Calibri"/>
        <family val="2"/>
        <charset val="238"/>
      </rPr>
      <t>2</t>
    </r>
  </si>
  <si>
    <t>mytí oken včetně parapetů venkovních a vnitřních</t>
  </si>
  <si>
    <t>CENA CELKEM BEZ DPH</t>
  </si>
  <si>
    <t>DPH v %</t>
  </si>
  <si>
    <t>CENA CELKEM VČ. DPH</t>
  </si>
  <si>
    <t>Hyg. spotř. materiál</t>
  </si>
  <si>
    <t>Budova A</t>
  </si>
  <si>
    <t>Budova B</t>
  </si>
  <si>
    <t>Budova C1</t>
  </si>
  <si>
    <t>Budova C2</t>
  </si>
  <si>
    <t>Budova D</t>
  </si>
  <si>
    <t>Budova E</t>
  </si>
  <si>
    <t>Budova F</t>
  </si>
  <si>
    <t>Příloha č. 2 - Soupis poskytovaných služeb</t>
  </si>
  <si>
    <t>počet úkonů/12 měsíců</t>
  </si>
  <si>
    <t>cena celkem za 12 měsíců bez DPH</t>
  </si>
  <si>
    <t>cena za 48 měsíců bez DPH</t>
  </si>
  <si>
    <t>Celkem za 48 měsíců poskytování služeb</t>
  </si>
  <si>
    <t>Ostatní činnosti</t>
  </si>
  <si>
    <t>Nabídková cena účastníka celkem za 48 měsíců poskytování služeb</t>
  </si>
  <si>
    <t>Budova "C1" čp. 390 - popis položky</t>
  </si>
  <si>
    <t>Budova "C2" čp. 470 - popis položky</t>
  </si>
  <si>
    <t>Budova "D" čp. 55 - popis položky</t>
  </si>
  <si>
    <t>Budova "F" čp. 449 - popis položky</t>
  </si>
  <si>
    <t>kompletní ošetření parket A (mytí,voskování,leštění včetně materiálu-hydrovosk-pasta)</t>
  </si>
  <si>
    <t>úklid 2x ročně - květen + říjen</t>
  </si>
  <si>
    <t>mytí oken včetně parapetů venkovních a vnitřních, střešní okna</t>
  </si>
  <si>
    <t>Desinfekční mřížka do pisoáru</t>
  </si>
  <si>
    <t>Skládané Z-Z ručníky,bílé,1 vrst.,recyklované (balení  250 ks)</t>
  </si>
  <si>
    <t>Osvěžovač vzduchu - sprej</t>
  </si>
  <si>
    <t>venkovní - předvstupní prostory, rampa - kámen</t>
  </si>
  <si>
    <t>úklid historického sklepa v 1. PP</t>
  </si>
  <si>
    <t>Budovy města A až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</si>
</sst>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3">
    <xf numFmtId="0" fontId="0" fillId="0" borderId="0" xfId="0"/>
    <xf numFmtId="0" fontId="11" fillId="0" borderId="16" xfId="1" applyFont="1" applyBorder="1" applyAlignment="1">
      <alignment vertical="center" wrapText="1"/>
    </xf>
    <xf numFmtId="164" fontId="11" fillId="0" borderId="16" xfId="1" applyNumberFormat="1" applyFont="1" applyBorder="1" applyAlignment="1">
      <alignment horizontal="center" vertical="center" wrapText="1"/>
    </xf>
    <xf numFmtId="164" fontId="11" fillId="0" borderId="26" xfId="1" applyNumberFormat="1" applyFont="1" applyBorder="1" applyAlignment="1">
      <alignment horizontal="center" vertical="center" wrapText="1"/>
    </xf>
    <xf numFmtId="0" fontId="9" fillId="0" borderId="15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 wrapText="1"/>
    </xf>
    <xf numFmtId="164" fontId="9" fillId="0" borderId="16" xfId="1" applyNumberFormat="1" applyFont="1" applyBorder="1" applyAlignment="1">
      <alignment horizontal="center" vertical="center" wrapText="1"/>
    </xf>
    <xf numFmtId="164" fontId="9" fillId="0" borderId="26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2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25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164" fontId="13" fillId="0" borderId="9" xfId="1" applyNumberFormat="1" applyFont="1" applyBorder="1" applyAlignment="1">
      <alignment horizontal="center" vertical="center" wrapText="1"/>
    </xf>
    <xf numFmtId="164" fontId="13" fillId="0" borderId="1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30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10" fontId="9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/>
    </xf>
    <xf numFmtId="0" fontId="17" fillId="0" borderId="31" xfId="1" applyFont="1" applyBorder="1" applyAlignment="1">
      <alignment horizontal="left" vertical="center" wrapText="1"/>
    </xf>
    <xf numFmtId="0" fontId="17" fillId="0" borderId="32" xfId="1" applyFont="1" applyBorder="1" applyAlignment="1">
      <alignment vertical="center" wrapText="1"/>
    </xf>
    <xf numFmtId="0" fontId="17" fillId="0" borderId="32" xfId="1" applyFont="1" applyBorder="1" applyAlignment="1">
      <alignment horizontal="center" vertical="center" wrapText="1"/>
    </xf>
    <xf numFmtId="164" fontId="17" fillId="0" borderId="32" xfId="1" applyNumberFormat="1" applyFont="1" applyBorder="1" applyAlignment="1">
      <alignment horizontal="center" vertical="center" wrapText="1"/>
    </xf>
    <xf numFmtId="164" fontId="17" fillId="0" borderId="33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3" fillId="0" borderId="9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left" vertical="center" wrapText="1"/>
    </xf>
    <xf numFmtId="164" fontId="9" fillId="0" borderId="35" xfId="1" applyNumberFormat="1" applyFont="1" applyBorder="1" applyAlignment="1">
      <alignment horizontal="center" vertical="center" wrapText="1"/>
    </xf>
    <xf numFmtId="0" fontId="17" fillId="0" borderId="31" xfId="1" applyFont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2" fillId="0" borderId="16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164" fontId="15" fillId="0" borderId="0" xfId="1" applyNumberFormat="1" applyFont="1" applyAlignment="1">
      <alignment horizontal="center" vertical="center" wrapText="1"/>
    </xf>
    <xf numFmtId="0" fontId="18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19" fillId="0" borderId="39" xfId="0" applyFont="1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0" fillId="2" borderId="20" xfId="0" applyNumberFormat="1" applyFill="1" applyBorder="1" applyAlignment="1">
      <alignment vertical="center"/>
    </xf>
    <xf numFmtId="3" fontId="0" fillId="2" borderId="20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" fontId="0" fillId="0" borderId="21" xfId="0" applyNumberFormat="1" applyBorder="1" applyAlignment="1">
      <alignment horizontal="center" vertical="center"/>
    </xf>
    <xf numFmtId="164" fontId="0" fillId="3" borderId="29" xfId="0" applyNumberForma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13" fillId="0" borderId="24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164" fontId="16" fillId="0" borderId="0" xfId="1" applyNumberFormat="1" applyFont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23" xfId="0" applyBorder="1" applyAlignment="1">
      <alignment vertical="center"/>
    </xf>
    <xf numFmtId="164" fontId="0" fillId="3" borderId="19" xfId="0" applyNumberFormat="1" applyFill="1" applyBorder="1" applyAlignment="1" applyProtection="1">
      <alignment horizontal="right" vertical="center" indent="1"/>
      <protection locked="0"/>
    </xf>
    <xf numFmtId="164" fontId="0" fillId="0" borderId="17" xfId="0" applyNumberFormat="1" applyBorder="1" applyAlignment="1">
      <alignment horizontal="right" vertical="center" indent="1"/>
    </xf>
    <xf numFmtId="164" fontId="0" fillId="0" borderId="18" xfId="0" applyNumberFormat="1" applyBorder="1" applyAlignment="1">
      <alignment horizontal="right" vertical="center" indent="1"/>
    </xf>
    <xf numFmtId="164" fontId="0" fillId="2" borderId="19" xfId="0" applyNumberFormat="1" applyFill="1" applyBorder="1" applyAlignment="1">
      <alignment horizontal="right" vertical="center" indent="1"/>
    </xf>
    <xf numFmtId="164" fontId="0" fillId="2" borderId="17" xfId="0" applyNumberFormat="1" applyFill="1" applyBorder="1" applyAlignment="1">
      <alignment horizontal="right" vertical="center" indent="1"/>
    </xf>
    <xf numFmtId="164" fontId="0" fillId="7" borderId="18" xfId="0" applyNumberFormat="1" applyFill="1" applyBorder="1" applyAlignment="1">
      <alignment horizontal="right" vertical="center" indent="1"/>
    </xf>
    <xf numFmtId="164" fontId="0" fillId="0" borderId="7" xfId="0" applyNumberFormat="1" applyBorder="1" applyAlignment="1">
      <alignment horizontal="right" vertical="center" indent="1"/>
    </xf>
    <xf numFmtId="164" fontId="0" fillId="0" borderId="6" xfId="0" applyNumberFormat="1" applyBorder="1" applyAlignment="1">
      <alignment horizontal="right" vertical="center" indent="1"/>
    </xf>
    <xf numFmtId="164" fontId="0" fillId="0" borderId="4" xfId="0" applyNumberFormat="1" applyBorder="1" applyAlignment="1">
      <alignment horizontal="right" vertical="center" indent="1"/>
    </xf>
    <xf numFmtId="164" fontId="0" fillId="2" borderId="18" xfId="0" applyNumberFormat="1" applyFill="1" applyBorder="1" applyAlignment="1">
      <alignment horizontal="right" vertical="center" indent="1"/>
    </xf>
    <xf numFmtId="164" fontId="9" fillId="0" borderId="27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right" vertical="center" wrapText="1" indent="1"/>
    </xf>
    <xf numFmtId="164" fontId="9" fillId="0" borderId="28" xfId="1" applyNumberFormat="1" applyFont="1" applyBorder="1" applyAlignment="1">
      <alignment horizontal="right" vertical="center" wrapText="1" indent="1"/>
    </xf>
    <xf numFmtId="164" fontId="0" fillId="3" borderId="23" xfId="0" applyNumberFormat="1" applyFill="1" applyBorder="1" applyAlignment="1" applyProtection="1">
      <alignment horizontal="right" vertical="center" indent="1"/>
      <protection locked="0"/>
    </xf>
    <xf numFmtId="164" fontId="0" fillId="3" borderId="16" xfId="0" applyNumberFormat="1" applyFill="1" applyBorder="1" applyAlignment="1" applyProtection="1">
      <alignment horizontal="right" vertical="center" indent="1"/>
      <protection locked="0"/>
    </xf>
    <xf numFmtId="164" fontId="0" fillId="3" borderId="3" xfId="0" applyNumberFormat="1" applyFill="1" applyBorder="1" applyAlignment="1" applyProtection="1">
      <alignment horizontal="right" vertical="center" indent="1"/>
      <protection locked="0"/>
    </xf>
    <xf numFmtId="0" fontId="0" fillId="0" borderId="41" xfId="0" applyBorder="1" applyAlignment="1">
      <alignment horizontal="center" vertical="center"/>
    </xf>
    <xf numFmtId="164" fontId="0" fillId="3" borderId="41" xfId="0" applyNumberFormat="1" applyFill="1" applyBorder="1" applyAlignment="1" applyProtection="1">
      <alignment horizontal="right" vertical="center" indent="1"/>
      <protection locked="0"/>
    </xf>
    <xf numFmtId="164" fontId="0" fillId="0" borderId="41" xfId="0" applyNumberFormat="1" applyBorder="1" applyAlignment="1">
      <alignment horizontal="right" vertical="center" indent="1"/>
    </xf>
    <xf numFmtId="0" fontId="0" fillId="0" borderId="42" xfId="0" applyBorder="1" applyAlignment="1">
      <alignment horizontal="center" vertical="center"/>
    </xf>
    <xf numFmtId="164" fontId="0" fillId="3" borderId="42" xfId="0" applyNumberFormat="1" applyFill="1" applyBorder="1" applyAlignment="1" applyProtection="1">
      <alignment horizontal="right" vertical="center" indent="1"/>
      <protection locked="0"/>
    </xf>
    <xf numFmtId="164" fontId="0" fillId="0" borderId="42" xfId="0" applyNumberFormat="1" applyBorder="1" applyAlignment="1">
      <alignment horizontal="right" vertical="center" indent="1"/>
    </xf>
    <xf numFmtId="0" fontId="9" fillId="0" borderId="42" xfId="0" applyFont="1" applyBorder="1" applyAlignment="1">
      <alignment horizontal="center" vertical="center"/>
    </xf>
    <xf numFmtId="164" fontId="9" fillId="3" borderId="42" xfId="0" applyNumberFormat="1" applyFont="1" applyFill="1" applyBorder="1" applyAlignment="1" applyProtection="1">
      <alignment horizontal="right" vertical="center" indent="1"/>
      <protection locked="0"/>
    </xf>
    <xf numFmtId="0" fontId="9" fillId="0" borderId="43" xfId="0" applyFont="1" applyBorder="1" applyAlignment="1">
      <alignment horizontal="center" vertical="center"/>
    </xf>
    <xf numFmtId="164" fontId="9" fillId="3" borderId="43" xfId="0" applyNumberFormat="1" applyFont="1" applyFill="1" applyBorder="1" applyAlignment="1" applyProtection="1">
      <alignment horizontal="right" vertical="center" indent="1"/>
      <protection locked="0"/>
    </xf>
    <xf numFmtId="164" fontId="0" fillId="0" borderId="43" xfId="0" applyNumberFormat="1" applyBorder="1" applyAlignment="1">
      <alignment horizontal="right" vertical="center" indent="1"/>
    </xf>
    <xf numFmtId="0" fontId="8" fillId="4" borderId="4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164" fontId="10" fillId="4" borderId="45" xfId="0" applyNumberFormat="1" applyFont="1" applyFill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0" fontId="0" fillId="0" borderId="41" xfId="0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9" fillId="0" borderId="42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  <xf numFmtId="0" fontId="8" fillId="4" borderId="44" xfId="0" applyFont="1" applyFill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164" fontId="0" fillId="0" borderId="16" xfId="0" applyNumberFormat="1" applyBorder="1" applyAlignment="1">
      <alignment horizontal="right" vertical="center" indent="1"/>
    </xf>
    <xf numFmtId="164" fontId="0" fillId="0" borderId="0" xfId="0" applyNumberFormat="1" applyAlignment="1">
      <alignment horizontal="right" indent="1"/>
    </xf>
    <xf numFmtId="164" fontId="5" fillId="6" borderId="3" xfId="0" applyNumberFormat="1" applyFont="1" applyFill="1" applyBorder="1" applyAlignment="1">
      <alignment horizontal="right" vertical="center" indent="1"/>
    </xf>
    <xf numFmtId="164" fontId="0" fillId="0" borderId="13" xfId="0" applyNumberFormat="1" applyBorder="1" applyAlignment="1">
      <alignment horizontal="right" vertical="center" indent="1"/>
    </xf>
    <xf numFmtId="164" fontId="0" fillId="0" borderId="26" xfId="0" applyNumberFormat="1" applyBorder="1" applyAlignment="1">
      <alignment horizontal="right" vertical="center" indent="1"/>
    </xf>
    <xf numFmtId="164" fontId="5" fillId="6" borderId="4" xfId="0" applyNumberFormat="1" applyFont="1" applyFill="1" applyBorder="1" applyAlignment="1">
      <alignment horizontal="right" vertical="center" indent="1"/>
    </xf>
    <xf numFmtId="0" fontId="5" fillId="6" borderId="46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right" vertical="center" indent="1"/>
    </xf>
    <xf numFmtId="4" fontId="0" fillId="0" borderId="16" xfId="0" applyNumberFormat="1" applyBorder="1" applyAlignment="1">
      <alignment horizontal="right" vertical="center" indent="1"/>
    </xf>
    <xf numFmtId="4" fontId="0" fillId="0" borderId="3" xfId="0" applyNumberFormat="1" applyBorder="1" applyAlignment="1">
      <alignment horizontal="right" vertical="center" inden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0" fillId="8" borderId="23" xfId="0" applyNumberFormat="1" applyFill="1" applyBorder="1" applyAlignment="1" applyProtection="1">
      <alignment horizontal="right" vertical="center" indent="1"/>
      <protection locked="0"/>
    </xf>
    <xf numFmtId="164" fontId="0" fillId="3" borderId="29" xfId="0" applyNumberFormat="1" applyFill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left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3" fillId="0" borderId="30" xfId="1" applyFont="1" applyBorder="1" applyAlignment="1">
      <alignment vertical="center" wrapText="1"/>
    </xf>
    <xf numFmtId="0" fontId="11" fillId="0" borderId="24" xfId="1" applyFont="1" applyBorder="1" applyAlignment="1">
      <alignment vertical="center" wrapText="1"/>
    </xf>
    <xf numFmtId="0" fontId="13" fillId="0" borderId="40" xfId="1" applyFont="1" applyBorder="1" applyAlignment="1">
      <alignment horizontal="center" vertical="center" wrapText="1"/>
    </xf>
    <xf numFmtId="0" fontId="11" fillId="0" borderId="25" xfId="1" applyFont="1" applyBorder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21" fillId="0" borderId="30" xfId="1" applyFont="1" applyBorder="1" applyAlignment="1">
      <alignment vertical="center" wrapText="1"/>
    </xf>
    <xf numFmtId="0" fontId="21" fillId="0" borderId="24" xfId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21909DE8-BD2B-4718-8456-9437DBAE6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1925-2206-4362-97CF-150D3D295412}">
  <sheetPr>
    <pageSetUpPr fitToPage="1"/>
  </sheetPr>
  <dimension ref="B2:E16"/>
  <sheetViews>
    <sheetView tabSelected="1" workbookViewId="0">
      <selection activeCell="E37" sqref="E37"/>
    </sheetView>
  </sheetViews>
  <sheetFormatPr defaultRowHeight="15" x14ac:dyDescent="0.25"/>
  <cols>
    <col min="1" max="1" width="2.7109375" customWidth="1"/>
    <col min="2" max="3" width="25.7109375" customWidth="1"/>
    <col min="5" max="5" width="25.7109375" customWidth="1"/>
  </cols>
  <sheetData>
    <row r="2" spans="2:5" x14ac:dyDescent="0.25">
      <c r="B2" s="161" t="s">
        <v>129</v>
      </c>
      <c r="C2" s="161"/>
      <c r="D2" s="161"/>
      <c r="E2" s="161"/>
    </row>
    <row r="3" spans="2:5" ht="15.75" thickBot="1" x14ac:dyDescent="0.3"/>
    <row r="4" spans="2:5" ht="24.75" customHeight="1" thickBot="1" x14ac:dyDescent="0.3">
      <c r="C4" s="157" t="s">
        <v>118</v>
      </c>
      <c r="D4" s="65" t="s">
        <v>119</v>
      </c>
      <c r="E4" s="158" t="s">
        <v>120</v>
      </c>
    </row>
    <row r="5" spans="2:5" s="59" customFormat="1" ht="22.5" customHeight="1" x14ac:dyDescent="0.25">
      <c r="B5" s="57" t="s">
        <v>122</v>
      </c>
      <c r="C5" s="144">
        <f>+A!I36</f>
        <v>0</v>
      </c>
      <c r="D5" s="58"/>
      <c r="E5" s="148">
        <f t="shared" ref="E5:E12" si="0">+C5*((100+D5)/100)</f>
        <v>0</v>
      </c>
    </row>
    <row r="6" spans="2:5" s="59" customFormat="1" ht="22.5" customHeight="1" x14ac:dyDescent="0.25">
      <c r="B6" s="60" t="s">
        <v>123</v>
      </c>
      <c r="C6" s="137">
        <f>+B!I36</f>
        <v>0</v>
      </c>
      <c r="D6" s="61"/>
      <c r="E6" s="109">
        <f t="shared" si="0"/>
        <v>0</v>
      </c>
    </row>
    <row r="7" spans="2:5" s="59" customFormat="1" ht="22.5" customHeight="1" x14ac:dyDescent="0.25">
      <c r="B7" s="60" t="s">
        <v>124</v>
      </c>
      <c r="C7" s="137">
        <f>+'C1'!I36</f>
        <v>0</v>
      </c>
      <c r="D7" s="61"/>
      <c r="E7" s="109">
        <f t="shared" si="0"/>
        <v>0</v>
      </c>
    </row>
    <row r="8" spans="2:5" s="59" customFormat="1" ht="22.5" customHeight="1" x14ac:dyDescent="0.25">
      <c r="B8" s="60" t="s">
        <v>125</v>
      </c>
      <c r="C8" s="137">
        <f>+'C2'!I36</f>
        <v>0</v>
      </c>
      <c r="D8" s="61"/>
      <c r="E8" s="109">
        <f t="shared" si="0"/>
        <v>0</v>
      </c>
    </row>
    <row r="9" spans="2:5" s="59" customFormat="1" ht="22.5" customHeight="1" x14ac:dyDescent="0.25">
      <c r="B9" s="60" t="s">
        <v>126</v>
      </c>
      <c r="C9" s="137">
        <f>+D!I36</f>
        <v>0</v>
      </c>
      <c r="D9" s="61"/>
      <c r="E9" s="109">
        <f t="shared" si="0"/>
        <v>0</v>
      </c>
    </row>
    <row r="10" spans="2:5" s="59" customFormat="1" ht="22.5" customHeight="1" x14ac:dyDescent="0.25">
      <c r="B10" s="60" t="s">
        <v>127</v>
      </c>
      <c r="C10" s="137">
        <f>+E!I36</f>
        <v>0</v>
      </c>
      <c r="D10" s="61"/>
      <c r="E10" s="109">
        <f t="shared" si="0"/>
        <v>0</v>
      </c>
    </row>
    <row r="11" spans="2:5" s="59" customFormat="1" ht="22.5" customHeight="1" x14ac:dyDescent="0.25">
      <c r="B11" s="60" t="s">
        <v>128</v>
      </c>
      <c r="C11" s="137">
        <f>+F!I36</f>
        <v>0</v>
      </c>
      <c r="D11" s="61"/>
      <c r="E11" s="109">
        <f t="shared" si="0"/>
        <v>0</v>
      </c>
    </row>
    <row r="12" spans="2:5" s="59" customFormat="1" ht="22.5" customHeight="1" thickBot="1" x14ac:dyDescent="0.3">
      <c r="B12" s="62" t="s">
        <v>121</v>
      </c>
      <c r="C12" s="145">
        <f>+'Hygienický spotřební materiál'!F12</f>
        <v>0</v>
      </c>
      <c r="D12" s="63"/>
      <c r="E12" s="149">
        <f t="shared" si="0"/>
        <v>0</v>
      </c>
    </row>
    <row r="13" spans="2:5" ht="15.75" thickBot="1" x14ac:dyDescent="0.3">
      <c r="C13" s="146"/>
      <c r="E13" s="146"/>
    </row>
    <row r="14" spans="2:5" ht="52.5" customHeight="1" thickBot="1" x14ac:dyDescent="0.3">
      <c r="B14" s="151" t="s">
        <v>135</v>
      </c>
      <c r="C14" s="147">
        <f>SUM(C5:C12)</f>
        <v>0</v>
      </c>
      <c r="D14" s="64"/>
      <c r="E14" s="150">
        <f>SUM(E5:E12)</f>
        <v>0</v>
      </c>
    </row>
    <row r="16" spans="2:5" x14ac:dyDescent="0.25">
      <c r="B16" s="51"/>
    </row>
  </sheetData>
  <mergeCells count="1">
    <mergeCell ref="B2:E2"/>
  </mergeCells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ED1A-AA77-42A7-9B1E-F6BD3E21211E}">
  <sheetPr codeName="List10">
    <pageSetUpPr fitToPage="1"/>
  </sheetPr>
  <dimension ref="B2:F14"/>
  <sheetViews>
    <sheetView zoomScaleNormal="100" workbookViewId="0">
      <selection activeCell="D26" sqref="D26"/>
    </sheetView>
  </sheetViews>
  <sheetFormatPr defaultRowHeight="15" x14ac:dyDescent="0.25"/>
  <cols>
    <col min="1" max="1" width="9.140625" style="59"/>
    <col min="2" max="2" width="66.7109375" style="59" customWidth="1"/>
    <col min="3" max="3" width="9.5703125" style="59" customWidth="1"/>
    <col min="4" max="4" width="18.42578125" style="59" customWidth="1"/>
    <col min="5" max="6" width="23" style="59" customWidth="1"/>
    <col min="7" max="16384" width="9.140625" style="59"/>
  </cols>
  <sheetData>
    <row r="2" spans="2:6" ht="18.75" x14ac:dyDescent="0.25">
      <c r="B2" s="172" t="s">
        <v>89</v>
      </c>
      <c r="C2" s="172"/>
      <c r="D2" s="172"/>
      <c r="E2" s="172"/>
      <c r="F2" s="172"/>
    </row>
    <row r="3" spans="2:6" x14ac:dyDescent="0.25">
      <c r="B3" s="104" t="s">
        <v>148</v>
      </c>
      <c r="C3" s="105"/>
    </row>
    <row r="4" spans="2:6" ht="31.5" customHeight="1" thickBot="1" x14ac:dyDescent="0.3">
      <c r="B4" s="142" t="s">
        <v>90</v>
      </c>
      <c r="C4" s="134" t="s">
        <v>1</v>
      </c>
      <c r="D4" s="135" t="s">
        <v>91</v>
      </c>
      <c r="E4" s="134" t="s">
        <v>92</v>
      </c>
      <c r="F4" s="134" t="s">
        <v>133</v>
      </c>
    </row>
    <row r="5" spans="2:6" ht="31.5" customHeight="1" thickTop="1" x14ac:dyDescent="0.25">
      <c r="B5" s="138" t="s">
        <v>93</v>
      </c>
      <c r="C5" s="123" t="s">
        <v>94</v>
      </c>
      <c r="D5" s="123">
        <v>15</v>
      </c>
      <c r="E5" s="124"/>
      <c r="F5" s="125">
        <f>D5*E5*48</f>
        <v>0</v>
      </c>
    </row>
    <row r="6" spans="2:6" ht="31.5" customHeight="1" x14ac:dyDescent="0.25">
      <c r="B6" s="139" t="s">
        <v>144</v>
      </c>
      <c r="C6" s="126" t="s">
        <v>95</v>
      </c>
      <c r="D6" s="126">
        <v>300</v>
      </c>
      <c r="E6" s="127"/>
      <c r="F6" s="128">
        <f t="shared" ref="F6:F11" si="0">D6*E6*48</f>
        <v>0</v>
      </c>
    </row>
    <row r="7" spans="2:6" ht="31.5" customHeight="1" x14ac:dyDescent="0.25">
      <c r="B7" s="139" t="s">
        <v>96</v>
      </c>
      <c r="C7" s="126" t="s">
        <v>95</v>
      </c>
      <c r="D7" s="126">
        <v>10</v>
      </c>
      <c r="E7" s="127"/>
      <c r="F7" s="128">
        <f t="shared" si="0"/>
        <v>0</v>
      </c>
    </row>
    <row r="8" spans="2:6" ht="31.5" customHeight="1" x14ac:dyDescent="0.25">
      <c r="B8" s="139" t="s">
        <v>97</v>
      </c>
      <c r="C8" s="126" t="s">
        <v>8</v>
      </c>
      <c r="D8" s="126">
        <v>220</v>
      </c>
      <c r="E8" s="127"/>
      <c r="F8" s="128">
        <f t="shared" si="0"/>
        <v>0</v>
      </c>
    </row>
    <row r="9" spans="2:6" ht="31.5" customHeight="1" x14ac:dyDescent="0.25">
      <c r="B9" s="139" t="s">
        <v>145</v>
      </c>
      <c r="C9" s="126" t="s">
        <v>8</v>
      </c>
      <c r="D9" s="126">
        <v>20</v>
      </c>
      <c r="E9" s="127"/>
      <c r="F9" s="128">
        <f t="shared" si="0"/>
        <v>0</v>
      </c>
    </row>
    <row r="10" spans="2:6" ht="31.5" customHeight="1" x14ac:dyDescent="0.25">
      <c r="B10" s="140" t="s">
        <v>98</v>
      </c>
      <c r="C10" s="129" t="s">
        <v>8</v>
      </c>
      <c r="D10" s="129">
        <v>35</v>
      </c>
      <c r="E10" s="130"/>
      <c r="F10" s="128">
        <f t="shared" si="0"/>
        <v>0</v>
      </c>
    </row>
    <row r="11" spans="2:6" ht="31.5" customHeight="1" x14ac:dyDescent="0.25">
      <c r="B11" s="141" t="s">
        <v>143</v>
      </c>
      <c r="C11" s="131" t="s">
        <v>95</v>
      </c>
      <c r="D11" s="131">
        <v>5</v>
      </c>
      <c r="E11" s="132"/>
      <c r="F11" s="133">
        <f t="shared" si="0"/>
        <v>0</v>
      </c>
    </row>
    <row r="12" spans="2:6" ht="31.5" customHeight="1" x14ac:dyDescent="0.25">
      <c r="B12" s="143" t="s">
        <v>99</v>
      </c>
      <c r="C12" s="106"/>
      <c r="D12" s="106"/>
      <c r="E12" s="137"/>
      <c r="F12" s="136">
        <f>SUM(F5:F11)</f>
        <v>0</v>
      </c>
    </row>
    <row r="14" spans="2:6" x14ac:dyDescent="0.25">
      <c r="B14" s="68"/>
    </row>
  </sheetData>
  <mergeCells count="1">
    <mergeCell ref="B2:F2"/>
  </mergeCells>
  <pageMargins left="0.39370078740157483" right="0.39370078740157483" top="0.78740157480314965" bottom="0.78740157480314965" header="0.31496062992125984" footer="0.31496062992125984"/>
  <pageSetup paperSize="9" scale="67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1A85E-62A2-467A-823F-FCF55F82BCD6}">
  <sheetPr codeName="List1">
    <pageSetUpPr fitToPage="1"/>
  </sheetPr>
  <dimension ref="B2:I36"/>
  <sheetViews>
    <sheetView workbookViewId="0">
      <selection activeCell="O39" sqref="O39"/>
    </sheetView>
  </sheetViews>
  <sheetFormatPr defaultRowHeight="15" x14ac:dyDescent="0.25"/>
  <cols>
    <col min="1" max="1" width="4.42578125" style="59" customWidth="1"/>
    <col min="2" max="2" width="9.140625" style="59"/>
    <col min="3" max="3" width="59.4257812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  <c r="C2" s="68"/>
    </row>
    <row r="3" spans="2:9" ht="15.75" thickBot="1" x14ac:dyDescent="0.3"/>
    <row r="4" spans="2:9" ht="45.75" customHeight="1" thickBot="1" x14ac:dyDescent="0.3">
      <c r="B4" s="66" t="s">
        <v>0</v>
      </c>
      <c r="C4" s="23" t="s">
        <v>33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100</v>
      </c>
      <c r="E6" s="153">
        <v>799.37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100</v>
      </c>
      <c r="E7" s="153">
        <v>55.8</v>
      </c>
      <c r="F7" s="79">
        <v>252</v>
      </c>
      <c r="G7" s="107"/>
      <c r="H7" s="108">
        <f t="shared" ref="H7:H34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100</v>
      </c>
      <c r="E8" s="153">
        <v>302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39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6</v>
      </c>
      <c r="D10" s="78" t="s">
        <v>100</v>
      </c>
      <c r="E10" s="153">
        <v>48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100</v>
      </c>
      <c r="E11" s="153">
        <v>22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100</v>
      </c>
      <c r="E12" s="153">
        <v>92.76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15</v>
      </c>
      <c r="D14" s="78" t="s">
        <v>100</v>
      </c>
      <c r="E14" s="153">
        <v>1467.66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29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101</v>
      </c>
      <c r="D17" s="78" t="s">
        <v>100</v>
      </c>
      <c r="E17" s="153">
        <v>61.8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100</v>
      </c>
      <c r="F18" s="79">
        <v>52</v>
      </c>
      <c r="G18" s="107"/>
      <c r="H18" s="108">
        <f t="shared" si="0"/>
        <v>0</v>
      </c>
      <c r="I18" s="109">
        <f t="shared" si="3"/>
        <v>0</v>
      </c>
    </row>
    <row r="19" spans="2:9" x14ac:dyDescent="0.25">
      <c r="B19" s="87"/>
      <c r="C19" s="82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80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102</v>
      </c>
      <c r="D21" s="80" t="s">
        <v>8</v>
      </c>
      <c r="E21" s="153">
        <v>7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78" t="s">
        <v>8</v>
      </c>
      <c r="E22" s="153">
        <v>8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100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103</v>
      </c>
      <c r="D25" s="78" t="s">
        <v>100</v>
      </c>
      <c r="E25" s="153">
        <v>4.5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100</v>
      </c>
      <c r="E26" s="153">
        <v>0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7.25" x14ac:dyDescent="0.25">
      <c r="B27" s="76">
        <v>18</v>
      </c>
      <c r="C27" s="77" t="s">
        <v>35</v>
      </c>
      <c r="D27" s="78" t="s">
        <v>100</v>
      </c>
      <c r="E27" s="153">
        <v>27.85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7.25" x14ac:dyDescent="0.25">
      <c r="B29" s="76">
        <v>19</v>
      </c>
      <c r="C29" s="77" t="s">
        <v>117</v>
      </c>
      <c r="D29" s="78" t="s">
        <v>7</v>
      </c>
      <c r="E29" s="153">
        <v>1340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8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100</v>
      </c>
      <c r="E31" s="153">
        <v>284.39999999999998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100</v>
      </c>
      <c r="E33" s="153">
        <v>62.3</v>
      </c>
      <c r="F33" s="79">
        <v>12</v>
      </c>
      <c r="G33" s="107"/>
      <c r="H33" s="108">
        <f t="shared" si="0"/>
        <v>0</v>
      </c>
      <c r="I33" s="109">
        <f t="shared" ref="I33:I34" si="6">H33*4</f>
        <v>0</v>
      </c>
    </row>
    <row r="34" spans="2:9" ht="17.25" x14ac:dyDescent="0.25">
      <c r="B34" s="76">
        <v>22</v>
      </c>
      <c r="C34" s="77" t="s">
        <v>25</v>
      </c>
      <c r="D34" s="78" t="s">
        <v>100</v>
      </c>
      <c r="E34" s="153">
        <v>55.3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88</v>
      </c>
      <c r="F35" s="91">
        <v>12</v>
      </c>
      <c r="G35" s="160"/>
      <c r="H35" s="108">
        <f t="shared" ref="H35" si="7">ROUND(E35*F35*G35,0)</f>
        <v>0</v>
      </c>
      <c r="I35" s="109">
        <f t="shared" ref="I35" si="8">H35*4</f>
        <v>0</v>
      </c>
    </row>
    <row r="36" spans="2:9" ht="15.75" thickBot="1" x14ac:dyDescent="0.3">
      <c r="B36" s="93"/>
      <c r="C36" s="94" t="s">
        <v>32</v>
      </c>
      <c r="D36" s="95"/>
      <c r="E36" s="15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Footer>&amp;L&amp;F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1A76-3431-46E3-A8AB-A1E16669B76C}">
  <sheetPr codeName="List2">
    <pageSetUpPr fitToPage="1"/>
  </sheetPr>
  <dimension ref="B2:I36"/>
  <sheetViews>
    <sheetView workbookViewId="0">
      <selection activeCell="N26" sqref="N26"/>
    </sheetView>
  </sheetViews>
  <sheetFormatPr defaultRowHeight="15" x14ac:dyDescent="0.25"/>
  <cols>
    <col min="1" max="1" width="4.85546875" style="59" customWidth="1"/>
    <col min="2" max="2" width="9.140625" style="59"/>
    <col min="3" max="3" width="56.855468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1.25" customHeight="1" thickBot="1" x14ac:dyDescent="0.3">
      <c r="B4" s="66" t="s">
        <v>0</v>
      </c>
      <c r="C4" s="23" t="s">
        <v>34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7</v>
      </c>
      <c r="E6" s="153">
        <v>202.1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f>5.9+15.2+4.3+7.9</f>
        <v>33.300000000000004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7</v>
      </c>
      <c r="E8" s="153">
        <v>61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11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107</v>
      </c>
      <c r="D10" s="78" t="s">
        <v>7</v>
      </c>
      <c r="E10" s="153">
        <v>16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15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7</v>
      </c>
      <c r="E12" s="153">
        <v>0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106</v>
      </c>
      <c r="D14" s="78" t="s">
        <v>7</v>
      </c>
      <c r="E14" s="153">
        <v>208.7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2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17</v>
      </c>
      <c r="D17" s="78" t="s">
        <v>7</v>
      </c>
      <c r="E17" s="153">
        <v>0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14</v>
      </c>
      <c r="F18" s="79">
        <v>52</v>
      </c>
      <c r="G18" s="107"/>
      <c r="H18" s="108">
        <f t="shared" si="0"/>
        <v>0</v>
      </c>
      <c r="I18" s="109">
        <f t="shared" si="3"/>
        <v>0</v>
      </c>
    </row>
    <row r="19" spans="2:9" x14ac:dyDescent="0.25">
      <c r="B19" s="87"/>
      <c r="C19" s="82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25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2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2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26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29</v>
      </c>
      <c r="D25" s="78" t="s">
        <v>7</v>
      </c>
      <c r="E25" s="153">
        <v>0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108</v>
      </c>
      <c r="D26" s="78" t="s">
        <v>7</v>
      </c>
      <c r="E26" s="153">
        <v>36.200000000000003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7.25" x14ac:dyDescent="0.25">
      <c r="B27" s="76">
        <v>18</v>
      </c>
      <c r="C27" s="77" t="s">
        <v>105</v>
      </c>
      <c r="D27" s="78" t="s">
        <v>7</v>
      </c>
      <c r="E27" s="153">
        <v>7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7.25" x14ac:dyDescent="0.25">
      <c r="B29" s="76">
        <v>19</v>
      </c>
      <c r="C29" s="77" t="s">
        <v>117</v>
      </c>
      <c r="D29" s="78" t="s">
        <v>7</v>
      </c>
      <c r="E29" s="153">
        <v>564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2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0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15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1" orientation="landscape" r:id="rId1"/>
  <headerFooter>
    <oddFooter>&amp;L&amp;F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545A-02AC-4C02-B329-8CBAB08A09A5}">
  <sheetPr codeName="List3">
    <pageSetUpPr fitToPage="1"/>
  </sheetPr>
  <dimension ref="B2:I36"/>
  <sheetViews>
    <sheetView workbookViewId="0">
      <selection activeCell="I36" sqref="I36"/>
    </sheetView>
  </sheetViews>
  <sheetFormatPr defaultRowHeight="15" x14ac:dyDescent="0.25"/>
  <cols>
    <col min="1" max="1" width="4.85546875" style="59" customWidth="1"/>
    <col min="2" max="2" width="9.140625" style="59"/>
    <col min="3" max="3" width="55.71093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3.5" customHeight="1" thickBot="1" x14ac:dyDescent="0.3">
      <c r="B4" s="66" t="s">
        <v>0</v>
      </c>
      <c r="C4" s="23" t="s">
        <v>136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7</v>
      </c>
      <c r="E6" s="153">
        <v>210.31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v>50.49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7</v>
      </c>
      <c r="E8" s="153">
        <f>114.4</f>
        <v>114.4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19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6</v>
      </c>
      <c r="D10" s="78" t="s">
        <v>7</v>
      </c>
      <c r="E10" s="153">
        <v>73.3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4.62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7</v>
      </c>
      <c r="E12" s="153">
        <v>0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15</v>
      </c>
      <c r="D14" s="78" t="s">
        <v>7</v>
      </c>
      <c r="E14" s="153">
        <v>526.64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20.94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37</v>
      </c>
      <c r="D17" s="78" t="s">
        <v>7</v>
      </c>
      <c r="E17" s="153">
        <v>67.75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34</v>
      </c>
      <c r="F18" s="79">
        <v>52</v>
      </c>
      <c r="G18" s="107"/>
      <c r="H18" s="108">
        <f>ROUND(E18*F18*G18,0)</f>
        <v>0</v>
      </c>
      <c r="I18" s="109">
        <f t="shared" si="3"/>
        <v>0</v>
      </c>
    </row>
    <row r="19" spans="2:9" x14ac:dyDescent="0.25">
      <c r="B19" s="87"/>
      <c r="C19" s="82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40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0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0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57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29</v>
      </c>
      <c r="D25" s="78" t="s">
        <v>7</v>
      </c>
      <c r="E25" s="153">
        <v>19.78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7</v>
      </c>
      <c r="E26" s="153">
        <v>0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7.25" x14ac:dyDescent="0.25">
      <c r="B27" s="76">
        <v>18</v>
      </c>
      <c r="C27" s="77" t="s">
        <v>35</v>
      </c>
      <c r="D27" s="78" t="s">
        <v>7</v>
      </c>
      <c r="E27" s="153">
        <v>5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7.25" x14ac:dyDescent="0.25">
      <c r="B29" s="76">
        <v>19</v>
      </c>
      <c r="C29" s="77" t="s">
        <v>117</v>
      </c>
      <c r="D29" s="78" t="s">
        <v>7</v>
      </c>
      <c r="E29" s="153">
        <v>428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8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73.400000000000006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9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1" orientation="landscape" r:id="rId1"/>
  <headerFooter>
    <oddFooter>&amp;L&amp;F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6172-6633-4933-A449-CCF0B8779C8D}">
  <sheetPr>
    <pageSetUpPr fitToPage="1"/>
  </sheetPr>
  <dimension ref="B2:I36"/>
  <sheetViews>
    <sheetView workbookViewId="0">
      <selection activeCell="I36" sqref="I36"/>
    </sheetView>
  </sheetViews>
  <sheetFormatPr defaultRowHeight="15" x14ac:dyDescent="0.25"/>
  <cols>
    <col min="1" max="1" width="4.7109375" style="59" customWidth="1"/>
    <col min="2" max="2" width="9.140625" style="59"/>
    <col min="3" max="3" width="55.71093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5.75" customHeight="1" thickBot="1" x14ac:dyDescent="0.3">
      <c r="B4" s="66" t="s">
        <v>0</v>
      </c>
      <c r="C4" s="23" t="s">
        <v>137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7</v>
      </c>
      <c r="E6" s="153">
        <v>50.94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v>25.3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115</v>
      </c>
      <c r="D8" s="78" t="s">
        <v>7</v>
      </c>
      <c r="E8" s="153">
        <f>57.7+21.1+3</f>
        <v>81.800000000000011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10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6</v>
      </c>
      <c r="D10" s="78" t="s">
        <v>7</v>
      </c>
      <c r="E10" s="153">
        <f>7.7+8</f>
        <v>15.7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0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7</v>
      </c>
      <c r="E12" s="153">
        <v>0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6"/>
    </row>
    <row r="14" spans="2:9" ht="17.25" x14ac:dyDescent="0.25">
      <c r="B14" s="76">
        <v>8</v>
      </c>
      <c r="C14" s="77" t="s">
        <v>15</v>
      </c>
      <c r="D14" s="78" t="s">
        <v>7</v>
      </c>
      <c r="E14" s="153">
        <v>320.2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2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6"/>
    </row>
    <row r="17" spans="2:9" ht="17.25" x14ac:dyDescent="0.25">
      <c r="B17" s="76">
        <v>10</v>
      </c>
      <c r="C17" s="77" t="s">
        <v>17</v>
      </c>
      <c r="D17" s="78" t="s">
        <v>7</v>
      </c>
      <c r="E17" s="153">
        <v>0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20</v>
      </c>
      <c r="F18" s="79">
        <v>52</v>
      </c>
      <c r="G18" s="107"/>
      <c r="H18" s="108">
        <f>ROUND(E18*F18*G18,0)</f>
        <v>0</v>
      </c>
      <c r="I18" s="109">
        <f t="shared" si="3"/>
        <v>0</v>
      </c>
    </row>
    <row r="19" spans="2:9" x14ac:dyDescent="0.25">
      <c r="B19" s="87"/>
      <c r="C19" s="98" t="s">
        <v>19</v>
      </c>
      <c r="D19" s="83"/>
      <c r="E19" s="154"/>
      <c r="F19" s="84"/>
      <c r="G19" s="110"/>
      <c r="H19" s="111"/>
      <c r="I19" s="116"/>
    </row>
    <row r="20" spans="2:9" x14ac:dyDescent="0.25">
      <c r="B20" s="76">
        <v>12</v>
      </c>
      <c r="C20" s="77" t="s">
        <v>20</v>
      </c>
      <c r="D20" s="80" t="s">
        <v>8</v>
      </c>
      <c r="E20" s="153">
        <v>17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0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2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6"/>
    </row>
    <row r="24" spans="2:9" x14ac:dyDescent="0.25">
      <c r="B24" s="76">
        <v>15</v>
      </c>
      <c r="C24" s="77" t="s">
        <v>28</v>
      </c>
      <c r="D24" s="78" t="s">
        <v>8</v>
      </c>
      <c r="E24" s="153">
        <v>22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29</v>
      </c>
      <c r="D25" s="78" t="s">
        <v>7</v>
      </c>
      <c r="E25" s="153">
        <v>110.1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7</v>
      </c>
      <c r="E26" s="153">
        <v>0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6.5" customHeight="1" x14ac:dyDescent="0.25">
      <c r="B27" s="76">
        <v>18</v>
      </c>
      <c r="C27" s="77" t="s">
        <v>35</v>
      </c>
      <c r="D27" s="78" t="s">
        <v>7</v>
      </c>
      <c r="E27" s="153">
        <v>0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ht="16.5" customHeight="1" x14ac:dyDescent="0.25">
      <c r="B28" s="81"/>
      <c r="C28" s="88" t="s">
        <v>141</v>
      </c>
      <c r="D28" s="83"/>
      <c r="E28" s="154"/>
      <c r="F28" s="84"/>
      <c r="G28" s="110"/>
      <c r="H28" s="111"/>
      <c r="I28" s="116"/>
    </row>
    <row r="29" spans="2:9" ht="16.5" customHeight="1" x14ac:dyDescent="0.25">
      <c r="B29" s="76">
        <v>19</v>
      </c>
      <c r="C29" s="77" t="s">
        <v>142</v>
      </c>
      <c r="D29" s="78" t="s">
        <v>7</v>
      </c>
      <c r="E29" s="153">
        <v>81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8" t="s">
        <v>26</v>
      </c>
      <c r="D30" s="83"/>
      <c r="E30" s="154"/>
      <c r="F30" s="84"/>
      <c r="G30" s="110"/>
      <c r="H30" s="111"/>
      <c r="I30" s="116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0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6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9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2" orientation="landscape" r:id="rId1"/>
  <headerFooter>
    <oddFooter>&amp;L&amp;F
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DA84-7CC1-4A28-8945-7E7DB24DC227}">
  <sheetPr codeName="List6">
    <pageSetUpPr fitToPage="1"/>
  </sheetPr>
  <dimension ref="B2:I36"/>
  <sheetViews>
    <sheetView workbookViewId="0">
      <selection activeCell="F41" sqref="F41"/>
    </sheetView>
  </sheetViews>
  <sheetFormatPr defaultRowHeight="15" x14ac:dyDescent="0.25"/>
  <cols>
    <col min="1" max="1" width="4.7109375" style="59" customWidth="1"/>
    <col min="2" max="2" width="9.140625" style="59"/>
    <col min="3" max="3" width="55.71093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5" customHeight="1" thickBot="1" x14ac:dyDescent="0.3">
      <c r="B4" s="66" t="s">
        <v>0</v>
      </c>
      <c r="C4" s="23" t="s">
        <v>138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7</v>
      </c>
      <c r="E6" s="153">
        <f>325.3+114.7-3.2+622.8-69.5+86.4</f>
        <v>1076.5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v>69.5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7</v>
      </c>
      <c r="E8" s="153">
        <v>264.2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42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6</v>
      </c>
      <c r="D10" s="78" t="s">
        <v>7</v>
      </c>
      <c r="E10" s="153">
        <v>35.4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29.4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146</v>
      </c>
      <c r="D12" s="78" t="s">
        <v>7</v>
      </c>
      <c r="E12" s="153">
        <v>83.6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15</v>
      </c>
      <c r="D14" s="78" t="s">
        <v>7</v>
      </c>
      <c r="E14" s="153">
        <v>164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0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17</v>
      </c>
      <c r="D17" s="78" t="s">
        <v>7</v>
      </c>
      <c r="E17" s="153">
        <v>125.6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0</v>
      </c>
      <c r="F18" s="79">
        <v>52</v>
      </c>
      <c r="G18" s="107"/>
      <c r="H18" s="108">
        <f>ROUND(E18*F18*G18,0)</f>
        <v>0</v>
      </c>
      <c r="I18" s="109">
        <f t="shared" si="3"/>
        <v>0</v>
      </c>
    </row>
    <row r="19" spans="2:9" x14ac:dyDescent="0.25">
      <c r="B19" s="87"/>
      <c r="C19" s="98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35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0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0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41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29</v>
      </c>
      <c r="D25" s="78" t="s">
        <v>7</v>
      </c>
      <c r="E25" s="153">
        <v>393.4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7</v>
      </c>
      <c r="E26" s="153">
        <v>0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6.5" customHeight="1" x14ac:dyDescent="0.25">
      <c r="B27" s="76">
        <v>18</v>
      </c>
      <c r="C27" s="77" t="s">
        <v>35</v>
      </c>
      <c r="D27" s="78" t="s">
        <v>7</v>
      </c>
      <c r="E27" s="153">
        <v>0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ht="16.5" customHeight="1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6.5" customHeight="1" x14ac:dyDescent="0.25">
      <c r="B29" s="76">
        <v>19</v>
      </c>
      <c r="C29" s="77" t="s">
        <v>117</v>
      </c>
      <c r="D29" s="78" t="s">
        <v>7</v>
      </c>
      <c r="E29" s="153">
        <f>185.15+25.5</f>
        <v>210.65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8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0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9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2" orientation="landscape" r:id="rId1"/>
  <headerFooter>
    <oddFooter>&amp;L&amp;F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0BD3-9CE3-4314-95EA-2851C3AA7C6E}">
  <sheetPr codeName="List5">
    <pageSetUpPr fitToPage="1"/>
  </sheetPr>
  <dimension ref="B2:I36"/>
  <sheetViews>
    <sheetView workbookViewId="0">
      <selection activeCell="I36" sqref="I36"/>
    </sheetView>
  </sheetViews>
  <sheetFormatPr defaultRowHeight="15" x14ac:dyDescent="0.25"/>
  <cols>
    <col min="1" max="1" width="5.140625" style="59" customWidth="1"/>
    <col min="2" max="2" width="9.140625" style="59"/>
    <col min="3" max="3" width="55.71093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2.75" customHeight="1" thickBot="1" x14ac:dyDescent="0.3">
      <c r="B4" s="66" t="s">
        <v>0</v>
      </c>
      <c r="C4" s="23" t="s">
        <v>36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14</v>
      </c>
      <c r="D6" s="78" t="s">
        <v>7</v>
      </c>
      <c r="E6" s="153">
        <v>0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v>0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7</v>
      </c>
      <c r="E8" s="153">
        <v>0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114</v>
      </c>
      <c r="D9" s="80" t="s">
        <v>8</v>
      </c>
      <c r="E9" s="153">
        <v>5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6</v>
      </c>
      <c r="D10" s="78" t="s">
        <v>7</v>
      </c>
      <c r="E10" s="153">
        <v>0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0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7</v>
      </c>
      <c r="E12" s="153">
        <v>0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15</v>
      </c>
      <c r="D14" s="78" t="s">
        <v>7</v>
      </c>
      <c r="E14" s="153">
        <v>60.27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1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17</v>
      </c>
      <c r="D17" s="78" t="s">
        <v>7</v>
      </c>
      <c r="E17" s="153">
        <v>0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4</v>
      </c>
      <c r="F18" s="79">
        <v>52</v>
      </c>
      <c r="G18" s="107"/>
      <c r="H18" s="108">
        <f>ROUND(E18*F18*G18,0)</f>
        <v>0</v>
      </c>
      <c r="I18" s="109">
        <f t="shared" si="3"/>
        <v>0</v>
      </c>
    </row>
    <row r="19" spans="2:9" x14ac:dyDescent="0.25">
      <c r="B19" s="87"/>
      <c r="C19" s="82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8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0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0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9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113</v>
      </c>
      <c r="D25" s="78" t="s">
        <v>7</v>
      </c>
      <c r="E25" s="153">
        <v>33.58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7</v>
      </c>
      <c r="E26" s="153">
        <v>114.93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7.25" x14ac:dyDescent="0.25">
      <c r="B27" s="76">
        <v>18</v>
      </c>
      <c r="C27" s="77" t="s">
        <v>112</v>
      </c>
      <c r="D27" s="78" t="s">
        <v>7</v>
      </c>
      <c r="E27" s="153">
        <v>15.4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7.25" x14ac:dyDescent="0.25">
      <c r="B29" s="76">
        <v>19</v>
      </c>
      <c r="C29" s="77" t="s">
        <v>117</v>
      </c>
      <c r="D29" s="78" t="s">
        <v>7</v>
      </c>
      <c r="E29" s="153">
        <v>20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8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0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9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1" orientation="landscape" r:id="rId1"/>
  <headerFooter>
    <oddFooter>&amp;L&amp;F
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ED25-91A5-48BE-9A99-5CAF50969676}">
  <sheetPr codeName="List4">
    <pageSetUpPr fitToPage="1"/>
  </sheetPr>
  <dimension ref="B2:I36"/>
  <sheetViews>
    <sheetView workbookViewId="0">
      <selection activeCell="I36" sqref="I36"/>
    </sheetView>
  </sheetViews>
  <sheetFormatPr defaultRowHeight="15" x14ac:dyDescent="0.25"/>
  <cols>
    <col min="1" max="1" width="4.140625" style="59" customWidth="1"/>
    <col min="2" max="2" width="9.140625" style="59"/>
    <col min="3" max="3" width="55.7109375" style="59" customWidth="1"/>
    <col min="4" max="4" width="9.140625" style="59"/>
    <col min="5" max="5" width="11.42578125" style="59" customWidth="1"/>
    <col min="6" max="9" width="25.7109375" style="59" customWidth="1"/>
    <col min="10" max="16384" width="9.140625" style="59"/>
  </cols>
  <sheetData>
    <row r="2" spans="2:9" ht="15.75" x14ac:dyDescent="0.25">
      <c r="B2" s="67"/>
    </row>
    <row r="3" spans="2:9" ht="15.75" thickBot="1" x14ac:dyDescent="0.3"/>
    <row r="4" spans="2:9" ht="45.75" customHeight="1" thickBot="1" x14ac:dyDescent="0.3">
      <c r="B4" s="66" t="s">
        <v>0</v>
      </c>
      <c r="C4" s="23" t="s">
        <v>139</v>
      </c>
      <c r="D4" s="52" t="s">
        <v>1</v>
      </c>
      <c r="E4" s="52" t="s">
        <v>2</v>
      </c>
      <c r="F4" s="53" t="s">
        <v>130</v>
      </c>
      <c r="G4" s="54" t="s">
        <v>9</v>
      </c>
      <c r="H4" s="55" t="s">
        <v>131</v>
      </c>
      <c r="I4" s="56" t="s">
        <v>132</v>
      </c>
    </row>
    <row r="5" spans="2:9" x14ac:dyDescent="0.25">
      <c r="B5" s="69"/>
      <c r="C5" s="70" t="s">
        <v>3</v>
      </c>
      <c r="D5" s="71"/>
      <c r="E5" s="152"/>
      <c r="F5" s="72"/>
      <c r="G5" s="73"/>
      <c r="H5" s="74"/>
      <c r="I5" s="75"/>
    </row>
    <row r="6" spans="2:9" ht="17.25" x14ac:dyDescent="0.25">
      <c r="B6" s="76">
        <v>1</v>
      </c>
      <c r="C6" s="77" t="s">
        <v>109</v>
      </c>
      <c r="D6" s="78" t="s">
        <v>7</v>
      </c>
      <c r="E6" s="153">
        <v>198.12</v>
      </c>
      <c r="F6" s="79">
        <v>252</v>
      </c>
      <c r="G6" s="107"/>
      <c r="H6" s="108">
        <f>ROUND(E6*F6*G6,0)</f>
        <v>0</v>
      </c>
      <c r="I6" s="109">
        <f>H6*4</f>
        <v>0</v>
      </c>
    </row>
    <row r="7" spans="2:9" ht="17.25" x14ac:dyDescent="0.25">
      <c r="B7" s="76">
        <v>2</v>
      </c>
      <c r="C7" s="77" t="s">
        <v>11</v>
      </c>
      <c r="D7" s="78" t="s">
        <v>7</v>
      </c>
      <c r="E7" s="153">
        <v>19.399999999999999</v>
      </c>
      <c r="F7" s="79">
        <v>252</v>
      </c>
      <c r="G7" s="107"/>
      <c r="H7" s="108">
        <f t="shared" ref="H7:H35" si="0">ROUND(E7*F7*G7,0)</f>
        <v>0</v>
      </c>
      <c r="I7" s="109">
        <f t="shared" ref="I7:I12" si="1">H7*4</f>
        <v>0</v>
      </c>
    </row>
    <row r="8" spans="2:9" ht="17.25" x14ac:dyDescent="0.25">
      <c r="B8" s="76">
        <v>3</v>
      </c>
      <c r="C8" s="77" t="s">
        <v>4</v>
      </c>
      <c r="D8" s="78" t="s">
        <v>7</v>
      </c>
      <c r="E8" s="153">
        <v>72.400000000000006</v>
      </c>
      <c r="F8" s="79">
        <v>252</v>
      </c>
      <c r="G8" s="107"/>
      <c r="H8" s="108">
        <f t="shared" si="0"/>
        <v>0</v>
      </c>
      <c r="I8" s="109">
        <f t="shared" si="1"/>
        <v>0</v>
      </c>
    </row>
    <row r="9" spans="2:9" x14ac:dyDescent="0.25">
      <c r="B9" s="76">
        <v>4</v>
      </c>
      <c r="C9" s="77" t="s">
        <v>5</v>
      </c>
      <c r="D9" s="80" t="s">
        <v>8</v>
      </c>
      <c r="E9" s="153">
        <v>15</v>
      </c>
      <c r="F9" s="79">
        <v>252</v>
      </c>
      <c r="G9" s="107"/>
      <c r="H9" s="108">
        <f t="shared" si="0"/>
        <v>0</v>
      </c>
      <c r="I9" s="109">
        <f t="shared" si="1"/>
        <v>0</v>
      </c>
    </row>
    <row r="10" spans="2:9" ht="17.25" x14ac:dyDescent="0.25">
      <c r="B10" s="76">
        <v>5</v>
      </c>
      <c r="C10" s="77" t="s">
        <v>110</v>
      </c>
      <c r="D10" s="78" t="s">
        <v>7</v>
      </c>
      <c r="E10" s="153">
        <v>4.18</v>
      </c>
      <c r="F10" s="79">
        <v>252</v>
      </c>
      <c r="G10" s="107"/>
      <c r="H10" s="108">
        <f t="shared" si="0"/>
        <v>0</v>
      </c>
      <c r="I10" s="109">
        <f t="shared" si="1"/>
        <v>0</v>
      </c>
    </row>
    <row r="11" spans="2:9" ht="17.25" x14ac:dyDescent="0.25">
      <c r="B11" s="76">
        <v>6</v>
      </c>
      <c r="C11" s="77" t="s">
        <v>12</v>
      </c>
      <c r="D11" s="78" t="s">
        <v>7</v>
      </c>
      <c r="E11" s="153">
        <v>0</v>
      </c>
      <c r="F11" s="79">
        <v>252</v>
      </c>
      <c r="G11" s="107"/>
      <c r="H11" s="108">
        <f t="shared" si="0"/>
        <v>0</v>
      </c>
      <c r="I11" s="109">
        <f t="shared" si="1"/>
        <v>0</v>
      </c>
    </row>
    <row r="12" spans="2:9" ht="17.25" x14ac:dyDescent="0.25">
      <c r="B12" s="76">
        <v>7</v>
      </c>
      <c r="C12" s="77" t="s">
        <v>13</v>
      </c>
      <c r="D12" s="78" t="s">
        <v>7</v>
      </c>
      <c r="E12" s="153">
        <v>0</v>
      </c>
      <c r="F12" s="79">
        <v>252</v>
      </c>
      <c r="G12" s="107"/>
      <c r="H12" s="108">
        <f t="shared" si="0"/>
        <v>0</v>
      </c>
      <c r="I12" s="109">
        <f t="shared" si="1"/>
        <v>0</v>
      </c>
    </row>
    <row r="13" spans="2:9" x14ac:dyDescent="0.25">
      <c r="B13" s="81"/>
      <c r="C13" s="82" t="s">
        <v>10</v>
      </c>
      <c r="D13" s="83"/>
      <c r="E13" s="154"/>
      <c r="F13" s="84"/>
      <c r="G13" s="110"/>
      <c r="H13" s="111"/>
      <c r="I13" s="112"/>
    </row>
    <row r="14" spans="2:9" ht="17.25" x14ac:dyDescent="0.25">
      <c r="B14" s="76">
        <v>8</v>
      </c>
      <c r="C14" s="77" t="s">
        <v>15</v>
      </c>
      <c r="D14" s="78" t="s">
        <v>7</v>
      </c>
      <c r="E14" s="153">
        <v>0</v>
      </c>
      <c r="F14" s="79">
        <v>156</v>
      </c>
      <c r="G14" s="107"/>
      <c r="H14" s="108">
        <f t="shared" si="0"/>
        <v>0</v>
      </c>
      <c r="I14" s="109">
        <f t="shared" ref="I14:I15" si="2">H14*4</f>
        <v>0</v>
      </c>
    </row>
    <row r="15" spans="2:9" x14ac:dyDescent="0.25">
      <c r="B15" s="76">
        <v>9</v>
      </c>
      <c r="C15" s="77" t="s">
        <v>16</v>
      </c>
      <c r="D15" s="80" t="s">
        <v>8</v>
      </c>
      <c r="E15" s="153">
        <v>0</v>
      </c>
      <c r="F15" s="79">
        <v>156</v>
      </c>
      <c r="G15" s="107"/>
      <c r="H15" s="108">
        <f t="shared" si="0"/>
        <v>0</v>
      </c>
      <c r="I15" s="109">
        <f t="shared" si="2"/>
        <v>0</v>
      </c>
    </row>
    <row r="16" spans="2:9" x14ac:dyDescent="0.25">
      <c r="B16" s="81"/>
      <c r="C16" s="82" t="s">
        <v>18</v>
      </c>
      <c r="D16" s="83"/>
      <c r="E16" s="154"/>
      <c r="F16" s="85"/>
      <c r="G16" s="110"/>
      <c r="H16" s="111"/>
      <c r="I16" s="112"/>
    </row>
    <row r="17" spans="2:9" ht="17.25" x14ac:dyDescent="0.25">
      <c r="B17" s="76">
        <v>10</v>
      </c>
      <c r="C17" s="77" t="s">
        <v>17</v>
      </c>
      <c r="D17" s="78" t="s">
        <v>7</v>
      </c>
      <c r="E17" s="153">
        <v>0</v>
      </c>
      <c r="F17" s="79">
        <v>52</v>
      </c>
      <c r="G17" s="107"/>
      <c r="H17" s="108">
        <f>ROUND(E17*F17*G17,0)</f>
        <v>0</v>
      </c>
      <c r="I17" s="109">
        <f t="shared" ref="I17:I18" si="3">H17*4</f>
        <v>0</v>
      </c>
    </row>
    <row r="18" spans="2:9" ht="30" x14ac:dyDescent="0.25">
      <c r="B18" s="76">
        <v>11</v>
      </c>
      <c r="C18" s="86" t="s">
        <v>104</v>
      </c>
      <c r="D18" s="78" t="s">
        <v>8</v>
      </c>
      <c r="E18" s="153">
        <v>0</v>
      </c>
      <c r="F18" s="79">
        <v>52</v>
      </c>
      <c r="G18" s="107"/>
      <c r="H18" s="108">
        <f>ROUND(E18*F18*G18,0)</f>
        <v>0</v>
      </c>
      <c r="I18" s="109">
        <f t="shared" si="3"/>
        <v>0</v>
      </c>
    </row>
    <row r="19" spans="2:9" x14ac:dyDescent="0.25">
      <c r="B19" s="87"/>
      <c r="C19" s="82" t="s">
        <v>19</v>
      </c>
      <c r="D19" s="83"/>
      <c r="E19" s="154"/>
      <c r="F19" s="84"/>
      <c r="G19" s="110"/>
      <c r="H19" s="111"/>
      <c r="I19" s="112"/>
    </row>
    <row r="20" spans="2:9" x14ac:dyDescent="0.25">
      <c r="B20" s="76">
        <v>12</v>
      </c>
      <c r="C20" s="77" t="s">
        <v>20</v>
      </c>
      <c r="D20" s="80" t="s">
        <v>8</v>
      </c>
      <c r="E20" s="153">
        <v>7</v>
      </c>
      <c r="F20" s="79">
        <v>24</v>
      </c>
      <c r="G20" s="107"/>
      <c r="H20" s="108">
        <f t="shared" si="0"/>
        <v>0</v>
      </c>
      <c r="I20" s="109">
        <f t="shared" ref="I20:I22" si="4">H20*4</f>
        <v>0</v>
      </c>
    </row>
    <row r="21" spans="2:9" x14ac:dyDescent="0.25">
      <c r="B21" s="76">
        <v>13</v>
      </c>
      <c r="C21" s="77" t="s">
        <v>21</v>
      </c>
      <c r="D21" s="80" t="s">
        <v>8</v>
      </c>
      <c r="E21" s="153">
        <v>0</v>
      </c>
      <c r="F21" s="79">
        <v>24</v>
      </c>
      <c r="G21" s="107"/>
      <c r="H21" s="108">
        <f t="shared" si="0"/>
        <v>0</v>
      </c>
      <c r="I21" s="109">
        <f t="shared" si="4"/>
        <v>0</v>
      </c>
    </row>
    <row r="22" spans="2:9" x14ac:dyDescent="0.25">
      <c r="B22" s="76">
        <v>14</v>
      </c>
      <c r="C22" s="77" t="s">
        <v>22</v>
      </c>
      <c r="D22" s="80" t="s">
        <v>8</v>
      </c>
      <c r="E22" s="153">
        <v>0</v>
      </c>
      <c r="F22" s="79">
        <v>24</v>
      </c>
      <c r="G22" s="107"/>
      <c r="H22" s="108">
        <f t="shared" si="0"/>
        <v>0</v>
      </c>
      <c r="I22" s="109">
        <f t="shared" si="4"/>
        <v>0</v>
      </c>
    </row>
    <row r="23" spans="2:9" x14ac:dyDescent="0.25">
      <c r="B23" s="81"/>
      <c r="C23" s="82" t="s">
        <v>23</v>
      </c>
      <c r="D23" s="83"/>
      <c r="E23" s="154"/>
      <c r="F23" s="84"/>
      <c r="G23" s="110"/>
      <c r="H23" s="111"/>
      <c r="I23" s="112"/>
    </row>
    <row r="24" spans="2:9" x14ac:dyDescent="0.25">
      <c r="B24" s="76">
        <v>15</v>
      </c>
      <c r="C24" s="77" t="s">
        <v>28</v>
      </c>
      <c r="D24" s="78" t="s">
        <v>8</v>
      </c>
      <c r="E24" s="153">
        <v>1</v>
      </c>
      <c r="F24" s="79">
        <v>6</v>
      </c>
      <c r="G24" s="107"/>
      <c r="H24" s="108">
        <f t="shared" si="0"/>
        <v>0</v>
      </c>
      <c r="I24" s="109">
        <f t="shared" ref="I24:I27" si="5">H24*4</f>
        <v>0</v>
      </c>
    </row>
    <row r="25" spans="2:9" ht="17.25" x14ac:dyDescent="0.25">
      <c r="B25" s="76">
        <v>16</v>
      </c>
      <c r="C25" s="77" t="s">
        <v>29</v>
      </c>
      <c r="D25" s="78" t="s">
        <v>7</v>
      </c>
      <c r="E25" s="153">
        <v>630</v>
      </c>
      <c r="F25" s="79">
        <v>6</v>
      </c>
      <c r="G25" s="107"/>
      <c r="H25" s="108">
        <f t="shared" si="0"/>
        <v>0</v>
      </c>
      <c r="I25" s="109">
        <f t="shared" si="5"/>
        <v>0</v>
      </c>
    </row>
    <row r="26" spans="2:9" ht="17.25" x14ac:dyDescent="0.25">
      <c r="B26" s="76">
        <v>17</v>
      </c>
      <c r="C26" s="77" t="s">
        <v>31</v>
      </c>
      <c r="D26" s="78" t="s">
        <v>7</v>
      </c>
      <c r="E26" s="153">
        <v>0</v>
      </c>
      <c r="F26" s="79">
        <v>6</v>
      </c>
      <c r="G26" s="107"/>
      <c r="H26" s="108">
        <f>ROUND(E26*F26*G26,0)</f>
        <v>0</v>
      </c>
      <c r="I26" s="109">
        <f t="shared" si="5"/>
        <v>0</v>
      </c>
    </row>
    <row r="27" spans="2:9" ht="17.25" x14ac:dyDescent="0.25">
      <c r="B27" s="76">
        <v>18</v>
      </c>
      <c r="C27" s="77" t="s">
        <v>111</v>
      </c>
      <c r="D27" s="78" t="s">
        <v>7</v>
      </c>
      <c r="E27" s="153">
        <v>0</v>
      </c>
      <c r="F27" s="79">
        <v>6</v>
      </c>
      <c r="G27" s="107"/>
      <c r="H27" s="108">
        <f t="shared" si="0"/>
        <v>0</v>
      </c>
      <c r="I27" s="109">
        <f t="shared" si="5"/>
        <v>0</v>
      </c>
    </row>
    <row r="28" spans="2:9" x14ac:dyDescent="0.25">
      <c r="B28" s="81"/>
      <c r="C28" s="88" t="s">
        <v>141</v>
      </c>
      <c r="D28" s="83"/>
      <c r="E28" s="154"/>
      <c r="F28" s="84"/>
      <c r="G28" s="110"/>
      <c r="H28" s="111"/>
      <c r="I28" s="112"/>
    </row>
    <row r="29" spans="2:9" ht="17.25" x14ac:dyDescent="0.25">
      <c r="B29" s="76">
        <v>19</v>
      </c>
      <c r="C29" s="77" t="s">
        <v>117</v>
      </c>
      <c r="D29" s="78" t="s">
        <v>7</v>
      </c>
      <c r="E29" s="153">
        <v>110</v>
      </c>
      <c r="F29" s="79">
        <v>2</v>
      </c>
      <c r="G29" s="107"/>
      <c r="H29" s="108">
        <f>ROUND(E29*F29*G29,0)</f>
        <v>0</v>
      </c>
      <c r="I29" s="109">
        <f>H29*4</f>
        <v>0</v>
      </c>
    </row>
    <row r="30" spans="2:9" ht="13.5" customHeight="1" x14ac:dyDescent="0.25">
      <c r="B30" s="81"/>
      <c r="C30" s="82" t="s">
        <v>26</v>
      </c>
      <c r="D30" s="83"/>
      <c r="E30" s="154"/>
      <c r="F30" s="84"/>
      <c r="G30" s="110"/>
      <c r="H30" s="111"/>
      <c r="I30" s="112"/>
    </row>
    <row r="31" spans="2:9" ht="17.25" x14ac:dyDescent="0.25">
      <c r="B31" s="76">
        <v>20</v>
      </c>
      <c r="C31" s="77" t="s">
        <v>27</v>
      </c>
      <c r="D31" s="78" t="s">
        <v>7</v>
      </c>
      <c r="E31" s="153">
        <v>0</v>
      </c>
      <c r="F31" s="79">
        <v>1</v>
      </c>
      <c r="G31" s="107"/>
      <c r="H31" s="108">
        <f t="shared" si="0"/>
        <v>0</v>
      </c>
      <c r="I31" s="109">
        <f>H31*4</f>
        <v>0</v>
      </c>
    </row>
    <row r="32" spans="2:9" x14ac:dyDescent="0.25">
      <c r="B32" s="81"/>
      <c r="C32" s="82" t="s">
        <v>30</v>
      </c>
      <c r="D32" s="83"/>
      <c r="E32" s="154"/>
      <c r="F32" s="84"/>
      <c r="G32" s="110"/>
      <c r="H32" s="111"/>
      <c r="I32" s="112"/>
    </row>
    <row r="33" spans="2:9" ht="17.25" x14ac:dyDescent="0.25">
      <c r="B33" s="76">
        <v>21</v>
      </c>
      <c r="C33" s="77" t="s">
        <v>24</v>
      </c>
      <c r="D33" s="78" t="s">
        <v>7</v>
      </c>
      <c r="E33" s="153">
        <v>0</v>
      </c>
      <c r="F33" s="79">
        <v>12</v>
      </c>
      <c r="G33" s="107"/>
      <c r="H33" s="108">
        <f t="shared" si="0"/>
        <v>0</v>
      </c>
      <c r="I33" s="109">
        <f t="shared" ref="I33:I35" si="6">H33*4</f>
        <v>0</v>
      </c>
    </row>
    <row r="34" spans="2:9" ht="17.25" x14ac:dyDescent="0.25">
      <c r="B34" s="76">
        <v>22</v>
      </c>
      <c r="C34" s="77" t="s">
        <v>25</v>
      </c>
      <c r="D34" s="78" t="s">
        <v>7</v>
      </c>
      <c r="E34" s="153">
        <v>0</v>
      </c>
      <c r="F34" s="79">
        <v>12</v>
      </c>
      <c r="G34" s="107"/>
      <c r="H34" s="108">
        <f t="shared" si="0"/>
        <v>0</v>
      </c>
      <c r="I34" s="109">
        <f t="shared" si="6"/>
        <v>0</v>
      </c>
    </row>
    <row r="35" spans="2:9" ht="18" thickBot="1" x14ac:dyDescent="0.3">
      <c r="B35" s="89">
        <v>23</v>
      </c>
      <c r="C35" s="90" t="s">
        <v>147</v>
      </c>
      <c r="D35" s="78" t="s">
        <v>7</v>
      </c>
      <c r="E35" s="155">
        <v>0</v>
      </c>
      <c r="F35" s="91">
        <v>12</v>
      </c>
      <c r="G35" s="92"/>
      <c r="H35" s="108">
        <f t="shared" si="0"/>
        <v>0</v>
      </c>
      <c r="I35" s="109">
        <f t="shared" si="6"/>
        <v>0</v>
      </c>
    </row>
    <row r="36" spans="2:9" ht="15.75" thickBot="1" x14ac:dyDescent="0.3">
      <c r="B36" s="93"/>
      <c r="C36" s="94" t="s">
        <v>32</v>
      </c>
      <c r="D36" s="95"/>
      <c r="E36" s="96"/>
      <c r="F36" s="97"/>
      <c r="G36" s="113"/>
      <c r="H36" s="114">
        <f>SUM(H6:H35)</f>
        <v>0</v>
      </c>
      <c r="I36" s="115">
        <f>SUM(I6:I35)</f>
        <v>0</v>
      </c>
    </row>
  </sheetData>
  <pageMargins left="0.39370078740157483" right="0.39370078740157483" top="0.78740157480314965" bottom="0.78740157480314965" header="0.31496062992125984" footer="0.31496062992125984"/>
  <pageSetup paperSize="9" scale="72" orientation="landscape" r:id="rId1"/>
  <headerFooter>
    <oddFooter>&amp;L&amp;F
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D342-9BB2-4187-BA39-CD3CC812FCB8}">
  <sheetPr codeName="List9">
    <pageSetUpPr fitToPage="1"/>
  </sheetPr>
  <dimension ref="B1:K77"/>
  <sheetViews>
    <sheetView zoomScale="85" zoomScaleNormal="85" zoomScaleSheetLayoutView="100" workbookViewId="0">
      <selection activeCell="J41" sqref="J41"/>
    </sheetView>
  </sheetViews>
  <sheetFormatPr defaultRowHeight="33.75" customHeight="1" x14ac:dyDescent="0.25"/>
  <cols>
    <col min="1" max="1" width="9.140625" style="99"/>
    <col min="2" max="2" width="74.140625" style="99" customWidth="1"/>
    <col min="3" max="6" width="0" style="99" hidden="1" customWidth="1"/>
    <col min="7" max="7" width="0.140625" style="99" hidden="1" customWidth="1"/>
    <col min="8" max="8" width="22.5703125" style="99" customWidth="1"/>
    <col min="9" max="10" width="25.7109375" style="103" customWidth="1"/>
    <col min="11" max="16384" width="9.140625" style="99"/>
  </cols>
  <sheetData>
    <row r="1" spans="2:11" ht="26.25" customHeight="1" x14ac:dyDescent="0.25">
      <c r="B1" s="25"/>
      <c r="C1" s="26"/>
      <c r="D1" s="26"/>
      <c r="E1" s="26"/>
      <c r="F1" s="26"/>
      <c r="G1" s="26"/>
      <c r="H1" s="27"/>
      <c r="I1" s="28"/>
      <c r="J1" s="28"/>
      <c r="K1" s="29"/>
    </row>
    <row r="2" spans="2:11" s="100" customFormat="1" ht="21.75" customHeight="1" x14ac:dyDescent="0.25">
      <c r="B2" s="169" t="s">
        <v>134</v>
      </c>
      <c r="C2" s="169"/>
      <c r="D2" s="169"/>
      <c r="E2" s="169"/>
      <c r="F2" s="169"/>
      <c r="G2" s="169"/>
      <c r="H2" s="169"/>
      <c r="I2" s="169"/>
      <c r="J2" s="169"/>
      <c r="K2" s="30"/>
    </row>
    <row r="3" spans="2:11" ht="17.25" customHeight="1" thickBot="1" x14ac:dyDescent="0.3">
      <c r="B3" s="26"/>
      <c r="C3" s="26"/>
      <c r="D3" s="26"/>
      <c r="E3" s="26"/>
      <c r="F3" s="26"/>
      <c r="G3" s="26"/>
      <c r="H3" s="27"/>
      <c r="I3" s="28"/>
      <c r="J3" s="28"/>
      <c r="K3" s="29"/>
    </row>
    <row r="4" spans="2:11" ht="31.5" customHeight="1" x14ac:dyDescent="0.25">
      <c r="B4" s="170" t="s">
        <v>38</v>
      </c>
      <c r="C4" s="20"/>
      <c r="D4" s="20"/>
      <c r="E4" s="20"/>
      <c r="F4" s="20"/>
      <c r="G4" s="20"/>
      <c r="H4" s="166" t="s">
        <v>39</v>
      </c>
      <c r="I4" s="21" t="s">
        <v>40</v>
      </c>
      <c r="J4" s="22" t="s">
        <v>40</v>
      </c>
      <c r="K4" s="29"/>
    </row>
    <row r="5" spans="2:11" ht="31.5" customHeight="1" thickBot="1" x14ac:dyDescent="0.3">
      <c r="B5" s="171"/>
      <c r="C5" s="5"/>
      <c r="D5" s="5"/>
      <c r="E5" s="5"/>
      <c r="F5" s="5"/>
      <c r="G5" s="5"/>
      <c r="H5" s="167"/>
      <c r="I5" s="7" t="s">
        <v>41</v>
      </c>
      <c r="J5" s="8" t="s">
        <v>42</v>
      </c>
      <c r="K5" s="29"/>
    </row>
    <row r="6" spans="2:11" ht="31.5" customHeight="1" x14ac:dyDescent="0.25">
      <c r="B6" s="9" t="s">
        <v>43</v>
      </c>
      <c r="C6" s="10"/>
      <c r="D6" s="10"/>
      <c r="E6" s="10"/>
      <c r="F6" s="10"/>
      <c r="G6" s="10"/>
      <c r="H6" s="11" t="s">
        <v>116</v>
      </c>
      <c r="I6" s="120"/>
      <c r="J6" s="117">
        <f>I6*1.21</f>
        <v>0</v>
      </c>
      <c r="K6" s="29"/>
    </row>
    <row r="7" spans="2:11" ht="31.5" customHeight="1" x14ac:dyDescent="0.25">
      <c r="B7" s="12" t="s">
        <v>44</v>
      </c>
      <c r="C7" s="13"/>
      <c r="D7" s="13"/>
      <c r="E7" s="13"/>
      <c r="F7" s="13"/>
      <c r="G7" s="13"/>
      <c r="H7" s="14" t="s">
        <v>116</v>
      </c>
      <c r="I7" s="120"/>
      <c r="J7" s="117">
        <f>I7*1.21</f>
        <v>0</v>
      </c>
      <c r="K7" s="29"/>
    </row>
    <row r="8" spans="2:11" ht="31.5" customHeight="1" x14ac:dyDescent="0.25">
      <c r="B8" s="12" t="s">
        <v>45</v>
      </c>
      <c r="C8" s="13"/>
      <c r="D8" s="13"/>
      <c r="E8" s="13"/>
      <c r="F8" s="13"/>
      <c r="G8" s="13"/>
      <c r="H8" s="14" t="s">
        <v>116</v>
      </c>
      <c r="I8" s="120"/>
      <c r="J8" s="117">
        <f>I8*1.21</f>
        <v>0</v>
      </c>
      <c r="K8" s="29"/>
    </row>
    <row r="9" spans="2:11" ht="31.5" customHeight="1" x14ac:dyDescent="0.25">
      <c r="B9" s="12" t="s">
        <v>46</v>
      </c>
      <c r="C9" s="13"/>
      <c r="D9" s="13"/>
      <c r="E9" s="13"/>
      <c r="F9" s="13"/>
      <c r="G9" s="13"/>
      <c r="H9" s="14" t="s">
        <v>116</v>
      </c>
      <c r="I9" s="120"/>
      <c r="J9" s="117">
        <f>I9*1.21</f>
        <v>0</v>
      </c>
      <c r="K9" s="29"/>
    </row>
    <row r="10" spans="2:11" ht="31.5" customHeight="1" x14ac:dyDescent="0.25">
      <c r="B10" s="12" t="s">
        <v>47</v>
      </c>
      <c r="C10" s="13"/>
      <c r="D10" s="13"/>
      <c r="E10" s="13"/>
      <c r="F10" s="13"/>
      <c r="G10" s="13"/>
      <c r="H10" s="14" t="s">
        <v>48</v>
      </c>
      <c r="I10" s="120"/>
      <c r="J10" s="117">
        <f>I10*1.21</f>
        <v>0</v>
      </c>
      <c r="K10" s="29"/>
    </row>
    <row r="11" spans="2:11" ht="31.5" customHeight="1" thickBot="1" x14ac:dyDescent="0.3">
      <c r="B11" s="31"/>
      <c r="C11" s="32"/>
      <c r="D11" s="32"/>
      <c r="E11" s="32"/>
      <c r="F11" s="32"/>
      <c r="G11" s="32"/>
      <c r="H11" s="33"/>
      <c r="I11" s="34"/>
      <c r="J11" s="35"/>
      <c r="K11" s="29"/>
    </row>
    <row r="12" spans="2:11" ht="31.5" customHeight="1" x14ac:dyDescent="0.25">
      <c r="B12" s="164" t="s">
        <v>49</v>
      </c>
      <c r="C12" s="20"/>
      <c r="D12" s="20"/>
      <c r="E12" s="20"/>
      <c r="F12" s="20"/>
      <c r="G12" s="20"/>
      <c r="H12" s="166" t="s">
        <v>39</v>
      </c>
      <c r="I12" s="21" t="s">
        <v>40</v>
      </c>
      <c r="J12" s="22" t="s">
        <v>40</v>
      </c>
      <c r="K12" s="29"/>
    </row>
    <row r="13" spans="2:11" ht="31.5" customHeight="1" thickBot="1" x14ac:dyDescent="0.3">
      <c r="B13" s="165"/>
      <c r="C13" s="1"/>
      <c r="D13" s="1"/>
      <c r="E13" s="1"/>
      <c r="F13" s="1"/>
      <c r="G13" s="1"/>
      <c r="H13" s="167"/>
      <c r="I13" s="7" t="s">
        <v>41</v>
      </c>
      <c r="J13" s="8" t="s">
        <v>42</v>
      </c>
      <c r="K13" s="29"/>
    </row>
    <row r="14" spans="2:11" ht="31.5" customHeight="1" x14ac:dyDescent="0.25">
      <c r="B14" s="15" t="s">
        <v>50</v>
      </c>
      <c r="C14" s="10"/>
      <c r="D14" s="10"/>
      <c r="E14" s="10"/>
      <c r="F14" s="10"/>
      <c r="G14" s="10"/>
      <c r="H14" s="11" t="s">
        <v>116</v>
      </c>
      <c r="I14" s="120"/>
      <c r="J14" s="117">
        <f>I14*1.21</f>
        <v>0</v>
      </c>
      <c r="K14" s="29"/>
    </row>
    <row r="15" spans="2:11" ht="31.5" customHeight="1" x14ac:dyDescent="0.25">
      <c r="B15" s="16" t="s">
        <v>51</v>
      </c>
      <c r="C15" s="13"/>
      <c r="D15" s="13"/>
      <c r="E15" s="13"/>
      <c r="F15" s="13"/>
      <c r="G15" s="13"/>
      <c r="H15" s="14" t="s">
        <v>116</v>
      </c>
      <c r="I15" s="120"/>
      <c r="J15" s="117">
        <f>I15*1.21</f>
        <v>0</v>
      </c>
      <c r="K15" s="29"/>
    </row>
    <row r="16" spans="2:11" ht="31.5" customHeight="1" thickBot="1" x14ac:dyDescent="0.3">
      <c r="B16" s="4" t="s">
        <v>52</v>
      </c>
      <c r="C16" s="5"/>
      <c r="D16" s="5"/>
      <c r="E16" s="5"/>
      <c r="F16" s="5"/>
      <c r="G16" s="5"/>
      <c r="H16" s="6" t="s">
        <v>116</v>
      </c>
      <c r="I16" s="121"/>
      <c r="J16" s="118">
        <f>I16*1.21</f>
        <v>0</v>
      </c>
      <c r="K16" s="26"/>
    </row>
    <row r="17" spans="2:11" ht="31.5" customHeight="1" thickBot="1" x14ac:dyDescent="0.3">
      <c r="B17" s="36"/>
      <c r="C17" s="26"/>
      <c r="D17" s="26"/>
      <c r="E17" s="26"/>
      <c r="F17" s="26"/>
      <c r="G17" s="26"/>
      <c r="H17" s="27"/>
      <c r="I17" s="28"/>
      <c r="J17" s="28"/>
      <c r="K17" s="26"/>
    </row>
    <row r="18" spans="2:11" ht="31.5" customHeight="1" x14ac:dyDescent="0.25">
      <c r="B18" s="24" t="s">
        <v>53</v>
      </c>
      <c r="C18" s="37"/>
      <c r="D18" s="37"/>
      <c r="E18" s="37"/>
      <c r="F18" s="37"/>
      <c r="G18" s="37"/>
      <c r="H18" s="166" t="s">
        <v>39</v>
      </c>
      <c r="I18" s="21" t="s">
        <v>40</v>
      </c>
      <c r="J18" s="22" t="s">
        <v>40</v>
      </c>
      <c r="K18" s="26"/>
    </row>
    <row r="19" spans="2:11" ht="31.5" customHeight="1" thickBot="1" x14ac:dyDescent="0.3">
      <c r="B19" s="101" t="s">
        <v>54</v>
      </c>
      <c r="C19" s="1"/>
      <c r="D19" s="1"/>
      <c r="E19" s="1"/>
      <c r="F19" s="1"/>
      <c r="G19" s="1"/>
      <c r="H19" s="167"/>
      <c r="I19" s="7" t="s">
        <v>41</v>
      </c>
      <c r="J19" s="8" t="s">
        <v>42</v>
      </c>
      <c r="K19" s="26"/>
    </row>
    <row r="20" spans="2:11" ht="31.5" customHeight="1" x14ac:dyDescent="0.25">
      <c r="B20" s="102" t="s">
        <v>55</v>
      </c>
      <c r="C20" s="10"/>
      <c r="D20" s="10"/>
      <c r="E20" s="10"/>
      <c r="F20" s="10"/>
      <c r="G20" s="10"/>
      <c r="H20" s="11" t="s">
        <v>116</v>
      </c>
      <c r="I20" s="120"/>
      <c r="J20" s="117">
        <f>I20*1.21</f>
        <v>0</v>
      </c>
      <c r="K20" s="26"/>
    </row>
    <row r="21" spans="2:11" ht="31.5" customHeight="1" x14ac:dyDescent="0.25">
      <c r="B21" s="15" t="s">
        <v>56</v>
      </c>
      <c r="C21" s="13"/>
      <c r="D21" s="13"/>
      <c r="E21" s="13"/>
      <c r="F21" s="13"/>
      <c r="G21" s="13"/>
      <c r="H21" s="14" t="s">
        <v>116</v>
      </c>
      <c r="I21" s="120"/>
      <c r="J21" s="117">
        <f>I21*1.21</f>
        <v>0</v>
      </c>
      <c r="K21" s="29"/>
    </row>
    <row r="22" spans="2:11" ht="31.5" customHeight="1" thickBot="1" x14ac:dyDescent="0.3">
      <c r="B22" s="38"/>
      <c r="C22" s="26"/>
      <c r="D22" s="26"/>
      <c r="E22" s="26"/>
      <c r="F22" s="26"/>
      <c r="G22" s="26"/>
      <c r="H22" s="27"/>
      <c r="I22" s="28"/>
      <c r="J22" s="39"/>
      <c r="K22" s="26"/>
    </row>
    <row r="23" spans="2:11" ht="31.5" customHeight="1" x14ac:dyDescent="0.25">
      <c r="B23" s="164" t="s">
        <v>57</v>
      </c>
      <c r="C23" s="37"/>
      <c r="D23" s="37"/>
      <c r="E23" s="37"/>
      <c r="F23" s="37"/>
      <c r="G23" s="37"/>
      <c r="H23" s="166" t="s">
        <v>39</v>
      </c>
      <c r="I23" s="21" t="s">
        <v>40</v>
      </c>
      <c r="J23" s="22" t="s">
        <v>40</v>
      </c>
      <c r="K23" s="26"/>
    </row>
    <row r="24" spans="2:11" ht="31.5" customHeight="1" thickBot="1" x14ac:dyDescent="0.3">
      <c r="B24" s="165"/>
      <c r="C24" s="1"/>
      <c r="D24" s="1"/>
      <c r="E24" s="1"/>
      <c r="F24" s="1"/>
      <c r="G24" s="1"/>
      <c r="H24" s="167"/>
      <c r="I24" s="7" t="s">
        <v>41</v>
      </c>
      <c r="J24" s="8" t="s">
        <v>42</v>
      </c>
      <c r="K24" s="26"/>
    </row>
    <row r="25" spans="2:11" ht="31.5" customHeight="1" x14ac:dyDescent="0.25">
      <c r="B25" s="15" t="s">
        <v>58</v>
      </c>
      <c r="C25" s="10"/>
      <c r="D25" s="10"/>
      <c r="E25" s="10"/>
      <c r="F25" s="10"/>
      <c r="G25" s="10"/>
      <c r="H25" s="11" t="s">
        <v>116</v>
      </c>
      <c r="I25" s="120"/>
      <c r="J25" s="117">
        <f>I25*1.21</f>
        <v>0</v>
      </c>
      <c r="K25" s="26"/>
    </row>
    <row r="26" spans="2:11" ht="31.5" customHeight="1" x14ac:dyDescent="0.25">
      <c r="B26" s="16" t="s">
        <v>59</v>
      </c>
      <c r="C26" s="13"/>
      <c r="D26" s="13"/>
      <c r="E26" s="13"/>
      <c r="F26" s="13"/>
      <c r="G26" s="13"/>
      <c r="H26" s="14" t="s">
        <v>116</v>
      </c>
      <c r="I26" s="120"/>
      <c r="J26" s="117">
        <f>I26*1.21</f>
        <v>0</v>
      </c>
      <c r="K26" s="26"/>
    </row>
    <row r="27" spans="2:11" ht="31.5" customHeight="1" x14ac:dyDescent="0.25">
      <c r="B27" s="16" t="s">
        <v>60</v>
      </c>
      <c r="C27" s="13"/>
      <c r="D27" s="13"/>
      <c r="E27" s="13"/>
      <c r="F27" s="13"/>
      <c r="G27" s="13"/>
      <c r="H27" s="14" t="s">
        <v>116</v>
      </c>
      <c r="I27" s="120"/>
      <c r="J27" s="117">
        <f>I27*1.21</f>
        <v>0</v>
      </c>
      <c r="K27" s="26"/>
    </row>
    <row r="28" spans="2:11" ht="31.5" customHeight="1" x14ac:dyDescent="0.25">
      <c r="B28" s="16" t="s">
        <v>140</v>
      </c>
      <c r="C28" s="13"/>
      <c r="D28" s="13"/>
      <c r="E28" s="13"/>
      <c r="F28" s="13"/>
      <c r="G28" s="13"/>
      <c r="H28" s="14" t="s">
        <v>116</v>
      </c>
      <c r="I28" s="120"/>
      <c r="J28" s="117">
        <f>I28*1.21</f>
        <v>0</v>
      </c>
      <c r="K28" s="26"/>
    </row>
    <row r="29" spans="2:11" ht="31.5" customHeight="1" thickBot="1" x14ac:dyDescent="0.3">
      <c r="B29" s="40"/>
      <c r="C29" s="32"/>
      <c r="D29" s="32"/>
      <c r="E29" s="32"/>
      <c r="F29" s="32"/>
      <c r="G29" s="32"/>
      <c r="H29" s="33"/>
      <c r="I29" s="34"/>
      <c r="J29" s="35"/>
      <c r="K29" s="26"/>
    </row>
    <row r="30" spans="2:11" ht="31.5" customHeight="1" x14ac:dyDescent="0.25">
      <c r="B30" s="164" t="s">
        <v>61</v>
      </c>
      <c r="C30" s="41"/>
      <c r="D30" s="41"/>
      <c r="E30" s="42"/>
      <c r="F30" s="42"/>
      <c r="G30" s="42"/>
      <c r="H30" s="166" t="s">
        <v>39</v>
      </c>
      <c r="I30" s="21" t="s">
        <v>40</v>
      </c>
      <c r="J30" s="22" t="s">
        <v>40</v>
      </c>
      <c r="K30" s="26"/>
    </row>
    <row r="31" spans="2:11" ht="31.5" customHeight="1" thickBot="1" x14ac:dyDescent="0.3">
      <c r="B31" s="165"/>
      <c r="C31" s="43"/>
      <c r="D31" s="43"/>
      <c r="E31" s="43"/>
      <c r="F31" s="43"/>
      <c r="G31" s="43"/>
      <c r="H31" s="167"/>
      <c r="I31" s="7" t="s">
        <v>41</v>
      </c>
      <c r="J31" s="8" t="s">
        <v>42</v>
      </c>
      <c r="K31" s="26"/>
    </row>
    <row r="32" spans="2:11" ht="31.5" customHeight="1" x14ac:dyDescent="0.25">
      <c r="B32" s="15" t="s">
        <v>62</v>
      </c>
      <c r="C32" s="10"/>
      <c r="D32" s="10"/>
      <c r="E32" s="10"/>
      <c r="F32" s="10"/>
      <c r="G32" s="10"/>
      <c r="H32" s="11" t="s">
        <v>116</v>
      </c>
      <c r="I32" s="120"/>
      <c r="J32" s="117">
        <f>I32*1.21</f>
        <v>0</v>
      </c>
      <c r="K32" s="26"/>
    </row>
    <row r="33" spans="2:11" ht="31.5" customHeight="1" x14ac:dyDescent="0.25">
      <c r="B33" s="16" t="s">
        <v>63</v>
      </c>
      <c r="C33" s="13"/>
      <c r="D33" s="13"/>
      <c r="E33" s="13"/>
      <c r="F33" s="13"/>
      <c r="G33" s="13"/>
      <c r="H33" s="14" t="s">
        <v>116</v>
      </c>
      <c r="I33" s="120"/>
      <c r="J33" s="117">
        <f>I33*1.21</f>
        <v>0</v>
      </c>
      <c r="K33" s="26"/>
    </row>
    <row r="34" spans="2:11" ht="31.5" customHeight="1" thickBot="1" x14ac:dyDescent="0.3">
      <c r="B34" s="38"/>
      <c r="C34" s="26"/>
      <c r="D34" s="26"/>
      <c r="E34" s="26"/>
      <c r="F34" s="26"/>
      <c r="G34" s="26"/>
      <c r="H34" s="27"/>
      <c r="I34" s="28"/>
      <c r="J34" s="39"/>
      <c r="K34" s="26"/>
    </row>
    <row r="35" spans="2:11" ht="31.5" customHeight="1" x14ac:dyDescent="0.25">
      <c r="B35" s="164" t="s">
        <v>64</v>
      </c>
      <c r="C35" s="20"/>
      <c r="D35" s="20"/>
      <c r="E35" s="20"/>
      <c r="F35" s="20"/>
      <c r="G35" s="20"/>
      <c r="H35" s="166" t="s">
        <v>39</v>
      </c>
      <c r="I35" s="21" t="s">
        <v>40</v>
      </c>
      <c r="J35" s="22" t="s">
        <v>40</v>
      </c>
      <c r="K35" s="26"/>
    </row>
    <row r="36" spans="2:11" ht="31.5" customHeight="1" thickBot="1" x14ac:dyDescent="0.3">
      <c r="B36" s="165"/>
      <c r="C36" s="1"/>
      <c r="D36" s="1"/>
      <c r="E36" s="1"/>
      <c r="F36" s="1"/>
      <c r="G36" s="1"/>
      <c r="H36" s="167"/>
      <c r="I36" s="7" t="s">
        <v>41</v>
      </c>
      <c r="J36" s="8" t="s">
        <v>42</v>
      </c>
      <c r="K36" s="26"/>
    </row>
    <row r="37" spans="2:11" ht="31.5" customHeight="1" thickBot="1" x14ac:dyDescent="0.3">
      <c r="B37" s="17" t="s">
        <v>65</v>
      </c>
      <c r="C37" s="18"/>
      <c r="D37" s="18"/>
      <c r="E37" s="18"/>
      <c r="F37" s="18"/>
      <c r="G37" s="18"/>
      <c r="H37" s="19" t="s">
        <v>116</v>
      </c>
      <c r="I37" s="122"/>
      <c r="J37" s="119">
        <f>I37*1.21</f>
        <v>0</v>
      </c>
      <c r="K37" s="26"/>
    </row>
    <row r="38" spans="2:11" ht="31.5" customHeight="1" thickBot="1" x14ac:dyDescent="0.3">
      <c r="B38" s="44"/>
      <c r="C38" s="26"/>
      <c r="D38" s="26"/>
      <c r="E38" s="26"/>
      <c r="F38" s="26"/>
      <c r="G38" s="26"/>
      <c r="H38" s="27"/>
      <c r="I38" s="28"/>
      <c r="J38" s="28"/>
      <c r="K38" s="29"/>
    </row>
    <row r="39" spans="2:11" ht="31.5" customHeight="1" x14ac:dyDescent="0.25">
      <c r="B39" s="164" t="s">
        <v>66</v>
      </c>
      <c r="C39" s="20"/>
      <c r="D39" s="20"/>
      <c r="E39" s="20"/>
      <c r="F39" s="20"/>
      <c r="G39" s="20"/>
      <c r="H39" s="166" t="s">
        <v>39</v>
      </c>
      <c r="I39" s="21" t="s">
        <v>40</v>
      </c>
      <c r="J39" s="22" t="s">
        <v>40</v>
      </c>
      <c r="K39" s="29"/>
    </row>
    <row r="40" spans="2:11" ht="31.5" customHeight="1" thickBot="1" x14ac:dyDescent="0.3">
      <c r="B40" s="165"/>
      <c r="C40" s="1"/>
      <c r="D40" s="1"/>
      <c r="E40" s="1"/>
      <c r="F40" s="1"/>
      <c r="G40" s="1"/>
      <c r="H40" s="167"/>
      <c r="I40" s="7" t="s">
        <v>41</v>
      </c>
      <c r="J40" s="8" t="s">
        <v>42</v>
      </c>
      <c r="K40" s="26"/>
    </row>
    <row r="41" spans="2:11" ht="31.5" customHeight="1" x14ac:dyDescent="0.25">
      <c r="B41" s="15" t="s">
        <v>67</v>
      </c>
      <c r="C41" s="10"/>
      <c r="D41" s="10"/>
      <c r="E41" s="10"/>
      <c r="F41" s="10"/>
      <c r="G41" s="10"/>
      <c r="H41" s="14"/>
      <c r="I41" s="159"/>
      <c r="J41" s="117"/>
      <c r="K41" s="26"/>
    </row>
    <row r="42" spans="2:11" ht="31.5" customHeight="1" x14ac:dyDescent="0.25">
      <c r="B42" s="12" t="s">
        <v>68</v>
      </c>
      <c r="C42" s="13"/>
      <c r="D42" s="13"/>
      <c r="E42" s="13"/>
      <c r="F42" s="13"/>
      <c r="G42" s="13"/>
      <c r="H42" s="14" t="s">
        <v>8</v>
      </c>
      <c r="I42" s="120"/>
      <c r="J42" s="117">
        <f t="shared" ref="J42:J47" si="0">I42*1.21</f>
        <v>0</v>
      </c>
      <c r="K42" s="26"/>
    </row>
    <row r="43" spans="2:11" ht="31.5" customHeight="1" x14ac:dyDescent="0.25">
      <c r="B43" s="12" t="s">
        <v>69</v>
      </c>
      <c r="C43" s="13"/>
      <c r="D43" s="13"/>
      <c r="E43" s="13"/>
      <c r="F43" s="13"/>
      <c r="G43" s="13"/>
      <c r="H43" s="14" t="s">
        <v>8</v>
      </c>
      <c r="I43" s="120"/>
      <c r="J43" s="117">
        <f t="shared" si="0"/>
        <v>0</v>
      </c>
      <c r="K43" s="29"/>
    </row>
    <row r="44" spans="2:11" ht="31.5" customHeight="1" x14ac:dyDescent="0.25">
      <c r="B44" s="12" t="s">
        <v>70</v>
      </c>
      <c r="C44" s="13"/>
      <c r="D44" s="13"/>
      <c r="E44" s="13"/>
      <c r="F44" s="13"/>
      <c r="G44" s="13"/>
      <c r="H44" s="14" t="s">
        <v>8</v>
      </c>
      <c r="I44" s="120"/>
      <c r="J44" s="117">
        <f t="shared" si="0"/>
        <v>0</v>
      </c>
      <c r="K44" s="26"/>
    </row>
    <row r="45" spans="2:11" ht="31.5" customHeight="1" x14ac:dyDescent="0.25">
      <c r="B45" s="12" t="s">
        <v>71</v>
      </c>
      <c r="C45" s="13"/>
      <c r="D45" s="13"/>
      <c r="E45" s="13"/>
      <c r="F45" s="13"/>
      <c r="G45" s="13"/>
      <c r="H45" s="14" t="s">
        <v>8</v>
      </c>
      <c r="I45" s="120"/>
      <c r="J45" s="117">
        <f t="shared" si="0"/>
        <v>0</v>
      </c>
      <c r="K45" s="26"/>
    </row>
    <row r="46" spans="2:11" ht="31.5" customHeight="1" x14ac:dyDescent="0.25">
      <c r="B46" s="16" t="s">
        <v>72</v>
      </c>
      <c r="C46" s="13"/>
      <c r="D46" s="13"/>
      <c r="E46" s="13"/>
      <c r="F46" s="13"/>
      <c r="G46" s="13"/>
      <c r="H46" s="14" t="s">
        <v>8</v>
      </c>
      <c r="I46" s="120"/>
      <c r="J46" s="117">
        <f t="shared" si="0"/>
        <v>0</v>
      </c>
      <c r="K46" s="26"/>
    </row>
    <row r="47" spans="2:11" ht="31.5" customHeight="1" thickBot="1" x14ac:dyDescent="0.3">
      <c r="B47" s="4" t="s">
        <v>73</v>
      </c>
      <c r="C47" s="5"/>
      <c r="D47" s="5"/>
      <c r="E47" s="5"/>
      <c r="F47" s="5"/>
      <c r="G47" s="5"/>
      <c r="H47" s="6" t="s">
        <v>8</v>
      </c>
      <c r="I47" s="121"/>
      <c r="J47" s="118">
        <f t="shared" si="0"/>
        <v>0</v>
      </c>
      <c r="K47" s="26"/>
    </row>
    <row r="48" spans="2:11" ht="31.5" customHeight="1" thickBot="1" x14ac:dyDescent="0.3">
      <c r="B48" s="36"/>
      <c r="C48" s="26"/>
      <c r="D48" s="26"/>
      <c r="E48" s="26"/>
      <c r="F48" s="26"/>
      <c r="G48" s="26"/>
      <c r="H48" s="27"/>
      <c r="I48" s="28"/>
      <c r="J48" s="28"/>
      <c r="K48" s="26"/>
    </row>
    <row r="49" spans="2:11" ht="31.5" customHeight="1" x14ac:dyDescent="0.25">
      <c r="B49" s="164" t="s">
        <v>74</v>
      </c>
      <c r="C49" s="20"/>
      <c r="D49" s="20"/>
      <c r="E49" s="20"/>
      <c r="F49" s="20"/>
      <c r="G49" s="20"/>
      <c r="H49" s="166" t="s">
        <v>39</v>
      </c>
      <c r="I49" s="21" t="s">
        <v>40</v>
      </c>
      <c r="J49" s="22" t="s">
        <v>40</v>
      </c>
      <c r="K49" s="26"/>
    </row>
    <row r="50" spans="2:11" ht="31.5" customHeight="1" thickBot="1" x14ac:dyDescent="0.3">
      <c r="B50" s="165"/>
      <c r="C50" s="1"/>
      <c r="D50" s="1"/>
      <c r="E50" s="1"/>
      <c r="F50" s="1"/>
      <c r="G50" s="1"/>
      <c r="H50" s="167"/>
      <c r="I50" s="2" t="s">
        <v>41</v>
      </c>
      <c r="J50" s="3" t="s">
        <v>42</v>
      </c>
      <c r="K50" s="26"/>
    </row>
    <row r="51" spans="2:11" ht="31.5" customHeight="1" x14ac:dyDescent="0.25">
      <c r="B51" s="15" t="s">
        <v>75</v>
      </c>
      <c r="C51" s="10"/>
      <c r="D51" s="10"/>
      <c r="E51" s="10"/>
      <c r="F51" s="10"/>
      <c r="G51" s="10"/>
      <c r="H51" s="11" t="s">
        <v>116</v>
      </c>
      <c r="I51" s="120"/>
      <c r="J51" s="117">
        <f>I51*1.21</f>
        <v>0</v>
      </c>
      <c r="K51" s="26"/>
    </row>
    <row r="52" spans="2:11" ht="31.5" customHeight="1" thickBot="1" x14ac:dyDescent="0.3">
      <c r="B52" s="4" t="s">
        <v>76</v>
      </c>
      <c r="C52" s="5"/>
      <c r="D52" s="5"/>
      <c r="E52" s="5"/>
      <c r="F52" s="5"/>
      <c r="G52" s="5"/>
      <c r="H52" s="6" t="s">
        <v>116</v>
      </c>
      <c r="I52" s="121"/>
      <c r="J52" s="118">
        <f>I52*1.21</f>
        <v>0</v>
      </c>
      <c r="K52" s="29"/>
    </row>
    <row r="53" spans="2:11" ht="31.5" customHeight="1" thickBot="1" x14ac:dyDescent="0.3">
      <c r="B53" s="36"/>
      <c r="C53" s="26"/>
      <c r="D53" s="26"/>
      <c r="E53" s="26"/>
      <c r="F53" s="26"/>
      <c r="G53" s="26"/>
      <c r="H53" s="27"/>
      <c r="I53" s="28"/>
      <c r="J53" s="28"/>
      <c r="K53" s="26"/>
    </row>
    <row r="54" spans="2:11" ht="31.5" customHeight="1" x14ac:dyDescent="0.25">
      <c r="B54" s="164" t="s">
        <v>77</v>
      </c>
      <c r="C54" s="20"/>
      <c r="D54" s="20"/>
      <c r="E54" s="20"/>
      <c r="F54" s="20"/>
      <c r="G54" s="20"/>
      <c r="H54" s="166" t="s">
        <v>39</v>
      </c>
      <c r="I54" s="21" t="s">
        <v>40</v>
      </c>
      <c r="J54" s="22" t="s">
        <v>40</v>
      </c>
      <c r="K54" s="26"/>
    </row>
    <row r="55" spans="2:11" ht="31.5" customHeight="1" thickBot="1" x14ac:dyDescent="0.3">
      <c r="B55" s="165"/>
      <c r="C55" s="1"/>
      <c r="D55" s="1"/>
      <c r="E55" s="1"/>
      <c r="F55" s="1"/>
      <c r="G55" s="1"/>
      <c r="H55" s="167"/>
      <c r="I55" s="7" t="s">
        <v>41</v>
      </c>
      <c r="J55" s="8" t="s">
        <v>42</v>
      </c>
      <c r="K55" s="26"/>
    </row>
    <row r="56" spans="2:11" ht="31.5" customHeight="1" x14ac:dyDescent="0.25">
      <c r="B56" s="15" t="s">
        <v>78</v>
      </c>
      <c r="C56" s="10"/>
      <c r="D56" s="10"/>
      <c r="E56" s="10"/>
      <c r="F56" s="10"/>
      <c r="G56" s="10"/>
      <c r="H56" s="11" t="s">
        <v>79</v>
      </c>
      <c r="I56" s="120"/>
      <c r="J56" s="117">
        <f>I56*1.21</f>
        <v>0</v>
      </c>
      <c r="K56" s="26"/>
    </row>
    <row r="57" spans="2:11" ht="31.5" customHeight="1" x14ac:dyDescent="0.25">
      <c r="B57" s="16" t="s">
        <v>80</v>
      </c>
      <c r="C57" s="13"/>
      <c r="D57" s="13"/>
      <c r="E57" s="13"/>
      <c r="F57" s="13"/>
      <c r="G57" s="13"/>
      <c r="H57" s="14" t="s">
        <v>116</v>
      </c>
      <c r="I57" s="120"/>
      <c r="J57" s="117">
        <f t="shared" ref="J57:J62" si="1">I57*1.21</f>
        <v>0</v>
      </c>
      <c r="K57" s="26"/>
    </row>
    <row r="58" spans="2:11" ht="31.5" customHeight="1" x14ac:dyDescent="0.25">
      <c r="B58" s="16" t="s">
        <v>81</v>
      </c>
      <c r="C58" s="13"/>
      <c r="D58" s="13"/>
      <c r="E58" s="13"/>
      <c r="F58" s="13"/>
      <c r="G58" s="13"/>
      <c r="H58" s="14" t="s">
        <v>48</v>
      </c>
      <c r="I58" s="120"/>
      <c r="J58" s="117">
        <f t="shared" si="1"/>
        <v>0</v>
      </c>
      <c r="K58" s="26"/>
    </row>
    <row r="59" spans="2:11" ht="31.5" customHeight="1" x14ac:dyDescent="0.25">
      <c r="B59" s="16" t="s">
        <v>82</v>
      </c>
      <c r="C59" s="13"/>
      <c r="D59" s="13"/>
      <c r="E59" s="13"/>
      <c r="F59" s="13"/>
      <c r="G59" s="13"/>
      <c r="H59" s="14" t="s">
        <v>8</v>
      </c>
      <c r="I59" s="120"/>
      <c r="J59" s="117">
        <f t="shared" si="1"/>
        <v>0</v>
      </c>
      <c r="K59" s="26"/>
    </row>
    <row r="60" spans="2:11" ht="31.5" customHeight="1" x14ac:dyDescent="0.25">
      <c r="B60" s="16" t="s">
        <v>83</v>
      </c>
      <c r="C60" s="13"/>
      <c r="D60" s="13"/>
      <c r="E60" s="13"/>
      <c r="F60" s="13"/>
      <c r="G60" s="13"/>
      <c r="H60" s="14" t="s">
        <v>8</v>
      </c>
      <c r="I60" s="120"/>
      <c r="J60" s="117">
        <f t="shared" si="1"/>
        <v>0</v>
      </c>
      <c r="K60" s="26"/>
    </row>
    <row r="61" spans="2:11" ht="31.5" customHeight="1" x14ac:dyDescent="0.25">
      <c r="B61" s="16" t="s">
        <v>84</v>
      </c>
      <c r="C61" s="13"/>
      <c r="D61" s="13"/>
      <c r="E61" s="13"/>
      <c r="F61" s="13"/>
      <c r="G61" s="13"/>
      <c r="H61" s="14" t="s">
        <v>85</v>
      </c>
      <c r="I61" s="120"/>
      <c r="J61" s="117">
        <f t="shared" si="1"/>
        <v>0</v>
      </c>
      <c r="K61" s="26"/>
    </row>
    <row r="62" spans="2:11" ht="31.5" customHeight="1" x14ac:dyDescent="0.25">
      <c r="B62" s="16" t="s">
        <v>86</v>
      </c>
      <c r="C62" s="13"/>
      <c r="D62" s="13"/>
      <c r="E62" s="13"/>
      <c r="F62" s="13"/>
      <c r="G62" s="13"/>
      <c r="H62" s="14" t="s">
        <v>85</v>
      </c>
      <c r="I62" s="120"/>
      <c r="J62" s="117">
        <f t="shared" si="1"/>
        <v>0</v>
      </c>
      <c r="K62" s="26"/>
    </row>
    <row r="63" spans="2:11" ht="31.5" customHeight="1" thickBot="1" x14ac:dyDescent="0.3">
      <c r="B63" s="4" t="s">
        <v>87</v>
      </c>
      <c r="C63" s="5"/>
      <c r="D63" s="5"/>
      <c r="E63" s="5"/>
      <c r="F63" s="5"/>
      <c r="G63" s="5"/>
      <c r="H63" s="6" t="s">
        <v>8</v>
      </c>
      <c r="I63" s="121"/>
      <c r="J63" s="118">
        <f>I63*1.21</f>
        <v>0</v>
      </c>
      <c r="K63" s="26"/>
    </row>
    <row r="64" spans="2:11" ht="17.25" customHeight="1" x14ac:dyDescent="0.25">
      <c r="B64" s="45"/>
      <c r="C64" s="45"/>
      <c r="D64" s="45"/>
      <c r="E64" s="45"/>
      <c r="F64" s="45"/>
      <c r="G64" s="45"/>
      <c r="H64" s="46"/>
      <c r="I64" s="47"/>
      <c r="J64" s="47"/>
      <c r="K64" s="26"/>
    </row>
    <row r="65" spans="2:11" ht="25.5" customHeight="1" x14ac:dyDescent="0.25">
      <c r="B65" s="168" t="s">
        <v>88</v>
      </c>
      <c r="C65" s="168"/>
      <c r="D65" s="168"/>
      <c r="E65" s="168"/>
      <c r="F65" s="168"/>
      <c r="G65" s="168"/>
      <c r="H65" s="168"/>
      <c r="I65" s="168"/>
      <c r="J65" s="168"/>
      <c r="K65" s="29"/>
    </row>
    <row r="66" spans="2:11" ht="33.75" customHeight="1" x14ac:dyDescent="0.25">
      <c r="B66" s="162"/>
      <c r="C66" s="163"/>
      <c r="D66" s="163"/>
      <c r="E66" s="163"/>
      <c r="F66" s="163"/>
      <c r="G66" s="163"/>
      <c r="H66" s="163"/>
      <c r="I66" s="163"/>
      <c r="J66" s="163"/>
      <c r="K66" s="29"/>
    </row>
    <row r="67" spans="2:11" ht="33.75" customHeight="1" x14ac:dyDescent="0.25">
      <c r="B67" s="162"/>
      <c r="C67" s="163"/>
      <c r="D67" s="163"/>
      <c r="E67" s="163"/>
      <c r="F67" s="163"/>
      <c r="G67" s="163"/>
      <c r="H67" s="163"/>
      <c r="I67" s="163"/>
      <c r="J67" s="163"/>
      <c r="K67" s="29"/>
    </row>
    <row r="68" spans="2:11" ht="33.75" customHeight="1" x14ac:dyDescent="0.25">
      <c r="B68" s="162"/>
      <c r="C68" s="163"/>
      <c r="D68" s="163"/>
      <c r="E68" s="163"/>
      <c r="F68" s="163"/>
      <c r="G68" s="163"/>
      <c r="H68" s="163"/>
      <c r="I68" s="163"/>
      <c r="J68" s="163"/>
      <c r="K68" s="29"/>
    </row>
    <row r="69" spans="2:11" ht="33.75" customHeight="1" x14ac:dyDescent="0.25">
      <c r="B69" s="48"/>
      <c r="C69" s="25"/>
      <c r="D69" s="25"/>
      <c r="E69" s="25"/>
      <c r="F69" s="25"/>
      <c r="G69" s="25"/>
      <c r="H69" s="49"/>
      <c r="I69" s="50"/>
      <c r="J69" s="50"/>
      <c r="K69" s="29"/>
    </row>
    <row r="70" spans="2:11" ht="33.75" customHeight="1" x14ac:dyDescent="0.25">
      <c r="B70" s="36"/>
      <c r="C70" s="26"/>
      <c r="D70" s="26"/>
      <c r="E70" s="26"/>
      <c r="F70" s="26"/>
      <c r="G70" s="26"/>
      <c r="H70" s="27"/>
      <c r="I70" s="28"/>
      <c r="J70" s="28"/>
      <c r="K70" s="29"/>
    </row>
    <row r="71" spans="2:11" ht="33.75" customHeight="1" x14ac:dyDescent="0.25">
      <c r="B71" s="36"/>
      <c r="C71" s="26"/>
      <c r="D71" s="26"/>
      <c r="E71" s="26"/>
      <c r="F71" s="26"/>
      <c r="G71" s="26"/>
      <c r="H71" s="27"/>
      <c r="I71" s="28"/>
      <c r="J71" s="28"/>
      <c r="K71" s="29"/>
    </row>
    <row r="72" spans="2:11" ht="33.75" customHeight="1" x14ac:dyDescent="0.25">
      <c r="B72" s="36"/>
      <c r="C72" s="26"/>
      <c r="D72" s="26"/>
      <c r="E72" s="26"/>
      <c r="F72" s="26"/>
      <c r="G72" s="26"/>
      <c r="H72" s="27"/>
      <c r="I72" s="28"/>
      <c r="J72" s="28"/>
      <c r="K72" s="29"/>
    </row>
    <row r="73" spans="2:11" ht="33.75" customHeight="1" x14ac:dyDescent="0.25">
      <c r="K73" s="29"/>
    </row>
    <row r="74" spans="2:11" ht="33.75" customHeight="1" x14ac:dyDescent="0.25">
      <c r="K74" s="29"/>
    </row>
    <row r="75" spans="2:11" ht="33.75" customHeight="1" x14ac:dyDescent="0.25">
      <c r="K75" s="29"/>
    </row>
    <row r="76" spans="2:11" ht="33.75" customHeight="1" x14ac:dyDescent="0.25">
      <c r="K76" s="29"/>
    </row>
    <row r="77" spans="2:11" ht="33.75" customHeight="1" x14ac:dyDescent="0.25">
      <c r="K77" s="29"/>
    </row>
  </sheetData>
  <mergeCells count="22">
    <mergeCell ref="B2:J2"/>
    <mergeCell ref="B12:B13"/>
    <mergeCell ref="H12:H13"/>
    <mergeCell ref="H18:H19"/>
    <mergeCell ref="B23:B24"/>
    <mergeCell ref="H23:H24"/>
    <mergeCell ref="B4:B5"/>
    <mergeCell ref="H4:H5"/>
    <mergeCell ref="B30:B31"/>
    <mergeCell ref="H30:H31"/>
    <mergeCell ref="B35:B36"/>
    <mergeCell ref="H35:H36"/>
    <mergeCell ref="B39:B40"/>
    <mergeCell ref="H39:H40"/>
    <mergeCell ref="B67:J67"/>
    <mergeCell ref="B68:J68"/>
    <mergeCell ref="B49:B50"/>
    <mergeCell ref="H49:H50"/>
    <mergeCell ref="B54:B55"/>
    <mergeCell ref="H54:H55"/>
    <mergeCell ref="B65:J65"/>
    <mergeCell ref="B66:J66"/>
  </mergeCells>
  <printOptions horizontalCentered="1"/>
  <pageMargins left="0.39370078740157483" right="0.19685039370078741" top="0.39370078740157483" bottom="0.39370078740157483" header="0.51181102362204722" footer="0.51181102362204722"/>
  <pageSetup paperSize="9" scale="66" fitToHeight="2" orientation="portrait" r:id="rId1"/>
  <headerFooter alignWithMargins="0">
    <oddFooter>&amp;F</oddFooter>
  </headerFooter>
  <rowBreaks count="2" manualBreakCount="2">
    <brk id="15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Souhrn</vt:lpstr>
      <vt:lpstr>A</vt:lpstr>
      <vt:lpstr>B</vt:lpstr>
      <vt:lpstr>C1</vt:lpstr>
      <vt:lpstr>C2</vt:lpstr>
      <vt:lpstr>D</vt:lpstr>
      <vt:lpstr>E</vt:lpstr>
      <vt:lpstr>F</vt:lpstr>
      <vt:lpstr>Ostatní činnosti</vt:lpstr>
      <vt:lpstr>Hygienický spotřební materiál</vt:lpstr>
      <vt:lpstr>'Hygienický spotřební materiál'!Oblast_tisku</vt:lpstr>
      <vt:lpstr>'Ostatní činnosti'!Oblast_tisku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Aleš Petržela</cp:lastModifiedBy>
  <cp:lastPrinted>2025-10-24T07:35:40Z</cp:lastPrinted>
  <dcterms:created xsi:type="dcterms:W3CDTF">2015-10-16T09:36:03Z</dcterms:created>
  <dcterms:modified xsi:type="dcterms:W3CDTF">2025-10-24T07:36:26Z</dcterms:modified>
</cp:coreProperties>
</file>