
<file path=[Content_Types].xml><?xml version="1.0" encoding="utf-8"?>
<Types xmlns="http://schemas.openxmlformats.org/package/2006/content-types">
  <Default Extension="png" ContentType="image/png"/>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9040" windowHeight="15720"/>
  </bookViews>
  <sheets>
    <sheet name="Rekapitulace stavby" sheetId="1" r:id="rId1"/>
    <sheet name="Výplně - bourání" sheetId="2" r:id="rId2"/>
    <sheet name="Bourací práce" sheetId="3" r:id="rId3"/>
    <sheet name="Ocelové přístřešky" sheetId="4" r:id="rId4"/>
    <sheet name="Nové konstrukce" sheetId="5" r:id="rId5"/>
    <sheet name="Nové výplně vč. p, ž, m" sheetId="6" r:id="rId6"/>
    <sheet name="FVE" sheetId="9" r:id="rId7"/>
    <sheet name="ZS, VRN, lešení, ost." sheetId="7" r:id="rId8"/>
    <sheet name="Seznam figur" sheetId="8" r:id="rId9"/>
  </sheets>
  <definedNames>
    <definedName name="_xlnm._FilterDatabase" localSheetId="2" hidden="1">'Bourací práce'!$C$124:$L$583</definedName>
    <definedName name="_xlnm._FilterDatabase" localSheetId="4" hidden="1">'Nové konstrukce'!$C$129:$L$2342</definedName>
    <definedName name="_xlnm._FilterDatabase" localSheetId="5" hidden="1">'Nové výplně vč. p, ž, m'!$C$126:$L$284</definedName>
    <definedName name="_xlnm._FilterDatabase" localSheetId="3" hidden="1">'Ocelové přístřešky'!$C$129:$L$277</definedName>
    <definedName name="_xlnm._FilterDatabase" localSheetId="1" hidden="1">'Výplně - bourání'!$C$118:$L$177</definedName>
    <definedName name="_xlnm._FilterDatabase" localSheetId="7" hidden="1">'ZS, VRN, lešení, ost.'!$C$124:$L$219</definedName>
    <definedName name="Excel_BuiltIn__FilterDatabase" localSheetId="6">FVE!$B$1:$E$81</definedName>
    <definedName name="Excel_BuiltIn_Print_Area" localSheetId="6">FVE!$A$1:$E$108</definedName>
    <definedName name="Excel_BuiltIn_Print_Titles" localSheetId="6">FVE!$1:$8</definedName>
    <definedName name="_xlnm.Print_Titles" localSheetId="2">'Bourací práce'!$124:$124</definedName>
    <definedName name="_xlnm.Print_Titles" localSheetId="6">FVE!$1:$8</definedName>
    <definedName name="_xlnm.Print_Titles" localSheetId="4">'Nové konstrukce'!$129:$129</definedName>
    <definedName name="_xlnm.Print_Titles" localSheetId="5">'Nové výplně vč. p, ž, m'!$126:$126</definedName>
    <definedName name="_xlnm.Print_Titles" localSheetId="3">'Ocelové přístřešky'!$129:$129</definedName>
    <definedName name="_xlnm.Print_Titles" localSheetId="0">'Rekapitulace stavby'!$92:$92</definedName>
    <definedName name="_xlnm.Print_Titles" localSheetId="8">'Seznam figur'!$9:$9</definedName>
    <definedName name="_xlnm.Print_Titles" localSheetId="1">'Výplně - bourání'!$118:$118</definedName>
    <definedName name="_xlnm.Print_Titles" localSheetId="7">'ZS, VRN, lešení, ost.'!$124:$124</definedName>
    <definedName name="_xlnm.Print_Area" localSheetId="2">'Bourací práce'!$C$4:$K$76,'Bourací práce'!$C$82:$K$106,'Bourací práce'!$C$112:$L$583</definedName>
    <definedName name="_xlnm.Print_Area" localSheetId="6">FVE!$A$1:$E$108</definedName>
    <definedName name="_xlnm.Print_Area" localSheetId="4">'Nové konstrukce'!$C$4:$K$76,'Nové konstrukce'!$C$82:$K$111,'Nové konstrukce'!$C$117:$L$2342</definedName>
    <definedName name="_xlnm.Print_Area" localSheetId="5">'Nové výplně vč. p, ž, m'!$C$4:$K$76,'Nové výplně vč. p, ž, m'!$C$82:$K$108,'Nové výplně vč. p, ž, m'!$C$114:$L$284</definedName>
    <definedName name="_xlnm.Print_Area" localSheetId="3">'Ocelové přístřešky'!$C$4:$K$76,'Ocelové přístřešky'!$C$82:$K$111,'Ocelové přístřešky'!$C$117:$L$277</definedName>
    <definedName name="_xlnm.Print_Area" localSheetId="0">'Rekapitulace stavby'!$D$4:$AO$76,'Rekapitulace stavby'!$C$82:$AQ$102</definedName>
    <definedName name="_xlnm.Print_Area" localSheetId="8">'Seznam figur'!$C$4:$G$643</definedName>
    <definedName name="_xlnm.Print_Area" localSheetId="1">'Výplně - bourání'!$C$4:$K$76,'Výplně - bourání'!$C$82:$K$100,'Výplně - bourání'!$C$106:$L$177</definedName>
    <definedName name="_xlnm.Print_Area" localSheetId="7">'ZS, VRN, lešení, ost.'!$C$4:$K$76,'ZS, VRN, lešení, ost.'!$C$82:$K$106,'ZS, VRN, lešení, ost.'!$C$112:$L$219</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5" i="2"/>
  <c r="G12" i="9"/>
  <c r="G13"/>
  <c r="G14"/>
  <c r="G16"/>
  <c r="G18"/>
  <c r="G21"/>
  <c r="G30"/>
  <c r="G31"/>
  <c r="G32"/>
  <c r="G33"/>
  <c r="G34"/>
  <c r="G35"/>
  <c r="G36"/>
  <c r="G37"/>
  <c r="G38"/>
  <c r="G39"/>
  <c r="G40"/>
  <c r="G41"/>
  <c r="G43"/>
  <c r="G44"/>
  <c r="G45"/>
  <c r="G46"/>
  <c r="G49"/>
  <c r="G50"/>
  <c r="G51"/>
  <c r="G53"/>
  <c r="G54"/>
  <c r="G55"/>
  <c r="G57"/>
  <c r="G60"/>
  <c r="G61"/>
  <c r="G64"/>
  <c r="G68"/>
  <c r="G69"/>
  <c r="G70"/>
  <c r="G71"/>
  <c r="G72"/>
  <c r="G75"/>
  <c r="G77"/>
  <c r="G81"/>
  <c r="G82"/>
  <c r="G83"/>
  <c r="G84"/>
  <c r="G85"/>
  <c r="G93"/>
  <c r="G94"/>
  <c r="G95"/>
  <c r="G97"/>
  <c r="G103"/>
  <c r="G106"/>
  <c r="G108"/>
  <c r="H338" i="5"/>
  <c r="G110" i="9" l="1"/>
  <c r="AG100" i="1" s="1"/>
  <c r="AN100" s="1"/>
  <c r="D7" i="8"/>
  <c r="K39" i="7"/>
  <c r="K38"/>
  <c r="BA101" i="1"/>
  <c r="K37" i="7"/>
  <c r="AZ101" i="1" s="1"/>
  <c r="BI217" i="7"/>
  <c r="BH217"/>
  <c r="BG217"/>
  <c r="BF217"/>
  <c r="X217"/>
  <c r="X216"/>
  <c r="V217"/>
  <c r="V216" s="1"/>
  <c r="T217"/>
  <c r="T216"/>
  <c r="P217"/>
  <c r="BI213"/>
  <c r="BH213"/>
  <c r="BG213"/>
  <c r="BF213"/>
  <c r="X213"/>
  <c r="X212"/>
  <c r="V213"/>
  <c r="V212" s="1"/>
  <c r="T213"/>
  <c r="T212"/>
  <c r="P213"/>
  <c r="BI209"/>
  <c r="BH209"/>
  <c r="BG209"/>
  <c r="BF209"/>
  <c r="X209"/>
  <c r="V209"/>
  <c r="T209"/>
  <c r="P209"/>
  <c r="BI206"/>
  <c r="BH206"/>
  <c r="BG206"/>
  <c r="BF206"/>
  <c r="X206"/>
  <c r="V206"/>
  <c r="T206"/>
  <c r="P206"/>
  <c r="BK206" s="1"/>
  <c r="BI203"/>
  <c r="BH203"/>
  <c r="BG203"/>
  <c r="BF203"/>
  <c r="X203"/>
  <c r="V203"/>
  <c r="T203"/>
  <c r="P203"/>
  <c r="K203" s="1"/>
  <c r="BE203" s="1"/>
  <c r="BI198"/>
  <c r="BH198"/>
  <c r="BG198"/>
  <c r="BF198"/>
  <c r="X198"/>
  <c r="X197"/>
  <c r="X196"/>
  <c r="V198"/>
  <c r="V197" s="1"/>
  <c r="V196" s="1"/>
  <c r="T198"/>
  <c r="T197"/>
  <c r="T196"/>
  <c r="P198"/>
  <c r="BI189"/>
  <c r="BH189"/>
  <c r="BG189"/>
  <c r="BF189"/>
  <c r="X189"/>
  <c r="V189"/>
  <c r="T189"/>
  <c r="P189"/>
  <c r="BI183"/>
  <c r="BH183"/>
  <c r="BG183"/>
  <c r="BF183"/>
  <c r="X183"/>
  <c r="V183"/>
  <c r="T183"/>
  <c r="P183"/>
  <c r="BK183" s="1"/>
  <c r="BI180"/>
  <c r="BH180"/>
  <c r="BG180"/>
  <c r="BF180"/>
  <c r="X180"/>
  <c r="V180"/>
  <c r="T180"/>
  <c r="P180"/>
  <c r="BI177"/>
  <c r="BH177"/>
  <c r="BG177"/>
  <c r="BF177"/>
  <c r="X177"/>
  <c r="V177"/>
  <c r="T177"/>
  <c r="P177"/>
  <c r="BI174"/>
  <c r="BH174"/>
  <c r="BG174"/>
  <c r="BF174"/>
  <c r="X174"/>
  <c r="V174"/>
  <c r="T174"/>
  <c r="P174"/>
  <c r="BI170"/>
  <c r="BH170"/>
  <c r="BG170"/>
  <c r="BF170"/>
  <c r="X170"/>
  <c r="V170"/>
  <c r="T170"/>
  <c r="P170"/>
  <c r="K170" s="1"/>
  <c r="BI167"/>
  <c r="BH167"/>
  <c r="BG167"/>
  <c r="BF167"/>
  <c r="X167"/>
  <c r="V167"/>
  <c r="T167"/>
  <c r="P167"/>
  <c r="BI161"/>
  <c r="BH161"/>
  <c r="BG161"/>
  <c r="BF161"/>
  <c r="X161"/>
  <c r="V161"/>
  <c r="T161"/>
  <c r="P161"/>
  <c r="K161" s="1"/>
  <c r="BE161" s="1"/>
  <c r="BI154"/>
  <c r="BH154"/>
  <c r="BG154"/>
  <c r="BF154"/>
  <c r="X154"/>
  <c r="V154"/>
  <c r="T154"/>
  <c r="P154"/>
  <c r="BK154" s="1"/>
  <c r="BI148"/>
  <c r="BH148"/>
  <c r="BG148"/>
  <c r="BF148"/>
  <c r="X148"/>
  <c r="V148"/>
  <c r="T148"/>
  <c r="P148"/>
  <c r="BI142"/>
  <c r="BH142"/>
  <c r="BG142"/>
  <c r="BF142"/>
  <c r="X142"/>
  <c r="V142"/>
  <c r="T142"/>
  <c r="P142"/>
  <c r="K142" s="1"/>
  <c r="BE142" s="1"/>
  <c r="BI135"/>
  <c r="BH135"/>
  <c r="BG135"/>
  <c r="BF135"/>
  <c r="X135"/>
  <c r="V135"/>
  <c r="T135"/>
  <c r="P135"/>
  <c r="BI132"/>
  <c r="BH132"/>
  <c r="BG132"/>
  <c r="BF132"/>
  <c r="X132"/>
  <c r="V132"/>
  <c r="T132"/>
  <c r="P132"/>
  <c r="BI128"/>
  <c r="BH128"/>
  <c r="BG128"/>
  <c r="BF128"/>
  <c r="X128"/>
  <c r="X127"/>
  <c r="V128"/>
  <c r="V127"/>
  <c r="T128"/>
  <c r="T127"/>
  <c r="P128"/>
  <c r="J122"/>
  <c r="J121"/>
  <c r="F119"/>
  <c r="E117"/>
  <c r="J92"/>
  <c r="J91"/>
  <c r="F89"/>
  <c r="E87"/>
  <c r="J18"/>
  <c r="E18"/>
  <c r="F122" s="1"/>
  <c r="J17"/>
  <c r="J15"/>
  <c r="E15"/>
  <c r="F121" s="1"/>
  <c r="J14"/>
  <c r="J12"/>
  <c r="J119" s="1"/>
  <c r="E7"/>
  <c r="E85" s="1"/>
  <c r="K39" i="6"/>
  <c r="K38"/>
  <c r="BA99" i="1"/>
  <c r="K37" i="6"/>
  <c r="AZ99" i="1" s="1"/>
  <c r="BI282" i="6"/>
  <c r="BH282"/>
  <c r="BG282"/>
  <c r="BF282"/>
  <c r="X282"/>
  <c r="V282"/>
  <c r="T282"/>
  <c r="P282"/>
  <c r="BK282" s="1"/>
  <c r="BI279"/>
  <c r="BH279"/>
  <c r="BG279"/>
  <c r="BF279"/>
  <c r="X279"/>
  <c r="V279"/>
  <c r="T279"/>
  <c r="P279"/>
  <c r="BI276"/>
  <c r="BH276"/>
  <c r="BG276"/>
  <c r="BF276"/>
  <c r="X276"/>
  <c r="V276"/>
  <c r="T276"/>
  <c r="P276"/>
  <c r="BI273"/>
  <c r="BH273"/>
  <c r="BG273"/>
  <c r="BF273"/>
  <c r="X273"/>
  <c r="V273"/>
  <c r="T273"/>
  <c r="P273"/>
  <c r="BK273" s="1"/>
  <c r="BI270"/>
  <c r="BH270"/>
  <c r="BG270"/>
  <c r="BF270"/>
  <c r="X270"/>
  <c r="V270"/>
  <c r="T270"/>
  <c r="P270"/>
  <c r="BI261"/>
  <c r="BH261"/>
  <c r="BG261"/>
  <c r="BF261"/>
  <c r="X261"/>
  <c r="V261"/>
  <c r="T261"/>
  <c r="P261"/>
  <c r="BI252"/>
  <c r="BH252"/>
  <c r="BG252"/>
  <c r="BF252"/>
  <c r="X252"/>
  <c r="V252"/>
  <c r="T252"/>
  <c r="P252"/>
  <c r="K252" s="1"/>
  <c r="BE252" s="1"/>
  <c r="BI250"/>
  <c r="BH250"/>
  <c r="BG250"/>
  <c r="BF250"/>
  <c r="X250"/>
  <c r="V250"/>
  <c r="T250"/>
  <c r="P250"/>
  <c r="BI245"/>
  <c r="BH245"/>
  <c r="BG245"/>
  <c r="BF245"/>
  <c r="X245"/>
  <c r="V245"/>
  <c r="T245"/>
  <c r="P245"/>
  <c r="BI239"/>
  <c r="BH239"/>
  <c r="BG239"/>
  <c r="BF239"/>
  <c r="X239"/>
  <c r="V239"/>
  <c r="T239"/>
  <c r="P239"/>
  <c r="BI233"/>
  <c r="BH233"/>
  <c r="BG233"/>
  <c r="BF233"/>
  <c r="X233"/>
  <c r="V233"/>
  <c r="T233"/>
  <c r="P233"/>
  <c r="BI226"/>
  <c r="BH226"/>
  <c r="BG226"/>
  <c r="BF226"/>
  <c r="X226"/>
  <c r="V226"/>
  <c r="T226"/>
  <c r="P226"/>
  <c r="BI223"/>
  <c r="BH223"/>
  <c r="BG223"/>
  <c r="BF223"/>
  <c r="X223"/>
  <c r="V223"/>
  <c r="T223"/>
  <c r="P223"/>
  <c r="BK223" s="1"/>
  <c r="BI220"/>
  <c r="BH220"/>
  <c r="BG220"/>
  <c r="BF220"/>
  <c r="X220"/>
  <c r="V220"/>
  <c r="T220"/>
  <c r="P220"/>
  <c r="BI217"/>
  <c r="BH217"/>
  <c r="BG217"/>
  <c r="BF217"/>
  <c r="X217"/>
  <c r="V217"/>
  <c r="T217"/>
  <c r="P217"/>
  <c r="BI215"/>
  <c r="BH215"/>
  <c r="BG215"/>
  <c r="BF215"/>
  <c r="X215"/>
  <c r="V215"/>
  <c r="T215"/>
  <c r="P215"/>
  <c r="BK215" s="1"/>
  <c r="BI211"/>
  <c r="BH211"/>
  <c r="BG211"/>
  <c r="BF211"/>
  <c r="X211"/>
  <c r="V211"/>
  <c r="T211"/>
  <c r="P211"/>
  <c r="BI207"/>
  <c r="BH207"/>
  <c r="BG207"/>
  <c r="BF207"/>
  <c r="X207"/>
  <c r="V207"/>
  <c r="T207"/>
  <c r="P207"/>
  <c r="BI201"/>
  <c r="BH201"/>
  <c r="BG201"/>
  <c r="BF201"/>
  <c r="X201"/>
  <c r="V201"/>
  <c r="T201"/>
  <c r="P201"/>
  <c r="BI197"/>
  <c r="BH197"/>
  <c r="BG197"/>
  <c r="BF197"/>
  <c r="X197"/>
  <c r="V197"/>
  <c r="T197"/>
  <c r="P197"/>
  <c r="BI193"/>
  <c r="BH193"/>
  <c r="BG193"/>
  <c r="BF193"/>
  <c r="X193"/>
  <c r="V193"/>
  <c r="T193"/>
  <c r="P193"/>
  <c r="BI189"/>
  <c r="BH189"/>
  <c r="BG189"/>
  <c r="BF189"/>
  <c r="X189"/>
  <c r="V189"/>
  <c r="T189"/>
  <c r="P189"/>
  <c r="K189" s="1"/>
  <c r="BE189" s="1"/>
  <c r="BI181"/>
  <c r="BH181"/>
  <c r="BG181"/>
  <c r="BF181"/>
  <c r="X181"/>
  <c r="V181"/>
  <c r="T181"/>
  <c r="P181"/>
  <c r="BI177"/>
  <c r="BH177"/>
  <c r="BG177"/>
  <c r="BF177"/>
  <c r="X177"/>
  <c r="V177"/>
  <c r="T177"/>
  <c r="P177"/>
  <c r="BI173"/>
  <c r="BH173"/>
  <c r="BG173"/>
  <c r="BF173"/>
  <c r="X173"/>
  <c r="V173"/>
  <c r="T173"/>
  <c r="P173"/>
  <c r="BK173" s="1"/>
  <c r="BI171"/>
  <c r="BH171"/>
  <c r="BG171"/>
  <c r="BF171"/>
  <c r="X171"/>
  <c r="V171"/>
  <c r="T171"/>
  <c r="P171"/>
  <c r="BI166"/>
  <c r="BH166"/>
  <c r="BG166"/>
  <c r="BF166"/>
  <c r="X166"/>
  <c r="V166"/>
  <c r="T166"/>
  <c r="P166"/>
  <c r="BI161"/>
  <c r="BH161"/>
  <c r="BG161"/>
  <c r="BF161"/>
  <c r="X161"/>
  <c r="V161"/>
  <c r="T161"/>
  <c r="P161"/>
  <c r="K161" s="1"/>
  <c r="BE161" s="1"/>
  <c r="BI156"/>
  <c r="BH156"/>
  <c r="BG156"/>
  <c r="BF156"/>
  <c r="X156"/>
  <c r="V156"/>
  <c r="T156"/>
  <c r="P156"/>
  <c r="BI151"/>
  <c r="BH151"/>
  <c r="BG151"/>
  <c r="BF151"/>
  <c r="X151"/>
  <c r="V151"/>
  <c r="T151"/>
  <c r="P151"/>
  <c r="BI146"/>
  <c r="BH146"/>
  <c r="BG146"/>
  <c r="BF146"/>
  <c r="X146"/>
  <c r="V146"/>
  <c r="T146"/>
  <c r="P146"/>
  <c r="K146" s="1"/>
  <c r="BE146" s="1"/>
  <c r="BI141"/>
  <c r="BH141"/>
  <c r="BG141"/>
  <c r="BF141"/>
  <c r="X141"/>
  <c r="V141"/>
  <c r="T141"/>
  <c r="P141"/>
  <c r="BK141" s="1"/>
  <c r="BI137"/>
  <c r="BH137"/>
  <c r="BG137"/>
  <c r="BF137"/>
  <c r="X137"/>
  <c r="X136"/>
  <c r="V137"/>
  <c r="V136" s="1"/>
  <c r="T137"/>
  <c r="T136"/>
  <c r="P137"/>
  <c r="BI134"/>
  <c r="BH134"/>
  <c r="BG134"/>
  <c r="BF134"/>
  <c r="X134"/>
  <c r="X133"/>
  <c r="V134"/>
  <c r="V133" s="1"/>
  <c r="T134"/>
  <c r="T133"/>
  <c r="P134"/>
  <c r="BI130"/>
  <c r="BH130"/>
  <c r="BG130"/>
  <c r="BF130"/>
  <c r="X130"/>
  <c r="X129"/>
  <c r="X128"/>
  <c r="V130"/>
  <c r="V129" s="1"/>
  <c r="V128" s="1"/>
  <c r="T130"/>
  <c r="T129"/>
  <c r="T128"/>
  <c r="P130"/>
  <c r="J124"/>
  <c r="J123"/>
  <c r="F121"/>
  <c r="E119"/>
  <c r="J92"/>
  <c r="J91"/>
  <c r="F89"/>
  <c r="E87"/>
  <c r="J18"/>
  <c r="E18"/>
  <c r="F124" s="1"/>
  <c r="J17"/>
  <c r="J15"/>
  <c r="E15"/>
  <c r="F123" s="1"/>
  <c r="J14"/>
  <c r="J12"/>
  <c r="J89" s="1"/>
  <c r="E7"/>
  <c r="E117" s="1"/>
  <c r="K39" i="5"/>
  <c r="K38"/>
  <c r="BA98" i="1" s="1"/>
  <c r="K37" i="5"/>
  <c r="AZ98" i="1"/>
  <c r="BI2340" i="5"/>
  <c r="BH2340"/>
  <c r="BG2340"/>
  <c r="BF2340"/>
  <c r="X2340"/>
  <c r="X2339" s="1"/>
  <c r="X2338" s="1"/>
  <c r="V2340"/>
  <c r="V2339" s="1"/>
  <c r="V2338" s="1"/>
  <c r="T2340"/>
  <c r="T2339" s="1"/>
  <c r="T2338" s="1"/>
  <c r="P2340"/>
  <c r="BI2337"/>
  <c r="BH2337"/>
  <c r="BG2337"/>
  <c r="BF2337"/>
  <c r="X2337"/>
  <c r="V2337"/>
  <c r="T2337"/>
  <c r="P2337"/>
  <c r="K2337" s="1"/>
  <c r="BI2310"/>
  <c r="BH2310"/>
  <c r="BG2310"/>
  <c r="BF2310"/>
  <c r="X2310"/>
  <c r="V2310"/>
  <c r="T2310"/>
  <c r="P2310"/>
  <c r="BI2283"/>
  <c r="BH2283"/>
  <c r="BG2283"/>
  <c r="BF2283"/>
  <c r="X2283"/>
  <c r="V2283"/>
  <c r="T2283"/>
  <c r="P2283"/>
  <c r="BI2281"/>
  <c r="BH2281"/>
  <c r="BG2281"/>
  <c r="BF2281"/>
  <c r="X2281"/>
  <c r="V2281"/>
  <c r="T2281"/>
  <c r="P2281"/>
  <c r="BI2278"/>
  <c r="BH2278"/>
  <c r="BG2278"/>
  <c r="BF2278"/>
  <c r="X2278"/>
  <c r="V2278"/>
  <c r="T2278"/>
  <c r="P2278"/>
  <c r="BI2275"/>
  <c r="BH2275"/>
  <c r="BG2275"/>
  <c r="BF2275"/>
  <c r="X2275"/>
  <c r="V2275"/>
  <c r="T2275"/>
  <c r="P2275"/>
  <c r="BI2272"/>
  <c r="BH2272"/>
  <c r="BG2272"/>
  <c r="BF2272"/>
  <c r="X2272"/>
  <c r="V2272"/>
  <c r="T2272"/>
  <c r="P2272"/>
  <c r="K2272" s="1"/>
  <c r="BE2272" s="1"/>
  <c r="BI2270"/>
  <c r="BH2270"/>
  <c r="BG2270"/>
  <c r="BF2270"/>
  <c r="X2270"/>
  <c r="V2270"/>
  <c r="T2270"/>
  <c r="P2270"/>
  <c r="BI2266"/>
  <c r="BH2266"/>
  <c r="BG2266"/>
  <c r="BF2266"/>
  <c r="X2266"/>
  <c r="V2266"/>
  <c r="T2266"/>
  <c r="P2266"/>
  <c r="BI2250"/>
  <c r="BH2250"/>
  <c r="BG2250"/>
  <c r="BF2250"/>
  <c r="X2250"/>
  <c r="V2250"/>
  <c r="T2250"/>
  <c r="P2250"/>
  <c r="BI2234"/>
  <c r="BH2234"/>
  <c r="BG2234"/>
  <c r="BF2234"/>
  <c r="X2234"/>
  <c r="V2234"/>
  <c r="T2234"/>
  <c r="P2234"/>
  <c r="BI2231"/>
  <c r="BH2231"/>
  <c r="BG2231"/>
  <c r="BF2231"/>
  <c r="X2231"/>
  <c r="V2231"/>
  <c r="T2231"/>
  <c r="P2231"/>
  <c r="K2231" s="1"/>
  <c r="BE2231" s="1"/>
  <c r="BI2216"/>
  <c r="BH2216"/>
  <c r="BG2216"/>
  <c r="BF2216"/>
  <c r="X2216"/>
  <c r="V2216"/>
  <c r="T2216"/>
  <c r="P2216"/>
  <c r="BK2216" s="1"/>
  <c r="BI2201"/>
  <c r="BH2201"/>
  <c r="BG2201"/>
  <c r="BF2201"/>
  <c r="X2201"/>
  <c r="V2201"/>
  <c r="T2201"/>
  <c r="P2201"/>
  <c r="BI2199"/>
  <c r="BH2199"/>
  <c r="BG2199"/>
  <c r="BF2199"/>
  <c r="X2199"/>
  <c r="V2199"/>
  <c r="T2199"/>
  <c r="P2199"/>
  <c r="BI2194"/>
  <c r="BH2194"/>
  <c r="BG2194"/>
  <c r="BF2194"/>
  <c r="X2194"/>
  <c r="V2194"/>
  <c r="T2194"/>
  <c r="P2194"/>
  <c r="BI2189"/>
  <c r="BH2189"/>
  <c r="BG2189"/>
  <c r="BF2189"/>
  <c r="X2189"/>
  <c r="V2189"/>
  <c r="T2189"/>
  <c r="P2189"/>
  <c r="BI2184"/>
  <c r="BH2184"/>
  <c r="BG2184"/>
  <c r="BF2184"/>
  <c r="X2184"/>
  <c r="V2184"/>
  <c r="T2184"/>
  <c r="P2184"/>
  <c r="BI2179"/>
  <c r="BH2179"/>
  <c r="BG2179"/>
  <c r="BF2179"/>
  <c r="X2179"/>
  <c r="V2179"/>
  <c r="T2179"/>
  <c r="P2179"/>
  <c r="K2179" s="1"/>
  <c r="BE2179" s="1"/>
  <c r="BI2174"/>
  <c r="BH2174"/>
  <c r="BG2174"/>
  <c r="BF2174"/>
  <c r="X2174"/>
  <c r="V2174"/>
  <c r="T2174"/>
  <c r="P2174"/>
  <c r="BI2169"/>
  <c r="BH2169"/>
  <c r="BG2169"/>
  <c r="BF2169"/>
  <c r="X2169"/>
  <c r="V2169"/>
  <c r="T2169"/>
  <c r="P2169"/>
  <c r="BI2164"/>
  <c r="BH2164"/>
  <c r="BG2164"/>
  <c r="BF2164"/>
  <c r="X2164"/>
  <c r="V2164"/>
  <c r="T2164"/>
  <c r="P2164"/>
  <c r="BK2164" s="1"/>
  <c r="BI2159"/>
  <c r="BH2159"/>
  <c r="BG2159"/>
  <c r="BF2159"/>
  <c r="X2159"/>
  <c r="V2159"/>
  <c r="T2159"/>
  <c r="P2159"/>
  <c r="BI2154"/>
  <c r="BH2154"/>
  <c r="BG2154"/>
  <c r="BF2154"/>
  <c r="X2154"/>
  <c r="V2154"/>
  <c r="T2154"/>
  <c r="P2154"/>
  <c r="BK2154" s="1"/>
  <c r="BI2149"/>
  <c r="BH2149"/>
  <c r="BG2149"/>
  <c r="BF2149"/>
  <c r="X2149"/>
  <c r="V2149"/>
  <c r="T2149"/>
  <c r="P2149"/>
  <c r="BI2144"/>
  <c r="BH2144"/>
  <c r="BG2144"/>
  <c r="BF2144"/>
  <c r="X2144"/>
  <c r="V2144"/>
  <c r="T2144"/>
  <c r="P2144"/>
  <c r="BI2139"/>
  <c r="BH2139"/>
  <c r="BG2139"/>
  <c r="BF2139"/>
  <c r="X2139"/>
  <c r="V2139"/>
  <c r="T2139"/>
  <c r="P2139"/>
  <c r="BK2139" s="1"/>
  <c r="BI2134"/>
  <c r="BH2134"/>
  <c r="BG2134"/>
  <c r="BF2134"/>
  <c r="X2134"/>
  <c r="V2134"/>
  <c r="T2134"/>
  <c r="P2134"/>
  <c r="K2134" s="1"/>
  <c r="BE2134" s="1"/>
  <c r="BI2129"/>
  <c r="BH2129"/>
  <c r="BG2129"/>
  <c r="BF2129"/>
  <c r="X2129"/>
  <c r="V2129"/>
  <c r="T2129"/>
  <c r="P2129"/>
  <c r="BI2124"/>
  <c r="BH2124"/>
  <c r="BG2124"/>
  <c r="BF2124"/>
  <c r="X2124"/>
  <c r="V2124"/>
  <c r="T2124"/>
  <c r="P2124"/>
  <c r="BI2119"/>
  <c r="BH2119"/>
  <c r="BG2119"/>
  <c r="BF2119"/>
  <c r="X2119"/>
  <c r="V2119"/>
  <c r="T2119"/>
  <c r="P2119"/>
  <c r="K2119" s="1"/>
  <c r="BE2119" s="1"/>
  <c r="BI2114"/>
  <c r="BH2114"/>
  <c r="BG2114"/>
  <c r="BF2114"/>
  <c r="X2114"/>
  <c r="V2114"/>
  <c r="T2114"/>
  <c r="P2114"/>
  <c r="BI2109"/>
  <c r="BH2109"/>
  <c r="BG2109"/>
  <c r="BF2109"/>
  <c r="X2109"/>
  <c r="V2109"/>
  <c r="T2109"/>
  <c r="P2109"/>
  <c r="K2109" s="1"/>
  <c r="BE2109" s="1"/>
  <c r="BI2104"/>
  <c r="BH2104"/>
  <c r="BG2104"/>
  <c r="BF2104"/>
  <c r="X2104"/>
  <c r="V2104"/>
  <c r="T2104"/>
  <c r="P2104"/>
  <c r="K2104" s="1"/>
  <c r="BI2099"/>
  <c r="BH2099"/>
  <c r="BG2099"/>
  <c r="BF2099"/>
  <c r="X2099"/>
  <c r="V2099"/>
  <c r="T2099"/>
  <c r="P2099"/>
  <c r="BI2094"/>
  <c r="BH2094"/>
  <c r="BG2094"/>
  <c r="BF2094"/>
  <c r="X2094"/>
  <c r="V2094"/>
  <c r="T2094"/>
  <c r="P2094"/>
  <c r="BI2089"/>
  <c r="BH2089"/>
  <c r="BG2089"/>
  <c r="BF2089"/>
  <c r="X2089"/>
  <c r="V2089"/>
  <c r="T2089"/>
  <c r="P2089"/>
  <c r="K2089" s="1"/>
  <c r="BE2089" s="1"/>
  <c r="BI2086"/>
  <c r="BH2086"/>
  <c r="BG2086"/>
  <c r="BF2086"/>
  <c r="X2086"/>
  <c r="V2086"/>
  <c r="T2086"/>
  <c r="P2086"/>
  <c r="BI2082"/>
  <c r="BH2082"/>
  <c r="BG2082"/>
  <c r="BF2082"/>
  <c r="X2082"/>
  <c r="X2081"/>
  <c r="V2082"/>
  <c r="V2081"/>
  <c r="T2082"/>
  <c r="T2081" s="1"/>
  <c r="P2082"/>
  <c r="K2082" s="1"/>
  <c r="BE2082" s="1"/>
  <c r="BI2080"/>
  <c r="BH2080"/>
  <c r="BG2080"/>
  <c r="BF2080"/>
  <c r="X2080"/>
  <c r="V2080"/>
  <c r="T2080"/>
  <c r="P2080"/>
  <c r="BI2066"/>
  <c r="BH2066"/>
  <c r="BG2066"/>
  <c r="BF2066"/>
  <c r="X2066"/>
  <c r="V2066"/>
  <c r="T2066"/>
  <c r="P2066"/>
  <c r="BI2062"/>
  <c r="BH2062"/>
  <c r="BG2062"/>
  <c r="BF2062"/>
  <c r="X2062"/>
  <c r="V2062"/>
  <c r="T2062"/>
  <c r="P2062"/>
  <c r="BK2062" s="1"/>
  <c r="BI2059"/>
  <c r="BH2059"/>
  <c r="BG2059"/>
  <c r="BF2059"/>
  <c r="X2059"/>
  <c r="V2059"/>
  <c r="T2059"/>
  <c r="P2059"/>
  <c r="BK2059" s="1"/>
  <c r="BI2044"/>
  <c r="BH2044"/>
  <c r="BG2044"/>
  <c r="BF2044"/>
  <c r="X2044"/>
  <c r="V2044"/>
  <c r="T2044"/>
  <c r="P2044"/>
  <c r="K2044" s="1"/>
  <c r="BE2044" s="1"/>
  <c r="BI2030"/>
  <c r="BH2030"/>
  <c r="BG2030"/>
  <c r="BF2030"/>
  <c r="X2030"/>
  <c r="V2030"/>
  <c r="T2030"/>
  <c r="P2030"/>
  <c r="K2030" s="1"/>
  <c r="BE2030" s="1"/>
  <c r="BI2014"/>
  <c r="BH2014"/>
  <c r="BG2014"/>
  <c r="BF2014"/>
  <c r="X2014"/>
  <c r="V2014"/>
  <c r="T2014"/>
  <c r="P2014"/>
  <c r="BI1998"/>
  <c r="BH1998"/>
  <c r="BG1998"/>
  <c r="BF1998"/>
  <c r="X1998"/>
  <c r="V1998"/>
  <c r="T1998"/>
  <c r="P1998"/>
  <c r="K1998" s="1"/>
  <c r="BE1998" s="1"/>
  <c r="BI1970"/>
  <c r="BH1970"/>
  <c r="BG1970"/>
  <c r="BF1970"/>
  <c r="X1970"/>
  <c r="V1970"/>
  <c r="T1970"/>
  <c r="P1970"/>
  <c r="BK1970" s="1"/>
  <c r="BI1931"/>
  <c r="BH1931"/>
  <c r="BG1931"/>
  <c r="BF1931"/>
  <c r="X1931"/>
  <c r="V1931"/>
  <c r="T1931"/>
  <c r="P1931"/>
  <c r="K1931" s="1"/>
  <c r="BE1931" s="1"/>
  <c r="BI1929"/>
  <c r="BH1929"/>
  <c r="BG1929"/>
  <c r="BF1929"/>
  <c r="X1929"/>
  <c r="V1929"/>
  <c r="T1929"/>
  <c r="P1929"/>
  <c r="BK1929" s="1"/>
  <c r="BI1903"/>
  <c r="BH1903"/>
  <c r="BG1903"/>
  <c r="BF1903"/>
  <c r="X1903"/>
  <c r="V1903"/>
  <c r="T1903"/>
  <c r="P1903"/>
  <c r="BK1903" s="1"/>
  <c r="BI1877"/>
  <c r="BH1877"/>
  <c r="BG1877"/>
  <c r="BF1877"/>
  <c r="X1877"/>
  <c r="V1877"/>
  <c r="T1877"/>
  <c r="P1877"/>
  <c r="BI1862"/>
  <c r="BH1862"/>
  <c r="BG1862"/>
  <c r="BF1862"/>
  <c r="X1862"/>
  <c r="V1862"/>
  <c r="T1862"/>
  <c r="P1862"/>
  <c r="K1862" s="1"/>
  <c r="BE1862" s="1"/>
  <c r="BI1823"/>
  <c r="BH1823"/>
  <c r="BG1823"/>
  <c r="BF1823"/>
  <c r="X1823"/>
  <c r="V1823"/>
  <c r="T1823"/>
  <c r="P1823"/>
  <c r="BK1823" s="1"/>
  <c r="BI1784"/>
  <c r="BH1784"/>
  <c r="BG1784"/>
  <c r="BF1784"/>
  <c r="X1784"/>
  <c r="V1784"/>
  <c r="T1784"/>
  <c r="P1784"/>
  <c r="BI1769"/>
  <c r="BH1769"/>
  <c r="BG1769"/>
  <c r="BF1769"/>
  <c r="X1769"/>
  <c r="V1769"/>
  <c r="T1769"/>
  <c r="P1769"/>
  <c r="BK1769" s="1"/>
  <c r="BI1755"/>
  <c r="BH1755"/>
  <c r="BG1755"/>
  <c r="BF1755"/>
  <c r="X1755"/>
  <c r="V1755"/>
  <c r="T1755"/>
  <c r="P1755"/>
  <c r="K1755" s="1"/>
  <c r="BE1755" s="1"/>
  <c r="BI1717"/>
  <c r="BH1717"/>
  <c r="BG1717"/>
  <c r="BF1717"/>
  <c r="X1717"/>
  <c r="V1717"/>
  <c r="T1717"/>
  <c r="P1717"/>
  <c r="BI1678"/>
  <c r="BH1678"/>
  <c r="BG1678"/>
  <c r="BF1678"/>
  <c r="X1678"/>
  <c r="V1678"/>
  <c r="T1678"/>
  <c r="P1678"/>
  <c r="BK1678" s="1"/>
  <c r="BI1640"/>
  <c r="BH1640"/>
  <c r="BG1640"/>
  <c r="BF1640"/>
  <c r="X1640"/>
  <c r="V1640"/>
  <c r="T1640"/>
  <c r="P1640"/>
  <c r="BK1640" s="1"/>
  <c r="BI1637"/>
  <c r="BH1637"/>
  <c r="BG1637"/>
  <c r="BF1637"/>
  <c r="X1637"/>
  <c r="X1636" s="1"/>
  <c r="V1637"/>
  <c r="V1636"/>
  <c r="T1637"/>
  <c r="T1636" s="1"/>
  <c r="P1637"/>
  <c r="K1637" s="1"/>
  <c r="BE1637" s="1"/>
  <c r="BI1633"/>
  <c r="BH1633"/>
  <c r="BG1633"/>
  <c r="BF1633"/>
  <c r="X1633"/>
  <c r="V1633"/>
  <c r="T1633"/>
  <c r="P1633"/>
  <c r="BI1618"/>
  <c r="BH1618"/>
  <c r="BG1618"/>
  <c r="BF1618"/>
  <c r="X1618"/>
  <c r="V1618"/>
  <c r="T1618"/>
  <c r="P1618"/>
  <c r="K1618" s="1"/>
  <c r="BE1618" s="1"/>
  <c r="BI1604"/>
  <c r="BH1604"/>
  <c r="BG1604"/>
  <c r="BF1604"/>
  <c r="X1604"/>
  <c r="V1604"/>
  <c r="T1604"/>
  <c r="P1604"/>
  <c r="BK1604" s="1"/>
  <c r="BI1589"/>
  <c r="BH1589"/>
  <c r="BG1589"/>
  <c r="BF1589"/>
  <c r="X1589"/>
  <c r="V1589"/>
  <c r="T1589"/>
  <c r="P1589"/>
  <c r="BI1575"/>
  <c r="BH1575"/>
  <c r="BG1575"/>
  <c r="BF1575"/>
  <c r="X1575"/>
  <c r="V1575"/>
  <c r="T1575"/>
  <c r="P1575"/>
  <c r="BK1575" s="1"/>
  <c r="BI1561"/>
  <c r="BH1561"/>
  <c r="BG1561"/>
  <c r="BF1561"/>
  <c r="X1561"/>
  <c r="V1561"/>
  <c r="T1561"/>
  <c r="P1561"/>
  <c r="K1561" s="1"/>
  <c r="BE1561" s="1"/>
  <c r="BI1497"/>
  <c r="BH1497"/>
  <c r="BG1497"/>
  <c r="BF1497"/>
  <c r="X1497"/>
  <c r="V1497"/>
  <c r="T1497"/>
  <c r="P1497"/>
  <c r="BI1483"/>
  <c r="BH1483"/>
  <c r="BG1483"/>
  <c r="BF1483"/>
  <c r="X1483"/>
  <c r="V1483"/>
  <c r="T1483"/>
  <c r="P1483"/>
  <c r="BI1480"/>
  <c r="BH1480"/>
  <c r="BG1480"/>
  <c r="BF1480"/>
  <c r="X1480"/>
  <c r="V1480"/>
  <c r="T1480"/>
  <c r="P1480"/>
  <c r="K1480" s="1"/>
  <c r="BE1480" s="1"/>
  <c r="BI1477"/>
  <c r="BH1477"/>
  <c r="BG1477"/>
  <c r="BF1477"/>
  <c r="X1477"/>
  <c r="V1477"/>
  <c r="T1477"/>
  <c r="P1477"/>
  <c r="BI1439"/>
  <c r="BH1439"/>
  <c r="BG1439"/>
  <c r="BF1439"/>
  <c r="X1439"/>
  <c r="V1439"/>
  <c r="T1439"/>
  <c r="P1439"/>
  <c r="K1439" s="1"/>
  <c r="BE1439" s="1"/>
  <c r="BI1311"/>
  <c r="BH1311"/>
  <c r="BG1311"/>
  <c r="BF1311"/>
  <c r="X1311"/>
  <c r="V1311"/>
  <c r="T1311"/>
  <c r="P1311"/>
  <c r="K1311" s="1"/>
  <c r="BE1311" s="1"/>
  <c r="BI1175"/>
  <c r="BH1175"/>
  <c r="BG1175"/>
  <c r="BF1175"/>
  <c r="X1175"/>
  <c r="V1175"/>
  <c r="T1175"/>
  <c r="P1175"/>
  <c r="BI1148"/>
  <c r="BH1148"/>
  <c r="BG1148"/>
  <c r="BF1148"/>
  <c r="X1148"/>
  <c r="V1148"/>
  <c r="T1148"/>
  <c r="P1148"/>
  <c r="K1148" s="1"/>
  <c r="BE1148" s="1"/>
  <c r="BI1133"/>
  <c r="BH1133"/>
  <c r="BG1133"/>
  <c r="BF1133"/>
  <c r="X1133"/>
  <c r="V1133"/>
  <c r="T1133"/>
  <c r="P1133"/>
  <c r="K1133" s="1"/>
  <c r="BE1133" s="1"/>
  <c r="BI1118"/>
  <c r="BH1118"/>
  <c r="BG1118"/>
  <c r="BF1118"/>
  <c r="X1118"/>
  <c r="V1118"/>
  <c r="T1118"/>
  <c r="P1118"/>
  <c r="K1118" s="1"/>
  <c r="BE1118" s="1"/>
  <c r="BI1103"/>
  <c r="BH1103"/>
  <c r="BG1103"/>
  <c r="BF1103"/>
  <c r="X1103"/>
  <c r="V1103"/>
  <c r="T1103"/>
  <c r="P1103"/>
  <c r="K1103" s="1"/>
  <c r="BE1103" s="1"/>
  <c r="BI1088"/>
  <c r="BH1088"/>
  <c r="BG1088"/>
  <c r="BF1088"/>
  <c r="X1088"/>
  <c r="V1088"/>
  <c r="T1088"/>
  <c r="P1088"/>
  <c r="BK1088" s="1"/>
  <c r="BI1073"/>
  <c r="BH1073"/>
  <c r="BG1073"/>
  <c r="BF1073"/>
  <c r="X1073"/>
  <c r="V1073"/>
  <c r="T1073"/>
  <c r="P1073"/>
  <c r="BI1058"/>
  <c r="BH1058"/>
  <c r="BG1058"/>
  <c r="BF1058"/>
  <c r="X1058"/>
  <c r="V1058"/>
  <c r="T1058"/>
  <c r="P1058"/>
  <c r="K1058" s="1"/>
  <c r="BI1043"/>
  <c r="BH1043"/>
  <c r="BG1043"/>
  <c r="BF1043"/>
  <c r="X1043"/>
  <c r="V1043"/>
  <c r="T1043"/>
  <c r="P1043"/>
  <c r="BI981"/>
  <c r="BH981"/>
  <c r="BG981"/>
  <c r="BF981"/>
  <c r="X981"/>
  <c r="V981"/>
  <c r="T981"/>
  <c r="P981"/>
  <c r="BI893"/>
  <c r="BH893"/>
  <c r="BG893"/>
  <c r="BF893"/>
  <c r="X893"/>
  <c r="V893"/>
  <c r="T893"/>
  <c r="P893"/>
  <c r="BK893" s="1"/>
  <c r="BI886"/>
  <c r="BH886"/>
  <c r="BG886"/>
  <c r="BF886"/>
  <c r="X886"/>
  <c r="V886"/>
  <c r="T886"/>
  <c r="P886"/>
  <c r="K886" s="1"/>
  <c r="BE886" s="1"/>
  <c r="BI880"/>
  <c r="BH880"/>
  <c r="BG880"/>
  <c r="BF880"/>
  <c r="X880"/>
  <c r="V880"/>
  <c r="T880"/>
  <c r="P880"/>
  <c r="BI864"/>
  <c r="BH864"/>
  <c r="BG864"/>
  <c r="BF864"/>
  <c r="X864"/>
  <c r="V864"/>
  <c r="T864"/>
  <c r="P864"/>
  <c r="K864" s="1"/>
  <c r="BE864" s="1"/>
  <c r="BI849"/>
  <c r="BH849"/>
  <c r="BG849"/>
  <c r="BF849"/>
  <c r="X849"/>
  <c r="V849"/>
  <c r="T849"/>
  <c r="P849"/>
  <c r="BI833"/>
  <c r="BH833"/>
  <c r="BG833"/>
  <c r="BF833"/>
  <c r="X833"/>
  <c r="V833"/>
  <c r="T833"/>
  <c r="P833"/>
  <c r="BI818"/>
  <c r="BH818"/>
  <c r="BG818"/>
  <c r="BF818"/>
  <c r="X818"/>
  <c r="V818"/>
  <c r="T818"/>
  <c r="P818"/>
  <c r="BK818" s="1"/>
  <c r="BI801"/>
  <c r="BH801"/>
  <c r="BG801"/>
  <c r="BF801"/>
  <c r="X801"/>
  <c r="V801"/>
  <c r="T801"/>
  <c r="P801"/>
  <c r="BK801" s="1"/>
  <c r="BI785"/>
  <c r="BH785"/>
  <c r="BG785"/>
  <c r="BF785"/>
  <c r="X785"/>
  <c r="V785"/>
  <c r="T785"/>
  <c r="P785"/>
  <c r="BI769"/>
  <c r="BH769"/>
  <c r="BG769"/>
  <c r="BF769"/>
  <c r="X769"/>
  <c r="V769"/>
  <c r="T769"/>
  <c r="P769"/>
  <c r="BK769" s="1"/>
  <c r="BI754"/>
  <c r="BH754"/>
  <c r="BG754"/>
  <c r="BF754"/>
  <c r="X754"/>
  <c r="V754"/>
  <c r="T754"/>
  <c r="P754"/>
  <c r="K754" s="1"/>
  <c r="BE754" s="1"/>
  <c r="BI738"/>
  <c r="BH738"/>
  <c r="BG738"/>
  <c r="BF738"/>
  <c r="X738"/>
  <c r="V738"/>
  <c r="T738"/>
  <c r="P738"/>
  <c r="K738" s="1"/>
  <c r="BE738" s="1"/>
  <c r="BI723"/>
  <c r="BH723"/>
  <c r="BG723"/>
  <c r="BF723"/>
  <c r="X723"/>
  <c r="V723"/>
  <c r="T723"/>
  <c r="P723"/>
  <c r="K723" s="1"/>
  <c r="BE723" s="1"/>
  <c r="BI707"/>
  <c r="BH707"/>
  <c r="BG707"/>
  <c r="BF707"/>
  <c r="X707"/>
  <c r="V707"/>
  <c r="T707"/>
  <c r="P707"/>
  <c r="BK707" s="1"/>
  <c r="BI692"/>
  <c r="BH692"/>
  <c r="BG692"/>
  <c r="BF692"/>
  <c r="X692"/>
  <c r="V692"/>
  <c r="T692"/>
  <c r="P692"/>
  <c r="BI676"/>
  <c r="BH676"/>
  <c r="BG676"/>
  <c r="BF676"/>
  <c r="X676"/>
  <c r="V676"/>
  <c r="T676"/>
  <c r="P676"/>
  <c r="BK676" s="1"/>
  <c r="BI660"/>
  <c r="BH660"/>
  <c r="BG660"/>
  <c r="BF660"/>
  <c r="X660"/>
  <c r="V660"/>
  <c r="T660"/>
  <c r="P660"/>
  <c r="BK660" s="1"/>
  <c r="BI633"/>
  <c r="BH633"/>
  <c r="BG633"/>
  <c r="BF633"/>
  <c r="X633"/>
  <c r="V633"/>
  <c r="T633"/>
  <c r="P633"/>
  <c r="BI629"/>
  <c r="BH629"/>
  <c r="BG629"/>
  <c r="BF629"/>
  <c r="X629"/>
  <c r="V629"/>
  <c r="T629"/>
  <c r="P629"/>
  <c r="K629" s="1"/>
  <c r="BE629" s="1"/>
  <c r="BI626"/>
  <c r="BH626"/>
  <c r="BG626"/>
  <c r="BF626"/>
  <c r="X626"/>
  <c r="V626"/>
  <c r="T626"/>
  <c r="P626"/>
  <c r="K626" s="1"/>
  <c r="BE626" s="1"/>
  <c r="BI620"/>
  <c r="BH620"/>
  <c r="BG620"/>
  <c r="BF620"/>
  <c r="X620"/>
  <c r="V620"/>
  <c r="T620"/>
  <c r="P620"/>
  <c r="BI615"/>
  <c r="BH615"/>
  <c r="BG615"/>
  <c r="BF615"/>
  <c r="X615"/>
  <c r="V615"/>
  <c r="T615"/>
  <c r="P615"/>
  <c r="BK615" s="1"/>
  <c r="BI499"/>
  <c r="BH499"/>
  <c r="BG499"/>
  <c r="BF499"/>
  <c r="X499"/>
  <c r="V499"/>
  <c r="T499"/>
  <c r="P499"/>
  <c r="K499" s="1"/>
  <c r="BE499" s="1"/>
  <c r="BI492"/>
  <c r="BH492"/>
  <c r="BG492"/>
  <c r="BF492"/>
  <c r="X492"/>
  <c r="V492"/>
  <c r="T492"/>
  <c r="P492"/>
  <c r="BI487"/>
  <c r="BH487"/>
  <c r="BG487"/>
  <c r="BF487"/>
  <c r="X487"/>
  <c r="V487"/>
  <c r="T487"/>
  <c r="P487"/>
  <c r="K487" s="1"/>
  <c r="BE487" s="1"/>
  <c r="BI480"/>
  <c r="BH480"/>
  <c r="BG480"/>
  <c r="BF480"/>
  <c r="X480"/>
  <c r="V480"/>
  <c r="T480"/>
  <c r="P480"/>
  <c r="BK480" s="1"/>
  <c r="BI473"/>
  <c r="BH473"/>
  <c r="BG473"/>
  <c r="BF473"/>
  <c r="X473"/>
  <c r="V473"/>
  <c r="T473"/>
  <c r="P473"/>
  <c r="K473" s="1"/>
  <c r="BI460"/>
  <c r="BH460"/>
  <c r="BG460"/>
  <c r="BF460"/>
  <c r="X460"/>
  <c r="V460"/>
  <c r="T460"/>
  <c r="P460"/>
  <c r="BK460" s="1"/>
  <c r="BI444"/>
  <c r="BH444"/>
  <c r="BG444"/>
  <c r="BF444"/>
  <c r="X444"/>
  <c r="V444"/>
  <c r="T444"/>
  <c r="P444"/>
  <c r="K444" s="1"/>
  <c r="BE444" s="1"/>
  <c r="BI405"/>
  <c r="BH405"/>
  <c r="BG405"/>
  <c r="BF405"/>
  <c r="X405"/>
  <c r="V405"/>
  <c r="T405"/>
  <c r="P405"/>
  <c r="BI339"/>
  <c r="BH339"/>
  <c r="BG339"/>
  <c r="BF339"/>
  <c r="X339"/>
  <c r="V339"/>
  <c r="T339"/>
  <c r="P339"/>
  <c r="BK339" s="1"/>
  <c r="BI338"/>
  <c r="BH338"/>
  <c r="BG338"/>
  <c r="BF338"/>
  <c r="X338"/>
  <c r="V338"/>
  <c r="T338"/>
  <c r="P338"/>
  <c r="K338" s="1"/>
  <c r="BE338" s="1"/>
  <c r="BI224"/>
  <c r="BH224"/>
  <c r="BG224"/>
  <c r="BF224"/>
  <c r="X224"/>
  <c r="V224"/>
  <c r="T224"/>
  <c r="P224"/>
  <c r="BI209"/>
  <c r="BH209"/>
  <c r="BG209"/>
  <c r="BF209"/>
  <c r="X209"/>
  <c r="V209"/>
  <c r="T209"/>
  <c r="P209"/>
  <c r="K209" s="1"/>
  <c r="BE209" s="1"/>
  <c r="BI194"/>
  <c r="BH194"/>
  <c r="BG194"/>
  <c r="BF194"/>
  <c r="X194"/>
  <c r="V194"/>
  <c r="T194"/>
  <c r="P194"/>
  <c r="K194" s="1"/>
  <c r="BE194" s="1"/>
  <c r="BI178"/>
  <c r="BH178"/>
  <c r="BG178"/>
  <c r="BF178"/>
  <c r="X178"/>
  <c r="V178"/>
  <c r="T178"/>
  <c r="P178"/>
  <c r="BI163"/>
  <c r="BH163"/>
  <c r="BG163"/>
  <c r="BF163"/>
  <c r="X163"/>
  <c r="V163"/>
  <c r="T163"/>
  <c r="P163"/>
  <c r="K163" s="1"/>
  <c r="BE163" s="1"/>
  <c r="BI148"/>
  <c r="BH148"/>
  <c r="BG148"/>
  <c r="BF148"/>
  <c r="X148"/>
  <c r="V148"/>
  <c r="T148"/>
  <c r="P148"/>
  <c r="K148" s="1"/>
  <c r="BE148" s="1"/>
  <c r="BI133"/>
  <c r="BH133"/>
  <c r="BG133"/>
  <c r="BF133"/>
  <c r="X133"/>
  <c r="V133"/>
  <c r="T133"/>
  <c r="P133"/>
  <c r="J127"/>
  <c r="J126"/>
  <c r="F124"/>
  <c r="E122"/>
  <c r="J92"/>
  <c r="J91"/>
  <c r="F89"/>
  <c r="E87"/>
  <c r="J18"/>
  <c r="E18"/>
  <c r="F92" s="1"/>
  <c r="J17"/>
  <c r="J15"/>
  <c r="E15"/>
  <c r="F91" s="1"/>
  <c r="J14"/>
  <c r="J12"/>
  <c r="J124" s="1"/>
  <c r="E7"/>
  <c r="E120" s="1"/>
  <c r="K39" i="4"/>
  <c r="K38"/>
  <c r="BA97" i="1" s="1"/>
  <c r="K37" i="4"/>
  <c r="AZ97" i="1"/>
  <c r="BI275" i="4"/>
  <c r="BH275"/>
  <c r="BG275"/>
  <c r="BF275"/>
  <c r="X275"/>
  <c r="X274" s="1"/>
  <c r="X273" s="1"/>
  <c r="V275"/>
  <c r="V274"/>
  <c r="V273" s="1"/>
  <c r="T275"/>
  <c r="T274"/>
  <c r="T273"/>
  <c r="P275"/>
  <c r="BK275" s="1"/>
  <c r="BI270"/>
  <c r="BH270"/>
  <c r="BG270"/>
  <c r="BF270"/>
  <c r="X270"/>
  <c r="X269"/>
  <c r="X268"/>
  <c r="V270"/>
  <c r="V269"/>
  <c r="V268"/>
  <c r="T270"/>
  <c r="T269"/>
  <c r="T268"/>
  <c r="P270"/>
  <c r="K270" s="1"/>
  <c r="BE270" s="1"/>
  <c r="BI261"/>
  <c r="BH261"/>
  <c r="BG261"/>
  <c r="BF261"/>
  <c r="X261"/>
  <c r="V261"/>
  <c r="T261"/>
  <c r="P261"/>
  <c r="BI254"/>
  <c r="BH254"/>
  <c r="BG254"/>
  <c r="BF254"/>
  <c r="X254"/>
  <c r="V254"/>
  <c r="T254"/>
  <c r="P254"/>
  <c r="BI247"/>
  <c r="BH247"/>
  <c r="BG247"/>
  <c r="BF247"/>
  <c r="X247"/>
  <c r="V247"/>
  <c r="T247"/>
  <c r="P247"/>
  <c r="K247" s="1"/>
  <c r="BE247" s="1"/>
  <c r="BI245"/>
  <c r="BH245"/>
  <c r="BG245"/>
  <c r="BF245"/>
  <c r="X245"/>
  <c r="V245"/>
  <c r="T245"/>
  <c r="P245"/>
  <c r="K245" s="1"/>
  <c r="BE245" s="1"/>
  <c r="BI241"/>
  <c r="BH241"/>
  <c r="BG241"/>
  <c r="BF241"/>
  <c r="X241"/>
  <c r="V241"/>
  <c r="T241"/>
  <c r="P241"/>
  <c r="BI237"/>
  <c r="BH237"/>
  <c r="BG237"/>
  <c r="BF237"/>
  <c r="X237"/>
  <c r="V237"/>
  <c r="T237"/>
  <c r="P237"/>
  <c r="K237" s="1"/>
  <c r="BI230"/>
  <c r="BH230"/>
  <c r="BG230"/>
  <c r="BF230"/>
  <c r="X230"/>
  <c r="V230"/>
  <c r="T230"/>
  <c r="P230"/>
  <c r="BI224"/>
  <c r="BH224"/>
  <c r="BG224"/>
  <c r="BF224"/>
  <c r="X224"/>
  <c r="V224"/>
  <c r="T224"/>
  <c r="P224"/>
  <c r="BK224" s="1"/>
  <c r="BI222"/>
  <c r="BH222"/>
  <c r="BG222"/>
  <c r="BF222"/>
  <c r="X222"/>
  <c r="V222"/>
  <c r="T222"/>
  <c r="P222"/>
  <c r="K222" s="1"/>
  <c r="BE222" s="1"/>
  <c r="BI218"/>
  <c r="BH218"/>
  <c r="BG218"/>
  <c r="BF218"/>
  <c r="X218"/>
  <c r="V218"/>
  <c r="T218"/>
  <c r="P218"/>
  <c r="BI216"/>
  <c r="BH216"/>
  <c r="BG216"/>
  <c r="BF216"/>
  <c r="X216"/>
  <c r="V216"/>
  <c r="T216"/>
  <c r="P216"/>
  <c r="K216" s="1"/>
  <c r="BE216" s="1"/>
  <c r="BI213"/>
  <c r="BH213"/>
  <c r="BG213"/>
  <c r="BF213"/>
  <c r="X213"/>
  <c r="V213"/>
  <c r="T213"/>
  <c r="P213"/>
  <c r="BI210"/>
  <c r="BH210"/>
  <c r="BG210"/>
  <c r="BF210"/>
  <c r="X210"/>
  <c r="V210"/>
  <c r="T210"/>
  <c r="P210"/>
  <c r="K210" s="1"/>
  <c r="BE210" s="1"/>
  <c r="BI205"/>
  <c r="BH205"/>
  <c r="BG205"/>
  <c r="BF205"/>
  <c r="X205"/>
  <c r="V205"/>
  <c r="T205"/>
  <c r="P205"/>
  <c r="BK205" s="1"/>
  <c r="BI200"/>
  <c r="BH200"/>
  <c r="BG200"/>
  <c r="BF200"/>
  <c r="X200"/>
  <c r="V200"/>
  <c r="T200"/>
  <c r="P200"/>
  <c r="BK200" s="1"/>
  <c r="BI194"/>
  <c r="BH194"/>
  <c r="BG194"/>
  <c r="BF194"/>
  <c r="X194"/>
  <c r="V194"/>
  <c r="T194"/>
  <c r="P194"/>
  <c r="K194" s="1"/>
  <c r="BI186"/>
  <c r="BH186"/>
  <c r="BG186"/>
  <c r="BF186"/>
  <c r="X186"/>
  <c r="V186"/>
  <c r="T186"/>
  <c r="P186"/>
  <c r="K186" s="1"/>
  <c r="BI181"/>
  <c r="BH181"/>
  <c r="BG181"/>
  <c r="BF181"/>
  <c r="X181"/>
  <c r="V181"/>
  <c r="T181"/>
  <c r="P181"/>
  <c r="K181" s="1"/>
  <c r="BE181" s="1"/>
  <c r="BI176"/>
  <c r="BH176"/>
  <c r="BG176"/>
  <c r="BF176"/>
  <c r="X176"/>
  <c r="V176"/>
  <c r="T176"/>
  <c r="P176"/>
  <c r="K176" s="1"/>
  <c r="BI173"/>
  <c r="BH173"/>
  <c r="BG173"/>
  <c r="BF173"/>
  <c r="X173"/>
  <c r="V173"/>
  <c r="T173"/>
  <c r="P173"/>
  <c r="BI168"/>
  <c r="BH168"/>
  <c r="BG168"/>
  <c r="BF168"/>
  <c r="X168"/>
  <c r="V168"/>
  <c r="T168"/>
  <c r="P168"/>
  <c r="K168" s="1"/>
  <c r="BE168" s="1"/>
  <c r="BI164"/>
  <c r="BH164"/>
  <c r="BG164"/>
  <c r="BF164"/>
  <c r="X164"/>
  <c r="V164"/>
  <c r="T164"/>
  <c r="P164"/>
  <c r="BI160"/>
  <c r="BH160"/>
  <c r="BG160"/>
  <c r="BF160"/>
  <c r="X160"/>
  <c r="V160"/>
  <c r="T160"/>
  <c r="P160"/>
  <c r="BI158"/>
  <c r="BH158"/>
  <c r="BG158"/>
  <c r="BF158"/>
  <c r="X158"/>
  <c r="V158"/>
  <c r="T158"/>
  <c r="P158"/>
  <c r="BI153"/>
  <c r="BH153"/>
  <c r="BG153"/>
  <c r="BF153"/>
  <c r="X153"/>
  <c r="V153"/>
  <c r="T153"/>
  <c r="P153"/>
  <c r="K153" s="1"/>
  <c r="BE153" s="1"/>
  <c r="BI149"/>
  <c r="BH149"/>
  <c r="BG149"/>
  <c r="BF149"/>
  <c r="X149"/>
  <c r="V149"/>
  <c r="T149"/>
  <c r="P149"/>
  <c r="BK149" s="1"/>
  <c r="BI146"/>
  <c r="BH146"/>
  <c r="BG146"/>
  <c r="BF146"/>
  <c r="X146"/>
  <c r="X145"/>
  <c r="V146"/>
  <c r="V145"/>
  <c r="T146"/>
  <c r="T145" s="1"/>
  <c r="P146"/>
  <c r="K146" s="1"/>
  <c r="BE146" s="1"/>
  <c r="BI144"/>
  <c r="BH144"/>
  <c r="BG144"/>
  <c r="BF144"/>
  <c r="X144"/>
  <c r="V144"/>
  <c r="T144"/>
  <c r="P144"/>
  <c r="K144" s="1"/>
  <c r="BE144" s="1"/>
  <c r="BI142"/>
  <c r="BH142"/>
  <c r="BG142"/>
  <c r="BF142"/>
  <c r="X142"/>
  <c r="V142"/>
  <c r="T142"/>
  <c r="P142"/>
  <c r="BI141"/>
  <c r="BH141"/>
  <c r="BG141"/>
  <c r="BF141"/>
  <c r="X141"/>
  <c r="V141"/>
  <c r="T141"/>
  <c r="P141"/>
  <c r="BI140"/>
  <c r="BH140"/>
  <c r="BG140"/>
  <c r="BF140"/>
  <c r="X140"/>
  <c r="V140"/>
  <c r="T140"/>
  <c r="P140"/>
  <c r="BK140" s="1"/>
  <c r="BI136"/>
  <c r="BH136"/>
  <c r="BG136"/>
  <c r="BF136"/>
  <c r="X136"/>
  <c r="V136"/>
  <c r="T136"/>
  <c r="P136"/>
  <c r="K136" s="1"/>
  <c r="BI133"/>
  <c r="BH133"/>
  <c r="BG133"/>
  <c r="BF133"/>
  <c r="X133"/>
  <c r="V133"/>
  <c r="T133"/>
  <c r="P133"/>
  <c r="J127"/>
  <c r="J126"/>
  <c r="F124"/>
  <c r="E122"/>
  <c r="J92"/>
  <c r="J91"/>
  <c r="F89"/>
  <c r="E87"/>
  <c r="J18"/>
  <c r="E18"/>
  <c r="F127" s="1"/>
  <c r="J17"/>
  <c r="J15"/>
  <c r="E15"/>
  <c r="F126" s="1"/>
  <c r="J14"/>
  <c r="J12"/>
  <c r="J89" s="1"/>
  <c r="E7"/>
  <c r="E120" s="1"/>
  <c r="K39" i="3"/>
  <c r="K38"/>
  <c r="BA96" i="1" s="1"/>
  <c r="K37" i="3"/>
  <c r="AZ96" i="1"/>
  <c r="BI580" i="3"/>
  <c r="BH580"/>
  <c r="BG580"/>
  <c r="BF580"/>
  <c r="X580"/>
  <c r="X579"/>
  <c r="V580"/>
  <c r="V579"/>
  <c r="T580"/>
  <c r="T579" s="1"/>
  <c r="P580"/>
  <c r="BI573"/>
  <c r="BH573"/>
  <c r="BG573"/>
  <c r="BF573"/>
  <c r="X573"/>
  <c r="X572"/>
  <c r="V573"/>
  <c r="V572"/>
  <c r="T573"/>
  <c r="T572" s="1"/>
  <c r="P573"/>
  <c r="BI528"/>
  <c r="BH528"/>
  <c r="BG528"/>
  <c r="BF528"/>
  <c r="X528"/>
  <c r="V528"/>
  <c r="T528"/>
  <c r="P528"/>
  <c r="K528" s="1"/>
  <c r="BE528" s="1"/>
  <c r="BI520"/>
  <c r="BH520"/>
  <c r="BG520"/>
  <c r="BF520"/>
  <c r="X520"/>
  <c r="V520"/>
  <c r="T520"/>
  <c r="P520"/>
  <c r="BI512"/>
  <c r="BH512"/>
  <c r="BG512"/>
  <c r="BF512"/>
  <c r="X512"/>
  <c r="V512"/>
  <c r="T512"/>
  <c r="P512"/>
  <c r="K512" s="1"/>
  <c r="BE512" s="1"/>
  <c r="BI498"/>
  <c r="BH498"/>
  <c r="BG498"/>
  <c r="BF498"/>
  <c r="X498"/>
  <c r="V498"/>
  <c r="T498"/>
  <c r="P498"/>
  <c r="BK498" s="1"/>
  <c r="BI494"/>
  <c r="BH494"/>
  <c r="BG494"/>
  <c r="BF494"/>
  <c r="X494"/>
  <c r="X493"/>
  <c r="V494"/>
  <c r="V493" s="1"/>
  <c r="T494"/>
  <c r="T493"/>
  <c r="P494"/>
  <c r="K494" s="1"/>
  <c r="BE494" s="1"/>
  <c r="BI491"/>
  <c r="BH491"/>
  <c r="BG491"/>
  <c r="BF491"/>
  <c r="X491"/>
  <c r="V491"/>
  <c r="T491"/>
  <c r="P491"/>
  <c r="BI490"/>
  <c r="BH490"/>
  <c r="BG490"/>
  <c r="BF490"/>
  <c r="X490"/>
  <c r="V490"/>
  <c r="T490"/>
  <c r="P490"/>
  <c r="BI487"/>
  <c r="BH487"/>
  <c r="BG487"/>
  <c r="BF487"/>
  <c r="X487"/>
  <c r="V487"/>
  <c r="T487"/>
  <c r="P487"/>
  <c r="BI485"/>
  <c r="BH485"/>
  <c r="BG485"/>
  <c r="BF485"/>
  <c r="X485"/>
  <c r="V485"/>
  <c r="T485"/>
  <c r="P485"/>
  <c r="BI484"/>
  <c r="BH484"/>
  <c r="BG484"/>
  <c r="BF484"/>
  <c r="X484"/>
  <c r="V484"/>
  <c r="T484"/>
  <c r="P484"/>
  <c r="BI480"/>
  <c r="BH480"/>
  <c r="BG480"/>
  <c r="BF480"/>
  <c r="X480"/>
  <c r="V480"/>
  <c r="T480"/>
  <c r="P480"/>
  <c r="K480" s="1"/>
  <c r="BE480" s="1"/>
  <c r="BI476"/>
  <c r="BH476"/>
  <c r="BG476"/>
  <c r="BF476"/>
  <c r="X476"/>
  <c r="V476"/>
  <c r="T476"/>
  <c r="P476"/>
  <c r="BK476" s="1"/>
  <c r="BI390"/>
  <c r="BH390"/>
  <c r="BG390"/>
  <c r="BF390"/>
  <c r="X390"/>
  <c r="V390"/>
  <c r="T390"/>
  <c r="P390"/>
  <c r="K390" s="1"/>
  <c r="BE390" s="1"/>
  <c r="BI386"/>
  <c r="BH386"/>
  <c r="BG386"/>
  <c r="BF386"/>
  <c r="X386"/>
  <c r="V386"/>
  <c r="T386"/>
  <c r="P386"/>
  <c r="BK386" s="1"/>
  <c r="BI383"/>
  <c r="BH383"/>
  <c r="BG383"/>
  <c r="BF383"/>
  <c r="X383"/>
  <c r="V383"/>
  <c r="T383"/>
  <c r="P383"/>
  <c r="BI352"/>
  <c r="BH352"/>
  <c r="BG352"/>
  <c r="BF352"/>
  <c r="X352"/>
  <c r="V352"/>
  <c r="T352"/>
  <c r="P352"/>
  <c r="BI348"/>
  <c r="BH348"/>
  <c r="BG348"/>
  <c r="BF348"/>
  <c r="X348"/>
  <c r="V348"/>
  <c r="T348"/>
  <c r="P348"/>
  <c r="BK348" s="1"/>
  <c r="BI333"/>
  <c r="BH333"/>
  <c r="BG333"/>
  <c r="BF333"/>
  <c r="X333"/>
  <c r="V333"/>
  <c r="T333"/>
  <c r="P333"/>
  <c r="BI322"/>
  <c r="BH322"/>
  <c r="BG322"/>
  <c r="BF322"/>
  <c r="X322"/>
  <c r="V322"/>
  <c r="T322"/>
  <c r="P322"/>
  <c r="BI296"/>
  <c r="BH296"/>
  <c r="BG296"/>
  <c r="BF296"/>
  <c r="X296"/>
  <c r="V296"/>
  <c r="T296"/>
  <c r="P296"/>
  <c r="K296" s="1"/>
  <c r="BE296" s="1"/>
  <c r="BI290"/>
  <c r="BH290"/>
  <c r="BG290"/>
  <c r="BF290"/>
  <c r="X290"/>
  <c r="V290"/>
  <c r="T290"/>
  <c r="P290"/>
  <c r="BK290" s="1"/>
  <c r="BI262"/>
  <c r="BH262"/>
  <c r="BG262"/>
  <c r="BF262"/>
  <c r="X262"/>
  <c r="V262"/>
  <c r="T262"/>
  <c r="P262"/>
  <c r="BI232"/>
  <c r="BH232"/>
  <c r="BG232"/>
  <c r="BF232"/>
  <c r="X232"/>
  <c r="V232"/>
  <c r="T232"/>
  <c r="P232"/>
  <c r="BI217"/>
  <c r="BH217"/>
  <c r="BG217"/>
  <c r="BF217"/>
  <c r="X217"/>
  <c r="V217"/>
  <c r="T217"/>
  <c r="P217"/>
  <c r="K217" s="1"/>
  <c r="BE217" s="1"/>
  <c r="BI128"/>
  <c r="BH128"/>
  <c r="BG128"/>
  <c r="BF128"/>
  <c r="X128"/>
  <c r="X127"/>
  <c r="V128"/>
  <c r="V127" s="1"/>
  <c r="T128"/>
  <c r="T127"/>
  <c r="P128"/>
  <c r="K128" s="1"/>
  <c r="J122"/>
  <c r="J121"/>
  <c r="F119"/>
  <c r="E117"/>
  <c r="J92"/>
  <c r="J91"/>
  <c r="F89"/>
  <c r="E87"/>
  <c r="J18"/>
  <c r="E18"/>
  <c r="F122" s="1"/>
  <c r="J17"/>
  <c r="J15"/>
  <c r="E15"/>
  <c r="F91" s="1"/>
  <c r="J14"/>
  <c r="J12"/>
  <c r="J89" s="1"/>
  <c r="E7"/>
  <c r="E85" s="1"/>
  <c r="K39" i="2"/>
  <c r="K38"/>
  <c r="BA95" i="1"/>
  <c r="K37" i="2"/>
  <c r="AZ95" i="1"/>
  <c r="BI177" i="2"/>
  <c r="BH177"/>
  <c r="BG177"/>
  <c r="BF177"/>
  <c r="X177"/>
  <c r="V177"/>
  <c r="T177"/>
  <c r="P177"/>
  <c r="BI176"/>
  <c r="BH176"/>
  <c r="BG176"/>
  <c r="BF176"/>
  <c r="X176"/>
  <c r="V176"/>
  <c r="T176"/>
  <c r="P176"/>
  <c r="BI174"/>
  <c r="BH174"/>
  <c r="BG174"/>
  <c r="BF174"/>
  <c r="X174"/>
  <c r="V174"/>
  <c r="T174"/>
  <c r="P174"/>
  <c r="K174" s="1"/>
  <c r="BE174" s="1"/>
  <c r="BI173"/>
  <c r="BH173"/>
  <c r="BG173"/>
  <c r="BF173"/>
  <c r="X173"/>
  <c r="V173"/>
  <c r="T173"/>
  <c r="P173"/>
  <c r="BK173" s="1"/>
  <c r="BI152"/>
  <c r="BH152"/>
  <c r="BG152"/>
  <c r="BF152"/>
  <c r="X152"/>
  <c r="V152"/>
  <c r="T152"/>
  <c r="P152"/>
  <c r="BK152" s="1"/>
  <c r="BI138"/>
  <c r="BH138"/>
  <c r="BG138"/>
  <c r="BF138"/>
  <c r="X138"/>
  <c r="V138"/>
  <c r="T138"/>
  <c r="P138"/>
  <c r="K138" s="1"/>
  <c r="BE138" s="1"/>
  <c r="BI122"/>
  <c r="BH122"/>
  <c r="BG122"/>
  <c r="BF122"/>
  <c r="X122"/>
  <c r="V122"/>
  <c r="T122"/>
  <c r="P122"/>
  <c r="J116"/>
  <c r="F113"/>
  <c r="E111"/>
  <c r="J92"/>
  <c r="J91"/>
  <c r="F89"/>
  <c r="E87"/>
  <c r="J18"/>
  <c r="E18"/>
  <c r="F116" s="1"/>
  <c r="J17"/>
  <c r="J15"/>
  <c r="E15"/>
  <c r="F115" s="1"/>
  <c r="J14"/>
  <c r="J12"/>
  <c r="J113" s="1"/>
  <c r="E7"/>
  <c r="E85" s="1"/>
  <c r="L90" i="1"/>
  <c r="AM90"/>
  <c r="AM89"/>
  <c r="L89"/>
  <c r="AM87"/>
  <c r="L87"/>
  <c r="L85"/>
  <c r="L84"/>
  <c r="Q138" i="2"/>
  <c r="Q176"/>
  <c r="R520" i="3"/>
  <c r="Q348"/>
  <c r="Q498"/>
  <c r="R348"/>
  <c r="Q520"/>
  <c r="Q232"/>
  <c r="R186" i="4"/>
  <c r="R247"/>
  <c r="R216"/>
  <c r="R133"/>
  <c r="Q1755" i="5"/>
  <c r="Q1784"/>
  <c r="Q444"/>
  <c r="R2275"/>
  <c r="R1483"/>
  <c r="Q460"/>
  <c r="Q1043"/>
  <c r="R2094"/>
  <c r="R707"/>
  <c r="Q1862"/>
  <c r="R1133"/>
  <c r="R785"/>
  <c r="Q2231"/>
  <c r="Q2149"/>
  <c r="Q2082"/>
  <c r="R893"/>
  <c r="R626"/>
  <c r="Q2250"/>
  <c r="R2154"/>
  <c r="R2082"/>
  <c r="Q2283"/>
  <c r="Q1717"/>
  <c r="K2340"/>
  <c r="BE2340" s="1"/>
  <c r="BK2094"/>
  <c r="K849"/>
  <c r="BE849" s="1"/>
  <c r="Q189" i="6"/>
  <c r="R156"/>
  <c r="Q273"/>
  <c r="R211"/>
  <c r="R276"/>
  <c r="R141"/>
  <c r="Q201"/>
  <c r="BK130"/>
  <c r="K193"/>
  <c r="BE193" s="1"/>
  <c r="K151"/>
  <c r="BE151" s="1"/>
  <c r="BK177"/>
  <c r="Q170" i="7"/>
  <c r="R170"/>
  <c r="Q135"/>
  <c r="K217"/>
  <c r="K167"/>
  <c r="BE167"/>
  <c r="R174" i="2"/>
  <c r="R152"/>
  <c r="Q580" i="3"/>
  <c r="Q484"/>
  <c r="R217"/>
  <c r="Q491"/>
  <c r="Q487"/>
  <c r="R383"/>
  <c r="Q270" i="4"/>
  <c r="R144"/>
  <c r="Q149"/>
  <c r="Q158"/>
  <c r="K133"/>
  <c r="Q164"/>
  <c r="K261"/>
  <c r="BE261" s="1"/>
  <c r="BK230"/>
  <c r="BK158"/>
  <c r="Q1575" i="5"/>
  <c r="R2044"/>
  <c r="Q1058"/>
  <c r="Q2340"/>
  <c r="Q2099"/>
  <c r="Q769"/>
  <c r="R886"/>
  <c r="Q2129"/>
  <c r="Q1637"/>
  <c r="R2337"/>
  <c r="Q2199"/>
  <c r="Q2134"/>
  <c r="Q2080"/>
  <c r="Q754"/>
  <c r="R499"/>
  <c r="R2234"/>
  <c r="R2149"/>
  <c r="R1497"/>
  <c r="R2266"/>
  <c r="R1998"/>
  <c r="BK2250"/>
  <c r="BK2283"/>
  <c r="R173" i="2"/>
  <c r="Q177"/>
  <c r="BK177"/>
  <c r="K177"/>
  <c r="BE177" s="1"/>
  <c r="R491" i="3"/>
  <c r="Q480"/>
  <c r="Q296"/>
  <c r="R580"/>
  <c r="R484"/>
  <c r="R494"/>
  <c r="Q290"/>
  <c r="R498"/>
  <c r="R322"/>
  <c r="BK333"/>
  <c r="BE128"/>
  <c r="Q275" i="4"/>
  <c r="R173"/>
  <c r="R237"/>
  <c r="R176"/>
  <c r="R275"/>
  <c r="Q144"/>
  <c r="R210"/>
  <c r="Q173"/>
  <c r="Q210"/>
  <c r="R146"/>
  <c r="R2189" i="5"/>
  <c r="R1043"/>
  <c r="Q473"/>
  <c r="R1311"/>
  <c r="R880"/>
  <c r="Q2189"/>
  <c r="Q1931"/>
  <c r="R849"/>
  <c r="Q1483"/>
  <c r="R1175"/>
  <c r="Q2337"/>
  <c r="Q2270"/>
  <c r="Q2184"/>
  <c r="Q2164"/>
  <c r="R2089"/>
  <c r="Q1477"/>
  <c r="R633"/>
  <c r="R2139"/>
  <c r="R1877"/>
  <c r="Q723"/>
  <c r="R444"/>
  <c r="K2278"/>
  <c r="BE2278" s="1"/>
  <c r="K2184"/>
  <c r="BE2184" s="1"/>
  <c r="K2270"/>
  <c r="BE2270" s="1"/>
  <c r="BK2114"/>
  <c r="BK692"/>
  <c r="BK405"/>
  <c r="BK1784"/>
  <c r="BK1589"/>
  <c r="K620"/>
  <c r="BE620" s="1"/>
  <c r="K133"/>
  <c r="BE133" s="1"/>
  <c r="Q130" i="6"/>
  <c r="Q161"/>
  <c r="Q171"/>
  <c r="R233"/>
  <c r="R217"/>
  <c r="Q252"/>
  <c r="Q197"/>
  <c r="Q141"/>
  <c r="Q220"/>
  <c r="R239"/>
  <c r="Q156"/>
  <c r="BK201"/>
  <c r="K171"/>
  <c r="BE171" s="1"/>
  <c r="BK207"/>
  <c r="R198" i="7"/>
  <c r="Q213"/>
  <c r="Q177"/>
  <c r="R132"/>
  <c r="K148"/>
  <c r="Q198"/>
  <c r="BK209"/>
  <c r="K180"/>
  <c r="BE180" s="1"/>
  <c r="BK148"/>
  <c r="AU94" i="1"/>
  <c r="Q512" i="3"/>
  <c r="R262"/>
  <c r="Q476"/>
  <c r="R232"/>
  <c r="K490"/>
  <c r="BE490"/>
  <c r="R261" i="4"/>
  <c r="R160"/>
  <c r="Q168"/>
  <c r="R213"/>
  <c r="Q142"/>
  <c r="Q136"/>
  <c r="R142"/>
  <c r="K218"/>
  <c r="BE218"/>
  <c r="R2059" i="5"/>
  <c r="R676"/>
  <c r="R1755"/>
  <c r="Q2281"/>
  <c r="Q2094"/>
  <c r="Q833"/>
  <c r="R818"/>
  <c r="Q893"/>
  <c r="R1678"/>
  <c r="Q339"/>
  <c r="Q499"/>
  <c r="R2250"/>
  <c r="R2124"/>
  <c r="Q2044"/>
  <c r="R1058"/>
  <c r="Q886"/>
  <c r="Q2194"/>
  <c r="Q1929"/>
  <c r="R163"/>
  <c r="K2189"/>
  <c r="BE2189" s="1"/>
  <c r="BK2266"/>
  <c r="BK2159"/>
  <c r="K2066"/>
  <c r="BE2066" s="1"/>
  <c r="Q261" i="6"/>
  <c r="R250"/>
  <c r="R166"/>
  <c r="R151"/>
  <c r="R245"/>
  <c r="Q223"/>
  <c r="Q146"/>
  <c r="BK166"/>
  <c r="BK197"/>
  <c r="R167" i="7"/>
  <c r="R209"/>
  <c r="R154"/>
  <c r="R189"/>
  <c r="BK213"/>
  <c r="R177" i="2"/>
  <c r="Q122"/>
  <c r="R487" i="3"/>
  <c r="Q383"/>
  <c r="R528"/>
  <c r="R490"/>
  <c r="R386"/>
  <c r="K520"/>
  <c r="BE520" s="1"/>
  <c r="K352"/>
  <c r="BE352" s="1"/>
  <c r="Q247" i="4"/>
  <c r="R270"/>
  <c r="Q160"/>
  <c r="Q146"/>
  <c r="Q186"/>
  <c r="R141"/>
  <c r="R153"/>
  <c r="K254"/>
  <c r="BE254"/>
  <c r="BK133"/>
  <c r="Q1678" i="5"/>
  <c r="Q487"/>
  <c r="Q148"/>
  <c r="K2281"/>
  <c r="Q1877"/>
  <c r="R1929"/>
  <c r="Q785"/>
  <c r="R487"/>
  <c r="R2231"/>
  <c r="R2144"/>
  <c r="R2030"/>
  <c r="Q864"/>
  <c r="R2129"/>
  <c r="R1618"/>
  <c r="BK2281"/>
  <c r="BK2104"/>
  <c r="BK833"/>
  <c r="K2174"/>
  <c r="BE2174" s="1"/>
  <c r="BK2199"/>
  <c r="BK2129"/>
  <c r="BK1717"/>
  <c r="K1043"/>
  <c r="BE1043" s="1"/>
  <c r="Q134" i="6"/>
  <c r="Q173"/>
  <c r="R134"/>
  <c r="R197"/>
  <c r="R215"/>
  <c r="R282"/>
  <c r="Q239"/>
  <c r="K279"/>
  <c r="BK276"/>
  <c r="K217"/>
  <c r="BE217" s="1"/>
  <c r="BK270"/>
  <c r="K211"/>
  <c r="BE211" s="1"/>
  <c r="Q217" i="7"/>
  <c r="Q203"/>
  <c r="R142"/>
  <c r="Q148"/>
  <c r="BK217"/>
  <c r="BK177"/>
  <c r="BK135"/>
  <c r="Q173" i="2"/>
  <c r="R485" i="3"/>
  <c r="R290"/>
  <c r="Q352"/>
  <c r="R128"/>
  <c r="K573"/>
  <c r="BE573" s="1"/>
  <c r="BK484"/>
  <c r="BK383"/>
  <c r="Q241" i="4"/>
  <c r="R241"/>
  <c r="R158"/>
  <c r="Q205"/>
  <c r="R1823" i="5"/>
  <c r="R209"/>
  <c r="Q1604"/>
  <c r="R339"/>
  <c r="Q2169"/>
  <c r="Q818"/>
  <c r="Q1439"/>
  <c r="Q2278"/>
  <c r="R1784"/>
  <c r="R1439"/>
  <c r="R338"/>
  <c r="R178"/>
  <c r="Q1073"/>
  <c r="Q2014"/>
  <c r="R692"/>
  <c r="R2281"/>
  <c r="Q2174"/>
  <c r="R2104"/>
  <c r="R1931"/>
  <c r="R2119"/>
  <c r="Q660"/>
  <c r="BK2310"/>
  <c r="BK1633"/>
  <c r="BK2099"/>
  <c r="BK880"/>
  <c r="BK178"/>
  <c r="BK473"/>
  <c r="R279" i="6"/>
  <c r="Q177"/>
  <c r="R181"/>
  <c r="Q282"/>
  <c r="R173"/>
  <c r="R270"/>
  <c r="R226"/>
  <c r="BK245"/>
  <c r="K220"/>
  <c r="BE220" s="1"/>
  <c r="Q167" i="7"/>
  <c r="R213"/>
  <c r="R174"/>
  <c r="Q174"/>
  <c r="Q180"/>
  <c r="K198"/>
  <c r="BE198"/>
  <c r="R176" i="2"/>
  <c r="Q174"/>
  <c r="R122"/>
  <c r="K122"/>
  <c r="BE122" s="1"/>
  <c r="Q322" i="3"/>
  <c r="R573"/>
  <c r="Q386"/>
  <c r="R512"/>
  <c r="Q262"/>
  <c r="Q494"/>
  <c r="BK580"/>
  <c r="Q224" i="4"/>
  <c r="Q153"/>
  <c r="Q222"/>
  <c r="R149"/>
  <c r="R218"/>
  <c r="R164"/>
  <c r="Q216"/>
  <c r="R194"/>
  <c r="Q133"/>
  <c r="BK136"/>
  <c r="BK160"/>
  <c r="Q2062" i="5"/>
  <c r="Q1998"/>
  <c r="Q1088"/>
  <c r="R480"/>
  <c r="Q1903"/>
  <c r="R1103"/>
  <c r="R194"/>
  <c r="Q2104"/>
  <c r="Q1148"/>
  <c r="R224"/>
  <c r="R1073"/>
  <c r="R2340"/>
  <c r="R2179"/>
  <c r="R1903"/>
  <c r="Q981"/>
  <c r="Q849"/>
  <c r="R492"/>
  <c r="R1118"/>
  <c r="Q1823"/>
  <c r="Q1561"/>
  <c r="Q163"/>
  <c r="R833"/>
  <c r="Q178"/>
  <c r="R2270"/>
  <c r="R2174"/>
  <c r="Q2139"/>
  <c r="R2109"/>
  <c r="Q2066"/>
  <c r="R1575"/>
  <c r="Q801"/>
  <c r="Q707"/>
  <c r="Q209"/>
  <c r="R2278"/>
  <c r="R2194"/>
  <c r="Q2159"/>
  <c r="R2086"/>
  <c r="R1970"/>
  <c r="R660"/>
  <c r="Q2154"/>
  <c r="R2066"/>
  <c r="Q1769"/>
  <c r="Q620"/>
  <c r="K1175"/>
  <c r="BE1175" s="1"/>
  <c r="Q250" i="6"/>
  <c r="R177"/>
  <c r="Q207"/>
  <c r="Q151"/>
  <c r="R193"/>
  <c r="Q215"/>
  <c r="R261"/>
  <c r="R201"/>
  <c r="Q279"/>
  <c r="Q181"/>
  <c r="R128" i="7"/>
  <c r="Q209"/>
  <c r="Q161"/>
  <c r="R138" i="2"/>
  <c r="BK176"/>
  <c r="Q528" i="3"/>
  <c r="R476"/>
  <c r="BK491"/>
  <c r="Q213" i="4"/>
  <c r="R224"/>
  <c r="Q254"/>
  <c r="R136"/>
  <c r="BK176"/>
  <c r="BK141"/>
  <c r="BK738" i="5"/>
  <c r="R1769"/>
  <c r="R405"/>
  <c r="R2159"/>
  <c r="R1477"/>
  <c r="Q1589"/>
  <c r="Q2124"/>
  <c r="R723"/>
  <c r="Q633"/>
  <c r="R1148"/>
  <c r="R1633"/>
  <c r="Q1497"/>
  <c r="Q2310"/>
  <c r="R2184"/>
  <c r="Q2114"/>
  <c r="R1604"/>
  <c r="R615"/>
  <c r="R2216"/>
  <c r="Q1640"/>
  <c r="BK2194"/>
  <c r="BK1477"/>
  <c r="BK2149"/>
  <c r="BK2014"/>
  <c r="R223" i="6"/>
  <c r="R273"/>
  <c r="Q276"/>
  <c r="R161"/>
  <c r="R146"/>
  <c r="R220"/>
  <c r="R207"/>
  <c r="K261"/>
  <c r="BE261"/>
  <c r="BK279"/>
  <c r="K181"/>
  <c r="BE181"/>
  <c r="R177" i="7"/>
  <c r="R183"/>
  <c r="Q132"/>
  <c r="Q142"/>
  <c r="BK174"/>
  <c r="BK128"/>
  <c r="Q152" i="2"/>
  <c r="Q490" i="3"/>
  <c r="Q390"/>
  <c r="Q128"/>
  <c r="Q333"/>
  <c r="Q485"/>
  <c r="R480"/>
  <c r="BK485"/>
  <c r="K322"/>
  <c r="BE322"/>
  <c r="Q237" i="4"/>
  <c r="Q230"/>
  <c r="Q181"/>
  <c r="Q194"/>
  <c r="Q245"/>
  <c r="Q140"/>
  <c r="Q218"/>
  <c r="K241"/>
  <c r="BE241" s="1"/>
  <c r="BK142"/>
  <c r="BK164"/>
  <c r="K213"/>
  <c r="BE213" s="1"/>
  <c r="Q1103" i="5"/>
  <c r="Q2059"/>
  <c r="R460"/>
  <c r="Q2234"/>
  <c r="Q1480"/>
  <c r="Q1175"/>
  <c r="R1717"/>
  <c r="Q692"/>
  <c r="R620"/>
  <c r="Q194"/>
  <c r="R473"/>
  <c r="R769"/>
  <c r="Q2216"/>
  <c r="Q2144"/>
  <c r="Q2089"/>
  <c r="Q738"/>
  <c r="Q480"/>
  <c r="R2272"/>
  <c r="R2134"/>
  <c r="R738"/>
  <c r="Q2086"/>
  <c r="Q626"/>
  <c r="BK2201"/>
  <c r="K785"/>
  <c r="BE785" s="1"/>
  <c r="BK1497"/>
  <c r="R171" i="6"/>
  <c r="Q137"/>
  <c r="Q211"/>
  <c r="K233"/>
  <c r="BE233"/>
  <c r="K250"/>
  <c r="BE250"/>
  <c r="K156"/>
  <c r="BE156" s="1"/>
  <c r="Q183" i="7"/>
  <c r="R148"/>
  <c r="R161"/>
  <c r="R180"/>
  <c r="K189"/>
  <c r="BE189" s="1"/>
  <c r="K132"/>
  <c r="BE132"/>
  <c r="Q573" i="3"/>
  <c r="Q217"/>
  <c r="R296"/>
  <c r="R333"/>
  <c r="R390"/>
  <c r="R352"/>
  <c r="BK322"/>
  <c r="BK487"/>
  <c r="BK262"/>
  <c r="BK232"/>
  <c r="R245" i="4"/>
  <c r="R181"/>
  <c r="R140"/>
  <c r="R205"/>
  <c r="Q176"/>
  <c r="Q261"/>
  <c r="R222"/>
  <c r="R254"/>
  <c r="Q200"/>
  <c r="R230"/>
  <c r="R168"/>
  <c r="R200"/>
  <c r="Q141"/>
  <c r="BK173"/>
  <c r="BK186"/>
  <c r="R2014" i="5"/>
  <c r="R1561"/>
  <c r="R981"/>
  <c r="R2062"/>
  <c r="Q1118"/>
  <c r="Q224"/>
  <c r="R133"/>
  <c r="R2199"/>
  <c r="R2114"/>
  <c r="Q1633"/>
  <c r="Q676"/>
  <c r="Q1618"/>
  <c r="Q405"/>
  <c r="Q2201"/>
  <c r="Q2030"/>
  <c r="R1637"/>
  <c r="R754"/>
  <c r="Q1133"/>
  <c r="R629"/>
  <c r="Q1311"/>
  <c r="Q880"/>
  <c r="R1640"/>
  <c r="Q492"/>
  <c r="Q133"/>
  <c r="R1589"/>
  <c r="Q615"/>
  <c r="R2310"/>
  <c r="Q2266"/>
  <c r="Q2179"/>
  <c r="R2164"/>
  <c r="Q2119"/>
  <c r="Q1970"/>
  <c r="R1088"/>
  <c r="Q629"/>
  <c r="Q338"/>
  <c r="R2283"/>
  <c r="Q2272"/>
  <c r="R2201"/>
  <c r="R2169"/>
  <c r="Q2109"/>
  <c r="R2080"/>
  <c r="R1480"/>
  <c r="R864"/>
  <c r="Q2275"/>
  <c r="R2099"/>
  <c r="R1862"/>
  <c r="R801"/>
  <c r="R148"/>
  <c r="BK2275"/>
  <c r="BK2169"/>
  <c r="K1877"/>
  <c r="BE1877" s="1"/>
  <c r="BK1073"/>
  <c r="K2234"/>
  <c r="BE2234" s="1"/>
  <c r="BK2144"/>
  <c r="BK633"/>
  <c r="K2124"/>
  <c r="BE2124" s="1"/>
  <c r="BK492"/>
  <c r="BK2086"/>
  <c r="K981"/>
  <c r="BE981" s="1"/>
  <c r="BK224"/>
  <c r="K2080"/>
  <c r="BE2080" s="1"/>
  <c r="K1483"/>
  <c r="BE1483" s="1"/>
  <c r="Q226" i="6"/>
  <c r="Q193"/>
  <c r="Q233"/>
  <c r="R130"/>
  <c r="BK161"/>
  <c r="R137"/>
  <c r="Q245"/>
  <c r="R189"/>
  <c r="Q166"/>
  <c r="R252"/>
  <c r="Q270"/>
  <c r="Q217"/>
  <c r="BK239"/>
  <c r="K137"/>
  <c r="BE137" s="1"/>
  <c r="K226"/>
  <c r="BE226" s="1"/>
  <c r="K134"/>
  <c r="BE134" s="1"/>
  <c r="Q154" i="7"/>
  <c r="R217"/>
  <c r="Q128"/>
  <c r="Q189"/>
  <c r="R206"/>
  <c r="Q206"/>
  <c r="R203"/>
  <c r="R135"/>
  <c r="BK170"/>
  <c r="BK237" i="4" l="1"/>
  <c r="BK194"/>
  <c r="BK1058" i="5"/>
  <c r="K2216"/>
  <c r="BE2216" s="1"/>
  <c r="K282" i="6"/>
  <c r="BE282" s="1"/>
  <c r="BK2337" i="5"/>
  <c r="BK2282" s="1"/>
  <c r="K2282" s="1"/>
  <c r="K108" s="1"/>
  <c r="Q132" i="4"/>
  <c r="X139"/>
  <c r="X131" s="1"/>
  <c r="V148"/>
  <c r="R223"/>
  <c r="J105" s="1"/>
  <c r="X121" i="2"/>
  <c r="T172"/>
  <c r="T120" s="1"/>
  <c r="T119" s="1"/>
  <c r="AW95" i="1" s="1"/>
  <c r="X497" i="3"/>
  <c r="X492"/>
  <c r="X132" i="4"/>
  <c r="Q139"/>
  <c r="I99" s="1"/>
  <c r="T148"/>
  <c r="T223"/>
  <c r="R121" i="2"/>
  <c r="R497" i="3"/>
  <c r="R159" i="4"/>
  <c r="Q223"/>
  <c r="I105" s="1"/>
  <c r="X216" i="3"/>
  <c r="V483"/>
  <c r="T132" i="4"/>
  <c r="R139"/>
  <c r="J99" s="1"/>
  <c r="X148"/>
  <c r="V217"/>
  <c r="T246"/>
  <c r="X132" i="5"/>
  <c r="X131" s="1"/>
  <c r="V1603"/>
  <c r="V1639"/>
  <c r="R1930"/>
  <c r="J103" s="1"/>
  <c r="V2085"/>
  <c r="V2200"/>
  <c r="V2282"/>
  <c r="T140" i="6"/>
  <c r="Q172"/>
  <c r="I103" s="1"/>
  <c r="X216"/>
  <c r="X251"/>
  <c r="V275"/>
  <c r="V274"/>
  <c r="V121" i="2"/>
  <c r="Q172"/>
  <c r="I99" s="1"/>
  <c r="V216" i="3"/>
  <c r="V126" s="1"/>
  <c r="Q497"/>
  <c r="I103"/>
  <c r="R132" i="4"/>
  <c r="V139"/>
  <c r="Q148"/>
  <c r="I102" s="1"/>
  <c r="Q246"/>
  <c r="I106" s="1"/>
  <c r="T132" i="5"/>
  <c r="T131" s="1"/>
  <c r="T1603"/>
  <c r="R1603"/>
  <c r="J99" s="1"/>
  <c r="Q2085"/>
  <c r="I105" s="1"/>
  <c r="Q140" i="6"/>
  <c r="I102" s="1"/>
  <c r="Q216"/>
  <c r="I104" s="1"/>
  <c r="BK275"/>
  <c r="BK274" s="1"/>
  <c r="K274" s="1"/>
  <c r="K106" s="1"/>
  <c r="T121" i="2"/>
  <c r="Q216" i="3"/>
  <c r="R483"/>
  <c r="J100" s="1"/>
  <c r="T159" i="4"/>
  <c r="Q217"/>
  <c r="I104" s="1"/>
  <c r="X246"/>
  <c r="Q1603" i="5"/>
  <c r="I99" s="1"/>
  <c r="V1930"/>
  <c r="T2200"/>
  <c r="T2282"/>
  <c r="X140" i="6"/>
  <c r="X135"/>
  <c r="Q251"/>
  <c r="I105" s="1"/>
  <c r="X131" i="7"/>
  <c r="X126" s="1"/>
  <c r="Q121" i="2"/>
  <c r="Q120"/>
  <c r="I97" s="1"/>
  <c r="X483" i="3"/>
  <c r="R217" i="4"/>
  <c r="J104" s="1"/>
  <c r="R246"/>
  <c r="J106" s="1"/>
  <c r="X1930" i="5"/>
  <c r="R2282"/>
  <c r="J108" s="1"/>
  <c r="T216" i="6"/>
  <c r="T251"/>
  <c r="R275"/>
  <c r="R274" s="1"/>
  <c r="J106" s="1"/>
  <c r="V131" i="7"/>
  <c r="V126"/>
  <c r="V132" i="5"/>
  <c r="Q1639"/>
  <c r="Q2200"/>
  <c r="I106" s="1"/>
  <c r="V2271"/>
  <c r="R2271"/>
  <c r="J107" s="1"/>
  <c r="V140" i="6"/>
  <c r="R172"/>
  <c r="J103" s="1"/>
  <c r="R251"/>
  <c r="J105" s="1"/>
  <c r="T131" i="7"/>
  <c r="T126" s="1"/>
  <c r="T125" s="1"/>
  <c r="AW101" i="1" s="1"/>
  <c r="V172" i="2"/>
  <c r="V159" i="4"/>
  <c r="X217"/>
  <c r="V246"/>
  <c r="T1639" i="5"/>
  <c r="T1930"/>
  <c r="R2085"/>
  <c r="J105" s="1"/>
  <c r="Q2282"/>
  <c r="I108" s="1"/>
  <c r="T172" i="6"/>
  <c r="X275"/>
  <c r="X274" s="1"/>
  <c r="R216" i="3"/>
  <c r="T497"/>
  <c r="T492"/>
  <c r="BK132" i="4"/>
  <c r="K132" s="1"/>
  <c r="K98" s="1"/>
  <c r="Q159"/>
  <c r="V223"/>
  <c r="Q132" i="5"/>
  <c r="R1639"/>
  <c r="T2085"/>
  <c r="R2200"/>
  <c r="J106" s="1"/>
  <c r="X2271"/>
  <c r="Q2271"/>
  <c r="I107" s="1"/>
  <c r="V172" i="6"/>
  <c r="R216"/>
  <c r="T275"/>
  <c r="T274"/>
  <c r="Q131" i="7"/>
  <c r="I99" s="1"/>
  <c r="X172" i="2"/>
  <c r="T483" i="3"/>
  <c r="T126" s="1"/>
  <c r="Q483"/>
  <c r="I100"/>
  <c r="V132" i="4"/>
  <c r="V131" s="1"/>
  <c r="X159"/>
  <c r="X147" s="1"/>
  <c r="X223"/>
  <c r="T202" i="7"/>
  <c r="T201"/>
  <c r="R172" i="2"/>
  <c r="J99" s="1"/>
  <c r="T216" i="3"/>
  <c r="V497"/>
  <c r="V492" s="1"/>
  <c r="T139" i="4"/>
  <c r="R148"/>
  <c r="J102" s="1"/>
  <c r="T217"/>
  <c r="R132" i="5"/>
  <c r="J98" s="1"/>
  <c r="X1603"/>
  <c r="X1639"/>
  <c r="Q1930"/>
  <c r="I103" s="1"/>
  <c r="X2085"/>
  <c r="X2200"/>
  <c r="T2271"/>
  <c r="X2282"/>
  <c r="R140" i="6"/>
  <c r="J102" s="1"/>
  <c r="X172"/>
  <c r="V216"/>
  <c r="V251"/>
  <c r="V135" s="1"/>
  <c r="V127" s="1"/>
  <c r="Q275"/>
  <c r="Q274" s="1"/>
  <c r="I106" s="1"/>
  <c r="R131" i="7"/>
  <c r="J99" s="1"/>
  <c r="V202"/>
  <c r="V201" s="1"/>
  <c r="X202"/>
  <c r="X201" s="1"/>
  <c r="Q202"/>
  <c r="R202"/>
  <c r="Q145" i="4"/>
  <c r="I100"/>
  <c r="R274"/>
  <c r="R273" s="1"/>
  <c r="J109" s="1"/>
  <c r="Q127" i="3"/>
  <c r="I98" s="1"/>
  <c r="R127"/>
  <c r="J98" s="1"/>
  <c r="Q274" i="4"/>
  <c r="Q273" s="1"/>
  <c r="I109" s="1"/>
  <c r="Q493" i="3"/>
  <c r="I102"/>
  <c r="Q572"/>
  <c r="I104"/>
  <c r="Q269" i="4"/>
  <c r="Q268" s="1"/>
  <c r="I107" s="1"/>
  <c r="Q133" i="6"/>
  <c r="I99" s="1"/>
  <c r="R269" i="4"/>
  <c r="R268" s="1"/>
  <c r="J107" s="1"/>
  <c r="R129" i="6"/>
  <c r="R579" i="3"/>
  <c r="J105" s="1"/>
  <c r="Q1636" i="5"/>
  <c r="I100" s="1"/>
  <c r="R1636"/>
  <c r="J100" s="1"/>
  <c r="R2081"/>
  <c r="J104" s="1"/>
  <c r="R2339"/>
  <c r="J110" s="1"/>
  <c r="Q2081"/>
  <c r="I104" s="1"/>
  <c r="Q129" i="6"/>
  <c r="Q128" s="1"/>
  <c r="I97" s="1"/>
  <c r="R133"/>
  <c r="J99"/>
  <c r="Q2339" i="5"/>
  <c r="Q2338" s="1"/>
  <c r="I109" s="1"/>
  <c r="BK129" i="6"/>
  <c r="K129" s="1"/>
  <c r="K98" s="1"/>
  <c r="Q579" i="3"/>
  <c r="I105"/>
  <c r="R493"/>
  <c r="J102" s="1"/>
  <c r="R572"/>
  <c r="J104" s="1"/>
  <c r="BK579"/>
  <c r="K579" s="1"/>
  <c r="K105" s="1"/>
  <c r="R145" i="4"/>
  <c r="J100" s="1"/>
  <c r="BK274"/>
  <c r="K274" s="1"/>
  <c r="K110" s="1"/>
  <c r="Q136" i="6"/>
  <c r="I101" s="1"/>
  <c r="R136"/>
  <c r="BK127" i="7"/>
  <c r="K127" s="1"/>
  <c r="K98" s="1"/>
  <c r="Q127"/>
  <c r="R127"/>
  <c r="Q197"/>
  <c r="Q196" s="1"/>
  <c r="I100" s="1"/>
  <c r="R197"/>
  <c r="R196" s="1"/>
  <c r="J100" s="1"/>
  <c r="BK212"/>
  <c r="K212" s="1"/>
  <c r="K104" s="1"/>
  <c r="Q212"/>
  <c r="I104"/>
  <c r="R212"/>
  <c r="J104" s="1"/>
  <c r="BK216"/>
  <c r="K216" s="1"/>
  <c r="K105" s="1"/>
  <c r="Q216"/>
  <c r="I105"/>
  <c r="R216"/>
  <c r="J105" s="1"/>
  <c r="F91"/>
  <c r="BE148"/>
  <c r="J89"/>
  <c r="F92"/>
  <c r="E115"/>
  <c r="BE217"/>
  <c r="F92" i="6"/>
  <c r="J121"/>
  <c r="F91"/>
  <c r="E85"/>
  <c r="BE279"/>
  <c r="E85" i="5"/>
  <c r="F127"/>
  <c r="J89"/>
  <c r="F126"/>
  <c r="BE473"/>
  <c r="BE2104"/>
  <c r="BE2281"/>
  <c r="BE1058"/>
  <c r="BE2337"/>
  <c r="F91" i="4"/>
  <c r="E85"/>
  <c r="F92"/>
  <c r="J124"/>
  <c r="BE237"/>
  <c r="BE176"/>
  <c r="BE133"/>
  <c r="BE186"/>
  <c r="Q119" i="2"/>
  <c r="I96" s="1"/>
  <c r="K30" s="1"/>
  <c r="AS95" i="1" s="1"/>
  <c r="E115" i="3"/>
  <c r="F92"/>
  <c r="J119"/>
  <c r="F121"/>
  <c r="J89" i="2"/>
  <c r="F92"/>
  <c r="E109"/>
  <c r="F91"/>
  <c r="F36"/>
  <c r="BC95" i="1" s="1"/>
  <c r="K498" i="3"/>
  <c r="BE498"/>
  <c r="K333"/>
  <c r="BE333" s="1"/>
  <c r="BK490"/>
  <c r="BK483"/>
  <c r="K483" s="1"/>
  <c r="K100" s="1"/>
  <c r="K36" i="4"/>
  <c r="AY97" i="1" s="1"/>
  <c r="K36" i="5"/>
  <c r="AY98" i="1" s="1"/>
  <c r="K36" i="2"/>
  <c r="AY95" i="1" s="1"/>
  <c r="F37" i="3"/>
  <c r="BD96" i="1" s="1"/>
  <c r="K615" i="5"/>
  <c r="BE615" s="1"/>
  <c r="BK163"/>
  <c r="K1823"/>
  <c r="BE1823" s="1"/>
  <c r="BK2044"/>
  <c r="BK2124"/>
  <c r="BK1862"/>
  <c r="BK1877"/>
  <c r="BK2340"/>
  <c r="BK2339" s="1"/>
  <c r="K2339" s="1"/>
  <c r="K110" s="1"/>
  <c r="BK1118"/>
  <c r="K2275"/>
  <c r="BE2275" s="1"/>
  <c r="K2169"/>
  <c r="BE2169" s="1"/>
  <c r="BK1755"/>
  <c r="K1970"/>
  <c r="BE1970" s="1"/>
  <c r="K1604"/>
  <c r="BE1604" s="1"/>
  <c r="BK499"/>
  <c r="K1477"/>
  <c r="BE1477" s="1"/>
  <c r="K1497"/>
  <c r="BE1497" s="1"/>
  <c r="BK2179"/>
  <c r="BK1483"/>
  <c r="K1088"/>
  <c r="BE1088" s="1"/>
  <c r="BK261" i="6"/>
  <c r="BK156"/>
  <c r="F37"/>
  <c r="BD99" i="1" s="1"/>
  <c r="K36" i="7"/>
  <c r="AY101" i="1" s="1"/>
  <c r="BK180" i="7"/>
  <c r="K173" i="2"/>
  <c r="BE173" s="1"/>
  <c r="F36" i="3"/>
  <c r="BC96" i="1" s="1"/>
  <c r="BK270" i="4"/>
  <c r="BK269" s="1"/>
  <c r="K269" s="1"/>
  <c r="K108" s="1"/>
  <c r="K2099" i="5"/>
  <c r="BE2099" s="1"/>
  <c r="K2164"/>
  <c r="BE2164" s="1"/>
  <c r="BK1043"/>
  <c r="BK2134"/>
  <c r="K492"/>
  <c r="BE492" s="1"/>
  <c r="BK194"/>
  <c r="F38"/>
  <c r="BE98" i="1" s="1"/>
  <c r="K176" i="2"/>
  <c r="BE176" s="1"/>
  <c r="BK512" i="3"/>
  <c r="BK573"/>
  <c r="BK572" s="1"/>
  <c r="K572" s="1"/>
  <c r="K104" s="1"/>
  <c r="K383"/>
  <c r="BE383" s="1"/>
  <c r="F39"/>
  <c r="BF96" i="1" s="1"/>
  <c r="K275" i="4"/>
  <c r="BE275" s="1"/>
  <c r="K769" i="5"/>
  <c r="BE769" s="1"/>
  <c r="K339"/>
  <c r="BE339" s="1"/>
  <c r="BK2184"/>
  <c r="K2129"/>
  <c r="BE2129" s="1"/>
  <c r="BK849"/>
  <c r="BK2109"/>
  <c r="K1633"/>
  <c r="BE1633" s="1"/>
  <c r="BK2174"/>
  <c r="BK886"/>
  <c r="K2139"/>
  <c r="BE2139" s="1"/>
  <c r="K405"/>
  <c r="BE405" s="1"/>
  <c r="BK2189"/>
  <c r="BK2119"/>
  <c r="BK2080"/>
  <c r="BK2030"/>
  <c r="K2062"/>
  <c r="BE2062" s="1"/>
  <c r="K2310"/>
  <c r="BE2310" s="1"/>
  <c r="K1903"/>
  <c r="BE1903" s="1"/>
  <c r="K801"/>
  <c r="BE801" s="1"/>
  <c r="K2094"/>
  <c r="BE2094" s="1"/>
  <c r="K2250"/>
  <c r="BE2250" s="1"/>
  <c r="BK1998"/>
  <c r="F36" i="6"/>
  <c r="BC99" i="1" s="1"/>
  <c r="F38" i="7"/>
  <c r="BE101" i="1" s="1"/>
  <c r="BE170" i="7"/>
  <c r="K152" i="2"/>
  <c r="BE152" s="1"/>
  <c r="K487" i="3"/>
  <c r="BE487" s="1"/>
  <c r="BK390"/>
  <c r="K484"/>
  <c r="BE484"/>
  <c r="K386"/>
  <c r="BE386" s="1"/>
  <c r="BK494"/>
  <c r="BK493" s="1"/>
  <c r="K493" s="1"/>
  <c r="K102" s="1"/>
  <c r="K485"/>
  <c r="BE485" s="1"/>
  <c r="BK144" i="4"/>
  <c r="BK139" s="1"/>
  <c r="K139" s="1"/>
  <c r="K99" s="1"/>
  <c r="F39"/>
  <c r="BF97" i="1" s="1"/>
  <c r="BK620" i="5"/>
  <c r="BK754"/>
  <c r="BK981"/>
  <c r="K660"/>
  <c r="BE660" s="1"/>
  <c r="BK2234"/>
  <c r="BK148"/>
  <c r="BK1175"/>
  <c r="BK444"/>
  <c r="BK723"/>
  <c r="K707"/>
  <c r="BE707" s="1"/>
  <c r="K1784"/>
  <c r="BE1784" s="1"/>
  <c r="K270" i="6"/>
  <c r="BE270" s="1"/>
  <c r="K36"/>
  <c r="AY99" i="1" s="1"/>
  <c r="BK142" i="7"/>
  <c r="BK161"/>
  <c r="BK189"/>
  <c r="K135"/>
  <c r="BE135" s="1"/>
  <c r="BK167"/>
  <c r="K213"/>
  <c r="BE213"/>
  <c r="K209"/>
  <c r="BE209" s="1"/>
  <c r="BK138" i="2"/>
  <c r="K232" i="3"/>
  <c r="BE232"/>
  <c r="K580"/>
  <c r="BE580"/>
  <c r="F38"/>
  <c r="BE96" i="1" s="1"/>
  <c r="K633" i="5"/>
  <c r="BE633"/>
  <c r="K676"/>
  <c r="BE676" s="1"/>
  <c r="F39"/>
  <c r="BF98" i="1" s="1"/>
  <c r="F39" i="2"/>
  <c r="BF95" i="1" s="1"/>
  <c r="K476" i="3"/>
  <c r="BE476"/>
  <c r="K491"/>
  <c r="BE491" s="1"/>
  <c r="BK254" i="4"/>
  <c r="F37"/>
  <c r="BD97" i="1" s="1"/>
  <c r="BK338" i="5"/>
  <c r="K2086"/>
  <c r="BE2086" s="1"/>
  <c r="K2114"/>
  <c r="BE2114" s="1"/>
  <c r="K178"/>
  <c r="BE178" s="1"/>
  <c r="BK1439"/>
  <c r="K2194"/>
  <c r="BE2194" s="1"/>
  <c r="BK1637"/>
  <c r="BK1636" s="1"/>
  <c r="K1636" s="1"/>
  <c r="K100" s="1"/>
  <c r="K1575"/>
  <c r="BE1575" s="1"/>
  <c r="BK1311"/>
  <c r="F38" i="6"/>
  <c r="BE99" i="1" s="1"/>
  <c r="K128" i="7"/>
  <c r="BE128" s="1"/>
  <c r="K154"/>
  <c r="BE154"/>
  <c r="K183"/>
  <c r="BE183" s="1"/>
  <c r="BK203"/>
  <c r="BK202" s="1"/>
  <c r="K202" s="1"/>
  <c r="K103" s="1"/>
  <c r="K177"/>
  <c r="BE177" s="1"/>
  <c r="K206"/>
  <c r="BE206" s="1"/>
  <c r="F38" i="2"/>
  <c r="BE95" i="1" s="1"/>
  <c r="BK352" i="3"/>
  <c r="K290"/>
  <c r="BE290" s="1"/>
  <c r="F38" i="4"/>
  <c r="BE97" i="1" s="1"/>
  <c r="K2059" i="5"/>
  <c r="BE2059" s="1"/>
  <c r="BK2066"/>
  <c r="K2144"/>
  <c r="BE2144" s="1"/>
  <c r="BK1480"/>
  <c r="K1589"/>
  <c r="BE1589" s="1"/>
  <c r="K1717"/>
  <c r="BE1717" s="1"/>
  <c r="K880"/>
  <c r="BE880" s="1"/>
  <c r="K1929"/>
  <c r="BE1929"/>
  <c r="BK2082"/>
  <c r="BK2081" s="1"/>
  <c r="K2081" s="1"/>
  <c r="K104" s="1"/>
  <c r="K692"/>
  <c r="BE692" s="1"/>
  <c r="BK209"/>
  <c r="BK2231"/>
  <c r="BK2089"/>
  <c r="K2149"/>
  <c r="BE2149" s="1"/>
  <c r="BK1931"/>
  <c r="K207" i="6"/>
  <c r="BE207"/>
  <c r="K215"/>
  <c r="BE215" s="1"/>
  <c r="BK233"/>
  <c r="K141"/>
  <c r="BE141"/>
  <c r="BK151"/>
  <c r="BK171"/>
  <c r="BK250"/>
  <c r="BK217"/>
  <c r="K197"/>
  <c r="BE197" s="1"/>
  <c r="K173"/>
  <c r="BE173" s="1"/>
  <c r="K130"/>
  <c r="BE130" s="1"/>
  <c r="BK211"/>
  <c r="BK181"/>
  <c r="BK137"/>
  <c r="BK136" s="1"/>
  <c r="K136" s="1"/>
  <c r="K101" s="1"/>
  <c r="F36" i="7"/>
  <c r="BC101" i="1" s="1"/>
  <c r="BK153" i="4"/>
  <c r="BK148" s="1"/>
  <c r="K148" s="1"/>
  <c r="K102" s="1"/>
  <c r="K158"/>
  <c r="BE158" s="1"/>
  <c r="BK181"/>
  <c r="K149"/>
  <c r="BE149" s="1"/>
  <c r="K142"/>
  <c r="BE142" s="1"/>
  <c r="K141"/>
  <c r="BE141"/>
  <c r="BK210"/>
  <c r="K205"/>
  <c r="BE205" s="1"/>
  <c r="BK218"/>
  <c r="BK213"/>
  <c r="BK245"/>
  <c r="K164"/>
  <c r="BE164" s="1"/>
  <c r="F36" i="5"/>
  <c r="BC98" i="1" s="1"/>
  <c r="F37" i="2"/>
  <c r="BD95" i="1" s="1"/>
  <c r="BK217" i="3"/>
  <c r="BK296"/>
  <c r="BK216" i="4"/>
  <c r="K224"/>
  <c r="BE224" s="1"/>
  <c r="K160"/>
  <c r="BE160" s="1"/>
  <c r="BE136"/>
  <c r="BK247"/>
  <c r="BK261"/>
  <c r="K200"/>
  <c r="BE200" s="1"/>
  <c r="BE194"/>
  <c r="K230"/>
  <c r="BE230" s="1"/>
  <c r="BK222"/>
  <c r="BK168"/>
  <c r="BK146"/>
  <c r="BK145" s="1"/>
  <c r="K145" s="1"/>
  <c r="K100" s="1"/>
  <c r="K173"/>
  <c r="BE173" s="1"/>
  <c r="K140"/>
  <c r="BE140"/>
  <c r="BK241"/>
  <c r="K2266" i="5"/>
  <c r="BE2266" s="1"/>
  <c r="BK2270"/>
  <c r="BK864"/>
  <c r="K2201"/>
  <c r="BE2201" s="1"/>
  <c r="K818"/>
  <c r="BE818"/>
  <c r="BK2272"/>
  <c r="K2159"/>
  <c r="BE2159" s="1"/>
  <c r="K2199"/>
  <c r="BE2199" s="1"/>
  <c r="BK1148"/>
  <c r="BK629"/>
  <c r="BK2278"/>
  <c r="K224"/>
  <c r="BE224" s="1"/>
  <c r="BK785"/>
  <c r="K2283"/>
  <c r="BE2283" s="1"/>
  <c r="K1678"/>
  <c r="BE1678" s="1"/>
  <c r="K1769"/>
  <c r="BE1769" s="1"/>
  <c r="K480"/>
  <c r="BE480" s="1"/>
  <c r="K166" i="6"/>
  <c r="BE166" s="1"/>
  <c r="BK146"/>
  <c r="K201"/>
  <c r="BE201"/>
  <c r="BK252"/>
  <c r="K239"/>
  <c r="BE239" s="1"/>
  <c r="K245"/>
  <c r="BE245"/>
  <c r="K223"/>
  <c r="BE223" s="1"/>
  <c r="K276"/>
  <c r="BE276"/>
  <c r="BK220"/>
  <c r="K273"/>
  <c r="BE273"/>
  <c r="BK226"/>
  <c r="BK193"/>
  <c r="F37" i="7"/>
  <c r="BD101" i="1" s="1"/>
  <c r="BK122" i="2"/>
  <c r="K348" i="3"/>
  <c r="BE348" s="1"/>
  <c r="K36"/>
  <c r="AY96" i="1" s="1"/>
  <c r="BK133" i="5"/>
  <c r="BK1561"/>
  <c r="F37"/>
  <c r="BD98" i="1" s="1"/>
  <c r="BK174" i="2"/>
  <c r="BK172" s="1"/>
  <c r="K172" s="1"/>
  <c r="K99" s="1"/>
  <c r="K262" i="3"/>
  <c r="BE262" s="1"/>
  <c r="BK480"/>
  <c r="BK528"/>
  <c r="BK128"/>
  <c r="BK127" s="1"/>
  <c r="BK520"/>
  <c r="F36" i="4"/>
  <c r="BC97" i="1" s="1"/>
  <c r="BK626" i="5"/>
  <c r="BK1133"/>
  <c r="K2014"/>
  <c r="BE2014" s="1"/>
  <c r="BK1618"/>
  <c r="BK1603" s="1"/>
  <c r="K1603" s="1"/>
  <c r="K99" s="1"/>
  <c r="K833"/>
  <c r="BE833" s="1"/>
  <c r="K460"/>
  <c r="BE460" s="1"/>
  <c r="K893"/>
  <c r="BE893" s="1"/>
  <c r="K2154"/>
  <c r="BE2154" s="1"/>
  <c r="K1073"/>
  <c r="BE1073" s="1"/>
  <c r="BK1103"/>
  <c r="BK487"/>
  <c r="K1640"/>
  <c r="BE1640" s="1"/>
  <c r="BK189" i="6"/>
  <c r="BK134"/>
  <c r="BK133" s="1"/>
  <c r="K133" s="1"/>
  <c r="K99" s="1"/>
  <c r="K177"/>
  <c r="BE177" s="1"/>
  <c r="F39"/>
  <c r="BF99" i="1" s="1"/>
  <c r="BK132" i="7"/>
  <c r="K174"/>
  <c r="BE174"/>
  <c r="BK198"/>
  <c r="BK197" s="1"/>
  <c r="K197" s="1"/>
  <c r="K101" s="1"/>
  <c r="F39"/>
  <c r="BF101" i="1" s="1"/>
  <c r="Q126" i="7" l="1"/>
  <c r="I97" s="1"/>
  <c r="R126"/>
  <c r="J97" s="1"/>
  <c r="K275" i="6"/>
  <c r="K107" s="1"/>
  <c r="R135"/>
  <c r="J100" s="1"/>
  <c r="Q131" i="5"/>
  <c r="I97" s="1"/>
  <c r="BK273" i="4"/>
  <c r="K273" s="1"/>
  <c r="K109" s="1"/>
  <c r="V131" i="5"/>
  <c r="V130" s="1"/>
  <c r="X130" i="4"/>
  <c r="Q147"/>
  <c r="I101" s="1"/>
  <c r="V125" i="7"/>
  <c r="X125"/>
  <c r="X127" i="6"/>
  <c r="J104"/>
  <c r="R126" i="3"/>
  <c r="R1638" i="5"/>
  <c r="J101" s="1"/>
  <c r="BK131" i="4"/>
  <c r="K131" s="1"/>
  <c r="K97" s="1"/>
  <c r="V125" i="3"/>
  <c r="T135" i="6"/>
  <c r="T127" s="1"/>
  <c r="AW99" i="1" s="1"/>
  <c r="T131" i="4"/>
  <c r="T1638" i="5"/>
  <c r="T130" s="1"/>
  <c r="AW98" i="1" s="1"/>
  <c r="T147" i="4"/>
  <c r="X126" i="3"/>
  <c r="X125"/>
  <c r="R201" i="7"/>
  <c r="Q201"/>
  <c r="I102" s="1"/>
  <c r="T125" i="3"/>
  <c r="AW96" i="1"/>
  <c r="R492" i="3"/>
  <c r="J101" s="1"/>
  <c r="R128" i="6"/>
  <c r="J97" s="1"/>
  <c r="X1638" i="5"/>
  <c r="X130" s="1"/>
  <c r="Q1638"/>
  <c r="I101" s="1"/>
  <c r="R131" i="4"/>
  <c r="J97" s="1"/>
  <c r="V120" i="2"/>
  <c r="V119" s="1"/>
  <c r="R120"/>
  <c r="R119" s="1"/>
  <c r="J96" s="1"/>
  <c r="K31" s="1"/>
  <c r="AT95" i="1" s="1"/>
  <c r="Q126" i="3"/>
  <c r="V1638" i="5"/>
  <c r="R147" i="4"/>
  <c r="J101" s="1"/>
  <c r="X120" i="2"/>
  <c r="X119" s="1"/>
  <c r="V147" i="4"/>
  <c r="V130" s="1"/>
  <c r="Q131"/>
  <c r="I97" s="1"/>
  <c r="K127" i="3"/>
  <c r="K98" s="1"/>
  <c r="R131" i="5"/>
  <c r="I98"/>
  <c r="BK268" i="4"/>
  <c r="K268" s="1"/>
  <c r="K107" s="1"/>
  <c r="J108"/>
  <c r="J99" i="3"/>
  <c r="I99"/>
  <c r="I98" i="4"/>
  <c r="J103"/>
  <c r="J102" i="5"/>
  <c r="Q492" i="3"/>
  <c r="I101" s="1"/>
  <c r="J110" i="4"/>
  <c r="J98" i="6"/>
  <c r="J101"/>
  <c r="I107"/>
  <c r="Q135"/>
  <c r="I100" s="1"/>
  <c r="I98" i="2"/>
  <c r="I103" i="4"/>
  <c r="R2338" i="5"/>
  <c r="J109" s="1"/>
  <c r="J98" i="2"/>
  <c r="I110" i="5"/>
  <c r="BK2338"/>
  <c r="K2338" s="1"/>
  <c r="K109" s="1"/>
  <c r="I103" i="7"/>
  <c r="I108" i="4"/>
  <c r="J101" i="7"/>
  <c r="J98" i="4"/>
  <c r="I110"/>
  <c r="BK128" i="6"/>
  <c r="K128" s="1"/>
  <c r="K97" s="1"/>
  <c r="J98" i="7"/>
  <c r="J103" i="3"/>
  <c r="J103" i="7"/>
  <c r="I102" i="5"/>
  <c r="I98" i="6"/>
  <c r="J107"/>
  <c r="I98" i="7"/>
  <c r="I101"/>
  <c r="BK196"/>
  <c r="K196" s="1"/>
  <c r="K100" s="1"/>
  <c r="BK201"/>
  <c r="K201" s="1"/>
  <c r="K102" s="1"/>
  <c r="BK217" i="4"/>
  <c r="K217" s="1"/>
  <c r="K104" s="1"/>
  <c r="BK2271" i="5"/>
  <c r="K2271" s="1"/>
  <c r="K107" s="1"/>
  <c r="BK223" i="4"/>
  <c r="K223" s="1"/>
  <c r="K105" s="1"/>
  <c r="BK1930" i="5"/>
  <c r="K1930" s="1"/>
  <c r="K103" s="1"/>
  <c r="BK132"/>
  <c r="BK131" s="1"/>
  <c r="K131" s="1"/>
  <c r="K97" s="1"/>
  <c r="BK216" i="6"/>
  <c r="K216" s="1"/>
  <c r="K104" s="1"/>
  <c r="BK216" i="3"/>
  <c r="K216" s="1"/>
  <c r="K99" s="1"/>
  <c r="BK159" i="4"/>
  <c r="K159" s="1"/>
  <c r="K103" s="1"/>
  <c r="BK1639" i="5"/>
  <c r="K1639" s="1"/>
  <c r="K102" s="1"/>
  <c r="BK2200"/>
  <c r="K2200" s="1"/>
  <c r="K106" s="1"/>
  <c r="BK172" i="6"/>
  <c r="K172" s="1"/>
  <c r="K103" s="1"/>
  <c r="BK2085" i="5"/>
  <c r="K2085" s="1"/>
  <c r="K105" s="1"/>
  <c r="BK497" i="3"/>
  <c r="K497" s="1"/>
  <c r="K103" s="1"/>
  <c r="BK140" i="6"/>
  <c r="K140" s="1"/>
  <c r="K102" s="1"/>
  <c r="BK131" i="7"/>
  <c r="K131" s="1"/>
  <c r="K99" s="1"/>
  <c r="BK246" i="4"/>
  <c r="K246" s="1"/>
  <c r="K106" s="1"/>
  <c r="BK251" i="6"/>
  <c r="K251" s="1"/>
  <c r="K105" s="1"/>
  <c r="BK121" i="2"/>
  <c r="K121" s="1"/>
  <c r="K98" s="1"/>
  <c r="BD94" i="1"/>
  <c r="BC94"/>
  <c r="BF94"/>
  <c r="K35" i="5"/>
  <c r="AX98" i="1" s="1"/>
  <c r="AV98" s="1"/>
  <c r="F35" i="3"/>
  <c r="BB96" i="1" s="1"/>
  <c r="F35" i="5"/>
  <c r="BB98" i="1" s="1"/>
  <c r="F35" i="4"/>
  <c r="BB97" i="1" s="1"/>
  <c r="F35" i="6"/>
  <c r="BB99" i="1" s="1"/>
  <c r="K35" i="2"/>
  <c r="AX95" i="1" s="1"/>
  <c r="AV95" s="1"/>
  <c r="K35" i="7"/>
  <c r="AX101" i="1" s="1"/>
  <c r="AV101" s="1"/>
  <c r="K35" i="6"/>
  <c r="AX99" i="1" s="1"/>
  <c r="AV99" s="1"/>
  <c r="F35" i="2"/>
  <c r="BB95" i="1" s="1"/>
  <c r="F35" i="7"/>
  <c r="BB101" i="1" s="1"/>
  <c r="K35" i="3"/>
  <c r="AX96" i="1" s="1"/>
  <c r="AV96" s="1"/>
  <c r="K35" i="4"/>
  <c r="AX97" i="1" s="1"/>
  <c r="AV97" s="1"/>
  <c r="BE94"/>
  <c r="R125" i="7" l="1"/>
  <c r="J96" s="1"/>
  <c r="K31" s="1"/>
  <c r="AT101" i="1" s="1"/>
  <c r="J102" i="7"/>
  <c r="Q130" i="5"/>
  <c r="I96" s="1"/>
  <c r="K30" s="1"/>
  <c r="AS98" i="1" s="1"/>
  <c r="R130" i="5"/>
  <c r="J96" s="1"/>
  <c r="K31" s="1"/>
  <c r="AT98" i="1" s="1"/>
  <c r="BK126" i="3"/>
  <c r="K126" s="1"/>
  <c r="K97" s="1"/>
  <c r="AZ94" i="1"/>
  <c r="J97" i="5"/>
  <c r="Q125" i="3"/>
  <c r="I96" s="1"/>
  <c r="K30" s="1"/>
  <c r="AS96" i="1" s="1"/>
  <c r="T130" i="4"/>
  <c r="AW97" i="1" s="1"/>
  <c r="AW94" s="1"/>
  <c r="R125" i="3"/>
  <c r="J96" s="1"/>
  <c r="K31" s="1"/>
  <c r="AT96" i="1" s="1"/>
  <c r="BK147" i="4"/>
  <c r="K147" s="1"/>
  <c r="K101" s="1"/>
  <c r="BK492" i="3"/>
  <c r="K492" s="1"/>
  <c r="K101" s="1"/>
  <c r="BK126" i="7"/>
  <c r="K126" s="1"/>
  <c r="K97" s="1"/>
  <c r="BK135" i="6"/>
  <c r="BK127" s="1"/>
  <c r="K127" s="1"/>
  <c r="K32" s="1"/>
  <c r="AG99" i="1" s="1"/>
  <c r="Q125" i="7"/>
  <c r="I96" s="1"/>
  <c r="K30" s="1"/>
  <c r="AS101" i="1" s="1"/>
  <c r="J97" i="3"/>
  <c r="R130" i="4"/>
  <c r="J96" s="1"/>
  <c r="K31" s="1"/>
  <c r="AT97" i="1" s="1"/>
  <c r="K132" i="5"/>
  <c r="K98" s="1"/>
  <c r="I97" i="3"/>
  <c r="BK120" i="2"/>
  <c r="BK119" s="1"/>
  <c r="K119" s="1"/>
  <c r="K32" s="1"/>
  <c r="AG95" i="1" s="1"/>
  <c r="Q130" i="4"/>
  <c r="I96" s="1"/>
  <c r="K30" s="1"/>
  <c r="AS97" i="1" s="1"/>
  <c r="Q127" i="6"/>
  <c r="I96" s="1"/>
  <c r="K30" s="1"/>
  <c r="AS99" i="1" s="1"/>
  <c r="R127" i="6"/>
  <c r="J96" s="1"/>
  <c r="K31" s="1"/>
  <c r="AT99" i="1" s="1"/>
  <c r="BK1638" i="5"/>
  <c r="K1638" s="1"/>
  <c r="K101" s="1"/>
  <c r="J97" i="2"/>
  <c r="BA94" i="1"/>
  <c r="BB94"/>
  <c r="AY94"/>
  <c r="BK125" i="3" l="1"/>
  <c r="K125" s="1"/>
  <c r="K96" s="1"/>
  <c r="K41" i="6"/>
  <c r="BK130" i="5"/>
  <c r="K130" s="1"/>
  <c r="K32" s="1"/>
  <c r="AG98" i="1" s="1"/>
  <c r="AN98" s="1"/>
  <c r="K41" i="2"/>
  <c r="BK130" i="4"/>
  <c r="K130" s="1"/>
  <c r="K32" s="1"/>
  <c r="AG97" i="1" s="1"/>
  <c r="AN97" s="1"/>
  <c r="K96" i="2"/>
  <c r="K120"/>
  <c r="K97" s="1"/>
  <c r="K135" i="6"/>
  <c r="K100" s="1"/>
  <c r="K96"/>
  <c r="BK125" i="7"/>
  <c r="K125" s="1"/>
  <c r="K96" s="1"/>
  <c r="AN95" i="1"/>
  <c r="AN99"/>
  <c r="AS94"/>
  <c r="AX94"/>
  <c r="AT94"/>
  <c r="K32" i="3" l="1"/>
  <c r="AG96" i="1" s="1"/>
  <c r="AN96" s="1"/>
  <c r="K41" i="4"/>
  <c r="K96"/>
  <c r="K96" i="5"/>
  <c r="K41"/>
  <c r="K32" i="7"/>
  <c r="AG101" i="1" s="1"/>
  <c r="AV94"/>
  <c r="K41" i="3" l="1"/>
  <c r="AN101" i="1"/>
  <c r="AG94"/>
  <c r="K41" i="7"/>
  <c r="AN94" i="1" l="1"/>
</calcChain>
</file>

<file path=xl/sharedStrings.xml><?xml version="1.0" encoding="utf-8"?>
<sst xmlns="http://schemas.openxmlformats.org/spreadsheetml/2006/main" count="22367" uniqueCount="1779">
  <si>
    <t>Export Komplet</t>
  </si>
  <si>
    <t/>
  </si>
  <si>
    <t>2.0</t>
  </si>
  <si>
    <t>ZAMOK</t>
  </si>
  <si>
    <t>False</t>
  </si>
  <si>
    <t>True</t>
  </si>
  <si>
    <t>{b5d58623-e460-4a83-921e-4b0e70ed1b62}</t>
  </si>
  <si>
    <t>0,01</t>
  </si>
  <si>
    <t>21</t>
  </si>
  <si>
    <t>12</t>
  </si>
  <si>
    <t>REKAPITULACE STAVBY</t>
  </si>
  <si>
    <t>v ---  níže se nacházejí doplnkové a pomocné údaje k sestavám  --- v</t>
  </si>
  <si>
    <t>0,001</t>
  </si>
  <si>
    <t>Kód:</t>
  </si>
  <si>
    <t>2025-09</t>
  </si>
  <si>
    <t>Stavba:</t>
  </si>
  <si>
    <t>Energetická optimalizace objektu pavilonu H v areálu nemocnice Nymburk</t>
  </si>
  <si>
    <t>KSO:</t>
  </si>
  <si>
    <t>CC-CZ:</t>
  </si>
  <si>
    <t>Místo:</t>
  </si>
  <si>
    <t>Nymburk</t>
  </si>
  <si>
    <t>Datum:</t>
  </si>
  <si>
    <t>16. 9. 2025</t>
  </si>
  <si>
    <t>Zadavatel:</t>
  </si>
  <si>
    <t>IČ:</t>
  </si>
  <si>
    <t xml:space="preserve"> </t>
  </si>
  <si>
    <t>DIČ:</t>
  </si>
  <si>
    <t>Zhotovitel:</t>
  </si>
  <si>
    <t>Projektant:</t>
  </si>
  <si>
    <t>08746907</t>
  </si>
  <si>
    <t>Atelier 87 s.r.o.</t>
  </si>
  <si>
    <t>Zpracovatel:</t>
  </si>
  <si>
    <t>Ing. Kateřina Petlíková, Ph.D.</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</si>
  <si>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</si>
  <si>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</si>
  <si>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</si>
  <si>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</si>
  <si>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</si>
  <si>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</si>
  <si>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</si>
  <si>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</si>
  <si>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</si>
  <si>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</si>
  <si>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</si>
  <si>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</si>
  <si>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</si>
  <si>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</si>
  <si>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</si>
  <si>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</si>
  <si>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</si>
  <si>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</si>
  <si>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</si>
  <si>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Zhotovitel</t>
  </si>
  <si>
    <t>REKAPITULACE OBJEKTŮ STAVBY A SOUPISŮ PRACÍ</t>
  </si>
  <si>
    <t>Informatívní údaje z listů zakázek</t>
  </si>
  <si>
    <t>Kód</t>
  </si>
  <si>
    <t>Popis</t>
  </si>
  <si>
    <t>Cena bez DPH [CZK]</t>
  </si>
  <si>
    <t>Cena s DPH [CZK]</t>
  </si>
  <si>
    <t>Typ</t>
  </si>
  <si>
    <t>z toho Materiál [CZK]</t>
  </si>
  <si>
    <t>z toho Montáž [CZK]</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</si>
  <si>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</si>
  <si>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</si>
  <si>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</si>
  <si>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</si>
  <si>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</si>
  <si>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</si>
  <si>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</si>
  <si>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</si>
  <si>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</si>
  <si>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</si>
  <si>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</si>
  <si>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</si>
  <si>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</si>
  <si>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</si>
  <si>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</si>
  <si>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</si>
  <si>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</si>
  <si>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</si>
  <si>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</si>
  <si>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2025-09-01</t>
  </si>
  <si>
    <t>EO obj. pavilonu H - Nemocnice Nymburk - bourací práce - výplně otvorů</t>
  </si>
  <si>
    <t>STA</t>
  </si>
  <si>
    <t>1</t>
  </si>
  <si>
    <t>{cc86b7da-cc0c-4287-9255-ff9896bc1bf9}</t>
  </si>
  <si>
    <t>2</t>
  </si>
  <si>
    <t>2025-09-02</t>
  </si>
  <si>
    <t xml:space="preserve">EO obj. pavilonu H - Nemocnice Nymburk - bourací práce </t>
  </si>
  <si>
    <t>{515f8a03-a8ab-4a4d-ab38-56d3db148d62}</t>
  </si>
  <si>
    <t>2025-09-03</t>
  </si>
  <si>
    <t xml:space="preserve">EO obj. pavilonu H - Nemocnice Nymburk - ocelové přístřešky </t>
  </si>
  <si>
    <t>{c5b54de4-af48-49d1-8ed6-30a265f64de4}</t>
  </si>
  <si>
    <t>2025-09-04</t>
  </si>
  <si>
    <t>EO obj. pavilonu H - Nemocnice Nymburk - nové konstrukce</t>
  </si>
  <si>
    <t>{85560a8c-e27e-4d32-96f4-f191c657ba86}</t>
  </si>
  <si>
    <t>2025-09-05</t>
  </si>
  <si>
    <t>EO obj. pavilonu H - Nemocnice Nymburk - nové výplně vč. žaluzií, parapetů, mříží</t>
  </si>
  <si>
    <t>{02e23f76-c65a-4a03-b40b-10e01ee5c1f4}</t>
  </si>
  <si>
    <t>2025-09-06</t>
  </si>
  <si>
    <t>EO obj. pavilonu H - Nemocnice Nymburk - ZS, VRN, ostatní práce</t>
  </si>
  <si>
    <t>{7f503f18-19d2-4f2a-ae84-9d7b7552aa9e}</t>
  </si>
  <si>
    <t>KRYCÍ LIST SOUPISU PRACÍ</t>
  </si>
  <si>
    <t>Objekt:</t>
  </si>
  <si>
    <t>2025-09-01 - EO obj. pavilonu H - Nemocnice Nymburk - bourací práce - výplně otvorů</t>
  </si>
  <si>
    <t>Materiál</t>
  </si>
  <si>
    <t>Montáž</t>
  </si>
  <si>
    <t>REKAPITULACE ČLENĚNÍ SOUPISU PRACÍ</t>
  </si>
  <si>
    <t>Kód dílu - Popis</t>
  </si>
  <si>
    <t>Materiál [CZK]</t>
  </si>
  <si>
    <t>Montáž [CZK]</t>
  </si>
  <si>
    <t>Cena celkem [CZK]</t>
  </si>
  <si>
    <t>Náklady ze soupisu prací</t>
  </si>
  <si>
    <t>-1</t>
  </si>
  <si>
    <t>HSV - Práce a dodávky HSV</t>
  </si>
  <si>
    <t xml:space="preserve">    9 - Ostatní konstrukce a práce, bourání</t>
  </si>
  <si>
    <t xml:space="preserve">    997 - Doprava suti a vybouraných hmot</t>
  </si>
  <si>
    <t>SOUPIS PRACÍ</t>
  </si>
  <si>
    <t>PČ</t>
  </si>
  <si>
    <t>MJ</t>
  </si>
  <si>
    <t>Množství</t>
  </si>
  <si>
    <t>J. materiál [CZK]</t>
  </si>
  <si>
    <t>J. montáž [CZK]</t>
  </si>
  <si>
    <t>Cenová soustava</t>
  </si>
  <si>
    <t>J.cena [CZK]</t>
  </si>
  <si>
    <t>Materiál celkem [CZK]</t>
  </si>
  <si>
    <t>Montáž celkem [CZK]</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</si>
  <si>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</si>
  <si>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</si>
  <si>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</si>
  <si>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</si>
  <si>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</si>
  <si>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</si>
  <si>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</si>
  <si>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</si>
  <si>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</si>
  <si>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</si>
  <si>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</si>
  <si>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</si>
  <si>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</si>
  <si>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968082015</t>
  </si>
  <si>
    <t>Vybourání plastových rámů oken včetně křídel plochy do 1 m2</t>
  </si>
  <si>
    <t>m2</t>
  </si>
  <si>
    <t>CS ÚRS 2025 02</t>
  </si>
  <si>
    <t>4</t>
  </si>
  <si>
    <t>2103156400</t>
  </si>
  <si>
    <t>VV</t>
  </si>
  <si>
    <t>SEVEROZÁPAD</t>
  </si>
  <si>
    <t>Okno 900x600 mm - O5</t>
  </si>
  <si>
    <t>0,9*0,6*2</t>
  </si>
  <si>
    <t>JIHOZÁPAD</t>
  </si>
  <si>
    <t>0,9*0,6*3</t>
  </si>
  <si>
    <t>JIHOVÝCHOD</t>
  </si>
  <si>
    <t>0,9*0,6*1</t>
  </si>
  <si>
    <t>SEVEROVÝCHOD</t>
  </si>
  <si>
    <t>0,9*0,6*4</t>
  </si>
  <si>
    <t>Okno 900x900 mm - O4</t>
  </si>
  <si>
    <t>0,9*0,9*1</t>
  </si>
  <si>
    <t>Součet</t>
  </si>
  <si>
    <t>968082016</t>
  </si>
  <si>
    <t>Vybourání plastových rámů oken včetně křídel plochy přes 1 do 2 m2</t>
  </si>
  <si>
    <t>1487941068</t>
  </si>
  <si>
    <t>Okno 1800x900 mm - O3</t>
  </si>
  <si>
    <t>1,8*0,9*1</t>
  </si>
  <si>
    <t>Okno 1800x900 mm -O3</t>
  </si>
  <si>
    <t>1,8*0,9*16</t>
  </si>
  <si>
    <t>1,8*0,9*3</t>
  </si>
  <si>
    <t>1,8*0,9*7</t>
  </si>
  <si>
    <t>3</t>
  </si>
  <si>
    <t>968082017</t>
  </si>
  <si>
    <t>Vybourání plastových rámů oken včetně křídel plochy přes 2 do 4 m2</t>
  </si>
  <si>
    <t>1044768210</t>
  </si>
  <si>
    <t>Okno 1800x1800 mm - O1</t>
  </si>
  <si>
    <t>1,8*1,8*2</t>
  </si>
  <si>
    <t>1,8*1,8*9</t>
  </si>
  <si>
    <t>Okno 1800x1800 mm - O2</t>
  </si>
  <si>
    <t>1,8*1,8*3</t>
  </si>
  <si>
    <t>1,8*1,8*15</t>
  </si>
  <si>
    <t>Okno 1800x1800 mm - O7</t>
  </si>
  <si>
    <t>997</t>
  </si>
  <si>
    <t>Doprava suti a vybouraných hmot</t>
  </si>
  <si>
    <t>997002511</t>
  </si>
  <si>
    <t>Vodorovné přemístění suti a vybouraných hmot bez naložení ale se složením a urovnáním do 1 km</t>
  </si>
  <si>
    <t>t</t>
  </si>
  <si>
    <t>503095577</t>
  </si>
  <si>
    <t>5</t>
  </si>
  <si>
    <t>997002519</t>
  </si>
  <si>
    <t>Příplatek ZKD 1 km přemístění suti a vybouraných hmot</t>
  </si>
  <si>
    <t>-1507208111</t>
  </si>
  <si>
    <t>8,983*30 'Přepočtené koeficientem množství</t>
  </si>
  <si>
    <t>6</t>
  </si>
  <si>
    <t>997013153</t>
  </si>
  <si>
    <t>Vnitrostaveništní doprava suti a vybouraných hmot pro budovy v přes 9 do 12 m s omezením mechanizace</t>
  </si>
  <si>
    <t>2049721031</t>
  </si>
  <si>
    <t>7</t>
  </si>
  <si>
    <t>997013871</t>
  </si>
  <si>
    <t>Poplatek za uložení stavebního odpadu na recyklační skládce (skládkovné) směsného stavebního a demoličního kód odpadu 17 09 04</t>
  </si>
  <si>
    <t>-1354573108</t>
  </si>
  <si>
    <t>BOUR_EPS_50_M2</t>
  </si>
  <si>
    <t>Plocha demontáže KZS z EPS tl. 50 mm</t>
  </si>
  <si>
    <t>282,774</t>
  </si>
  <si>
    <t>BOUR_SOKL_KZS_M2</t>
  </si>
  <si>
    <t>Bourání KZS sokl, vč. části pod terénem</t>
  </si>
  <si>
    <t>45,025</t>
  </si>
  <si>
    <t>BOUR_KZS_MW_120_M2</t>
  </si>
  <si>
    <t>Plocha demontáže KZS z MW tl. 80-120  mm</t>
  </si>
  <si>
    <t>1022,977</t>
  </si>
  <si>
    <t>BOUR_KZS_MW_140_M2</t>
  </si>
  <si>
    <t>Plocha demontáže KZS z MW tl. 140 mm</t>
  </si>
  <si>
    <t xml:space="preserve">2025-09-02 - EO obj. pavilonu H - Nemocnice Nymburk - bourací práce </t>
  </si>
  <si>
    <t xml:space="preserve">    6 - Úpravy povrchů, podlahy a osazování výplní</t>
  </si>
  <si>
    <t>PSV - Práce a dodávky PSV</t>
  </si>
  <si>
    <t xml:space="preserve">    711 - Izolace proti vodě, vlhkosti a plynům</t>
  </si>
  <si>
    <t xml:space="preserve">    751 - Vzduchotechnika</t>
  </si>
  <si>
    <t xml:space="preserve">    764 - Konstrukce klempířské</t>
  </si>
  <si>
    <t xml:space="preserve">    767 - Konstrukce zámečnické</t>
  </si>
  <si>
    <t>Úpravy povrchů, podlahy a osazování výplní</t>
  </si>
  <si>
    <t>629995101</t>
  </si>
  <si>
    <t>Očištění vnějších ploch tlakovou vodou</t>
  </si>
  <si>
    <t>854333863</t>
  </si>
  <si>
    <t>20,139*0,36</t>
  </si>
  <si>
    <t>ostění dle tabulky bourání výplní (příloha k rozpočtu)</t>
  </si>
  <si>
    <t>105,995</t>
  </si>
  <si>
    <t>FIG</t>
  </si>
  <si>
    <t>Rozpad figury: BOUR_EPS_50_M2</t>
  </si>
  <si>
    <t>cena zahrnuje bourání celého systému včetně omítky a lišt</t>
  </si>
  <si>
    <t>tmavě modrá šrafa, DMT KZS EPS 50 mm</t>
  </si>
  <si>
    <t>43,9375</t>
  </si>
  <si>
    <t>77,7075</t>
  </si>
  <si>
    <t>92,728</t>
  </si>
  <si>
    <t>68,4</t>
  </si>
  <si>
    <t>Rozpad figury: BOUR_KZS_MW_120_M2</t>
  </si>
  <si>
    <t>rozměry dle tabulky bourání fasády (příloha k rozpočtu)</t>
  </si>
  <si>
    <t>Severozápad</t>
  </si>
  <si>
    <t>světle modrá šrafa, DMT KZS MW 80 mm</t>
  </si>
  <si>
    <t>178,192</t>
  </si>
  <si>
    <t>červená šrafa, DMT KZS MW 120 mm</t>
  </si>
  <si>
    <t>51,009</t>
  </si>
  <si>
    <t>269,6</t>
  </si>
  <si>
    <t>117,675</t>
  </si>
  <si>
    <t>sv. modrá šrafa, DMT KZS MW 80 mm</t>
  </si>
  <si>
    <t>60,018</t>
  </si>
  <si>
    <t>sv. modrá šrafa, DMT KZS PODHLED MW 120 mm</t>
  </si>
  <si>
    <t>9,0</t>
  </si>
  <si>
    <t>červená šrafa, DMT KZS MW 80 mm</t>
  </si>
  <si>
    <t>30,102</t>
  </si>
  <si>
    <t>2,566</t>
  </si>
  <si>
    <t>249,24</t>
  </si>
  <si>
    <t>55,575</t>
  </si>
  <si>
    <t>Rozpad figury: BOUR_KZS_MW_140_M2</t>
  </si>
  <si>
    <t>DMT KZS MW 140 mm</t>
  </si>
  <si>
    <t>3,0</t>
  </si>
  <si>
    <t>Rozpad figury: BOUR_SOKL_KZS_M2</t>
  </si>
  <si>
    <t>sokl</t>
  </si>
  <si>
    <t>pod rampou, zámková dlažba</t>
  </si>
  <si>
    <t>8,725*(0,232+0,15)</t>
  </si>
  <si>
    <t>zámková dlažba</t>
  </si>
  <si>
    <t>7,511*(0,25+0,15)+6,842*(0,25+0,15)</t>
  </si>
  <si>
    <t>15,65*(0,343+0,15)+7,8*(0,343+0,15)+9,3*(0,383+0,15)</t>
  </si>
  <si>
    <t>okapový chodník</t>
  </si>
  <si>
    <t>2,97*(0,44+0,15)</t>
  </si>
  <si>
    <t>část soklu nad zídkou zábradlí</t>
  </si>
  <si>
    <t>0,3*0,175</t>
  </si>
  <si>
    <t>2,836*(0,425+0,15)</t>
  </si>
  <si>
    <t>okapový chodník se světlíky</t>
  </si>
  <si>
    <t>6,965*(0,35+0,15)-1,8*0,47*2</t>
  </si>
  <si>
    <t>(18,15+6,87)*(0,3+0,15)</t>
  </si>
  <si>
    <t>v místě světlíku a nad zídkou zábradlí</t>
  </si>
  <si>
    <t>0,061*2</t>
  </si>
  <si>
    <t xml:space="preserve">hůře dostupné za opěrnou stenou </t>
  </si>
  <si>
    <t>0,59+3,38*0,15</t>
  </si>
  <si>
    <t>5,76*(0,15+0,15)</t>
  </si>
  <si>
    <t>966080101</t>
  </si>
  <si>
    <t>Bourání kontaktního zateplení z polystyrenových desek tl do 60 mm</t>
  </si>
  <si>
    <t>1385099102</t>
  </si>
  <si>
    <t>966080103</t>
  </si>
  <si>
    <t>Bourání kontaktního zateplení z polystyrenových desek tl přes 60 do 120 mm</t>
  </si>
  <si>
    <t>225436461</t>
  </si>
  <si>
    <t>966080113</t>
  </si>
  <si>
    <t>Bourání kontaktního zateplení z desek z minerální vlny tl přes 60 do 120 mm</t>
  </si>
  <si>
    <t>1218715188</t>
  </si>
  <si>
    <t>966080115</t>
  </si>
  <si>
    <t>Bourání kontaktního zateplení z desek z minerální vlny tl přes 120 do 180 mm</t>
  </si>
  <si>
    <t>-1323387983</t>
  </si>
  <si>
    <t>9660R2</t>
  </si>
  <si>
    <t>Zhotovení řezu v místě detailu, kontaktní zateplovací systém z polystyrenových desek, oddělení KZS které se zachová, od KZS, které se demontuje</t>
  </si>
  <si>
    <t>m</t>
  </si>
  <si>
    <t>1043063059</t>
  </si>
  <si>
    <t>Seříznutí při soklu ochoz detail č. 7</t>
  </si>
  <si>
    <t>19,0</t>
  </si>
  <si>
    <t>34,0</t>
  </si>
  <si>
    <t>19,0+17,0</t>
  </si>
  <si>
    <t>Mezisoučet</t>
  </si>
  <si>
    <t>Seříznutí při terénu, sokl, okapový chodník/zámková dležba detail č. 8, 9</t>
  </si>
  <si>
    <t>22,076</t>
  </si>
  <si>
    <t>36,02</t>
  </si>
  <si>
    <t>9,785</t>
  </si>
  <si>
    <t>34,157</t>
  </si>
  <si>
    <t>Seříznutí u atiky - m.č. 3.15</t>
  </si>
  <si>
    <t>(3,58*2+5,4*2)</t>
  </si>
  <si>
    <t>9660R3</t>
  </si>
  <si>
    <t>Zhotovení řezu v místě detailu, kontaktní zateplovací systém z minerální vlny, oddělení KZS které se zachová, od KZS, které se demontuje</t>
  </si>
  <si>
    <t>320367829</t>
  </si>
  <si>
    <t>Seříznutí u atiky detail č. 5</t>
  </si>
  <si>
    <t>24,64</t>
  </si>
  <si>
    <t>39,64</t>
  </si>
  <si>
    <t>8</t>
  </si>
  <si>
    <t>9660R1</t>
  </si>
  <si>
    <t>Příplatek k bourání zateplení z polystyrenových desek tl. do 60 mm v hůře dostupném a členitém prostoru</t>
  </si>
  <si>
    <t>1918049194</t>
  </si>
  <si>
    <t>968R1</t>
  </si>
  <si>
    <t>Vybourání žaluzií</t>
  </si>
  <si>
    <t>-357371982</t>
  </si>
  <si>
    <t>dle tabulky výplní (příloha k rozpočtu)</t>
  </si>
  <si>
    <t>48,6</t>
  </si>
  <si>
    <t>10</t>
  </si>
  <si>
    <t>97805R1</t>
  </si>
  <si>
    <t>Demontáž obkladu stěn z vnějších obkládaček - soklová část</t>
  </si>
  <si>
    <t>1546079105</t>
  </si>
  <si>
    <t>8,725*(0,232)</t>
  </si>
  <si>
    <t>7,511*(0,25)+6,842*(0,25)</t>
  </si>
  <si>
    <t>15,65*(0,343)+7,8*(0,343)+9,3*(0,383)</t>
  </si>
  <si>
    <t>2,97*(0,44)</t>
  </si>
  <si>
    <t>2,836*(0,425)</t>
  </si>
  <si>
    <t>6,965*(0,35)-1,8*0,322*2</t>
  </si>
  <si>
    <t>pod prosklenou částí</t>
  </si>
  <si>
    <t>(18,15+6,87)*(0,3)</t>
  </si>
  <si>
    <t>0,59+3,38</t>
  </si>
  <si>
    <t>5,76*(0,15)</t>
  </si>
  <si>
    <t>11</t>
  </si>
  <si>
    <t>97R1</t>
  </si>
  <si>
    <t>Odstranění, obroušení, stávající omítky na vnější straně stěn okolo m.č. 3.15 - příprava pro natažení nové vnější omítky (sjednocení povrchu)</t>
  </si>
  <si>
    <t>16</t>
  </si>
  <si>
    <t>170587104</t>
  </si>
  <si>
    <t>1,2*2+0,18*5,91+0,4*5,91</t>
  </si>
  <si>
    <t>978057R1</t>
  </si>
  <si>
    <t>Odsekání obkladů parapetů</t>
  </si>
  <si>
    <t>1127604279</t>
  </si>
  <si>
    <t>2x z důvodu toho, že se ještě odstraní část obkladu pod parapetem</t>
  </si>
  <si>
    <t>123,3*2</t>
  </si>
  <si>
    <t>13</t>
  </si>
  <si>
    <t>9780R1</t>
  </si>
  <si>
    <t>Příprava povrchu po bourání kontaktního zateplení - seškrábání lepidla, izolantu, zbytků hmoždinek, bourání a zapravení kotev - odstranění starých talířových hmoždinek, osekání a vyplnění dutin opravnou maltou</t>
  </si>
  <si>
    <t>-2024995815</t>
  </si>
  <si>
    <t>14</t>
  </si>
  <si>
    <t>9780R2</t>
  </si>
  <si>
    <t>Očištění povrchu po bourání kontaktního zateplení a výplní otvorů, příprava povrchu pro novou skladbu - ostění, nadpraží a parapety - seškrabání lepidla, izolantu</t>
  </si>
  <si>
    <t>-984729828</t>
  </si>
  <si>
    <t>dle tabulky bourání výplní (příloha k rozpočtu)</t>
  </si>
  <si>
    <t>15</t>
  </si>
  <si>
    <t>9851R1</t>
  </si>
  <si>
    <t>Ruční dočištění detailů ukončení zateplení (ukončení na střeše, u skleněných výplní, pod střechou a na dalších přilehlých kcích)</t>
  </si>
  <si>
    <t>kpl</t>
  </si>
  <si>
    <t>2044802748</t>
  </si>
  <si>
    <t>1720048373</t>
  </si>
  <si>
    <t>17</t>
  </si>
  <si>
    <t>-1905749740</t>
  </si>
  <si>
    <t>52,761*30 'Přepočtené koeficientem množství</t>
  </si>
  <si>
    <t>18</t>
  </si>
  <si>
    <t>99700R1</t>
  </si>
  <si>
    <t>Pytlování odpadu</t>
  </si>
  <si>
    <t>-771892258</t>
  </si>
  <si>
    <t>(3,676+0,63+18,414+0,054+0,243+0,129+0,028+20,415+1,59)</t>
  </si>
  <si>
    <t>19</t>
  </si>
  <si>
    <t>997013154</t>
  </si>
  <si>
    <t>Vnitrostaveništní doprava suti a vybouraných hmot pro budovy v přes 12 do 15 m s omezením mechanizace</t>
  </si>
  <si>
    <t>-123751541</t>
  </si>
  <si>
    <t>20</t>
  </si>
  <si>
    <t>997013631</t>
  </si>
  <si>
    <t>Poplatek za uložení na skládce (skládkovné) stavebního odpadu směsného kód odpadu 17 09 04</t>
  </si>
  <si>
    <t>1918979198</t>
  </si>
  <si>
    <t>PSV</t>
  </si>
  <si>
    <t>Práce a dodávky PSV</t>
  </si>
  <si>
    <t>711</t>
  </si>
  <si>
    <t>Izolace proti vodě, vlhkosti a plynům</t>
  </si>
  <si>
    <t>711491876</t>
  </si>
  <si>
    <t>Demontáž ukončovací lišty pro přichycení izolace</t>
  </si>
  <si>
    <t>246685723</t>
  </si>
  <si>
    <t>124,45</t>
  </si>
  <si>
    <t>751</t>
  </si>
  <si>
    <t>Vzduchotechnika</t>
  </si>
  <si>
    <t>22</t>
  </si>
  <si>
    <t>751398821</t>
  </si>
  <si>
    <t>Demontáž větrací mřížky stěnové průřezu do 0,040 m2</t>
  </si>
  <si>
    <t>kus</t>
  </si>
  <si>
    <t>1468095956</t>
  </si>
  <si>
    <t xml:space="preserve">VZT/3 </t>
  </si>
  <si>
    <t>150x150 mm 2 ks</t>
  </si>
  <si>
    <t>VZT/8</t>
  </si>
  <si>
    <t>200x200 mm 1 ks</t>
  </si>
  <si>
    <t>VZT/17</t>
  </si>
  <si>
    <t>VZT/22</t>
  </si>
  <si>
    <t>23</t>
  </si>
  <si>
    <t>751398822</t>
  </si>
  <si>
    <t>Demontáž větrací mřížky stěnové průřezu přes 0,040 do 0,100 m2</t>
  </si>
  <si>
    <t>-77016639</t>
  </si>
  <si>
    <t>VZT/9</t>
  </si>
  <si>
    <t>250x250 mm, 1 ks</t>
  </si>
  <si>
    <t>VZT/15</t>
  </si>
  <si>
    <t>300x300 mm, 1 ks</t>
  </si>
  <si>
    <t>24</t>
  </si>
  <si>
    <t>751398824</t>
  </si>
  <si>
    <t>Demontáž větrací mřížky stěnové průřezu přes 0,150 do 0,200 m2</t>
  </si>
  <si>
    <t>946065908</t>
  </si>
  <si>
    <t>VZT/4</t>
  </si>
  <si>
    <t>400x400 mm, 1 ks</t>
  </si>
  <si>
    <t>VZT/16</t>
  </si>
  <si>
    <t>500x400 mm, 1 ks</t>
  </si>
  <si>
    <t>25</t>
  </si>
  <si>
    <t>751398825</t>
  </si>
  <si>
    <t>Demontáž větrací mřížky stěnové průřezu přes 0,200 m2</t>
  </si>
  <si>
    <t>-378887216</t>
  </si>
  <si>
    <t>VZT/1</t>
  </si>
  <si>
    <t>600x1800 mm, 1 ks</t>
  </si>
  <si>
    <t>VZT/2</t>
  </si>
  <si>
    <t>1700x700 mm, 1 ks</t>
  </si>
  <si>
    <t>VZT/5</t>
  </si>
  <si>
    <t>700X550 mm, 1 ks</t>
  </si>
  <si>
    <t>VZT/6</t>
  </si>
  <si>
    <t>550x450 mm, 1 ks</t>
  </si>
  <si>
    <t>VZT/7</t>
  </si>
  <si>
    <t>700x600 mm, 1 ks</t>
  </si>
  <si>
    <t>VZT/10</t>
  </si>
  <si>
    <t>450x450 mm, 1 ks</t>
  </si>
  <si>
    <t>VZT/11</t>
  </si>
  <si>
    <t>1300x900 mm, 1 ks</t>
  </si>
  <si>
    <t>VZT/12</t>
  </si>
  <si>
    <t>1100x900 mm, 1 ks</t>
  </si>
  <si>
    <t>VZT/13</t>
  </si>
  <si>
    <t>900x900 mm, 1 ks</t>
  </si>
  <si>
    <t>VZT/14</t>
  </si>
  <si>
    <t>900x300 mm, 1 ks</t>
  </si>
  <si>
    <t>VZT/18</t>
  </si>
  <si>
    <t>500x500 mm, 2 ks</t>
  </si>
  <si>
    <t>VZT/19</t>
  </si>
  <si>
    <t>900x750 mm, 3 ks</t>
  </si>
  <si>
    <t>VZT/20</t>
  </si>
  <si>
    <t>900x500 mm, 2 ks</t>
  </si>
  <si>
    <t>VZT/21</t>
  </si>
  <si>
    <t>764</t>
  </si>
  <si>
    <t>Konstrukce klempířské</t>
  </si>
  <si>
    <t>26</t>
  </si>
  <si>
    <t>764002851</t>
  </si>
  <si>
    <t>Demontáž oplechování parapetů do suti</t>
  </si>
  <si>
    <t>1650937428</t>
  </si>
  <si>
    <t>123,3</t>
  </si>
  <si>
    <t>parapet výpně nad přístřeškem nad vstupem</t>
  </si>
  <si>
    <t>3,17</t>
  </si>
  <si>
    <t>767</t>
  </si>
  <si>
    <t>Konstrukce zámečnické</t>
  </si>
  <si>
    <t>27</t>
  </si>
  <si>
    <t>767661811</t>
  </si>
  <si>
    <t>Demontáž mříží pevných nebo otevíravých</t>
  </si>
  <si>
    <t>596769447</t>
  </si>
  <si>
    <t>1,92*1,0*7</t>
  </si>
  <si>
    <t>1,02*1,0</t>
  </si>
  <si>
    <t xml:space="preserve">2025-09-03 - EO obj. pavilonu H - Nemocnice Nymburk - ocelové přístřešky </t>
  </si>
  <si>
    <t xml:space="preserve">    998 - Přesun hmot</t>
  </si>
  <si>
    <t xml:space="preserve">    713 - Izolace tepelné</t>
  </si>
  <si>
    <t xml:space="preserve">    765 - Krytina skládaná</t>
  </si>
  <si>
    <t xml:space="preserve">    789 - Povrchové úpravy ocelových konstrukcí a technologických zařízení</t>
  </si>
  <si>
    <t>M - Práce a dodávky M</t>
  </si>
  <si>
    <t xml:space="preserve">    21-M - Elektromontáže</t>
  </si>
  <si>
    <t>VRN - Vedlejší rozpočtové náklady</t>
  </si>
  <si>
    <t xml:space="preserve">    VRN1 - Průzkumné, zeměměřičské a projektové práce</t>
  </si>
  <si>
    <t>952R1</t>
  </si>
  <si>
    <t>Úklid po tryskání, zametení suti</t>
  </si>
  <si>
    <t>-2039007600</t>
  </si>
  <si>
    <t>985R1</t>
  </si>
  <si>
    <t>D+M Kontrola spojů přístřešků a případná oprava (závitové tyče) - dle projektu</t>
  </si>
  <si>
    <t>-1030232074</t>
  </si>
  <si>
    <t>997013111</t>
  </si>
  <si>
    <t>Vnitrostaveništní doprava suti a vybouraných hmot pro budovy v do 6 m</t>
  </si>
  <si>
    <t>-1812897172</t>
  </si>
  <si>
    <t>997013501</t>
  </si>
  <si>
    <t>Odvoz suti a vybouraných hmot na skládku nebo meziskládku do 1 km se složením</t>
  </si>
  <si>
    <t>312280150</t>
  </si>
  <si>
    <t>997013509</t>
  </si>
  <si>
    <t>Příplatek k odvozu suti a vybouraných hmot na skládku ZKD 1 km přes 1 km</t>
  </si>
  <si>
    <t>240675190</t>
  </si>
  <si>
    <t>4,419*30 'Přepočtené koeficientem množství</t>
  </si>
  <si>
    <t>-975073383</t>
  </si>
  <si>
    <t>998</t>
  </si>
  <si>
    <t>Přesun hmot</t>
  </si>
  <si>
    <t>998011010</t>
  </si>
  <si>
    <t>Přesun hmot pro budovy zděné s omezením mechanizace pro budovy v přes 12 do 24 m</t>
  </si>
  <si>
    <t>-854407879</t>
  </si>
  <si>
    <t>713</t>
  </si>
  <si>
    <t>Izolace tepelné</t>
  </si>
  <si>
    <t>7133R1</t>
  </si>
  <si>
    <t>Doplnění tepelné izolace do prostoru mezi kotevní prvky přístřešků , složitější tvarové úpravy, dle projektu</t>
  </si>
  <si>
    <t>1737050727</t>
  </si>
  <si>
    <t>18,035*0,291</t>
  </si>
  <si>
    <t>7,4*0,43</t>
  </si>
  <si>
    <t>M</t>
  </si>
  <si>
    <t>631M1</t>
  </si>
  <si>
    <t>deska tepelně izolační minerální, dle projektu, tl. max 80 mm - dle detailu 10, 11</t>
  </si>
  <si>
    <t>32</t>
  </si>
  <si>
    <t>-1145327164</t>
  </si>
  <si>
    <t>8,43*1,05 'Přepočtené koeficientem množství</t>
  </si>
  <si>
    <t>998713213</t>
  </si>
  <si>
    <t>Přesun hmot procentní pro izolace tepelné s omezením mechanizace v objektech v přes 12 do 24 m</t>
  </si>
  <si>
    <t>%</t>
  </si>
  <si>
    <t>1343251649</t>
  </si>
  <si>
    <t>764002801</t>
  </si>
  <si>
    <t>Demontáž závětrné lišty do suti</t>
  </si>
  <si>
    <t>-1709472842</t>
  </si>
  <si>
    <t>4,0*2+18,035</t>
  </si>
  <si>
    <t>4,0*2+7,4</t>
  </si>
  <si>
    <t>764002871</t>
  </si>
  <si>
    <t>Demontáž lemování zdí do suti</t>
  </si>
  <si>
    <t>368257618</t>
  </si>
  <si>
    <t>18,035</t>
  </si>
  <si>
    <t>7,4-3,17</t>
  </si>
  <si>
    <t>764004831</t>
  </si>
  <si>
    <t>Demontáž mezistřešního nebo zaatikového žlabu do suti</t>
  </si>
  <si>
    <t>-1014933932</t>
  </si>
  <si>
    <t xml:space="preserve">Demontáž žlabu mezi přístřeškem nad vstupem a svislou stěnou </t>
  </si>
  <si>
    <t>7,4</t>
  </si>
  <si>
    <t>764004861</t>
  </si>
  <si>
    <t>Demontáž svodu do suti</t>
  </si>
  <si>
    <t>677405324</t>
  </si>
  <si>
    <t>4,2+3,45</t>
  </si>
  <si>
    <t>7640116R1</t>
  </si>
  <si>
    <t>D+M Krycí lišta KP15 z Pz s povrchovou úpravou nástřikem RAL včetně tmelení rš 200 mm, vč. kotvení - dle projektu</t>
  </si>
  <si>
    <t>607223087</t>
  </si>
  <si>
    <t>skutečné rozměry budou zaměřeny na stavbě</t>
  </si>
  <si>
    <t>Dle výpisu klempířských prvků</t>
  </si>
  <si>
    <t>18,0</t>
  </si>
  <si>
    <t>7640116R2</t>
  </si>
  <si>
    <t>D+M Krycí lišta KP17 z Pz s povrchovou úpravou nástřikem RAL včetně tmelení rš 200 mm, vč. kotvení - dle projektu</t>
  </si>
  <si>
    <t>208005768</t>
  </si>
  <si>
    <t>4,0</t>
  </si>
  <si>
    <t>764212666</t>
  </si>
  <si>
    <t>Oplechování rovné okapové hrany z Pz s povrchovou úpravou rš 500 mm</t>
  </si>
  <si>
    <t>1195436787</t>
  </si>
  <si>
    <t>pozinkovaný plech, s povrchovou úpravou a příp. nástřikem RAL</t>
  </si>
  <si>
    <t xml:space="preserve">r.š. cca 500 mm </t>
  </si>
  <si>
    <t>skutečné rozměry budou zaměřeny na stavbě po demontáži krytiny</t>
  </si>
  <si>
    <t xml:space="preserve">včetně spojovacích prostředků </t>
  </si>
  <si>
    <t>dle detailu 10 a výpisu klempířských prvků</t>
  </si>
  <si>
    <t>764518622</t>
  </si>
  <si>
    <t>Svody kruhové včetně objímek, kolen, odskoků z Pz s povrchovou úpravou průměru 100 mm</t>
  </si>
  <si>
    <t>-211574423</t>
  </si>
  <si>
    <t>KP 16</t>
  </si>
  <si>
    <t>4,5</t>
  </si>
  <si>
    <t>KP 20</t>
  </si>
  <si>
    <t>3,5</t>
  </si>
  <si>
    <t>7645R1</t>
  </si>
  <si>
    <t>D+M žlab hranatý zaatikový KP14 sklon 0,5 %, Pz plech ohýbaný, s PÚ a nástřikem RAL (atyp, nutné zaměření po odstranění stáv. žlabů - dle prokektu, vč. kotvících prostředků, vč. čel</t>
  </si>
  <si>
    <t>-595249887</t>
  </si>
  <si>
    <t>7645R2</t>
  </si>
  <si>
    <t>D+M žlab hranatý zaatikový KP18 sklon 0,5 %, Pz plech ohýbaný, s PÚ a nástřikem RAL (atyp, nutné zaměření po odstranění stáv. žlabů - dle prokektu, vč. kotvících prostředků, vč. čel</t>
  </si>
  <si>
    <t>-1194039487</t>
  </si>
  <si>
    <t>7,5</t>
  </si>
  <si>
    <t>764R1</t>
  </si>
  <si>
    <t>D+M Kotlík z Pz s povrchovou úpravou dle projektu - ze žlabu šíře 200 mm do svodu průmeru 100 mm</t>
  </si>
  <si>
    <t>-715125106</t>
  </si>
  <si>
    <t>764R2</t>
  </si>
  <si>
    <t>D+M Kotlík z Pz s povrchovou úpravou dle projektu - ze žlabu šíře 150 mm do svodu průmeru 100 mm</t>
  </si>
  <si>
    <t>1749137682</t>
  </si>
  <si>
    <t>998764213</t>
  </si>
  <si>
    <t>Přesun hmot procentní pro konstrukce klempířské s omezením mechanizace v objektech v přes 12 do 24 m</t>
  </si>
  <si>
    <t>-154702321</t>
  </si>
  <si>
    <t>765</t>
  </si>
  <si>
    <t>Krytina skládaná</t>
  </si>
  <si>
    <t>765142801</t>
  </si>
  <si>
    <t>Demontáž krytiny z polykarbonátových rovných desek</t>
  </si>
  <si>
    <t>1282405568</t>
  </si>
  <si>
    <t>4,0*18,035</t>
  </si>
  <si>
    <t>4,0*7,4</t>
  </si>
  <si>
    <t>998765213</t>
  </si>
  <si>
    <t>Přesun hmot procentní pro krytiny skládané s omezením mechanizace v objektech v přes 12 do 24 m</t>
  </si>
  <si>
    <t>1052475609</t>
  </si>
  <si>
    <t>7673912R1</t>
  </si>
  <si>
    <t>Montáž krytiny z tvarovaných plechů dle projektu</t>
  </si>
  <si>
    <t>-806387998</t>
  </si>
  <si>
    <t>KZ/1 (detail č. 10)</t>
  </si>
  <si>
    <t>3,447*18,035</t>
  </si>
  <si>
    <t>KZ/2 (detail č. 11)</t>
  </si>
  <si>
    <t>4,05*7,4</t>
  </si>
  <si>
    <t>154M1</t>
  </si>
  <si>
    <t>plech trapézový dle projektu - T55, lakovaný Pz, PE 25, tl. plechu 0,7 mm</t>
  </si>
  <si>
    <t>-1425002156</t>
  </si>
  <si>
    <t>92,137*1,133 'Přepočtené koeficientem množství</t>
  </si>
  <si>
    <t>28</t>
  </si>
  <si>
    <t>767490R1</t>
  </si>
  <si>
    <t>Montáž nosného roštu trapézového plechu přístřešku jednosměrného kotveného do ocelové konstrukce</t>
  </si>
  <si>
    <t>111314631</t>
  </si>
  <si>
    <t>29</t>
  </si>
  <si>
    <t>553M1</t>
  </si>
  <si>
    <t xml:space="preserve">Tenkostěnný profil C 210 tl. profilu 2,0 mm, C 210/1,5 - C pozink Z275 </t>
  </si>
  <si>
    <t>618282559</t>
  </si>
  <si>
    <t>5*21,0</t>
  </si>
  <si>
    <t>105*1,02 'Přepočtené koeficientem množství</t>
  </si>
  <si>
    <t>30</t>
  </si>
  <si>
    <t>998767213</t>
  </si>
  <si>
    <t>Přesun hmot procentní pro zámečnické konstrukce s omezením mechanizace v objektech v přes 12 do 24 m</t>
  </si>
  <si>
    <t>336738662</t>
  </si>
  <si>
    <t>789</t>
  </si>
  <si>
    <t>Povrchové úpravy ocelových konstrukcí a technologických zařízení</t>
  </si>
  <si>
    <t>31</t>
  </si>
  <si>
    <t>7892R</t>
  </si>
  <si>
    <t>D+M otryskání ocelové konstrukce přístřešků - příprava pro nový nátěr, dle projektové dokumentace</t>
  </si>
  <si>
    <t>-1631850504</t>
  </si>
  <si>
    <t>Předpokládaná plocha pro nátěr konstrukce dle dostupné dokumentace</t>
  </si>
  <si>
    <t>KZ/1</t>
  </si>
  <si>
    <t xml:space="preserve">96,05 </t>
  </si>
  <si>
    <t>KZ2</t>
  </si>
  <si>
    <t>40,99</t>
  </si>
  <si>
    <t>789326311</t>
  </si>
  <si>
    <t>Nátěr ocelových konstrukcí třídy II dvousložkový polyuretanový základní tl do 80 μm</t>
  </si>
  <si>
    <t>280689264</t>
  </si>
  <si>
    <t>33</t>
  </si>
  <si>
    <t>789326321</t>
  </si>
  <si>
    <t>Nátěr ocelových konstrukcí třídy II dvousložkový polyuretanový krycí (vrchní) do 80 μm</t>
  </si>
  <si>
    <t>-1940893060</t>
  </si>
  <si>
    <t>Práce a dodávky M</t>
  </si>
  <si>
    <t>21-M</t>
  </si>
  <si>
    <t>Elektromontáže</t>
  </si>
  <si>
    <t>34</t>
  </si>
  <si>
    <t>21R1</t>
  </si>
  <si>
    <t xml:space="preserve">D+M Ochrana a zabezpečení (zakrytí) stávajícího osvětlení přístřešků, v průběhu stavební činnosti, dle TZ a projektu </t>
  </si>
  <si>
    <t>64</t>
  </si>
  <si>
    <t>461424093</t>
  </si>
  <si>
    <t>VRN</t>
  </si>
  <si>
    <t>Vedlejší rozpočtové náklady</t>
  </si>
  <si>
    <t>VRN1</t>
  </si>
  <si>
    <t>Průzkumné, zeměměřičské a projektové práce</t>
  </si>
  <si>
    <t>35</t>
  </si>
  <si>
    <t>013R4</t>
  </si>
  <si>
    <t>Výrobní dokumentace zámečnických kcí zastřešení</t>
  </si>
  <si>
    <t>1024</t>
  </si>
  <si>
    <t>-1982984476</t>
  </si>
  <si>
    <t>S01_M2</t>
  </si>
  <si>
    <t xml:space="preserve">Plocha skladby S01 </t>
  </si>
  <si>
    <t>256,872</t>
  </si>
  <si>
    <t>S02_M2</t>
  </si>
  <si>
    <t>Plocha skladby S02, S03</t>
  </si>
  <si>
    <t>768,631</t>
  </si>
  <si>
    <t>S04_M2</t>
  </si>
  <si>
    <t>Plocha skladby S04</t>
  </si>
  <si>
    <t>144,395</t>
  </si>
  <si>
    <t>S05_M2</t>
  </si>
  <si>
    <t>Plocha skladby S05</t>
  </si>
  <si>
    <t>55,501</t>
  </si>
  <si>
    <t>S06_M2</t>
  </si>
  <si>
    <t>Plocha skladby S06</t>
  </si>
  <si>
    <t>4,905</t>
  </si>
  <si>
    <t>S07_M2</t>
  </si>
  <si>
    <t>Plocha skladby S07</t>
  </si>
  <si>
    <t>4,559</t>
  </si>
  <si>
    <t>S08_M2</t>
  </si>
  <si>
    <t>Plocha skladby S08</t>
  </si>
  <si>
    <t>31,82</t>
  </si>
  <si>
    <t>2025-09-04 - EO obj. pavilonu H - Nemocnice Nymburk - nové konstrukce</t>
  </si>
  <si>
    <t>S09_NAD_M2</t>
  </si>
  <si>
    <t>Plocha skladby S09 - část nad terénem</t>
  </si>
  <si>
    <t>29,357</t>
  </si>
  <si>
    <t>S09_POD_M2</t>
  </si>
  <si>
    <t>Plocha skladby S09 - část pod terénem</t>
  </si>
  <si>
    <t>14,954</t>
  </si>
  <si>
    <t>S10_M2</t>
  </si>
  <si>
    <t>Plocha skladby S10</t>
  </si>
  <si>
    <t>44,71</t>
  </si>
  <si>
    <t>OMITKA_VNE_315_M2</t>
  </si>
  <si>
    <t>Plocha nově natahované omítky na vnější straně obvodových stěn místnosti 3.15</t>
  </si>
  <si>
    <t>5,718</t>
  </si>
  <si>
    <t>OBKLAD_SOKL_M2</t>
  </si>
  <si>
    <t>Plocha soklu prosklené části jihovýchod</t>
  </si>
  <si>
    <t>7,25</t>
  </si>
  <si>
    <t>DET_5_M</t>
  </si>
  <si>
    <t>Délka detail č. 5</t>
  </si>
  <si>
    <t>129,52</t>
  </si>
  <si>
    <t>DET_6_M</t>
  </si>
  <si>
    <t>Délka detail č. 6</t>
  </si>
  <si>
    <t>106,88</t>
  </si>
  <si>
    <t>DET_7_M</t>
  </si>
  <si>
    <t>Délka detail č. 7</t>
  </si>
  <si>
    <t>DET_8_M</t>
  </si>
  <si>
    <t>Délka detail č. 8</t>
  </si>
  <si>
    <t>37,898</t>
  </si>
  <si>
    <t>DET_9_M</t>
  </si>
  <si>
    <t>Délka detail č. 9</t>
  </si>
  <si>
    <t>64,646</t>
  </si>
  <si>
    <t>FAS_ROH_LIS_M</t>
  </si>
  <si>
    <t>Délka rohová lišta ukončení fasády</t>
  </si>
  <si>
    <t>70,468</t>
  </si>
  <si>
    <t>UKON_PROF_TMEL_M</t>
  </si>
  <si>
    <t>Délka detailu, kde bude fasáda ukončena ukončovacím profilem a tmelem</t>
  </si>
  <si>
    <t>37,155</t>
  </si>
  <si>
    <t>POZN_A_M</t>
  </si>
  <si>
    <t>Ukončení fasády dle poznámky A</t>
  </si>
  <si>
    <t>29,196</t>
  </si>
  <si>
    <t>ZL_240_M</t>
  </si>
  <si>
    <t>Délka zakládací lišty pro TI 240 mm</t>
  </si>
  <si>
    <t>98,219</t>
  </si>
  <si>
    <t>ZL_160_M</t>
  </si>
  <si>
    <t>Délka zakládací lišty pro TI tl. 160 mm</t>
  </si>
  <si>
    <t>103,98</t>
  </si>
  <si>
    <t>ZL_100_M</t>
  </si>
  <si>
    <t>Délka zakládací lišty TI tl. 100 mm</t>
  </si>
  <si>
    <t>2,9</t>
  </si>
  <si>
    <t>ZL_280_M</t>
  </si>
  <si>
    <t>Délka zakládací lišty TI tl. 280 mm</t>
  </si>
  <si>
    <t>6,626</t>
  </si>
  <si>
    <t>ZL_200_M</t>
  </si>
  <si>
    <t>Délka zakládací lišty pro TI tl. 200 mm</t>
  </si>
  <si>
    <t>0,615</t>
  </si>
  <si>
    <t>SERIZ_M</t>
  </si>
  <si>
    <t>Délka seříznutí TI pod střechou</t>
  </si>
  <si>
    <t>103,356</t>
  </si>
  <si>
    <t>FAS_KOUT_LIS_M</t>
  </si>
  <si>
    <t>Délka koutové lišty</t>
  </si>
  <si>
    <t>STRECHA_KZS_M</t>
  </si>
  <si>
    <t>Ukončení KZS na střeše</t>
  </si>
  <si>
    <t>6,84</t>
  </si>
  <si>
    <t>STRECHA_OMITKA_M</t>
  </si>
  <si>
    <t>Ukončení omítky na střeše</t>
  </si>
  <si>
    <t>19,09</t>
  </si>
  <si>
    <t>S02_PODHLED_M2</t>
  </si>
  <si>
    <t>Plocha skladby S02 - podhled</t>
  </si>
  <si>
    <t>9,5</t>
  </si>
  <si>
    <t>S11_M2</t>
  </si>
  <si>
    <t>Plocha skladby S11</t>
  </si>
  <si>
    <t>5,698</t>
  </si>
  <si>
    <t xml:space="preserve">    741 - Elektroinstalace - silnoproud</t>
  </si>
  <si>
    <t xml:space="preserve">    781 - Dokončovací práce - obklady</t>
  </si>
  <si>
    <t>621131121</t>
  </si>
  <si>
    <t>Penetrační nátěr vnějších podhledů nanášený ručně</t>
  </si>
  <si>
    <t>1496595484</t>
  </si>
  <si>
    <t>materiál dle specifikace projektu</t>
  </si>
  <si>
    <t>Rozpad figury: S02_PODHLED_M2</t>
  </si>
  <si>
    <t>Dle tabulky "nové fasády" - příloha k rozpočtu</t>
  </si>
  <si>
    <t>621151001</t>
  </si>
  <si>
    <t>Penetrační akrylátový nátěr vnějších pastovitých tenkovrstvých omítek podhledů</t>
  </si>
  <si>
    <t>-852270213</t>
  </si>
  <si>
    <t>621221041</t>
  </si>
  <si>
    <t>Montáž kontaktního zateplení vnějších podhledů lepením a mechanickým kotvením TI z minerální vlny s podélnou orientací do betonu a zdiva tl přes 160 do 200 mm</t>
  </si>
  <si>
    <t>1021397100</t>
  </si>
  <si>
    <t>materiály dle specifikace projektu</t>
  </si>
  <si>
    <t>63142031</t>
  </si>
  <si>
    <t>deska tepelně izolační minerální kontaktních fasád podélné vlákno λ=0,035-0,036 tl 200mm</t>
  </si>
  <si>
    <t>1379009031</t>
  </si>
  <si>
    <t>9,5*1,05 'Přepočtené koeficientem množství</t>
  </si>
  <si>
    <t>621251105</t>
  </si>
  <si>
    <t>Příplatek k cenám kontaktního zateplení podhledů za zápustnou montáž a použití tepelněizolačních zátek z minerální vlny</t>
  </si>
  <si>
    <t>-17094868</t>
  </si>
  <si>
    <t>621521012</t>
  </si>
  <si>
    <t>Tenkovrstvá silikátová zatíraná omítka zrnitost 1,5 mm vnějších podhledů</t>
  </si>
  <si>
    <t>-254927812</t>
  </si>
  <si>
    <t>622131121</t>
  </si>
  <si>
    <t>Penetrační nátěr vnějších stěn nanášený ručně</t>
  </si>
  <si>
    <t>559917910</t>
  </si>
  <si>
    <t>S01_M2*2</t>
  </si>
  <si>
    <t>S03</t>
  </si>
  <si>
    <t>7,88*2*0,4+0,69*(36,7+24,88)*2</t>
  </si>
  <si>
    <t>S11_M2*2</t>
  </si>
  <si>
    <t>Rozpad figury: S01_M2</t>
  </si>
  <si>
    <t>47,769</t>
  </si>
  <si>
    <t>120,839</t>
  </si>
  <si>
    <t>31,254</t>
  </si>
  <si>
    <t>57,01</t>
  </si>
  <si>
    <t>Rozpad figury: S02_M2</t>
  </si>
  <si>
    <t>Skladba S03 je stejná s tím rozdílem, že nosná kce je ŽB, pro účely rozpočtu jsou skladby ve společné figuře S02 a vyrovnání je v rozp. zvlášť</t>
  </si>
  <si>
    <t>177,065</t>
  </si>
  <si>
    <t>269,07</t>
  </si>
  <si>
    <t>66,708-9,5</t>
  </si>
  <si>
    <t>265,288</t>
  </si>
  <si>
    <t>Rozpad figury: S04_M2</t>
  </si>
  <si>
    <t>28,276</t>
  </si>
  <si>
    <t>42,848</t>
  </si>
  <si>
    <t>27,373</t>
  </si>
  <si>
    <t>45,898</t>
  </si>
  <si>
    <t>Rozpad figury: S05_M2</t>
  </si>
  <si>
    <t>10,561</t>
  </si>
  <si>
    <t>20,464</t>
  </si>
  <si>
    <t>10,451</t>
  </si>
  <si>
    <t>14,025</t>
  </si>
  <si>
    <t>Rozpad figury: S06_M2</t>
  </si>
  <si>
    <t>Rozpad figury: S07_M2</t>
  </si>
  <si>
    <t>Rozpad figury: S10_M2</t>
  </si>
  <si>
    <t>Rozpad figury: S11_M2</t>
  </si>
  <si>
    <t>Rozpad figury: OMITKA_VNE_315_M2</t>
  </si>
  <si>
    <t>1,136</t>
  </si>
  <si>
    <t>3,446</t>
  </si>
  <si>
    <t>622135R1</t>
  </si>
  <si>
    <t xml:space="preserve">D+M Vyrovnávací vrstva pro vyrovnání nerovného podkladu (dle projektu, předpoklad dle provedených sond) - z jádrové omítky (parametry materiálu viz projek). Předpokládaná průměrná tloušťka 20 mm </t>
  </si>
  <si>
    <t>1370890853</t>
  </si>
  <si>
    <t>622142001</t>
  </si>
  <si>
    <t>Sklovláknité pletivo vnějších stěn vtlačené do tmelu</t>
  </si>
  <si>
    <t>-1728212795</t>
  </si>
  <si>
    <t>materiály ve specifikaci projektu</t>
  </si>
  <si>
    <t>POZN_A_M*0,25</t>
  </si>
  <si>
    <t>DET_6_M*0,16</t>
  </si>
  <si>
    <t>DET_5_M*0,2</t>
  </si>
  <si>
    <t>72,04+25,326</t>
  </si>
  <si>
    <t>(16,0+18,0)*0,24</t>
  </si>
  <si>
    <t>74,4</t>
  </si>
  <si>
    <t>Rozpad figury: S09_NAD_M2</t>
  </si>
  <si>
    <t>6,404</t>
  </si>
  <si>
    <t>11,347</t>
  </si>
  <si>
    <t>2,373</t>
  </si>
  <si>
    <t>9,233</t>
  </si>
  <si>
    <t>Rozpad figury: S09_POD_M2</t>
  </si>
  <si>
    <t>3,332</t>
  </si>
  <si>
    <t>5,415</t>
  </si>
  <si>
    <t>0,96</t>
  </si>
  <si>
    <t>5,247</t>
  </si>
  <si>
    <t>Rozpad figury: POZN_A_M</t>
  </si>
  <si>
    <t>Rozpad figury: DET_6_M</t>
  </si>
  <si>
    <t>19,22</t>
  </si>
  <si>
    <t>34,22</t>
  </si>
  <si>
    <t>Rozpad figury: DET_5_M</t>
  </si>
  <si>
    <t>24,88</t>
  </si>
  <si>
    <t>39,88</t>
  </si>
  <si>
    <t>622143003</t>
  </si>
  <si>
    <t>Montáž omítkových plastových nebo pozinkovaných rohových profilů</t>
  </si>
  <si>
    <t>210244969</t>
  </si>
  <si>
    <t>Rohová lišta fasáda</t>
  </si>
  <si>
    <t>Koutová lišta fasáda</t>
  </si>
  <si>
    <t>Nadpražní profil - prosklená fasáda</t>
  </si>
  <si>
    <t>6,24+3,29+6,24</t>
  </si>
  <si>
    <t xml:space="preserve">Rohový profil - prosklená fasáda </t>
  </si>
  <si>
    <t>6,6+2,9+3,34+5,2</t>
  </si>
  <si>
    <t>Začišťovací nadpražní profil - prosklená fasáda</t>
  </si>
  <si>
    <t>Začišťovací rohový profil - prosklená fasáda</t>
  </si>
  <si>
    <t xml:space="preserve">Rohový profil - ostění oken a dveří </t>
  </si>
  <si>
    <t>213,542</t>
  </si>
  <si>
    <t xml:space="preserve">Nadpražní profil - nadpraží oken a dveří </t>
  </si>
  <si>
    <t>128,44</t>
  </si>
  <si>
    <t xml:space="preserve">Začišťovací nadpražní profil -  nadpraží oken a dveří </t>
  </si>
  <si>
    <t xml:space="preserve">Začišťovací rohový profil -  ostění oken a dveří </t>
  </si>
  <si>
    <t xml:space="preserve">Parapetní profil </t>
  </si>
  <si>
    <t>123,3+3,29</t>
  </si>
  <si>
    <t>Rozpad figury: FAS_ROH_LIS_M</t>
  </si>
  <si>
    <t>68,128+2,34</t>
  </si>
  <si>
    <t>Rozpad figury: FAS_KOUT_LIS_M</t>
  </si>
  <si>
    <t>25,0</t>
  </si>
  <si>
    <t>59051M4</t>
  </si>
  <si>
    <t>profil koutový s PVC s výztužnou tkaninou pro ETICS</t>
  </si>
  <si>
    <t>-2063345881</t>
  </si>
  <si>
    <t>25*1,05 'Přepočtené koeficientem množství</t>
  </si>
  <si>
    <t>59051486</t>
  </si>
  <si>
    <t>profil rohový PVC 15x15mm s výztužnou tkaninou š 100mm pro ETICS</t>
  </si>
  <si>
    <t>CS ÚRS 2023 02</t>
  </si>
  <si>
    <t>1992245425</t>
  </si>
  <si>
    <t>302,05*1,05 'Přepočtené koeficientem množství</t>
  </si>
  <si>
    <t>28342205</t>
  </si>
  <si>
    <t>profil začišťovací PVC 6mm s výztužnou tkaninou pro ostění ETICS</t>
  </si>
  <si>
    <t>189776278</t>
  </si>
  <si>
    <t>231,582*1,05 'Přepočtené koeficientem množství</t>
  </si>
  <si>
    <t>59051510</t>
  </si>
  <si>
    <t>profil začišťovací s okapnicí PVC s výztužnou tkaninou pro nadpraží ETICS</t>
  </si>
  <si>
    <t>368414217</t>
  </si>
  <si>
    <t>144,21*1,05 'Přepočtené koeficientem množství</t>
  </si>
  <si>
    <t>59051M3</t>
  </si>
  <si>
    <t>profil parapetní PVC s výztužnou tkaninou pro parapet ETICS</t>
  </si>
  <si>
    <t>-307192222</t>
  </si>
  <si>
    <t>126,59*1,05 'Přepočtené koeficientem množství</t>
  </si>
  <si>
    <t>59051M2</t>
  </si>
  <si>
    <t>profil nadpražní s okapnicí PVC s výztužnou tkaninou pro nadpraží ETICS</t>
  </si>
  <si>
    <t>1331145772</t>
  </si>
  <si>
    <t>622151001</t>
  </si>
  <si>
    <t>Penetrační akrylátový nátěr vnějších pastovitých tenkovrstvých omítek stěn</t>
  </si>
  <si>
    <t>450811841</t>
  </si>
  <si>
    <t>světlíky</t>
  </si>
  <si>
    <t>ostění a nadpraží oken</t>
  </si>
  <si>
    <t>72,04</t>
  </si>
  <si>
    <t>622212001</t>
  </si>
  <si>
    <t>Montáž kontaktního zateplení vnějšího ostění, nadpraží nebo parapetu hl. špalety do 200 mm lepením desek z polystyrenu tl do 40 mm</t>
  </si>
  <si>
    <t>-1014188802</t>
  </si>
  <si>
    <t>79,2</t>
  </si>
  <si>
    <t>5,4</t>
  </si>
  <si>
    <t>28376105</t>
  </si>
  <si>
    <t>klín izolační z XPS spádový</t>
  </si>
  <si>
    <t>m3</t>
  </si>
  <si>
    <t>-835953144</t>
  </si>
  <si>
    <t>79,2*0,2*0,025</t>
  </si>
  <si>
    <t>5,4*0,17*0,025</t>
  </si>
  <si>
    <t>9,0*0,16*0,025</t>
  </si>
  <si>
    <t>0,455*1,1 'Přepočtené koeficientem množství</t>
  </si>
  <si>
    <t>622212051</t>
  </si>
  <si>
    <t>Montáž kontaktního zateplení vnějšího ostění, nadpraží nebo parapetu hl. špalety do 400 mm lepením desek z polystyrenu tl do 40 mm</t>
  </si>
  <si>
    <t>269265626</t>
  </si>
  <si>
    <t>29,7</t>
  </si>
  <si>
    <t>-151281538</t>
  </si>
  <si>
    <t>29,7*0,24*0,025</t>
  </si>
  <si>
    <t>0,178*1,1 'Přepočtené koeficientem množství</t>
  </si>
  <si>
    <t>622221012</t>
  </si>
  <si>
    <t>Montáž kontaktního zateplení vnějších stěn lepením a mechanickým kotvením desek z minerální vlny s podélnou orientací do pórobetonu tl přes 40 do 80 mm</t>
  </si>
  <si>
    <t>-124876063</t>
  </si>
  <si>
    <t>63142024</t>
  </si>
  <si>
    <t>deska tepelně izolační minerální kontaktních fasád podélné vlákno λ=0,035-0,036 tl 80mm</t>
  </si>
  <si>
    <t>374280255</t>
  </si>
  <si>
    <t>55,501*1,05 'Přepočtené koeficientem množství</t>
  </si>
  <si>
    <t>63142021</t>
  </si>
  <si>
    <t>deska tepelně izolační minerální kontaktních fasád podélné vlákno λ=0,035-0,036 tl 50mm</t>
  </si>
  <si>
    <t>-4576952</t>
  </si>
  <si>
    <t>materiál ve specifikaci projektu</t>
  </si>
  <si>
    <t>44,71*1,05 'Přepočtené koeficientem množství</t>
  </si>
  <si>
    <t>622221021</t>
  </si>
  <si>
    <t>Montáž kontaktního zateplení vnějších stěn lepením a mechanickým kotvením TI z minerální vlny s podélnou orientací do zdiva a betonu tl přes 80 do 120 mm</t>
  </si>
  <si>
    <t>-1620349044</t>
  </si>
  <si>
    <t>63142025</t>
  </si>
  <si>
    <t>deska tepelně izolační minerální kontaktních fasád podélné vlákno λ=0,035-0,036 tl 100mm</t>
  </si>
  <si>
    <t>366979389</t>
  </si>
  <si>
    <t>4,559*1,05 'Přepočtené koeficientem množství</t>
  </si>
  <si>
    <t>622221022</t>
  </si>
  <si>
    <t>Montáž kontaktního zateplení vnějších stěn lepením a mechanickým kotvením desek z minerální vlny s podélnou orientací do pórobetonu tl přes 80 do 120 mm</t>
  </si>
  <si>
    <t>2064848620</t>
  </si>
  <si>
    <t>-1892863263</t>
  </si>
  <si>
    <t>4,905*1,05 'Přepočtené koeficientem množství</t>
  </si>
  <si>
    <t>622221032</t>
  </si>
  <si>
    <t>Montáž kontaktního zateplení vnějších stěn lepením a mechanickým kotvením desek z minerální vlny s podélnou orientací do pórobetonu tl přes 120 do 160 mm</t>
  </si>
  <si>
    <t>-1560107714</t>
  </si>
  <si>
    <t>63142029</t>
  </si>
  <si>
    <t>deska tepelně izolační minerální kontaktních fasád podélné vlákno λ=0,035-0,036 tl 160mm</t>
  </si>
  <si>
    <t>-313156240</t>
  </si>
  <si>
    <t>144,395*1,05 'Přepočtené koeficientem množství</t>
  </si>
  <si>
    <t>622221041</t>
  </si>
  <si>
    <t>Montáž kontaktního zateplení vnějších stěn lepením a mechanickým kotvením desek z minerální vlny s podélnou orientací do zdiva a betonu tl přes 160 do 200 mm</t>
  </si>
  <si>
    <t>-775705466</t>
  </si>
  <si>
    <t>2068678329</t>
  </si>
  <si>
    <t>768,631*1,05 'Přepočtené koeficientem množství</t>
  </si>
  <si>
    <t>622221051</t>
  </si>
  <si>
    <t>Montáž kontaktního zateplení vnějších stěn lepením a mechanickým kotvením desek z minerální vlny s podélnou orientací do zdiva a betonu tl přes 200 do 240 mm</t>
  </si>
  <si>
    <t>1652650823</t>
  </si>
  <si>
    <t>63142033</t>
  </si>
  <si>
    <t>deska tepelně izolační minerální kontaktních fasád podélné vlákno λ=0,035-0,036 tl 240mm</t>
  </si>
  <si>
    <t>-1968782574</t>
  </si>
  <si>
    <t>256,872*1,05 'Přepočtené koeficientem množství</t>
  </si>
  <si>
    <t>622221061</t>
  </si>
  <si>
    <t>Montáž kontaktního zateplení vnějších stěn lepením a mechanickým kotvením desek z minerální vlny s podélnou orientací do zdiva a betonu tl přes 240mm</t>
  </si>
  <si>
    <t>659015505</t>
  </si>
  <si>
    <t>36</t>
  </si>
  <si>
    <t>63142035</t>
  </si>
  <si>
    <t>deska tepelně izolační minerální kontaktních fasád podélné vlákno λ=0,035-0,036 tl 280mm</t>
  </si>
  <si>
    <t>-292947181</t>
  </si>
  <si>
    <t>5,698*1,05 'Přepočtené koeficientem množství</t>
  </si>
  <si>
    <t>37</t>
  </si>
  <si>
    <t>622222001</t>
  </si>
  <si>
    <t>Montáž kontaktního zateplení vnějšího ostění, nadpraží nebo parapetu hl. špalety do 200 mm lepením desek z minerální vlny tl do 40 mm</t>
  </si>
  <si>
    <t>-1339237725</t>
  </si>
  <si>
    <t xml:space="preserve">Ostění </t>
  </si>
  <si>
    <t>Nadpraží</t>
  </si>
  <si>
    <t>(1,0+1,4+1,8+1,8)</t>
  </si>
  <si>
    <t>38</t>
  </si>
  <si>
    <t>63140348</t>
  </si>
  <si>
    <t>deska tepelně izolační minerální kontaktních fasád podélné vlákno λ=0,041 tl 30mm</t>
  </si>
  <si>
    <t>1119803029</t>
  </si>
  <si>
    <t>4,044*2*0,1+2,812*2*0,065+2,762*2*0,025</t>
  </si>
  <si>
    <t>1,0*0,1+1,4*0,1+1,8*0,065+1,8*0,025</t>
  </si>
  <si>
    <t>1,714*1,15 'Přepočtené koeficientem množství</t>
  </si>
  <si>
    <t>39</t>
  </si>
  <si>
    <t>622251105</t>
  </si>
  <si>
    <t>Příplatek k cenám kontaktního zateplení vnějších stěn za zápustnou montáž a použití tepelněizolačních zátek z minerální vlny</t>
  </si>
  <si>
    <t>171375196</t>
  </si>
  <si>
    <t>40</t>
  </si>
  <si>
    <t>622252001</t>
  </si>
  <si>
    <t>Montáž profilů kontaktního zateplení připevněných mechanicky</t>
  </si>
  <si>
    <t>-1783349951</t>
  </si>
  <si>
    <t>Rozpad figury: ZL_100_M</t>
  </si>
  <si>
    <t>Rozpad figury: ZL_160_M</t>
  </si>
  <si>
    <t>31,32</t>
  </si>
  <si>
    <t>Rozpad figury: ZL_200_M</t>
  </si>
  <si>
    <t>Rozpad figury: ZL_240_M</t>
  </si>
  <si>
    <t>23,288</t>
  </si>
  <si>
    <t>36,48</t>
  </si>
  <si>
    <t>3,376</t>
  </si>
  <si>
    <t>35,075</t>
  </si>
  <si>
    <t>Rozpad figury: ZL_280_M</t>
  </si>
  <si>
    <t>41</t>
  </si>
  <si>
    <t>590514M1</t>
  </si>
  <si>
    <t>profil zakládací Al tl 1,0mm s okapnicí pro izolant tl 100mm</t>
  </si>
  <si>
    <t>-2006521771</t>
  </si>
  <si>
    <t>2,9*1,02 'Přepočtené koeficientem množství</t>
  </si>
  <si>
    <t>42</t>
  </si>
  <si>
    <t>59051638</t>
  </si>
  <si>
    <t>profil zakládací Al tl 1,0mm s okapnicí pro izolant tl 160mm</t>
  </si>
  <si>
    <t>-1419617726</t>
  </si>
  <si>
    <t>103,98*1,02 'Přepočtené koeficientem množství</t>
  </si>
  <si>
    <t>43</t>
  </si>
  <si>
    <t>59051659</t>
  </si>
  <si>
    <t>profil zakládací Al tl 1,0mm s okapnicí pro izolant tl 200mm</t>
  </si>
  <si>
    <t>2015345224</t>
  </si>
  <si>
    <t>0,615*1,02 'Přepočtené koeficientem množství</t>
  </si>
  <si>
    <t>44</t>
  </si>
  <si>
    <t>59051661</t>
  </si>
  <si>
    <t>profil zakládací Al tl 1,0mm s okapnicí pro izolant tl 240mm</t>
  </si>
  <si>
    <t>1837314000</t>
  </si>
  <si>
    <t>98,219*1,02 'Přepočtené koeficientem množství</t>
  </si>
  <si>
    <t>45</t>
  </si>
  <si>
    <t>28341025</t>
  </si>
  <si>
    <t>profil zakládací PVC pro izolant tl 80-300mm</t>
  </si>
  <si>
    <t>1620822962</t>
  </si>
  <si>
    <t>6,626*1,02 'Přepočtené koeficientem množství</t>
  </si>
  <si>
    <t>46</t>
  </si>
  <si>
    <t>622R1</t>
  </si>
  <si>
    <t>D+M - příplatek ke KZS stěn za další kotvy přes 8 do 10  ks/m2 zápustné kotvení vč. zátek pro tl. TI 160 mm</t>
  </si>
  <si>
    <t>1636384713</t>
  </si>
  <si>
    <t>47</t>
  </si>
  <si>
    <t>622R2</t>
  </si>
  <si>
    <t>D+M - příplatek ke KZS stěn za další kotvy přes 8 do 10  ks/m2 zápustné kotvení vč. zátek pro tl. TI 80 mm</t>
  </si>
  <si>
    <t>1493288660</t>
  </si>
  <si>
    <t>48</t>
  </si>
  <si>
    <t>622R3</t>
  </si>
  <si>
    <t>D+M - příplatek ke KZS stěn za další kotvy přes 8 do 10  ks/m2 zápustné kotvení vč. zátek pro tl. TI 100 mm</t>
  </si>
  <si>
    <t>-1636039020</t>
  </si>
  <si>
    <t>49</t>
  </si>
  <si>
    <t>62225R1</t>
  </si>
  <si>
    <t xml:space="preserve">Příplatek k cenám kontaktního zateplení vnějších stěn za zesílenou vrstvu lepidla z důvodu nerovného podkladu </t>
  </si>
  <si>
    <t>2009664662</t>
  </si>
  <si>
    <t>Rozpad figury: S08_M2</t>
  </si>
  <si>
    <t>5,73</t>
  </si>
  <si>
    <t>10,13</t>
  </si>
  <si>
    <t>10,23</t>
  </si>
  <si>
    <t>50</t>
  </si>
  <si>
    <t>622521012</t>
  </si>
  <si>
    <t>Tenkovrstvá silikátová zatíraná omítka zrnitost 1,5 mm vnějších stěn</t>
  </si>
  <si>
    <t>-1903867305</t>
  </si>
  <si>
    <t>51</t>
  </si>
  <si>
    <t>622R4</t>
  </si>
  <si>
    <t>D+M Ukončující profil fasády + tmel</t>
  </si>
  <si>
    <t>1341592791</t>
  </si>
  <si>
    <t>Rozpad figury: UKON_PROF_TMEL_M</t>
  </si>
  <si>
    <t>6,28</t>
  </si>
  <si>
    <t>7,155</t>
  </si>
  <si>
    <t>11,82</t>
  </si>
  <si>
    <t>11,9</t>
  </si>
  <si>
    <t>Rozpad figury: STRECHA_KZS_M</t>
  </si>
  <si>
    <t>3,42</t>
  </si>
  <si>
    <t>Rozpad figury: STRECHA_OMITKA_M</t>
  </si>
  <si>
    <t>3,635</t>
  </si>
  <si>
    <t>52</t>
  </si>
  <si>
    <t>622R5</t>
  </si>
  <si>
    <t xml:space="preserve">D+M Úpravy napojení vrstev KZS okolo vzduchotechnických prostupů a mříží - těsnění, sklovláknité pletivo </t>
  </si>
  <si>
    <t>-2113455216</t>
  </si>
  <si>
    <t>53</t>
  </si>
  <si>
    <t>62R6</t>
  </si>
  <si>
    <t>D+M Oprava a sanace stávajících konstrukcí, odhalených po demontážích a bourání - ostění, nadpraží, parapety a prahy, ocelová konstrukce zastřešení 3.NP, stávající konstrukce v detailech ve styku s novými skladbami</t>
  </si>
  <si>
    <t>959467611</t>
  </si>
  <si>
    <t>54</t>
  </si>
  <si>
    <t>632481215</t>
  </si>
  <si>
    <t>Separační vrstva z geotextilie</t>
  </si>
  <si>
    <t>-821934589</t>
  </si>
  <si>
    <t>DET_8_M*0,4</t>
  </si>
  <si>
    <t>Rozpad figury: DET_8_M</t>
  </si>
  <si>
    <t>3,1</t>
  </si>
  <si>
    <t>6,401</t>
  </si>
  <si>
    <t>28,397</t>
  </si>
  <si>
    <t>55</t>
  </si>
  <si>
    <t>634111R1</t>
  </si>
  <si>
    <t>D+M Expanzní páska mezi KZS a navazující konstrukcí</t>
  </si>
  <si>
    <t>CS ÚRS 2025 01</t>
  </si>
  <si>
    <t>448980063</t>
  </si>
  <si>
    <t>(9,42+5,91+17,2+7,155)</t>
  </si>
  <si>
    <t>Rozpad figury: DET_9_M</t>
  </si>
  <si>
    <t>22,306</t>
  </si>
  <si>
    <t>5,86</t>
  </si>
  <si>
    <t>Rozpad figury: DET_7_M</t>
  </si>
  <si>
    <t>22,05</t>
  </si>
  <si>
    <t>33,1</t>
  </si>
  <si>
    <t>36,1</t>
  </si>
  <si>
    <t>33,2</t>
  </si>
  <si>
    <t>56</t>
  </si>
  <si>
    <t>6371211R1</t>
  </si>
  <si>
    <t>Rozebrání, uložení a zpětné uložení, vč. dodávky části nového materiálu - okapový chodník z kačírku tl 100 mm s udusáním</t>
  </si>
  <si>
    <t>-274704007</t>
  </si>
  <si>
    <t>DET_8_M*0,3</t>
  </si>
  <si>
    <t>57</t>
  </si>
  <si>
    <t>6372114R2</t>
  </si>
  <si>
    <t>Rozebrání, uložení a zpětné osazení, vč. dodávky nového materiálu - okapový chodník z betonových zámkových dlaždic tl 60 mm do kameniva</t>
  </si>
  <si>
    <t>-1759386003</t>
  </si>
  <si>
    <t>DET_9_M*0,31</t>
  </si>
  <si>
    <t>58</t>
  </si>
  <si>
    <t>6R1</t>
  </si>
  <si>
    <t>D+M - detail ukončení KZS na LOP (viz poznámka A) - kompletní provedení dle projektu - seříznutí izolace dotčeného KZS, napojení izolace s kolmým vláknem, seříznutí pod úhlem směrem k LOP, provázáno dle pravidel ETICS - dle projektu</t>
  </si>
  <si>
    <t>-394127012</t>
  </si>
  <si>
    <t>59</t>
  </si>
  <si>
    <t>916371212</t>
  </si>
  <si>
    <t>Osazení skrytého zahradního obrubníku kovového jednostranným odkopáním zeminy</t>
  </si>
  <si>
    <t>-1996609981</t>
  </si>
  <si>
    <t>60</t>
  </si>
  <si>
    <t>138240M1</t>
  </si>
  <si>
    <t>obrubník zahradní PZ 0,7/140 mm</t>
  </si>
  <si>
    <t>1644542390</t>
  </si>
  <si>
    <t>37,898*1,02 'Přepočtené koeficientem množství</t>
  </si>
  <si>
    <t>61</t>
  </si>
  <si>
    <t>9R1.1</t>
  </si>
  <si>
    <t>Dmt, uložení, ochrana, zp. montáž (přeložení, překotvení dle PD) fasádních prvků, vč. doč. řešení, uložení elektro vedení, osvětlení (SV), tlačítka spínače (TS), zvonkový systém (ZS), schránky (P), syst. el. (X), vč. likvidace, dodávky nového materiálu</t>
  </si>
  <si>
    <t>-803286420</t>
  </si>
  <si>
    <t>62</t>
  </si>
  <si>
    <t>152151702</t>
  </si>
  <si>
    <t>63</t>
  </si>
  <si>
    <t>711112001</t>
  </si>
  <si>
    <t>Provedení izolace proti zemní vlhkosti svislé za studena nátěrem penetračním</t>
  </si>
  <si>
    <t>1662976861</t>
  </si>
  <si>
    <t>DET_7_M*0,545</t>
  </si>
  <si>
    <t>DET_8_M*0,45</t>
  </si>
  <si>
    <t>DET_9_M*0,45</t>
  </si>
  <si>
    <t>11163153</t>
  </si>
  <si>
    <t>emulze asfaltová penetrační</t>
  </si>
  <si>
    <t>litr</t>
  </si>
  <si>
    <t>-10496506</t>
  </si>
  <si>
    <t>113,97*0,3 'Přepočtené koeficientem množství</t>
  </si>
  <si>
    <t>65</t>
  </si>
  <si>
    <t>71111R1</t>
  </si>
  <si>
    <t xml:space="preserve">D+M Prověření stavu stávajícího asfaltového pásu a lokální vyspravení </t>
  </si>
  <si>
    <t>1371714950</t>
  </si>
  <si>
    <t>DET_7_M*0,35</t>
  </si>
  <si>
    <t>66</t>
  </si>
  <si>
    <t>711132111</t>
  </si>
  <si>
    <t>Provedení izolace proti zemní vlhkosti pásy na sucho samolepící svislé</t>
  </si>
  <si>
    <t>40231992</t>
  </si>
  <si>
    <t>DET_7_M*0,55</t>
  </si>
  <si>
    <t>67</t>
  </si>
  <si>
    <t>62866281</t>
  </si>
  <si>
    <t>pás asfaltový samolepicí modifikovaný SBS s vložkou ze skleněné tkaniny se spalitelnou fólií nebo jemnozrnným minerálním posypem nebo textilií na horním povrchu tl 3,0mm</t>
  </si>
  <si>
    <t>-1049312891</t>
  </si>
  <si>
    <t>68,448*1,221 'Přepočtené koeficientem množství</t>
  </si>
  <si>
    <t>68</t>
  </si>
  <si>
    <t>711142559</t>
  </si>
  <si>
    <t>Provedení izolace proti zemní vlhkosti pásy přitavením svislé NAIP</t>
  </si>
  <si>
    <t>1158755718</t>
  </si>
  <si>
    <t>69</t>
  </si>
  <si>
    <t>62855001</t>
  </si>
  <si>
    <t>pás asfaltový natavitelný modifikovaný SBS s vložkou z polyesterové rohože a spalitelnou PE fólií nebo jemnozrnným minerálním posypem na horním povrchu tl 4,0mm</t>
  </si>
  <si>
    <t>-2110733978</t>
  </si>
  <si>
    <t>113,97*1,221 'Přepočtené koeficientem množství</t>
  </si>
  <si>
    <t>70</t>
  </si>
  <si>
    <t>6285M1</t>
  </si>
  <si>
    <t>pás asfaltový natavitelný modifikovaný z SBS modifikovaného asfaltu obsahující retardéry hoření, které výrazně omezují šíření plamene, tl. 4,5 mm, parametry dle projektu</t>
  </si>
  <si>
    <t>236825877</t>
  </si>
  <si>
    <t>71</t>
  </si>
  <si>
    <t>711161212</t>
  </si>
  <si>
    <t>Izolace proti zemní vlhkosti nopovou fólií svislá, výška nopu 8,0 mm, tl do 0,6 mm</t>
  </si>
  <si>
    <t>-900286938</t>
  </si>
  <si>
    <t>DET_8_M*0,15</t>
  </si>
  <si>
    <t>DET_9_M*0,15</t>
  </si>
  <si>
    <t>72</t>
  </si>
  <si>
    <t>7111613R1</t>
  </si>
  <si>
    <t>Izolace proti zemní vlhkosti nopovou fólií - ukončení horní lištou z ocelového plechu KP/12</t>
  </si>
  <si>
    <t>-1883911786</t>
  </si>
  <si>
    <t>73</t>
  </si>
  <si>
    <t>998711213</t>
  </si>
  <si>
    <t>Přesun hmot procentní pro izolace proti vodě, vlhkosti a plynům s omezením mechanizace v objektech v přes 12 do 60 m</t>
  </si>
  <si>
    <t>1797823826</t>
  </si>
  <si>
    <t>74</t>
  </si>
  <si>
    <t>713131141</t>
  </si>
  <si>
    <t>Montáž izolace tepelné stěn lepením celoplošně rohoží, pásů, dílců, desek</t>
  </si>
  <si>
    <t>1986987175</t>
  </si>
  <si>
    <t>75</t>
  </si>
  <si>
    <t>28376448</t>
  </si>
  <si>
    <t>deska XPS hrana rovná a strukturovaný povrch 300kPA λ=0,035 tl 180mm</t>
  </si>
  <si>
    <t>1135840633</t>
  </si>
  <si>
    <t>44,311*1,1 'Přepočtené koeficientem množství</t>
  </si>
  <si>
    <t>76</t>
  </si>
  <si>
    <t>28376444</t>
  </si>
  <si>
    <t>deska XPS hrana rovná a strukturovaný povrch 300kPA λ=0,035 tl 120mm</t>
  </si>
  <si>
    <t>-2124503463</t>
  </si>
  <si>
    <t>DET_7_M*0,16</t>
  </si>
  <si>
    <t>19,912*1,1 'Přepočtené koeficientem množství</t>
  </si>
  <si>
    <t>77</t>
  </si>
  <si>
    <t>28376441</t>
  </si>
  <si>
    <t>deska XPS hrana rovná a strukturovaný povrch 300kPA λ=0,035 tl 60mm</t>
  </si>
  <si>
    <t>-1090047420</t>
  </si>
  <si>
    <t>DET_7_M*0,14</t>
  </si>
  <si>
    <t>17,423*1,1 'Přepočtené koeficientem množství</t>
  </si>
  <si>
    <t>78</t>
  </si>
  <si>
    <t>713141212</t>
  </si>
  <si>
    <t>Montáž izolace tepelné střech plochých lepené nízkoexpanzní (PUR) pěnou atikový klín</t>
  </si>
  <si>
    <t>1219057263</t>
  </si>
  <si>
    <t>79</t>
  </si>
  <si>
    <t>63152M3</t>
  </si>
  <si>
    <t>klín atikový přířezek XPS</t>
  </si>
  <si>
    <t>1575652052</t>
  </si>
  <si>
    <t>124,45*1,1 'Přepočtené koeficientem množství</t>
  </si>
  <si>
    <t>80</t>
  </si>
  <si>
    <t>7131R1</t>
  </si>
  <si>
    <t>Montáž izolace tepelné - doplnění izolace nadpraží oken za žaluziovou schránku dle detailu</t>
  </si>
  <si>
    <t>639006318</t>
  </si>
  <si>
    <t>29*1,8*0,25</t>
  </si>
  <si>
    <t>81</t>
  </si>
  <si>
    <t>525390048</t>
  </si>
  <si>
    <t>13,05*1,05 'Přepočtené koeficientem množství</t>
  </si>
  <si>
    <t>82</t>
  </si>
  <si>
    <t>713R1</t>
  </si>
  <si>
    <t>Řezání tepelné izolace při přechodu na šikmou konstrukci střechy</t>
  </si>
  <si>
    <t>555657051</t>
  </si>
  <si>
    <t>Rozpad figury: SERIZ_M</t>
  </si>
  <si>
    <t>19,068</t>
  </si>
  <si>
    <t>31,16</t>
  </si>
  <si>
    <t>34,06</t>
  </si>
  <si>
    <t>83</t>
  </si>
  <si>
    <t>888292458</t>
  </si>
  <si>
    <t>741</t>
  </si>
  <si>
    <t>Elektroinstalace - silnoproud</t>
  </si>
  <si>
    <t>84</t>
  </si>
  <si>
    <t>741R2</t>
  </si>
  <si>
    <t>Demontáž, uložení/likvidace a D+M hromosvod (dotčený realizací stavebních úprav na fasádě a na střeše vč. stavebních přípomocí, vč. revize a přesunů hmot</t>
  </si>
  <si>
    <t>1604908797</t>
  </si>
  <si>
    <t>85</t>
  </si>
  <si>
    <t>751721R1</t>
  </si>
  <si>
    <t>Dmt, uložení a zp. montáž klimatizační jednotky, vč. překotvení (nová tl. KZS), včetně vedení elektro, včetně dodávky kot. prvků a nových komponent, spotřebního materiál, dle projektu, vč. likvidace suti a dopravy, ozn. KJ/1, KJ/2, KJ/3</t>
  </si>
  <si>
    <t>soubor</t>
  </si>
  <si>
    <t>-1313757917</t>
  </si>
  <si>
    <t>86</t>
  </si>
  <si>
    <t>751R1</t>
  </si>
  <si>
    <t>D+M Úprava stávajícího vyústění VZT 600x1800 mm - očištění a kontrola stávajícího potrubí VZT, napojení prodloužení nového potrubí dl. cca 100 mm a nová protidešťová žaluzie, vč. těsnění a spojovacích prostředků, vč. dopravy, dle projektu - ozn. VZT/1</t>
  </si>
  <si>
    <t>-712573743</t>
  </si>
  <si>
    <t>skutečné rozměry je nutno zaměřit na stavbě dle stávajícího stavu, nutné zpracování dílenské dokumentace</t>
  </si>
  <si>
    <t>dle výpisu VZT prvků, VZT/1</t>
  </si>
  <si>
    <t>87</t>
  </si>
  <si>
    <t>751R2</t>
  </si>
  <si>
    <t>D+M Úprava stávajícího vyústění VZT 1700x700 mm - očištění a kontrola stávajícího potrubí VZT, napojení prodloužení nového potrubí dl. cca 120 mm a nová protidešťová žaluzie, vč. těsnění a spojovacích prostředků, vč. dopravy, dle projektu - ozn. VZT/2</t>
  </si>
  <si>
    <t>-1575502721</t>
  </si>
  <si>
    <t>dle výpisu VZT prvků, VZT/2</t>
  </si>
  <si>
    <t>88</t>
  </si>
  <si>
    <t>751R3</t>
  </si>
  <si>
    <t>D+M Úprava stávajícího vyústění VZT 150x150 mm - očištění a kontrola stávajícího potrubí VZT, napojení prodloužení nového potrubí dl. cca 120 mm a nová protidešťová žaluzie, vč. těsnění a spojovacích prostředků, vč. dopravy, dle projektu - ozn. VZT/3</t>
  </si>
  <si>
    <t>123451755</t>
  </si>
  <si>
    <t>dle výpisu VZT prvků, VZT/3</t>
  </si>
  <si>
    <t>89</t>
  </si>
  <si>
    <t>751R4</t>
  </si>
  <si>
    <t>D+M Úprava stávajícího vyústění VZT 400x400 mm - očištění a kontrola stávajícího potrubí VZT, napojení prodloužení nového potrubí dl. cca 100 mm a nová protidešťová žaluzie, vč. těsnění a spojovacích prostředků, vč. dopravy, dle projektu - ozn. VZT/4</t>
  </si>
  <si>
    <t>262784809</t>
  </si>
  <si>
    <t>dle výpisu VZT prvků, VZT/4</t>
  </si>
  <si>
    <t>90</t>
  </si>
  <si>
    <t>751R5</t>
  </si>
  <si>
    <t>D+M Úprava stávajícího vyústění VZT 700x550 mm - očištění a kontrola stávajícího potrubí VZT, napojení prodloužení nového potrubí dl. cca 110 mm a nová protidešťová žaluzie, vč. těsnění a spojovacích prostředků, vč. dopravy, dle projektu - ozn. VZT/5</t>
  </si>
  <si>
    <t>828105832</t>
  </si>
  <si>
    <t>dle výpisu VZT prvků, VZT/5</t>
  </si>
  <si>
    <t>91</t>
  </si>
  <si>
    <t>751R6</t>
  </si>
  <si>
    <t>D+M Úprava stávajícího vyústění VZT 550x450 mm - očištění a kontrola stávajícího potrubí VZT, napojení prodloužení nového potrubí dl. cca 110 mm a nová protidešťová žaluzie, vč. těsnění a spojovacích prostředků, vč. dopravy, dle projektu - ozn. VZT/6</t>
  </si>
  <si>
    <t>1118695022</t>
  </si>
  <si>
    <t>dle výpisu VZT prvků, VZT/6</t>
  </si>
  <si>
    <t>92</t>
  </si>
  <si>
    <t>751R7</t>
  </si>
  <si>
    <t>D+M Úprava stávajícího vyústění VZT 700x600 mm - očištění a kontrola stávajícího potrubí VZT, napojení prodloužení nového potrubí dl. cca 110 mm a nová protidešťová žaluzie, vč. těsnění a spojovacích prostředků, vč. dopravy, dle projektu - ozn. VZT/7</t>
  </si>
  <si>
    <t>-524849201</t>
  </si>
  <si>
    <t>dle výpisu VZT prvků, VZT/7</t>
  </si>
  <si>
    <t>93</t>
  </si>
  <si>
    <t>751R8</t>
  </si>
  <si>
    <t>D+M Úprava stávajícího vyústění VZT 200x200 mm - očištění a kontrola stávajícího potrubí VZT, napojení prodloužení nového potrubí dl. cca 30 mm a nová protidešťová žaluzie, vč. těsnění a spojovacích prostředků, vč. dopravy, dle projektu - ozn. VZT/8</t>
  </si>
  <si>
    <t>-1879163949</t>
  </si>
  <si>
    <t>dle výpisu VZT prvků, VZT/8</t>
  </si>
  <si>
    <t>94</t>
  </si>
  <si>
    <t>751R9</t>
  </si>
  <si>
    <t>D+M Úprava stávajícího vyústění VZT 250x250 mm - očištění a kontrola stávajícího potrubí VZT, napojení prodloužení nového potrubí dl. cca 110 mm a nová protidešťová žaluzie, vč. těsnění a spojovacích prostředků, vč. dopravy, dle projektu - ozn. VZT/9</t>
  </si>
  <si>
    <t>-558593373</t>
  </si>
  <si>
    <t>dle výpisu VZT prvků, VZT/9</t>
  </si>
  <si>
    <t>95</t>
  </si>
  <si>
    <t>751R10</t>
  </si>
  <si>
    <t>D+M Úprava stávajícího vyústění VZT 450x450 mm - očištění a kontrola stávajícího potrubí VZT, napojení prodloužení nového potrubí dl. cca 110 mm a nová protidešťová žaluzie, vč. těsnění a spojovacích prostředků, vč. dopravy, dle projektu - ozn. VZT/10</t>
  </si>
  <si>
    <t>-1658418167</t>
  </si>
  <si>
    <t>dle výpisu VZT prvků, VZT/10</t>
  </si>
  <si>
    <t>96</t>
  </si>
  <si>
    <t>751R11</t>
  </si>
  <si>
    <t>D+M Úprava stávajícího vyústění VZT 1300x900 mm - očištění a kontrola stávajícího potrubí VZT, napojení prodloužení nového potrubí dl. cca 110 mm a nová protidešťová žaluzie, vč. těsnění a spojovacích prostředků, vč. dopravy, dle projektu - ozn. VZT/11</t>
  </si>
  <si>
    <t>-340524405</t>
  </si>
  <si>
    <t>dle výpisu VZT prvků, VZT/11</t>
  </si>
  <si>
    <t>97</t>
  </si>
  <si>
    <t>751R12</t>
  </si>
  <si>
    <t>D+M Úprava stávajícího vyústění VZT 1100x900 mm - očištění a kontrola stávajícího potrubí VZT, napojení prodloužení nového potrubí dl. cca 110 mm a nová protidešťová žaluzie, vč. těsnění a spojovacích prostředků, vč. dopravy, dle projektu - ozn. VZT/12</t>
  </si>
  <si>
    <t>1393438477</t>
  </si>
  <si>
    <t>dle výpisu VZT prvků, VZT/12</t>
  </si>
  <si>
    <t>98</t>
  </si>
  <si>
    <t>751R13</t>
  </si>
  <si>
    <t>D+M Úprava stávajícího vyústění VZT 900x900 mm - očištění a kontrola stávajícího potrubí VZT, napojení prodloužení nového potrubí dl. cca 110 mm a nová protidešťová žaluzie, vč. těsnění a spojovacích prostředků, vč. dopravy, dle projektu - ozn. VZT/13</t>
  </si>
  <si>
    <t>1151028745</t>
  </si>
  <si>
    <t>dle výpisu VZT prvků, VZT/13</t>
  </si>
  <si>
    <t>99</t>
  </si>
  <si>
    <t>751R14</t>
  </si>
  <si>
    <t>D+M Úprava stávajícího vyústění VZT 900x300 mm - očištění a kontrola stávajícího potrubí VZT, napojení prodloužení nového potrubí dl. cca 110 mm a nová protidešťová žaluzie, vč. těsnění a spojovacích prostředků, vč. dopravy, dle projektu - ozn. VZT/14</t>
  </si>
  <si>
    <t>863407354</t>
  </si>
  <si>
    <t>dle výpisu VZT prvků, VZT/14</t>
  </si>
  <si>
    <t>100</t>
  </si>
  <si>
    <t>751R15</t>
  </si>
  <si>
    <t>D+M Úprava stávajícího vyústění VZT 300x300 mm - očištění a kontrola stávajícího potrubí VZT, napojení prodloužení nového potrubí dl. cca 110 mm a nová protidešťová žaluzie, vč. těsnění a spojovacích prostředků, vč. dopravy, dle projektu - ozn. VZT/15</t>
  </si>
  <si>
    <t>640160926</t>
  </si>
  <si>
    <t>dle výpisu VZT prvků, VZT/15</t>
  </si>
  <si>
    <t>101</t>
  </si>
  <si>
    <t>751R16</t>
  </si>
  <si>
    <t>D+M Úprava stávajícího vyústění VZT 500x400 mm - očištění a kontrola stávajícího potrubí VZT, napojení prodloužení nového potrubí dl. cca 30 mm a nová protidešťová žaluzie, vč. těsnění a spojovacích prostředků, vč. dopravy, dle projektu - ozn. VZT/16</t>
  </si>
  <si>
    <t>286777995</t>
  </si>
  <si>
    <t>dle výpisu VZT prvků, VZT/16</t>
  </si>
  <si>
    <t>102</t>
  </si>
  <si>
    <t>751R17</t>
  </si>
  <si>
    <t>D+M Úprava stávajícího vyústění VZT 150x150 mm - očištění a kontrola stávajícího potrubí VZT, napojení prodloužení nového potrubí dl. cca 50 mm a nová protidešťová žaluzie, vč. těsnění a spojovacích prostředků, vč. dopravy, dle projektu - ozn. VZT/17</t>
  </si>
  <si>
    <t>-302541498</t>
  </si>
  <si>
    <t>dle výpisu VZT prvků, VZT/17</t>
  </si>
  <si>
    <t>103</t>
  </si>
  <si>
    <t>751R18</t>
  </si>
  <si>
    <t>D+M Úprava stávajícího vyústění VZT 500x500 mm - očištění a kontrola stávajícího potrubí VZT, napojení prodloužení nového potrubí dl. cca 110 mm a nová protidešťová žaluzie, vč. těsnění a spojovacích prostředků, vč. dopravy, dle projektu - ozn. VZT/18</t>
  </si>
  <si>
    <t>-1520234606</t>
  </si>
  <si>
    <t>dle výpisu VZT prvků, VZT/18</t>
  </si>
  <si>
    <t>104</t>
  </si>
  <si>
    <t>751R19</t>
  </si>
  <si>
    <t>D+M Úprava stávajícího vyústění VZT 900x750 mm - očištění a kontrola stávajícího potrubí VZT, napojení prodloužení nového potrubí dl. cca 110 mm a nová protidešťová žaluzie, vč. těsnění a spojovacích prostředků, vč. dopravy, dle projektu - ozn. VZT/19</t>
  </si>
  <si>
    <t>-48719717</t>
  </si>
  <si>
    <t>dle výpisu VZT prvků, VZT/19</t>
  </si>
  <si>
    <t>105</t>
  </si>
  <si>
    <t>751R20</t>
  </si>
  <si>
    <t>D+M Úprava stávajícího vyústění VZT 900x500 mm - očištění a kontrola stávajícího potrubí VZT, napojení prodloužení nového potrubí dl. cca 110 mm a nová protidešťová žaluzie, vč. těsnění a spojovacích prostředků, vč. dopravy, dle projektu - ozn. VZT/20</t>
  </si>
  <si>
    <t>1052519630</t>
  </si>
  <si>
    <t>dle výpisu VZT prvků, VZT/20</t>
  </si>
  <si>
    <t>106</t>
  </si>
  <si>
    <t>751R21</t>
  </si>
  <si>
    <t>D+M Úprava stávajícího vyústění VZT 900x900 mm - očištění a kontrola stávajícího potrubí VZT, napojení prodloužení nového potrubí dl. cca 30 mm a nová protidešťová žaluzie, vč. těsnění a spojovacích prostředků, vč. dopravy, dle projektu - ozn. VZT/21</t>
  </si>
  <si>
    <t>-890346559</t>
  </si>
  <si>
    <t>dle výpisu VZT prvků, VZT/21</t>
  </si>
  <si>
    <t>107</t>
  </si>
  <si>
    <t>751R22</t>
  </si>
  <si>
    <t>D+M Úprava stávajícího vyústění VZT 200x200 mm - očištění a kontrola stávajícího potrubí VZT, napojení prodloužení nového potrubí dl. cca 110 mm a nová protidešťová žaluzie, vč. těsnění a spojovacích prostředků, vč. dopravy, dle projektu - ozn. VZT/22</t>
  </si>
  <si>
    <t>-1982985423</t>
  </si>
  <si>
    <t>dle výpisu VZT prvků, VZT/22</t>
  </si>
  <si>
    <t>108</t>
  </si>
  <si>
    <t>998751212</t>
  </si>
  <si>
    <t>Přesun hmot procentní pro vzduchotechniku s omezením mechanizace v objektech v přes 12 do 24 m</t>
  </si>
  <si>
    <t>721360179</t>
  </si>
  <si>
    <t>109</t>
  </si>
  <si>
    <t>7640R3</t>
  </si>
  <si>
    <t>D+M Ukončovací lišta napojení na stěnu pro systém ETICS - vč. kotvení, dle projektu KP/10</t>
  </si>
  <si>
    <t>1365003292</t>
  </si>
  <si>
    <t>Skutečné rozměry budou zaměřeny na stavbě po provedení nového KZS</t>
  </si>
  <si>
    <t>110</t>
  </si>
  <si>
    <t>764212R4</t>
  </si>
  <si>
    <t>D+M Závěsný okapní plech pro systém ETICS - vč. kotvení, dle projektu KP/9</t>
  </si>
  <si>
    <t>-205635183</t>
  </si>
  <si>
    <t>111</t>
  </si>
  <si>
    <t>764218645</t>
  </si>
  <si>
    <t>Příplatek k cenám rovné římsy za zvýšenou pracnost provedení rohu nebo koutu rš do 400 mm</t>
  </si>
  <si>
    <t>-189977901</t>
  </si>
  <si>
    <t>112</t>
  </si>
  <si>
    <t>764218R1</t>
  </si>
  <si>
    <t xml:space="preserve">D+M Oplechování rovné římsy mechanicky kotvené z Pz s upraveným povrchem a příp. nástřikem RAL rš 340 mm - dle projektu KP/7, vč. kotvení </t>
  </si>
  <si>
    <t>-366909931</t>
  </si>
  <si>
    <t>KP/7</t>
  </si>
  <si>
    <t>113</t>
  </si>
  <si>
    <t>764218R2</t>
  </si>
  <si>
    <t xml:space="preserve">D+M Oplechování rovné římsy mechanicky kotvené z Pz s upraveným povrchem a příp. nástřikem RAL rš 250 mm - dle projektu KP/6, vč. kotvení </t>
  </si>
  <si>
    <t>1629636630</t>
  </si>
  <si>
    <t>KP/6</t>
  </si>
  <si>
    <t>114</t>
  </si>
  <si>
    <t>76421R1</t>
  </si>
  <si>
    <t xml:space="preserve">D+M Oplechování římsy - délka 300 mm, Pz ohýbaný plech s povrchovou úpravou a příp. nástřikem RAL, R.Š. cca 210 mm - dle projektu KP/21, vč. kotvení </t>
  </si>
  <si>
    <t>-123626538</t>
  </si>
  <si>
    <t>skutečné rozměry zaměřeny na stavbě</t>
  </si>
  <si>
    <t>115</t>
  </si>
  <si>
    <t>475511970</t>
  </si>
  <si>
    <t>116</t>
  </si>
  <si>
    <t>767R2.1</t>
  </si>
  <si>
    <t>Demontáž, uložení, zpětná montáž, překotvení - požární žebřík</t>
  </si>
  <si>
    <t>-1535764339</t>
  </si>
  <si>
    <t>117</t>
  </si>
  <si>
    <t>767R2.2</t>
  </si>
  <si>
    <t>D+M úprava dle poznámky C - Zkrácení zábradlí, přesun a nové kotvení sloupku, obroušení a protikorozní nátěr, vč. likvidace a dodávky nového materiálu</t>
  </si>
  <si>
    <t>1543600066</t>
  </si>
  <si>
    <t>118</t>
  </si>
  <si>
    <t>767R2.3</t>
  </si>
  <si>
    <t>D+M úprava dle poznámky D - Zkrácení zábradlí, přesun a nové kotvení sloupku, obroušení a protikorozní nátěr, vč. likvidace a dodávky nového materiálu</t>
  </si>
  <si>
    <t>112228234</t>
  </si>
  <si>
    <t>119</t>
  </si>
  <si>
    <t>-84601706</t>
  </si>
  <si>
    <t>781</t>
  </si>
  <si>
    <t>Dokončovací práce - obklady</t>
  </si>
  <si>
    <t>120</t>
  </si>
  <si>
    <t>781764R1</t>
  </si>
  <si>
    <t>Montáž obkladů vnějších z mrazuvzdorných dlaždic lepených mrazuvzdorným flexibilním lepidlem</t>
  </si>
  <si>
    <t>1908169153</t>
  </si>
  <si>
    <t>Rozpad figury: OBKLAD_SOKL_M2</t>
  </si>
  <si>
    <t>121</t>
  </si>
  <si>
    <t>597M2</t>
  </si>
  <si>
    <t>dlažba keramická slinutá mrazuvzdorná tl do 10mm, dle projektu</t>
  </si>
  <si>
    <t>1260721165</t>
  </si>
  <si>
    <t>36,607*1,15 'Přepočtené koeficientem množství</t>
  </si>
  <si>
    <t>122</t>
  </si>
  <si>
    <t>998781213</t>
  </si>
  <si>
    <t>Přesun hmot procentní pro obklady keramické s omezením mechanizace v objektech v přes 12 do 24 m</t>
  </si>
  <si>
    <t>-1293105331</t>
  </si>
  <si>
    <t>123</t>
  </si>
  <si>
    <t>013R1</t>
  </si>
  <si>
    <t>Výrobní dokumentace VZT prvků</t>
  </si>
  <si>
    <t>552194519</t>
  </si>
  <si>
    <t>2025-09-05 - EO obj. pavilonu H - Nemocnice Nymburk - nové výplně vč. žaluzií, parapetů, mříží</t>
  </si>
  <si>
    <t xml:space="preserve">    766 - Konstrukce truhlářské</t>
  </si>
  <si>
    <t>612R1</t>
  </si>
  <si>
    <t>D+M Zednické začištění, přípomoci, malba, zaspravení po výměně vnějších výplní vč. vyrovnání a přípravy povrchu pro ostění int. parapetů - rozsah dle projektu</t>
  </si>
  <si>
    <t>-1465351773</t>
  </si>
  <si>
    <t>-98198824</t>
  </si>
  <si>
    <t>7418R1</t>
  </si>
  <si>
    <t>Propojení systému elektro s žaluziovým systémem včetně revize elektroinstalace a protokolu</t>
  </si>
  <si>
    <t>-1876742667</t>
  </si>
  <si>
    <t>D+M Parapet ozn. KP1 - Pz plech s PÚ a nástřikem RAL, vč. krytek, hl. 200 mm, R.Š. cca 285 mm, dle projektu, vč. dopravy</t>
  </si>
  <si>
    <t>-943427690</t>
  </si>
  <si>
    <t>Skutečné rozměry budou zaměřeny na stavbě po osazení nových oken</t>
  </si>
  <si>
    <t>dle výpisu klempířských prvků KP/1</t>
  </si>
  <si>
    <t>44*1,8</t>
  </si>
  <si>
    <t>76421R2</t>
  </si>
  <si>
    <t>D+M Parapet ozn. KP2 - Pz plech s PÚ a nástřikem RAL, vč. krytek, hl. 240 mm, R.Š. cca 325 mm, dle projektu, vč. dopravy</t>
  </si>
  <si>
    <t>801360661</t>
  </si>
  <si>
    <t>dle výpisu klempířských prvků KP/2</t>
  </si>
  <si>
    <t>16*1,8</t>
  </si>
  <si>
    <t>76421R3</t>
  </si>
  <si>
    <t>D+M Parapet ozn. KP3 - Pz plech s PÚ a nástřikem RAL, vč. krytek, hl. 240 mm, R.Š. cca 330 mm, dle projektu, vč. dopravy</t>
  </si>
  <si>
    <t>-562747836</t>
  </si>
  <si>
    <t>dle výpisu klempířských prvků KP/3</t>
  </si>
  <si>
    <t>1*0,9</t>
  </si>
  <si>
    <t>76421R4</t>
  </si>
  <si>
    <t>D+M Parapet ozn. KP4 - Pz plech s PÚ a nástřikem RAL, vč. krytek, hl. 160 mm, R.Š. cca 260 mm, dle projektu, vč. dopravy</t>
  </si>
  <si>
    <t>-1385030368</t>
  </si>
  <si>
    <t>dle výpisu klempířských prvků KP/4</t>
  </si>
  <si>
    <t>10*0,9</t>
  </si>
  <si>
    <t>76421R5</t>
  </si>
  <si>
    <t>D+M Parapet ozn. KP5 - Pz plech s PÚ a nástřikem RAL, vč. krytek, hl. 170 mm, R.Š. cca 270 mm, dle projektu, vč. dopravy</t>
  </si>
  <si>
    <t>-1959793749</t>
  </si>
  <si>
    <t>dle výpisu klempířských prvků KP/5</t>
  </si>
  <si>
    <t>3*1,8</t>
  </si>
  <si>
    <t>76421R6</t>
  </si>
  <si>
    <t>D+M Parapet ozn. KP19 - Pz plech s PÚ a nástřikem RAL, vč. krytek, R.Š. cca 200 mm, dle projektu, vč. dopravy</t>
  </si>
  <si>
    <t>-1357645327</t>
  </si>
  <si>
    <t>dle výpisu klempířských prvků KP/19</t>
  </si>
  <si>
    <t>1*3,17</t>
  </si>
  <si>
    <t>628300396</t>
  </si>
  <si>
    <t>766</t>
  </si>
  <si>
    <t>Konstrukce truhlářské</t>
  </si>
  <si>
    <t>766622131</t>
  </si>
  <si>
    <t>Montáž plastových oken plochy přes 1 m2 otevíravých v do 1,5 m s rámem do zdiva</t>
  </si>
  <si>
    <t>-1200044203</t>
  </si>
  <si>
    <t>O2</t>
  </si>
  <si>
    <t>1,8*0,9*8</t>
  </si>
  <si>
    <t>611M2</t>
  </si>
  <si>
    <t>D+M Okno do stavebního otvoru 1800x900 mm, otevíravé, sklopné, jednokřídlé, okenní rám plastový stav. hl. 82 mm, 3 těsnění, 6 komor, Uw = 0,7 W/m2K, Rw=33dB, mech. ovl. otvírání viz doplňkové prvky, dle projektu - ozn. O2, vč. dopravy</t>
  </si>
  <si>
    <t>216096169</t>
  </si>
  <si>
    <t>před výrobou otvory zaměřit na stavbě, nutné zpracování dílenské dokumentace</t>
  </si>
  <si>
    <t>766622132</t>
  </si>
  <si>
    <t>Montáž plastových oken plochy přes 1 m2 otevíravých v do 2,5 m s rámem do zdiva</t>
  </si>
  <si>
    <t>-1363069865</t>
  </si>
  <si>
    <t>O1</t>
  </si>
  <si>
    <t>1,8*1,8*36</t>
  </si>
  <si>
    <t>O5</t>
  </si>
  <si>
    <t>1,8*0,9*12</t>
  </si>
  <si>
    <t>O6</t>
  </si>
  <si>
    <t>611M1</t>
  </si>
  <si>
    <t>D+M Okno do stavebního otvoru 1800x1800 mm, otevíravé, dvoukřídlé s ventilací, okenní rám plastový stav. hl. 82 mm, 3 těsnění, 6 komor, Uw = 0,7 W/m2K, Rw=33dB, dle projektu - ozn. O1, vč. dopravy</t>
  </si>
  <si>
    <t>1592802500</t>
  </si>
  <si>
    <t>611M5</t>
  </si>
  <si>
    <t>D+M Okno do stavebního otvoru 1800x900 mm, otevíravé, sklopné, jednokřídlé, okenní rám plastový stav. hl. 82 mm, 3 těsnění, 6 komor, Uw = 0,7 W/m2K, Rw=33dB, mech. ovl. otvírání viz doplňkové prvky, bezp. sklo a kování, dle projektu - ozn. O5, vč. dopravy</t>
  </si>
  <si>
    <t>-2046518025</t>
  </si>
  <si>
    <t>611M6</t>
  </si>
  <si>
    <t>D+M Okno do stavebního otvoru 1800x900 mm, otevíravé, sklopné, jednokřídlé, okenní rám plastový stav. hl. 82 mm, 3 těsnění, 6 komor, Uw = 0,7 W/m2K, Rw=33dB, mech. ovl. otvírání viz doplňkové prvky, dle projektu - ozn. O6, vč. dopravy</t>
  </si>
  <si>
    <t>-367791319</t>
  </si>
  <si>
    <t>766622216</t>
  </si>
  <si>
    <t>Montáž plastových oken plochy do 1 m2 otevíravých s rámem do zdiva</t>
  </si>
  <si>
    <t>1081432699</t>
  </si>
  <si>
    <t>O3</t>
  </si>
  <si>
    <t>O4</t>
  </si>
  <si>
    <t>611M3</t>
  </si>
  <si>
    <t>D+M Okno do stavebního otvoru 900x900 mm, otevíravé, sklopné, jednokřídlé, okenní rám plastový stav. hl. 82 mm, 3 těsnění, 6 komor, Uw = 0,7 W/m2K, Rw=33dB, mech. ovl. otvírání viz doplňkové prvky, dle projektu - ozn. O3, vč. dopravy</t>
  </si>
  <si>
    <t>1373337374</t>
  </si>
  <si>
    <t>611M4</t>
  </si>
  <si>
    <t>D+M Okno do stavebního otvoru 900x600 mm, otevíravé, sklopné, jednokřídlé, okenní rám plastový stav. hl. 82 mm, 3 těsnění, 6 komor, Uw = 0,7 W/m2K, Rw=33dB, dle projektu - ozn. O4, vč. dopravy</t>
  </si>
  <si>
    <t>2027940241</t>
  </si>
  <si>
    <t>998766213</t>
  </si>
  <si>
    <t>Přesun hmot procentní pro kce truhlářské s omezením mechanizace v objektech v přes 12 do 24 m</t>
  </si>
  <si>
    <t>-126182196</t>
  </si>
  <si>
    <t>767627306</t>
  </si>
  <si>
    <t>Připojovací spára oken a stěn parotěsnou páskou interiérovou</t>
  </si>
  <si>
    <t>-131524337</t>
  </si>
  <si>
    <t>438,6</t>
  </si>
  <si>
    <t>767627307</t>
  </si>
  <si>
    <t>Připojovací spára oken a stěn paropropustnou páskou exteriérovou</t>
  </si>
  <si>
    <t>791583329</t>
  </si>
  <si>
    <t>767627309</t>
  </si>
  <si>
    <t>Připojovací spára oken a stěn impregnovanou komprimační páskou exteriérovou</t>
  </si>
  <si>
    <t>731494145</t>
  </si>
  <si>
    <t>767R1</t>
  </si>
  <si>
    <t>D+M Mříž pevná, certifikovaná RC3, vzor A, vč. povrchové úpravy žárovým zinkem, včetně kotvení, předsazená montáž, vč. dopravy, kotevního materiálu a příslušenství pro instalaci - dle projektu (M1.M2)</t>
  </si>
  <si>
    <t>494643487</t>
  </si>
  <si>
    <t>dle výpisu doplňkových prvků</t>
  </si>
  <si>
    <t>M1</t>
  </si>
  <si>
    <t>1,95*1,05*7</t>
  </si>
  <si>
    <t>M2</t>
  </si>
  <si>
    <t>1,05*1,05*1</t>
  </si>
  <si>
    <t>767R2</t>
  </si>
  <si>
    <t>D+M Žaluziový plechový kastlík h. min 260 mm pro žaluzie Z70, vč. doplňků a kotvícího systému, žaluzie se zap. vodícími lištami, elektrické, tř. rea. na oheň C-S1,  kompletní dle projektu pro otvor 1800x1800mm, vč. el a ovládání, vč. dopravy - ozn. VŽ1</t>
  </si>
  <si>
    <t>1232655083</t>
  </si>
  <si>
    <t>Před výrobou otvory zaměřit na stavbě, nutné zpracování dílenské dokumentace</t>
  </si>
  <si>
    <t>VŽ1</t>
  </si>
  <si>
    <t>767R3</t>
  </si>
  <si>
    <t>D+M Žaluziový plechový kastlík h. min 260 mm pro žaluzie Z70, vč. doplňků a kotvícího systému, žaluzie se zap. vodícími lištami, elektrické, tř. rea. na oheň C-S1,  kompletní dle projektu pro otvor 900x1800mm, vč. el a ovládání, vč. dopravy - ozn. VŽ2</t>
  </si>
  <si>
    <t>-1733339189</t>
  </si>
  <si>
    <t>VŽ2</t>
  </si>
  <si>
    <t>767R4</t>
  </si>
  <si>
    <t>D+M Mechanický okenní otevírač pro dovnitř sklopná křídla oken, pákové ovládání, včetně příslušenství, dle projektu, vč. dopravy - ozn. MO1</t>
  </si>
  <si>
    <t>112002619</t>
  </si>
  <si>
    <t>umístění a specifikace upřesnění dle situace v interiéru a výrobce</t>
  </si>
  <si>
    <t>1694463254</t>
  </si>
  <si>
    <t>781674113</t>
  </si>
  <si>
    <t>Montáž keramických obkladů parapetů š přes 150 do 200 mm lepených flexibilním lepidlem</t>
  </si>
  <si>
    <t>318894366</t>
  </si>
  <si>
    <t>dvojnásobné množství = přetažení na svislou stěnu dle detailu</t>
  </si>
  <si>
    <t>P/1 - hloubka 200 mm 44 ks, délka 1800 mm</t>
  </si>
  <si>
    <t>44*1,8*2</t>
  </si>
  <si>
    <t>P/2 - hloubka 160 mm 19 ks, délka 1800 mm</t>
  </si>
  <si>
    <t>19*1,8*2</t>
  </si>
  <si>
    <t>P/3 - hloubka 160 mm 11 ks, délka 900 mm</t>
  </si>
  <si>
    <t>11*0,9*2</t>
  </si>
  <si>
    <t>597M1</t>
  </si>
  <si>
    <t>Keramický obklad parapetu, barevnost a formát dle stávajícího, parametry a specifikace viz projekt</t>
  </si>
  <si>
    <t>196493519</t>
  </si>
  <si>
    <t>44*1,8*(0,2+0,15)</t>
  </si>
  <si>
    <t>19*1,8*(0,16+0,15)</t>
  </si>
  <si>
    <t>11*0,9*(0,16+0,15)</t>
  </si>
  <si>
    <t>41,391*1,1 'Přepočtené koeficientem množství</t>
  </si>
  <si>
    <t>781R1</t>
  </si>
  <si>
    <t>D+M Ukončovací lišta C z PVC pro obklady</t>
  </si>
  <si>
    <t>727533378</t>
  </si>
  <si>
    <t>-741087524</t>
  </si>
  <si>
    <t>Výrobní dokumentace vnějších výplní otvorů a parapetů</t>
  </si>
  <si>
    <t>1989596684</t>
  </si>
  <si>
    <t>013R2</t>
  </si>
  <si>
    <t>Výrobní dokumentace žaluzií</t>
  </si>
  <si>
    <t>-814313673</t>
  </si>
  <si>
    <t>013R3</t>
  </si>
  <si>
    <t>Výrobní dokumentace mříží</t>
  </si>
  <si>
    <t>1746368355</t>
  </si>
  <si>
    <t>LESENI_M2</t>
  </si>
  <si>
    <t xml:space="preserve">Plocha fasádního lešení </t>
  </si>
  <si>
    <t>1299,66</t>
  </si>
  <si>
    <t>2025-09-06 - EO obj. pavilonu H - Nemocnice Nymburk - ZS, VRN, ostatní práce</t>
  </si>
  <si>
    <t xml:space="preserve">    58-M - Revize vyhrazených technických zařízení</t>
  </si>
  <si>
    <t xml:space="preserve">    VRN3 - Zařízení staveniště</t>
  </si>
  <si>
    <t xml:space="preserve">    VRN4 - Inženýrská činnost</t>
  </si>
  <si>
    <t xml:space="preserve">    VRN6 - Územní vlivy</t>
  </si>
  <si>
    <t>629991011</t>
  </si>
  <si>
    <t>Zakrytí výplní otvorů a svislých ploch fólií přilepenou lepící páskou</t>
  </si>
  <si>
    <t>-1800048560</t>
  </si>
  <si>
    <t>189,752</t>
  </si>
  <si>
    <t>941211111</t>
  </si>
  <si>
    <t>Montáž lešení řadového rámového lehkého zatížení do 200 kg/m2 š od 0,6 do 0,9 m v do 10 m</t>
  </si>
  <si>
    <t>186897369</t>
  </si>
  <si>
    <t>(278,19+478,81+30,6+68,5+436,18+12*4*1,0-23-15-2,62*1)</t>
  </si>
  <si>
    <t>941211211</t>
  </si>
  <si>
    <t>Příplatek k lešení řadovému rámovému lehkému do 200 kg/m2 š od 0,6 do 0,9 m v do 10 m za každý den použití</t>
  </si>
  <si>
    <t>1856271308</t>
  </si>
  <si>
    <t>Rozpad figury: LESENI_M2</t>
  </si>
  <si>
    <t>1299,66*150 'Přepočtené koeficientem množství</t>
  </si>
  <si>
    <t>941211811</t>
  </si>
  <si>
    <t>Demontáž lešení řadového rámového lehkého zatížení do 200 kg/m2 š od 0,6 do 0,9 m v do 10 m</t>
  </si>
  <si>
    <t>-411019793</t>
  </si>
  <si>
    <t>944511111</t>
  </si>
  <si>
    <t>Montáž ochranné sítě z textilie z umělých vláken</t>
  </si>
  <si>
    <t>-1148322705</t>
  </si>
  <si>
    <t>944511211</t>
  </si>
  <si>
    <t>Příplatek k ochranné síti za každý den použití</t>
  </si>
  <si>
    <t>2041678132</t>
  </si>
  <si>
    <t>944511811</t>
  </si>
  <si>
    <t>Demontáž ochranné sítě z textilie z umělých vláken</t>
  </si>
  <si>
    <t>570720956</t>
  </si>
  <si>
    <t>944711111</t>
  </si>
  <si>
    <t>Montáž záchytné stříšky š do 1,5 m</t>
  </si>
  <si>
    <t>-195740203</t>
  </si>
  <si>
    <t>2*1,5</t>
  </si>
  <si>
    <t>944711211</t>
  </si>
  <si>
    <t>Příplatek k záchytné stříšce š přes do 1,5 m za každý den použití</t>
  </si>
  <si>
    <t>-1656586356</t>
  </si>
  <si>
    <t>1,5*2</t>
  </si>
  <si>
    <t>3*150 'Přepočtené koeficientem množství</t>
  </si>
  <si>
    <t>944711811</t>
  </si>
  <si>
    <t>Demontáž záchytné stříšky š přes do 1,5 m</t>
  </si>
  <si>
    <t>1508578177</t>
  </si>
  <si>
    <t>94R1</t>
  </si>
  <si>
    <t xml:space="preserve">Montáž, doprava, pronájem a demontáž - zajištění BOZP při práci na střeše a pomocné lešení pro práci v interiéru, pod přístřeškem a v m.č. 3.15 (realizace KZS vikýře) </t>
  </si>
  <si>
    <t>-2123962636</t>
  </si>
  <si>
    <t>94R2</t>
  </si>
  <si>
    <t>Montáž, doprava, pronájem a demontáž - plošina pro práci nad prosklenou částí objektu</t>
  </si>
  <si>
    <t>-1681820795</t>
  </si>
  <si>
    <t>993111111</t>
  </si>
  <si>
    <t>Dovoz a odvoz lešení řadového do 10 km včetně naložení a složení</t>
  </si>
  <si>
    <t>-1617902340</t>
  </si>
  <si>
    <t>993111119</t>
  </si>
  <si>
    <t>Příplatek k ceně dovozu a odvozu lešení řadového ZKD 10 km přes 10 km</t>
  </si>
  <si>
    <t>342972532</t>
  </si>
  <si>
    <t>1299,66*2 'Přepočtené koeficientem množství</t>
  </si>
  <si>
    <t>58-M</t>
  </si>
  <si>
    <t>Revize vyhrazených technických zařízení</t>
  </si>
  <si>
    <t>580R1</t>
  </si>
  <si>
    <t>Regulace systému vytápění na základě snížení tepelných ztrát</t>
  </si>
  <si>
    <t>komplet</t>
  </si>
  <si>
    <t>665872001</t>
  </si>
  <si>
    <t>VRN3</t>
  </si>
  <si>
    <t>Zařízení staveniště</t>
  </si>
  <si>
    <t>0300R1</t>
  </si>
  <si>
    <t>Zařízení staveniště - uložení materiálů, nakládání s odpady, ochranné kce, zajištění BOZP, vrátek, shoz, zázemí, org.opatření, zábory, úklid a další ZS jiinde neuvedené potřebné pro realizaci procesů uvedených v rozpočtu a dle platných předpisů</t>
  </si>
  <si>
    <t>-1156754049</t>
  </si>
  <si>
    <t>0300R2</t>
  </si>
  <si>
    <t>Zařízení staveniště - náklady na etapizaci prací a důsledné zakrývání stabilními a dostatečnými hydroizolačními povlaky při přerušení prací</t>
  </si>
  <si>
    <t>-1801063535</t>
  </si>
  <si>
    <t>0341030R1</t>
  </si>
  <si>
    <t>Doprava, pronájem, montáž a demontáž oplocení staveniště dle projektu, včetně vjezdové brány a branky</t>
  </si>
  <si>
    <t>747626350</t>
  </si>
  <si>
    <t>185,0</t>
  </si>
  <si>
    <t>VRN4</t>
  </si>
  <si>
    <t>Inženýrská činnost</t>
  </si>
  <si>
    <t>0430020R1</t>
  </si>
  <si>
    <t>Dokumentace ETICS vč. provedení kotvení dle výtažné zkoušky in-situ + zkoušky a ostatní měření - výtažné zkoušky vč. protokolu</t>
  </si>
  <si>
    <t>-423347702</t>
  </si>
  <si>
    <t>VRN6</t>
  </si>
  <si>
    <t>Územní vlivy</t>
  </si>
  <si>
    <t>065002R1</t>
  </si>
  <si>
    <t>Mimostaveništní doprava osob a materiálů (jinde nezapočtená)</t>
  </si>
  <si>
    <t>1713975606</t>
  </si>
  <si>
    <t>SEZNAM FIGUR</t>
  </si>
  <si>
    <t>Výměra</t>
  </si>
  <si>
    <t>Použití figury:</t>
  </si>
  <si>
    <t>SKLO_FAS_UKONCENI_M</t>
  </si>
  <si>
    <t>Ukončení u prosklené fasády (izolované ostění a nadpraží 30 mm)</t>
  </si>
  <si>
    <t>12,84</t>
  </si>
  <si>
    <t>4,9</t>
  </si>
  <si>
    <t>19,395</t>
  </si>
  <si>
    <t>Celkem bez DPH</t>
  </si>
  <si>
    <t>Vytvoření monitorovací platformy FVE</t>
  </si>
  <si>
    <t>4.12</t>
  </si>
  <si>
    <t xml:space="preserve">prvky BOZP - osobní ochranné pomůcky pro práci ve výškách. Provizorní kotevní body na střeše. </t>
  </si>
  <si>
    <t>kompl</t>
  </si>
  <si>
    <t>Zaškolení obsluhy a prvky BOZP</t>
  </si>
  <si>
    <t>4.11</t>
  </si>
  <si>
    <t xml:space="preserve">jádrové vrtání 10 prostupů žb tl. 300mm </t>
  </si>
  <si>
    <t>10 prostupů požárně dělícími konstrukcemi EI 30</t>
  </si>
  <si>
    <t>Prostupy konstrukcemi</t>
  </si>
  <si>
    <t>4.10</t>
  </si>
  <si>
    <t>včetně potvzení o likvidaci</t>
  </si>
  <si>
    <t>sut po jadrovém vrtání</t>
  </si>
  <si>
    <t>AL lamely</t>
  </si>
  <si>
    <t>obaly</t>
  </si>
  <si>
    <t>Odvoz a likvidace odpadu</t>
  </si>
  <si>
    <t>4.9</t>
  </si>
  <si>
    <t>na 30 dní</t>
  </si>
  <si>
    <t>Doprava a přesun (vč. jeřábu, montážní plošiny apod.)</t>
  </si>
  <si>
    <t>4.8</t>
  </si>
  <si>
    <t>Demontáž hliníkových lamel na ochozu( spodní část mansardy) včetně snesení</t>
  </si>
  <si>
    <t>4.7</t>
  </si>
  <si>
    <t>Dokumentace pro skutečného provedení</t>
  </si>
  <si>
    <t>4.6</t>
  </si>
  <si>
    <t>Revize FVE</t>
  </si>
  <si>
    <t>Doklad provozu schopnost tlačítek total stop</t>
  </si>
  <si>
    <t>Doklad provozu schopnosti prvků požární ochrany</t>
  </si>
  <si>
    <t>Revize hromosvodu</t>
  </si>
  <si>
    <t>Dokladová část</t>
  </si>
  <si>
    <t>4.5</t>
  </si>
  <si>
    <t>Montáže a pokládka kabelů a kabelový tras, zapojení kabelů</t>
  </si>
  <si>
    <t>4.4</t>
  </si>
  <si>
    <t>Montáž konstrukcí</t>
  </si>
  <si>
    <t>4.3</t>
  </si>
  <si>
    <t>Montáž panelů včetně kotvení do PVC střešní krytiny. Originalní průchodky pro TPO fólii  Sarnafil</t>
  </si>
  <si>
    <t>4.2</t>
  </si>
  <si>
    <t>Montáž rozvaděčů a střídače</t>
  </si>
  <si>
    <t>4.1</t>
  </si>
  <si>
    <t>UV stabilní, DN25</t>
  </si>
  <si>
    <t xml:space="preserve">Chránička kabelová, </t>
  </si>
  <si>
    <t>3.2.2</t>
  </si>
  <si>
    <t>Povrchová ochraná žárový zinek ,včetně víka a veškerého spojovacího materiálu</t>
  </si>
  <si>
    <t>Žlab kabelový zinkovaný 100x50</t>
  </si>
  <si>
    <t>3.2.1</t>
  </si>
  <si>
    <t>Kabelové nosné systémy</t>
  </si>
  <si>
    <t>3.2</t>
  </si>
  <si>
    <t xml:space="preserve">Kabel H07RN-F 4G50mm2 </t>
  </si>
  <si>
    <t>3.1.5</t>
  </si>
  <si>
    <t>Vodič 1x25mm2 zelená/žlutá</t>
  </si>
  <si>
    <t>3.1.4</t>
  </si>
  <si>
    <t>Vodič 1x16mm2 zelená/žlutá</t>
  </si>
  <si>
    <t>3.1.3</t>
  </si>
  <si>
    <t>375</t>
  </si>
  <si>
    <t>Solární kabel pr. 6mm2 červený</t>
  </si>
  <si>
    <t>3.1.2</t>
  </si>
  <si>
    <t>Solární kabel pr. 6mm2 černý</t>
  </si>
  <si>
    <t>3.1.1</t>
  </si>
  <si>
    <t>Kabely + příslušenství</t>
  </si>
  <si>
    <t>3.1</t>
  </si>
  <si>
    <t>Montážní materiál</t>
  </si>
  <si>
    <t>Úprava dle připojovacích podmínek Distributora</t>
  </si>
  <si>
    <t xml:space="preserve">kpl </t>
  </si>
  <si>
    <t>Úprava elektroměru</t>
  </si>
  <si>
    <t>2.4.1</t>
  </si>
  <si>
    <t>Úprava USM</t>
  </si>
  <si>
    <t>2.4</t>
  </si>
  <si>
    <t>ks</t>
  </si>
  <si>
    <t>FC_FVE jistič 160A/3</t>
  </si>
  <si>
    <t>2.3.2</t>
  </si>
  <si>
    <t>Elektroměr pro nepřímé měření</t>
  </si>
  <si>
    <t>2.3.1</t>
  </si>
  <si>
    <t>Doplnění RA-1</t>
  </si>
  <si>
    <t>2.3</t>
  </si>
  <si>
    <t>Nová objektová HOP (hlavní ochranná přípojnice) včetně revize</t>
  </si>
  <si>
    <t xml:space="preserve">D+M. Napojení nové HOP v 1PP </t>
  </si>
  <si>
    <t>300</t>
  </si>
  <si>
    <t>CYA H07V-K 70</t>
  </si>
  <si>
    <t>2.2.5</t>
  </si>
  <si>
    <t>Kvalitní oceloplechová nástěná rozvodnice IP 65, š400 x v500 x h200</t>
  </si>
  <si>
    <t>Rozvodnice, RDC</t>
  </si>
  <si>
    <t>2.2.4</t>
  </si>
  <si>
    <t xml:space="preserve"> PV 16A gPv</t>
  </si>
  <si>
    <t>Pojistky válcové 10x38mm</t>
  </si>
  <si>
    <t>2.2.3</t>
  </si>
  <si>
    <t>Pojistkový odpínač pro válcové pojistky 10x38mm, 2-pólový</t>
  </si>
  <si>
    <t>2.2.2</t>
  </si>
  <si>
    <t>Přepěťová DC ochrana T1+T2, 1000V</t>
  </si>
  <si>
    <t>2.2.1</t>
  </si>
  <si>
    <t>Rozvaděče RDC – předběžná specifikace hlavních položek</t>
  </si>
  <si>
    <t>2.2</t>
  </si>
  <si>
    <t>Ostatní drobný materiál</t>
  </si>
  <si>
    <t>2.1.16</t>
  </si>
  <si>
    <t>PWMi 132 4p (přijímač)+ PWMi 132 5VS (vysílač)</t>
  </si>
  <si>
    <t>2.1.15</t>
  </si>
  <si>
    <t>P60-R 2x1,5</t>
  </si>
  <si>
    <t>2.1.14</t>
  </si>
  <si>
    <t>Tlačítko StopFVE (na RFVE, u vstupu do objektu) Včetně kabeláže a potrubkování ve fasádě</t>
  </si>
  <si>
    <t>2.1.13</t>
  </si>
  <si>
    <t>Kvalitní oceloplechová nástěná rozvodnice IP 65, š500 x v700 x h210</t>
  </si>
  <si>
    <t xml:space="preserve">Rozvaděčová skříň </t>
  </si>
  <si>
    <t>2.1.12</t>
  </si>
  <si>
    <t>QM1 - 160A - Instalační Vypínač</t>
  </si>
  <si>
    <t>2.1.11</t>
  </si>
  <si>
    <t>FA_U1 - Jistič 160A/3</t>
  </si>
  <si>
    <t>2.1.10</t>
  </si>
  <si>
    <t xml:space="preserve">KM1- Stykač 160A </t>
  </si>
  <si>
    <t>2.1.9</t>
  </si>
  <si>
    <t>LTE Router na DIN lištu, min. 4x RJ45</t>
  </si>
  <si>
    <t>2.1.8</t>
  </si>
  <si>
    <t>UF300 - SÍTOVÁ OCHRANA</t>
  </si>
  <si>
    <t>2.1.7</t>
  </si>
  <si>
    <t>Zásuvka na DIN lištu</t>
  </si>
  <si>
    <t>2.1.6</t>
  </si>
  <si>
    <t>Relé na DIN lištu, cívka 230V, 2xpřep. Kontakt</t>
  </si>
  <si>
    <t>2.1.5</t>
  </si>
  <si>
    <t>Pojistky válcové  160A</t>
  </si>
  <si>
    <t>2.1.4</t>
  </si>
  <si>
    <t xml:space="preserve">Pojistkový odpínač pro válcové pojistky </t>
  </si>
  <si>
    <t>2.1.3</t>
  </si>
  <si>
    <t>Přepěťová ochrana AC, Třída 1+2, 3+1</t>
  </si>
  <si>
    <t>2.1.2</t>
  </si>
  <si>
    <t>Elektroměr</t>
  </si>
  <si>
    <t>2.1.1</t>
  </si>
  <si>
    <t>Rozvaděče vč. příslušenství</t>
  </si>
  <si>
    <t xml:space="preserve">Pozn.: Výkaz konstrukce musí být definován dle použitého výrobce konstrukce. </t>
  </si>
  <si>
    <t>Provedení Hliník</t>
  </si>
  <si>
    <t>Kontrukce pro panely na šikmou střechu. Demontáž původních hliníkových lamel. Antikorozní nátěř původní nosné kce</t>
  </si>
  <si>
    <t>1.6</t>
  </si>
  <si>
    <t xml:space="preserve">Kontrukce pro panely "východ/západ" na rovnou střechu (krytina TPO Sarnafil TS 77 E), </t>
  </si>
  <si>
    <t>1.5</t>
  </si>
  <si>
    <t>v provedení nerez ocel, chráněno stříškou s přesahem. Včetně zapraveny stříšky do fasásady objektu.</t>
  </si>
  <si>
    <t xml:space="preserve">Kontrukce pro technologii FVE (střídač, RDC a RFVE) </t>
  </si>
  <si>
    <t>1.4</t>
  </si>
  <si>
    <t>1 Optimizér pro 2 panely</t>
  </si>
  <si>
    <t xml:space="preserve">Fotovoltaický Optimizér </t>
  </si>
  <si>
    <t>1.3</t>
  </si>
  <si>
    <t>150</t>
  </si>
  <si>
    <t>Fotovoltaický panel o výkonu 620Wp</t>
  </si>
  <si>
    <t>1.2</t>
  </si>
  <si>
    <t>Fotovoltaický střídač  o výkonu 90kW</t>
  </si>
  <si>
    <t>1.1</t>
  </si>
  <si>
    <t>Pozn: Výkaz je pouze předběžný</t>
  </si>
  <si>
    <t>Elektromateriál</t>
  </si>
  <si>
    <t>*</t>
  </si>
  <si>
    <t>cena celkem bez DPH</t>
  </si>
  <si>
    <t>cen mj</t>
  </si>
  <si>
    <t>Počet jednotek</t>
  </si>
  <si>
    <t>Měrná jednotka</t>
  </si>
  <si>
    <t>Název</t>
  </si>
  <si>
    <t>Pozice</t>
  </si>
  <si>
    <t xml:space="preserve">                                                                                         Položka specifikace</t>
  </si>
  <si>
    <t>Projekční rozpočet</t>
  </si>
  <si>
    <t>Fotovoltaický systém - FVE Nemocnice Nymburk 93,00kWp</t>
  </si>
  <si>
    <t>Akce :</t>
  </si>
  <si>
    <t>FVE</t>
  </si>
  <si>
    <t xml:space="preserve">D+M Vyrovnávací vrstva pro vyrovnání nerovného podkladu (dle projektu, předpoklad dle provedených sond) - z jádrové omítky (parametry materiálu viz projek). Předpokládaná průměrná tloušťka 30 mm </t>
  </si>
</sst>
</file>

<file path=xl/styles.xml><?xml version="1.0" encoding="utf-8"?>
<styleSheet xmlns="http://schemas.openxmlformats.org/spreadsheetml/2006/main">
  <numFmts count="8">
    <numFmt numFmtId="44" formatCode="_-* #,##0.00\ &quot;Kč&quot;_-;\-* #,##0.00\ &quot;Kč&quot;_-;_-* &quot;-&quot;??\ &quot;Kč&quot;_-;_-@_-"/>
    <numFmt numFmtId="164" formatCode="#,##0.00%"/>
    <numFmt numFmtId="165" formatCode="dd\.mm\.yyyy"/>
    <numFmt numFmtId="166" formatCode="#,##0.00000"/>
    <numFmt numFmtId="167" formatCode="#,##0.000"/>
    <numFmt numFmtId="168" formatCode="#,##0\ "/>
    <numFmt numFmtId="169" formatCode="#,##0.0"/>
    <numFmt numFmtId="170" formatCode="d/mm"/>
  </numFmts>
  <fonts count="63">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b/>
      <sz val="12"/>
      <color rgb="FF969696"/>
      <name val="Arial CE"/>
    </font>
    <font>
      <sz val="12"/>
      <name val="Arial CE"/>
    </font>
    <font>
      <sz val="18"/>
      <color theme="10"/>
      <name val="Wingdings 2"/>
      <family val="1"/>
      <charset val="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8"/>
      <color rgb="FF000000"/>
      <name val="Arial CE"/>
    </font>
    <font>
      <b/>
      <sz val="8"/>
      <color rgb="FF969696"/>
      <name val="Arial CE"/>
    </font>
    <font>
      <i/>
      <sz val="9"/>
      <color rgb="FF0000FF"/>
      <name val="Arial CE"/>
    </font>
    <font>
      <i/>
      <sz val="8"/>
      <color rgb="FF0000FF"/>
      <name val="Arial CE"/>
    </font>
    <font>
      <b/>
      <sz val="9"/>
      <name val="Arial CE"/>
    </font>
    <font>
      <u/>
      <sz val="11"/>
      <color theme="10"/>
      <name val="Calibri"/>
      <family val="2"/>
      <charset val="238"/>
      <scheme val="minor"/>
    </font>
    <font>
      <sz val="10"/>
      <name val="Arial CE"/>
      <family val="2"/>
      <charset val="238"/>
    </font>
    <font>
      <b/>
      <sz val="9"/>
      <name val="Arial CE"/>
      <family val="2"/>
      <charset val="238"/>
    </font>
    <font>
      <b/>
      <sz val="10"/>
      <name val="Arial CE"/>
      <charset val="238"/>
    </font>
    <font>
      <sz val="8"/>
      <name val="Arial CE"/>
      <family val="2"/>
      <charset val="238"/>
    </font>
    <font>
      <sz val="9"/>
      <name val="Arial CE"/>
      <family val="2"/>
      <charset val="238"/>
    </font>
    <font>
      <sz val="10"/>
      <name val="Arial"/>
      <family val="2"/>
      <charset val="238"/>
    </font>
    <font>
      <sz val="10"/>
      <name val="Arial"/>
      <family val="2"/>
      <charset val="1"/>
    </font>
    <font>
      <sz val="10"/>
      <color rgb="FFFF0000"/>
      <name val="Arial"/>
      <family val="2"/>
      <charset val="1"/>
    </font>
    <font>
      <sz val="10"/>
      <color rgb="FFFF0000"/>
      <name val="Arial"/>
      <family val="2"/>
      <charset val="238"/>
    </font>
    <font>
      <b/>
      <sz val="10"/>
      <name val="Arial"/>
      <family val="2"/>
      <charset val="238"/>
    </font>
    <font>
      <b/>
      <sz val="10"/>
      <name val="Arial CE"/>
      <family val="2"/>
      <charset val="238"/>
    </font>
    <font>
      <b/>
      <sz val="9"/>
      <name val="Arial CE"/>
      <charset val="238"/>
    </font>
    <font>
      <sz val="10"/>
      <name val="Arial CE"/>
      <charset val="238"/>
    </font>
    <font>
      <sz val="10"/>
      <color rgb="FF353535"/>
      <name val="Arial"/>
      <family val="2"/>
      <charset val="238"/>
    </font>
    <font>
      <sz val="10"/>
      <color rgb="FFFF0000"/>
      <name val="Arial CE"/>
      <charset val="238"/>
    </font>
    <font>
      <sz val="10"/>
      <color rgb="FFFF0000"/>
      <name val="Arial CE"/>
      <family val="2"/>
      <charset val="238"/>
    </font>
    <font>
      <b/>
      <u val="singleAccounting"/>
      <sz val="9"/>
      <name val="Arial CE"/>
      <charset val="238"/>
    </font>
    <font>
      <b/>
      <u val="singleAccounting"/>
      <sz val="10"/>
      <name val="Arial CE"/>
      <charset val="238"/>
    </font>
    <font>
      <sz val="6"/>
      <name val="Arial CE"/>
      <family val="2"/>
      <charset val="238"/>
    </font>
    <font>
      <b/>
      <sz val="16"/>
      <name val="Arial Narrow"/>
      <family val="2"/>
      <charset val="238"/>
    </font>
    <font>
      <sz val="6"/>
      <name val="Times New Roman CE"/>
      <family val="1"/>
      <charset val="238"/>
    </font>
    <font>
      <b/>
      <sz val="20"/>
      <name val="Arial"/>
      <family val="2"/>
      <charset val="238"/>
    </font>
  </fonts>
  <fills count="4">
    <fill>
      <patternFill patternType="none"/>
    </fill>
    <fill>
      <patternFill patternType="gray125"/>
    </fill>
    <fill>
      <patternFill patternType="solid">
        <fgColor rgb="FFBEBEBE"/>
      </patternFill>
    </fill>
    <fill>
      <patternFill patternType="solid">
        <fgColor rgb="FFD2D2D2"/>
      </patternFill>
    </fill>
  </fills>
  <borders count="72">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medium">
        <color indexed="8"/>
      </bottom>
      <diagonal/>
    </border>
    <border>
      <left style="thin">
        <color indexed="8"/>
      </left>
      <right/>
      <top style="hair">
        <color indexed="8"/>
      </top>
      <bottom style="hair">
        <color indexed="8"/>
      </bottom>
      <diagonal/>
    </border>
    <border>
      <left style="thin">
        <color indexed="8"/>
      </left>
      <right style="thin">
        <color indexed="8"/>
      </right>
      <top style="hair">
        <color indexed="8"/>
      </top>
      <bottom style="hair">
        <color indexed="8"/>
      </bottom>
      <diagonal/>
    </border>
    <border>
      <left style="medium">
        <color indexed="64"/>
      </left>
      <right style="thin">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8"/>
      </left>
      <right/>
      <top style="hair">
        <color indexed="8"/>
      </top>
      <bottom/>
      <diagonal/>
    </border>
    <border>
      <left style="thin">
        <color indexed="8"/>
      </left>
      <right style="thin">
        <color indexed="8"/>
      </right>
      <top style="hair">
        <color indexed="8"/>
      </top>
      <bottom/>
      <diagonal/>
    </border>
    <border>
      <left style="thin">
        <color indexed="8"/>
      </left>
      <right/>
      <top style="hair">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top style="medium">
        <color indexed="64"/>
      </top>
      <bottom style="hair">
        <color indexed="8"/>
      </bottom>
      <diagonal/>
    </border>
    <border>
      <left style="thin">
        <color indexed="8"/>
      </left>
      <right style="thin">
        <color indexed="8"/>
      </right>
      <top style="medium">
        <color indexed="64"/>
      </top>
      <bottom style="hair">
        <color indexed="8"/>
      </bottom>
      <diagonal/>
    </border>
    <border>
      <left style="medium">
        <color indexed="64"/>
      </left>
      <right style="thin">
        <color indexed="8"/>
      </right>
      <top style="medium">
        <color indexed="64"/>
      </top>
      <bottom style="hair">
        <color indexed="8"/>
      </bottom>
      <diagonal/>
    </border>
    <border>
      <left style="thin">
        <color indexed="8"/>
      </left>
      <right/>
      <top style="hair">
        <color indexed="8"/>
      </top>
      <bottom style="medium">
        <color indexed="64"/>
      </bottom>
      <diagonal/>
    </border>
    <border>
      <left style="thin">
        <color indexed="8"/>
      </left>
      <right style="thin">
        <color indexed="8"/>
      </right>
      <top style="hair">
        <color indexed="8"/>
      </top>
      <bottom style="medium">
        <color indexed="64"/>
      </bottom>
      <diagonal/>
    </border>
    <border>
      <left style="medium">
        <color indexed="64"/>
      </left>
      <right style="thin">
        <color indexed="8"/>
      </right>
      <top style="hair">
        <color indexed="8"/>
      </top>
      <bottom style="medium">
        <color indexed="64"/>
      </bottom>
      <diagonal/>
    </border>
    <border>
      <left style="thin">
        <color indexed="8"/>
      </left>
      <right style="medium">
        <color indexed="64"/>
      </right>
      <top style="hair">
        <color indexed="8"/>
      </top>
      <bottom style="hair">
        <color indexed="8"/>
      </bottom>
      <diagonal/>
    </border>
    <border>
      <left style="thin">
        <color indexed="8"/>
      </left>
      <right style="medium">
        <color indexed="64"/>
      </right>
      <top style="medium">
        <color indexed="8"/>
      </top>
      <bottom style="hair">
        <color indexed="8"/>
      </bottom>
      <diagonal/>
    </border>
    <border>
      <left style="thin">
        <color indexed="8"/>
      </left>
      <right style="thin">
        <color indexed="8"/>
      </right>
      <top style="medium">
        <color indexed="8"/>
      </top>
      <bottom style="hair">
        <color indexed="8"/>
      </bottom>
      <diagonal/>
    </border>
    <border>
      <left style="medium">
        <color indexed="64"/>
      </left>
      <right style="thin">
        <color indexed="8"/>
      </right>
      <top style="medium">
        <color indexed="8"/>
      </top>
      <bottom style="hair">
        <color indexed="8"/>
      </bottom>
      <diagonal/>
    </border>
    <border>
      <left/>
      <right style="medium">
        <color indexed="64"/>
      </right>
      <top/>
      <bottom style="medium">
        <color indexed="8"/>
      </bottom>
      <diagonal/>
    </border>
    <border>
      <left/>
      <right style="thin">
        <color indexed="8"/>
      </right>
      <top/>
      <bottom style="medium">
        <color indexed="8"/>
      </bottom>
      <diagonal/>
    </border>
    <border>
      <left style="medium">
        <color indexed="64"/>
      </left>
      <right/>
      <top/>
      <bottom style="medium">
        <color indexed="8"/>
      </bottom>
      <diagonal/>
    </border>
    <border>
      <left style="thin">
        <color indexed="8"/>
      </left>
      <right style="medium">
        <color indexed="64"/>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right style="medium">
        <color indexed="64"/>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64"/>
      </right>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style="medium">
        <color indexed="8"/>
      </right>
      <top style="medium">
        <color indexed="8"/>
      </top>
      <bottom style="medium">
        <color indexed="8"/>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bottom style="medium">
        <color indexed="8"/>
      </bottom>
      <diagonal/>
    </border>
    <border>
      <left/>
      <right style="medium">
        <color indexed="8"/>
      </right>
      <top/>
      <bottom style="medium">
        <color indexed="8"/>
      </bottom>
      <diagonal/>
    </border>
    <border>
      <left style="medium">
        <color indexed="64"/>
      </left>
      <right/>
      <top style="thin">
        <color indexed="8"/>
      </top>
      <bottom style="medium">
        <color indexed="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thin">
        <color indexed="8"/>
      </bottom>
      <diagonal/>
    </border>
    <border>
      <left/>
      <right style="medium">
        <color indexed="8"/>
      </right>
      <top style="medium">
        <color indexed="64"/>
      </top>
      <bottom style="thin">
        <color indexed="8"/>
      </bottom>
      <diagonal/>
    </border>
    <border>
      <left style="medium">
        <color indexed="64"/>
      </left>
      <right/>
      <top style="medium">
        <color indexed="64"/>
      </top>
      <bottom style="thin">
        <color indexed="8"/>
      </bottom>
      <diagonal/>
    </border>
  </borders>
  <cellStyleXfs count="12">
    <xf numFmtId="0" fontId="0" fillId="0" borderId="0"/>
    <xf numFmtId="0" fontId="40" fillId="0" borderId="0" applyNumberFormat="0" applyFill="0" applyBorder="0" applyAlignment="0" applyProtection="0"/>
    <xf numFmtId="168" fontId="41" fillId="0" borderId="0">
      <alignment vertical="center"/>
    </xf>
    <xf numFmtId="0" fontId="44" fillId="0" borderId="24">
      <alignment horizontal="center" vertical="center" wrapText="1"/>
    </xf>
    <xf numFmtId="0" fontId="41" fillId="0" borderId="0"/>
    <xf numFmtId="0" fontId="42" fillId="0" borderId="0">
      <alignment horizontal="center" vertical="center" wrapText="1"/>
    </xf>
    <xf numFmtId="169" fontId="45" fillId="0" borderId="0">
      <alignment vertical="center"/>
    </xf>
    <xf numFmtId="4" fontId="45" fillId="0" borderId="0" applyBorder="0">
      <alignment vertical="center"/>
    </xf>
    <xf numFmtId="0" fontId="45" fillId="0" borderId="0">
      <alignment horizontal="right" wrapText="1"/>
    </xf>
    <xf numFmtId="168" fontId="41" fillId="0" borderId="0" applyFill="0" applyBorder="0">
      <alignment horizontal="right" vertical="center"/>
    </xf>
    <xf numFmtId="0" fontId="62" fillId="0" borderId="0">
      <alignment horizontal="left"/>
    </xf>
    <xf numFmtId="170" fontId="41" fillId="0" borderId="0">
      <alignment horizontal="center" vertical="center"/>
    </xf>
  </cellStyleXfs>
  <cellXfs count="347">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6"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2" borderId="0" xfId="0" applyFill="1" applyAlignment="1">
      <alignment vertical="center"/>
    </xf>
    <xf numFmtId="0" fontId="4" fillId="2" borderId="6" xfId="0" applyFont="1" applyFill="1" applyBorder="1" applyAlignment="1">
      <alignment horizontal="left" vertical="center"/>
    </xf>
    <xf numFmtId="0" fontId="0" fillId="2" borderId="7" xfId="0" applyFill="1" applyBorder="1" applyAlignment="1">
      <alignment vertical="center"/>
    </xf>
    <xf numFmtId="0" fontId="4" fillId="2" borderId="7" xfId="0" applyFont="1" applyFill="1" applyBorder="1" applyAlignment="1">
      <alignment horizontal="center" vertical="center"/>
    </xf>
    <xf numFmtId="0" fontId="18"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6"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0" fillId="0" borderId="0" xfId="0" applyFont="1" applyAlignment="1">
      <alignment horizontal="left" vertical="center"/>
    </xf>
    <xf numFmtId="0" fontId="0" fillId="0" borderId="15" xfId="0" applyBorder="1" applyAlignment="1">
      <alignment vertical="center"/>
    </xf>
    <xf numFmtId="0" fontId="0" fillId="3" borderId="7" xfId="0" applyFill="1" applyBorder="1" applyAlignment="1">
      <alignment vertical="center"/>
    </xf>
    <xf numFmtId="0" fontId="21" fillId="3" borderId="0" xfId="0" applyFont="1" applyFill="1" applyAlignment="1">
      <alignment horizontal="center" vertical="center"/>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3" fillId="0" borderId="0" xfId="0" applyFont="1" applyAlignment="1">
      <alignment horizontal="left" vertical="center"/>
    </xf>
    <xf numFmtId="0" fontId="23" fillId="0" borderId="0" xfId="0" applyFont="1" applyAlignment="1">
      <alignment vertical="center"/>
    </xf>
    <xf numFmtId="4" fontId="23" fillId="0" borderId="0" xfId="0" applyNumberFormat="1" applyFont="1" applyAlignment="1">
      <alignment vertical="center"/>
    </xf>
    <xf numFmtId="0" fontId="4" fillId="0" borderId="0" xfId="0" applyFont="1" applyAlignment="1">
      <alignment horizontal="center" vertical="center"/>
    </xf>
    <xf numFmtId="4" fontId="24" fillId="0" borderId="14" xfId="0" applyNumberFormat="1" applyFont="1" applyBorder="1" applyAlignment="1">
      <alignment horizontal="right" vertical="center"/>
    </xf>
    <xf numFmtId="4" fontId="24" fillId="0" borderId="0" xfId="0" applyNumberFormat="1" applyFont="1" applyAlignment="1">
      <alignment horizontal="right" vertical="center"/>
    </xf>
    <xf numFmtId="4" fontId="19" fillId="0" borderId="0" xfId="0" applyNumberFormat="1" applyFont="1" applyAlignment="1">
      <alignment vertical="center"/>
    </xf>
    <xf numFmtId="166" fontId="19" fillId="0" borderId="0" xfId="0" applyNumberFormat="1" applyFont="1" applyAlignment="1">
      <alignment vertical="center"/>
    </xf>
    <xf numFmtId="4" fontId="19" fillId="0" borderId="15"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4" xfId="0" applyNumberFormat="1" applyFont="1" applyBorder="1" applyAlignment="1">
      <alignment vertical="center"/>
    </xf>
    <xf numFmtId="4" fontId="29" fillId="0" borderId="0" xfId="0" applyNumberFormat="1" applyFont="1" applyAlignment="1">
      <alignment vertical="center"/>
    </xf>
    <xf numFmtId="166" fontId="29" fillId="0" borderId="0" xfId="0" applyNumberFormat="1" applyFont="1" applyAlignment="1">
      <alignment vertical="center"/>
    </xf>
    <xf numFmtId="4" fontId="29" fillId="0" borderId="15" xfId="0" applyNumberFormat="1" applyFont="1" applyBorder="1" applyAlignment="1">
      <alignment vertical="center"/>
    </xf>
    <xf numFmtId="0" fontId="5" fillId="0" borderId="0" xfId="0" applyFont="1" applyAlignment="1">
      <alignment horizontal="left" vertical="center"/>
    </xf>
    <xf numFmtId="4" fontId="29" fillId="0" borderId="19" xfId="0" applyNumberFormat="1" applyFont="1" applyBorder="1" applyAlignment="1">
      <alignment vertical="center"/>
    </xf>
    <xf numFmtId="4" fontId="29" fillId="0" borderId="20" xfId="0" applyNumberFormat="1" applyFont="1" applyBorder="1" applyAlignment="1">
      <alignment vertical="center"/>
    </xf>
    <xf numFmtId="166" fontId="29" fillId="0" borderId="20" xfId="0" applyNumberFormat="1" applyFont="1" applyBorder="1" applyAlignment="1">
      <alignment vertical="center"/>
    </xf>
    <xf numFmtId="4" fontId="29" fillId="0" borderId="21" xfId="0" applyNumberFormat="1" applyFont="1" applyBorder="1" applyAlignment="1">
      <alignment vertical="center"/>
    </xf>
    <xf numFmtId="0" fontId="30" fillId="0" borderId="0" xfId="0" applyFont="1" applyAlignment="1">
      <alignment horizontal="left" vertical="center"/>
    </xf>
    <xf numFmtId="0" fontId="0" fillId="0" borderId="3" xfId="0" applyBorder="1" applyAlignment="1">
      <alignment vertical="center" wrapText="1"/>
    </xf>
    <xf numFmtId="4" fontId="1" fillId="0" borderId="0" xfId="0" applyNumberFormat="1" applyFont="1" applyAlignment="1">
      <alignment vertical="center"/>
    </xf>
    <xf numFmtId="0" fontId="16" fillId="0" borderId="0" xfId="0" applyFont="1" applyAlignment="1">
      <alignment horizontal="left" vertical="center"/>
    </xf>
    <xf numFmtId="164" fontId="1" fillId="0" borderId="0" xfId="0" applyNumberFormat="1" applyFont="1" applyAlignment="1">
      <alignment horizontal="right" vertical="center"/>
    </xf>
    <xf numFmtId="0" fontId="0" fillId="3" borderId="0" xfId="0" applyFill="1" applyAlignment="1">
      <alignment vertical="center"/>
    </xf>
    <xf numFmtId="0" fontId="4" fillId="3" borderId="6" xfId="0" applyFont="1" applyFill="1" applyBorder="1" applyAlignment="1">
      <alignment horizontal="left" vertical="center"/>
    </xf>
    <xf numFmtId="0" fontId="4" fillId="3" borderId="7" xfId="0" applyFont="1" applyFill="1" applyBorder="1" applyAlignment="1">
      <alignment horizontal="right" vertical="center"/>
    </xf>
    <xf numFmtId="0" fontId="4" fillId="3" borderId="7" xfId="0" applyFont="1" applyFill="1" applyBorder="1" applyAlignment="1">
      <alignment horizontal="center" vertical="center"/>
    </xf>
    <xf numFmtId="4" fontId="4" fillId="3" borderId="7" xfId="0" applyNumberFormat="1" applyFont="1" applyFill="1" applyBorder="1" applyAlignment="1">
      <alignment vertical="center"/>
    </xf>
    <xf numFmtId="0" fontId="0" fillId="3"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1" fillId="3" borderId="0" xfId="0" applyFont="1" applyFill="1" applyAlignment="1">
      <alignment horizontal="left" vertical="center"/>
    </xf>
    <xf numFmtId="0" fontId="21" fillId="3" borderId="0" xfId="0" applyFont="1" applyFill="1" applyAlignment="1">
      <alignment horizontal="right" vertical="center"/>
    </xf>
    <xf numFmtId="0" fontId="31"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21" fillId="3" borderId="16" xfId="0" applyFont="1" applyFill="1" applyBorder="1" applyAlignment="1">
      <alignment horizontal="center" vertical="center" wrapText="1"/>
    </xf>
    <xf numFmtId="0" fontId="21" fillId="3" borderId="17" xfId="0" applyFont="1" applyFill="1" applyBorder="1" applyAlignment="1">
      <alignment horizontal="center" vertical="center" wrapText="1"/>
    </xf>
    <xf numFmtId="0" fontId="21" fillId="3" borderId="18" xfId="0" applyFont="1" applyFill="1" applyBorder="1" applyAlignment="1">
      <alignment horizontal="center" vertical="center" wrapText="1"/>
    </xf>
    <xf numFmtId="4" fontId="23" fillId="0" borderId="0" xfId="0" applyNumberFormat="1" applyFont="1"/>
    <xf numFmtId="4" fontId="32" fillId="0" borderId="12" xfId="0" applyNumberFormat="1" applyFont="1" applyBorder="1"/>
    <xf numFmtId="166" fontId="32" fillId="0" borderId="12" xfId="0" applyNumberFormat="1" applyFont="1" applyBorder="1"/>
    <xf numFmtId="166" fontId="32" fillId="0" borderId="13" xfId="0" applyNumberFormat="1" applyFont="1" applyBorder="1"/>
    <xf numFmtId="4" fontId="33"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4" fontId="6" fillId="0" borderId="0" xfId="0" applyNumberFormat="1" applyFont="1"/>
    <xf numFmtId="0" fontId="8" fillId="0" borderId="14" xfId="0" applyFont="1" applyBorder="1"/>
    <xf numFmtId="4" fontId="8" fillId="0" borderId="0" xfId="0" applyNumberFormat="1" applyFont="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1" fillId="0" borderId="22" xfId="0" applyFont="1" applyBorder="1" applyAlignment="1">
      <alignment horizontal="center" vertical="center"/>
    </xf>
    <xf numFmtId="49" fontId="21" fillId="0" borderId="22" xfId="0" applyNumberFormat="1" applyFont="1" applyBorder="1" applyAlignment="1">
      <alignment horizontal="left" vertical="center" wrapText="1"/>
    </xf>
    <xf numFmtId="0" fontId="21" fillId="0" borderId="22" xfId="0" applyFont="1" applyBorder="1" applyAlignment="1">
      <alignment horizontal="left" vertical="center" wrapText="1"/>
    </xf>
    <xf numFmtId="0" fontId="21" fillId="0" borderId="22" xfId="0" applyFont="1" applyBorder="1" applyAlignment="1">
      <alignment horizontal="center" vertical="center" wrapText="1"/>
    </xf>
    <xf numFmtId="167" fontId="21" fillId="0" borderId="22" xfId="0" applyNumberFormat="1" applyFont="1" applyBorder="1" applyAlignment="1">
      <alignment vertical="center"/>
    </xf>
    <xf numFmtId="4" fontId="21" fillId="0" borderId="22" xfId="0" applyNumberFormat="1" applyFont="1" applyBorder="1" applyAlignment="1">
      <alignment vertical="center"/>
    </xf>
    <xf numFmtId="0" fontId="22" fillId="0" borderId="14" xfId="0" applyFont="1" applyBorder="1" applyAlignment="1">
      <alignment horizontal="left" vertical="center"/>
    </xf>
    <xf numFmtId="0" fontId="22" fillId="0" borderId="0" xfId="0" applyFont="1" applyAlignment="1">
      <alignment horizontal="center" vertical="center"/>
    </xf>
    <xf numFmtId="4" fontId="22" fillId="0" borderId="0" xfId="0" applyNumberFormat="1" applyFont="1" applyAlignment="1">
      <alignment vertical="center"/>
    </xf>
    <xf numFmtId="166" fontId="22" fillId="0" borderId="0" xfId="0" applyNumberFormat="1" applyFont="1" applyAlignment="1">
      <alignment vertical="center"/>
    </xf>
    <xf numFmtId="166" fontId="22" fillId="0" borderId="15" xfId="0" applyNumberFormat="1" applyFont="1" applyBorder="1" applyAlignment="1">
      <alignment vertical="center"/>
    </xf>
    <xf numFmtId="0" fontId="21" fillId="0" borderId="0" xfId="0" applyFont="1" applyAlignment="1">
      <alignment horizontal="left" vertical="center"/>
    </xf>
    <xf numFmtId="4" fontId="0" fillId="0" borderId="0" xfId="0" applyNumberFormat="1" applyAlignment="1">
      <alignment vertical="center"/>
    </xf>
    <xf numFmtId="0" fontId="9" fillId="0" borderId="3" xfId="0" applyFont="1" applyBorder="1" applyAlignment="1">
      <alignment vertical="center"/>
    </xf>
    <xf numFmtId="0" fontId="34"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14"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14" xfId="0" applyFont="1" applyBorder="1" applyAlignment="1">
      <alignment vertical="center"/>
    </xf>
    <xf numFmtId="0" fontId="11" fillId="0" borderId="15" xfId="0" applyFont="1" applyBorder="1" applyAlignment="1">
      <alignment vertical="center"/>
    </xf>
    <xf numFmtId="0" fontId="22" fillId="0" borderId="19" xfId="0" applyFont="1" applyBorder="1" applyAlignment="1">
      <alignment horizontal="left" vertical="center"/>
    </xf>
    <xf numFmtId="0" fontId="22" fillId="0" borderId="20" xfId="0" applyFont="1" applyBorder="1" applyAlignment="1">
      <alignment horizontal="center" vertical="center"/>
    </xf>
    <xf numFmtId="4" fontId="22" fillId="0" borderId="20" xfId="0" applyNumberFormat="1" applyFont="1" applyBorder="1" applyAlignment="1">
      <alignment vertical="center"/>
    </xf>
    <xf numFmtId="166" fontId="22" fillId="0" borderId="20" xfId="0" applyNumberFormat="1" applyFont="1" applyBorder="1" applyAlignment="1">
      <alignment vertical="center"/>
    </xf>
    <xf numFmtId="166" fontId="22" fillId="0" borderId="21" xfId="0" applyNumberFormat="1" applyFont="1" applyBorder="1" applyAlignment="1">
      <alignment vertical="center"/>
    </xf>
    <xf numFmtId="0" fontId="35" fillId="0" borderId="0" xfId="0" applyFont="1" applyAlignment="1">
      <alignment horizontal="left" vertical="center"/>
    </xf>
    <xf numFmtId="0" fontId="36" fillId="0" borderId="0" xfId="0" applyFont="1" applyAlignment="1">
      <alignment horizontal="left" vertical="center" indent="1"/>
    </xf>
    <xf numFmtId="0" fontId="0" fillId="0" borderId="14" xfId="0" applyBorder="1" applyAlignment="1">
      <alignment vertical="center"/>
    </xf>
    <xf numFmtId="0" fontId="20" fillId="0" borderId="0" xfId="0" applyFont="1" applyAlignment="1">
      <alignment horizontal="left" vertical="center" indent="1"/>
    </xf>
    <xf numFmtId="167" fontId="20" fillId="0" borderId="0" xfId="0" applyNumberFormat="1" applyFont="1" applyAlignment="1">
      <alignment vertical="center"/>
    </xf>
    <xf numFmtId="0" fontId="12" fillId="0" borderId="3"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0" fontId="37" fillId="0" borderId="22" xfId="0" applyFont="1" applyBorder="1" applyAlignment="1">
      <alignment horizontal="center" vertical="center"/>
    </xf>
    <xf numFmtId="49" fontId="37" fillId="0" borderId="22" xfId="0" applyNumberFormat="1" applyFont="1" applyBorder="1" applyAlignment="1">
      <alignment horizontal="left" vertical="center" wrapText="1"/>
    </xf>
    <xf numFmtId="0" fontId="37" fillId="0" borderId="22" xfId="0" applyFont="1" applyBorder="1" applyAlignment="1">
      <alignment horizontal="left" vertical="center" wrapText="1"/>
    </xf>
    <xf numFmtId="0" fontId="37" fillId="0" borderId="22" xfId="0" applyFont="1" applyBorder="1" applyAlignment="1">
      <alignment horizontal="center" vertical="center" wrapText="1"/>
    </xf>
    <xf numFmtId="167" fontId="37" fillId="0" borderId="22" xfId="0" applyNumberFormat="1" applyFont="1" applyBorder="1" applyAlignment="1">
      <alignment vertical="center"/>
    </xf>
    <xf numFmtId="4" fontId="37" fillId="0" borderId="22" xfId="0" applyNumberFormat="1" applyFont="1" applyBorder="1" applyAlignment="1">
      <alignment vertical="center"/>
    </xf>
    <xf numFmtId="0" fontId="38" fillId="0" borderId="22" xfId="0" applyFont="1" applyBorder="1" applyAlignment="1">
      <alignment vertical="center"/>
    </xf>
    <xf numFmtId="0" fontId="38" fillId="0" borderId="3" xfId="0" applyFont="1" applyBorder="1" applyAlignment="1">
      <alignment vertical="center"/>
    </xf>
    <xf numFmtId="0" fontId="37" fillId="0" borderId="14" xfId="0" applyFont="1" applyBorder="1" applyAlignment="1">
      <alignment horizontal="left" vertical="center"/>
    </xf>
    <xf numFmtId="0" fontId="35" fillId="0" borderId="0" xfId="0" applyFont="1" applyAlignment="1">
      <alignment horizontal="left" vertical="center" wrapText="1"/>
    </xf>
    <xf numFmtId="0" fontId="4" fillId="0" borderId="0" xfId="0" applyFont="1" applyAlignment="1">
      <alignment horizontal="left" vertical="center" wrapText="1"/>
    </xf>
    <xf numFmtId="0" fontId="39" fillId="0" borderId="16" xfId="0" applyFont="1" applyBorder="1" applyAlignment="1">
      <alignment horizontal="left" vertical="center" wrapText="1"/>
    </xf>
    <xf numFmtId="0" fontId="39" fillId="0" borderId="22" xfId="0" applyFont="1" applyBorder="1" applyAlignment="1">
      <alignment horizontal="left" vertical="center" wrapText="1"/>
    </xf>
    <xf numFmtId="0" fontId="39" fillId="0" borderId="22" xfId="0" applyFont="1" applyBorder="1" applyAlignment="1">
      <alignment horizontal="left" vertical="center"/>
    </xf>
    <xf numFmtId="167" fontId="39" fillId="0" borderId="18" xfId="0" applyNumberFormat="1" applyFont="1" applyBorder="1" applyAlignment="1">
      <alignment vertical="center"/>
    </xf>
    <xf numFmtId="0" fontId="0" fillId="0" borderId="0" xfId="0" applyAlignment="1">
      <alignment horizontal="left" vertical="center" wrapText="1"/>
    </xf>
    <xf numFmtId="167" fontId="0" fillId="0" borderId="0" xfId="0" applyNumberFormat="1" applyAlignment="1">
      <alignment vertical="center"/>
    </xf>
    <xf numFmtId="0" fontId="33" fillId="0" borderId="0" xfId="0" applyFont="1" applyAlignment="1">
      <alignment horizontal="left" vertical="center"/>
    </xf>
    <xf numFmtId="0" fontId="28" fillId="0" borderId="0" xfId="0" applyFont="1" applyAlignment="1">
      <alignment vertical="center"/>
    </xf>
    <xf numFmtId="49" fontId="41" fillId="0" borderId="0" xfId="2" applyNumberFormat="1" applyFill="1">
      <alignment vertical="center"/>
    </xf>
    <xf numFmtId="44" fontId="41" fillId="0" borderId="0" xfId="2" applyNumberFormat="1" applyFill="1">
      <alignment vertical="center"/>
    </xf>
    <xf numFmtId="49" fontId="41" fillId="0" borderId="0" xfId="2" applyNumberFormat="1" applyFill="1" applyAlignment="1">
      <alignment horizontal="center" vertical="center"/>
    </xf>
    <xf numFmtId="49" fontId="41" fillId="0" borderId="0" xfId="2" applyNumberFormat="1" applyFill="1" applyAlignment="1">
      <alignment vertical="center"/>
    </xf>
    <xf numFmtId="44" fontId="42" fillId="0" borderId="23" xfId="2" applyNumberFormat="1" applyFont="1" applyBorder="1">
      <alignment vertical="center"/>
    </xf>
    <xf numFmtId="44" fontId="43" fillId="0" borderId="0" xfId="2" applyNumberFormat="1" applyFont="1" applyFill="1">
      <alignment vertical="center"/>
    </xf>
    <xf numFmtId="49" fontId="43" fillId="0" borderId="0" xfId="2" applyNumberFormat="1" applyFont="1" applyFill="1" applyAlignment="1">
      <alignment vertical="center"/>
    </xf>
    <xf numFmtId="44" fontId="41" fillId="0" borderId="23" xfId="2" applyNumberFormat="1" applyFill="1" applyBorder="1">
      <alignment vertical="center"/>
    </xf>
    <xf numFmtId="49" fontId="45" fillId="0" borderId="25" xfId="3" applyNumberFormat="1" applyFont="1" applyFill="1" applyBorder="1" applyAlignment="1">
      <alignment horizontal="center" vertical="center"/>
    </xf>
    <xf numFmtId="49" fontId="45" fillId="0" borderId="26" xfId="3" applyNumberFormat="1" applyFont="1" applyFill="1" applyBorder="1" applyAlignment="1">
      <alignment horizontal="center" vertical="center"/>
    </xf>
    <xf numFmtId="49" fontId="0" fillId="0" borderId="26" xfId="3" applyNumberFormat="1" applyFont="1" applyFill="1" applyBorder="1" applyAlignment="1">
      <alignment horizontal="left" vertical="center"/>
    </xf>
    <xf numFmtId="49" fontId="45" fillId="0" borderId="27" xfId="3" applyNumberFormat="1" applyFont="1" applyFill="1" applyBorder="1" applyAlignment="1">
      <alignment horizontal="center" vertical="center"/>
    </xf>
    <xf numFmtId="49" fontId="46" fillId="0" borderId="25" xfId="2" applyNumberFormat="1" applyFont="1" applyFill="1" applyBorder="1" applyAlignment="1">
      <alignment horizontal="center" vertical="center"/>
    </xf>
    <xf numFmtId="49" fontId="46" fillId="0" borderId="26" xfId="2" applyNumberFormat="1" applyFont="1" applyFill="1" applyBorder="1" applyAlignment="1">
      <alignment horizontal="center" vertical="center"/>
    </xf>
    <xf numFmtId="49" fontId="41" fillId="0" borderId="26" xfId="2" applyNumberFormat="1" applyFill="1" applyBorder="1" applyAlignment="1">
      <alignment horizontal="center" vertical="center"/>
    </xf>
    <xf numFmtId="49" fontId="47" fillId="0" borderId="28" xfId="2" applyNumberFormat="1" applyFont="1" applyFill="1" applyBorder="1" applyAlignment="1" applyProtection="1">
      <alignment horizontal="left" vertical="center" wrapText="1"/>
    </xf>
    <xf numFmtId="49" fontId="48" fillId="0" borderId="28" xfId="2" applyNumberFormat="1" applyFont="1" applyFill="1" applyBorder="1" applyAlignment="1" applyProtection="1">
      <alignment horizontal="left" vertical="center" wrapText="1"/>
    </xf>
    <xf numFmtId="49" fontId="42" fillId="0" borderId="0" xfId="2" applyNumberFormat="1" applyFont="1" applyFill="1" applyBorder="1">
      <alignment vertical="center"/>
    </xf>
    <xf numFmtId="49" fontId="49" fillId="0" borderId="28" xfId="2" applyNumberFormat="1" applyFont="1" applyFill="1" applyBorder="1" applyAlignment="1" applyProtection="1">
      <alignment horizontal="left" vertical="center" wrapText="1"/>
    </xf>
    <xf numFmtId="49" fontId="50" fillId="0" borderId="28" xfId="3" applyNumberFormat="1" applyFont="1" applyFill="1" applyBorder="1" applyAlignment="1">
      <alignment horizontal="left" vertical="center"/>
    </xf>
    <xf numFmtId="49" fontId="51" fillId="0" borderId="27" xfId="4" applyNumberFormat="1" applyFont="1" applyFill="1" applyBorder="1" applyAlignment="1">
      <alignment horizontal="center"/>
    </xf>
    <xf numFmtId="49" fontId="46" fillId="0" borderId="26" xfId="2" applyNumberFormat="1" applyFont="1" applyFill="1" applyBorder="1">
      <alignment vertical="center"/>
    </xf>
    <xf numFmtId="49" fontId="46" fillId="0" borderId="29" xfId="2" applyNumberFormat="1" applyFont="1" applyFill="1" applyBorder="1" applyAlignment="1">
      <alignment horizontal="center" vertical="center"/>
    </xf>
    <xf numFmtId="49" fontId="46" fillId="0" borderId="30" xfId="2" applyNumberFormat="1" applyFont="1" applyFill="1" applyBorder="1" applyAlignment="1">
      <alignment horizontal="center" vertical="center"/>
    </xf>
    <xf numFmtId="49" fontId="41" fillId="0" borderId="30" xfId="2" applyNumberFormat="1" applyFill="1" applyBorder="1" applyAlignment="1">
      <alignment horizontal="center" vertical="center"/>
    </xf>
    <xf numFmtId="49" fontId="49" fillId="0" borderId="30" xfId="2" applyNumberFormat="1" applyFont="1" applyFill="1" applyBorder="1">
      <alignment vertical="center"/>
    </xf>
    <xf numFmtId="49" fontId="46" fillId="0" borderId="31" xfId="2" applyNumberFormat="1" applyFont="1" applyFill="1" applyBorder="1" applyAlignment="1">
      <alignment horizontal="center" vertical="center"/>
    </xf>
    <xf numFmtId="49" fontId="46" fillId="0" borderId="32" xfId="2" applyNumberFormat="1" applyFont="1" applyFill="1" applyBorder="1" applyAlignment="1">
      <alignment horizontal="center" vertical="center"/>
    </xf>
    <xf numFmtId="49" fontId="41" fillId="0" borderId="32" xfId="2" applyNumberFormat="1" applyFill="1" applyBorder="1" applyAlignment="1">
      <alignment horizontal="center" vertical="center"/>
    </xf>
    <xf numFmtId="49" fontId="46" fillId="0" borderId="32" xfId="2" applyNumberFormat="1" applyFont="1" applyFill="1" applyBorder="1">
      <alignment vertical="center"/>
    </xf>
    <xf numFmtId="49" fontId="49" fillId="0" borderId="26" xfId="2" applyNumberFormat="1" applyFont="1" applyFill="1" applyBorder="1">
      <alignment vertical="center"/>
    </xf>
    <xf numFmtId="49" fontId="50" fillId="0" borderId="26" xfId="2" applyNumberFormat="1" applyFont="1" applyFill="1" applyBorder="1">
      <alignment vertical="center"/>
    </xf>
    <xf numFmtId="49" fontId="47" fillId="0" borderId="26" xfId="2" applyNumberFormat="1" applyFont="1" applyFill="1" applyBorder="1">
      <alignment vertical="center"/>
    </xf>
    <xf numFmtId="49" fontId="46" fillId="0" borderId="26" xfId="3" applyNumberFormat="1" applyFont="1" applyFill="1" applyBorder="1" applyAlignment="1">
      <alignment horizontal="center" vertical="center"/>
    </xf>
    <xf numFmtId="49" fontId="50" fillId="0" borderId="26" xfId="3" applyNumberFormat="1" applyFont="1" applyFill="1" applyBorder="1" applyAlignment="1">
      <alignment horizontal="left" vertical="center"/>
    </xf>
    <xf numFmtId="49" fontId="45" fillId="0" borderId="33" xfId="3" applyNumberFormat="1" applyFont="1" applyFill="1" applyBorder="1" applyAlignment="1">
      <alignment horizontal="center" vertical="center"/>
    </xf>
    <xf numFmtId="49" fontId="45" fillId="0" borderId="34" xfId="3" applyNumberFormat="1" applyFont="1" applyFill="1" applyBorder="1" applyAlignment="1">
      <alignment horizontal="center" vertical="center"/>
    </xf>
    <xf numFmtId="49" fontId="46" fillId="0" borderId="34" xfId="3" applyNumberFormat="1" applyFont="1" applyFill="1" applyBorder="1" applyAlignment="1">
      <alignment horizontal="center" vertical="center"/>
    </xf>
    <xf numFmtId="49" fontId="50" fillId="0" borderId="34" xfId="3" applyNumberFormat="1" applyFont="1" applyFill="1" applyBorder="1" applyAlignment="1">
      <alignment horizontal="left" vertical="center"/>
    </xf>
    <xf numFmtId="49" fontId="51" fillId="0" borderId="35" xfId="4" applyNumberFormat="1" applyFont="1" applyFill="1" applyBorder="1" applyAlignment="1">
      <alignment horizontal="center"/>
    </xf>
    <xf numFmtId="49" fontId="45" fillId="0" borderId="36" xfId="3" applyNumberFormat="1" applyFont="1" applyFill="1" applyBorder="1" applyAlignment="1">
      <alignment horizontal="center" vertical="center"/>
    </xf>
    <xf numFmtId="49" fontId="45" fillId="0" borderId="37" xfId="3" applyNumberFormat="1" applyFont="1" applyFill="1" applyBorder="1" applyAlignment="1">
      <alignment horizontal="center" vertical="center"/>
    </xf>
    <xf numFmtId="49" fontId="49" fillId="0" borderId="37" xfId="2" applyNumberFormat="1" applyFont="1" applyFill="1" applyBorder="1" applyAlignment="1">
      <alignment horizontal="justify"/>
    </xf>
    <xf numFmtId="49" fontId="41" fillId="0" borderId="38" xfId="4" applyNumberFormat="1" applyFill="1" applyBorder="1" applyAlignment="1">
      <alignment horizontal="center"/>
    </xf>
    <xf numFmtId="49" fontId="51" fillId="0" borderId="26" xfId="3" applyNumberFormat="1" applyFont="1" applyFill="1" applyBorder="1" applyAlignment="1">
      <alignment horizontal="left" vertical="center"/>
    </xf>
    <xf numFmtId="49" fontId="52" fillId="0" borderId="27" xfId="3" applyNumberFormat="1" applyFont="1" applyFill="1" applyBorder="1" applyAlignment="1">
      <alignment horizontal="center" vertical="center"/>
    </xf>
    <xf numFmtId="49" fontId="53" fillId="0" borderId="26" xfId="3" applyNumberFormat="1" applyFont="1" applyFill="1" applyBorder="1" applyAlignment="1">
      <alignment horizontal="left" vertical="center"/>
    </xf>
    <xf numFmtId="168" fontId="54" fillId="0" borderId="0" xfId="2" applyFont="1" applyAlignment="1">
      <alignment vertical="center" wrapText="1"/>
    </xf>
    <xf numFmtId="49" fontId="55" fillId="0" borderId="0" xfId="3" applyNumberFormat="1" applyFont="1" applyFill="1" applyBorder="1" applyAlignment="1">
      <alignment horizontal="left" vertical="center"/>
    </xf>
    <xf numFmtId="49" fontId="55" fillId="0" borderId="26" xfId="3" applyNumberFormat="1" applyFont="1" applyFill="1" applyBorder="1" applyAlignment="1">
      <alignment horizontal="left" vertical="center"/>
    </xf>
    <xf numFmtId="44" fontId="41" fillId="0" borderId="23" xfId="2" applyNumberFormat="1" applyBorder="1">
      <alignment vertical="center"/>
    </xf>
    <xf numFmtId="49" fontId="45" fillId="0" borderId="25" xfId="3" applyNumberFormat="1" applyFont="1" applyBorder="1" applyAlignment="1">
      <alignment horizontal="center" vertical="center"/>
    </xf>
    <xf numFmtId="49" fontId="45" fillId="0" borderId="26" xfId="3" applyNumberFormat="1" applyFont="1" applyBorder="1" applyAlignment="1">
      <alignment horizontal="center" vertical="center"/>
    </xf>
    <xf numFmtId="49" fontId="0" fillId="0" borderId="26" xfId="3" applyNumberFormat="1" applyFont="1" applyBorder="1" applyAlignment="1">
      <alignment horizontal="left" vertical="center"/>
    </xf>
    <xf numFmtId="49" fontId="45" fillId="0" borderId="27" xfId="3" applyNumberFormat="1" applyFont="1" applyBorder="1" applyAlignment="1">
      <alignment horizontal="center" vertical="center"/>
    </xf>
    <xf numFmtId="49" fontId="41" fillId="0" borderId="0" xfId="2" applyNumberFormat="1">
      <alignment vertical="center"/>
    </xf>
    <xf numFmtId="49" fontId="45" fillId="0" borderId="31" xfId="3" applyNumberFormat="1" applyFont="1" applyBorder="1" applyAlignment="1">
      <alignment horizontal="center" vertical="center"/>
    </xf>
    <xf numFmtId="49" fontId="46" fillId="0" borderId="32" xfId="2" applyNumberFormat="1" applyFont="1" applyBorder="1" applyAlignment="1">
      <alignment horizontal="center" vertical="center"/>
    </xf>
    <xf numFmtId="49" fontId="41" fillId="0" borderId="32" xfId="2" applyNumberFormat="1" applyBorder="1" applyAlignment="1">
      <alignment horizontal="center" vertical="center"/>
    </xf>
    <xf numFmtId="49" fontId="46" fillId="0" borderId="32" xfId="2" applyNumberFormat="1" applyFont="1" applyBorder="1">
      <alignment vertical="center"/>
    </xf>
    <xf numFmtId="49" fontId="56" fillId="0" borderId="26" xfId="3" applyNumberFormat="1" applyFont="1" applyBorder="1" applyAlignment="1">
      <alignment horizontal="left" vertical="center"/>
    </xf>
    <xf numFmtId="49" fontId="46" fillId="0" borderId="26" xfId="2" applyNumberFormat="1" applyFont="1" applyBorder="1" applyAlignment="1">
      <alignment horizontal="center" vertical="center"/>
    </xf>
    <xf numFmtId="49" fontId="41" fillId="0" borderId="26" xfId="2" applyNumberFormat="1" applyBorder="1" applyAlignment="1">
      <alignment horizontal="center" vertical="center"/>
    </xf>
    <xf numFmtId="49" fontId="46" fillId="0" borderId="26" xfId="2" applyNumberFormat="1" applyFont="1" applyBorder="1">
      <alignment vertical="center"/>
    </xf>
    <xf numFmtId="49" fontId="42" fillId="0" borderId="27" xfId="3" applyNumberFormat="1" applyFont="1" applyFill="1" applyBorder="1" applyAlignment="1">
      <alignment horizontal="center" vertical="center"/>
    </xf>
    <xf numFmtId="49" fontId="56" fillId="0" borderId="26" xfId="3" applyNumberFormat="1" applyFont="1" applyFill="1" applyBorder="1" applyAlignment="1">
      <alignment horizontal="left" vertical="center"/>
    </xf>
    <xf numFmtId="49" fontId="0" fillId="0" borderId="26" xfId="3" applyNumberFormat="1" applyFont="1" applyBorder="1" applyAlignment="1">
      <alignment horizontal="left" wrapText="1"/>
    </xf>
    <xf numFmtId="49" fontId="42" fillId="0" borderId="0" xfId="2" applyNumberFormat="1" applyFont="1">
      <alignment vertical="center"/>
    </xf>
    <xf numFmtId="49" fontId="56" fillId="0" borderId="26" xfId="3" applyNumberFormat="1" applyFont="1" applyBorder="1" applyAlignment="1">
      <alignment horizontal="left" vertical="center" wrapText="1"/>
    </xf>
    <xf numFmtId="2" fontId="42" fillId="0" borderId="0" xfId="2" applyNumberFormat="1" applyFont="1" applyAlignment="1">
      <alignment horizontal="left" vertical="top"/>
    </xf>
    <xf numFmtId="49" fontId="46" fillId="0" borderId="26" xfId="3" applyNumberFormat="1" applyFont="1" applyBorder="1" applyAlignment="1">
      <alignment horizontal="left" vertical="center"/>
    </xf>
    <xf numFmtId="49" fontId="57" fillId="0" borderId="23" xfId="2" applyNumberFormat="1" applyFont="1" applyFill="1" applyBorder="1" applyAlignment="1">
      <alignment horizontal="center" vertical="center"/>
    </xf>
    <xf numFmtId="44" fontId="58" fillId="0" borderId="23" xfId="2" applyNumberFormat="1" applyFont="1" applyFill="1" applyBorder="1" applyAlignment="1">
      <alignment horizontal="center" vertical="center"/>
    </xf>
    <xf numFmtId="49" fontId="42" fillId="0" borderId="25" xfId="3" applyNumberFormat="1" applyFont="1" applyFill="1" applyBorder="1" applyAlignment="1">
      <alignment horizontal="right" vertical="center"/>
    </xf>
    <xf numFmtId="49" fontId="42" fillId="0" borderId="26" xfId="3" applyNumberFormat="1" applyFont="1" applyFill="1" applyBorder="1" applyAlignment="1">
      <alignment horizontal="center" vertical="center"/>
    </xf>
    <xf numFmtId="49" fontId="51" fillId="0" borderId="26" xfId="2" applyNumberFormat="1" applyFont="1" applyFill="1" applyBorder="1">
      <alignment vertical="center"/>
    </xf>
    <xf numFmtId="49" fontId="42" fillId="0" borderId="39" xfId="3" applyNumberFormat="1" applyFont="1" applyFill="1" applyBorder="1" applyAlignment="1">
      <alignment horizontal="right" vertical="center"/>
    </xf>
    <xf numFmtId="49" fontId="45" fillId="0" borderId="0" xfId="2" applyNumberFormat="1" applyFont="1" applyFill="1">
      <alignment vertical="center"/>
    </xf>
    <xf numFmtId="49" fontId="45" fillId="0" borderId="40" xfId="3" applyNumberFormat="1" applyFont="1" applyFill="1" applyBorder="1" applyAlignment="1">
      <alignment horizontal="right" vertical="center"/>
    </xf>
    <xf numFmtId="49" fontId="45" fillId="0" borderId="41" xfId="3" applyNumberFormat="1" applyFont="1" applyFill="1" applyBorder="1" applyAlignment="1">
      <alignment horizontal="center" vertical="center"/>
    </xf>
    <xf numFmtId="49" fontId="45" fillId="0" borderId="41" xfId="3" applyNumberFormat="1" applyFont="1" applyFill="1" applyBorder="1" applyAlignment="1">
      <alignment horizontal="left" vertical="center"/>
    </xf>
    <xf numFmtId="49" fontId="45" fillId="0" borderId="42" xfId="3" applyNumberFormat="1" applyFont="1" applyFill="1" applyBorder="1" applyAlignment="1">
      <alignment horizontal="center" vertical="center"/>
    </xf>
    <xf numFmtId="49" fontId="59" fillId="0" borderId="43" xfId="3" applyNumberFormat="1" applyFont="1" applyFill="1" applyBorder="1" applyAlignment="1">
      <alignment horizontal="center" vertical="center"/>
    </xf>
    <xf numFmtId="49" fontId="59" fillId="0" borderId="44" xfId="3" applyNumberFormat="1" applyFont="1" applyFill="1" applyBorder="1" applyAlignment="1">
      <alignment horizontal="center" vertical="center"/>
    </xf>
    <xf numFmtId="49" fontId="59" fillId="0" borderId="24" xfId="3" applyNumberFormat="1" applyFont="1" applyFill="1" applyBorder="1" applyAlignment="1">
      <alignment horizontal="center"/>
    </xf>
    <xf numFmtId="49" fontId="59" fillId="0" borderId="45" xfId="3" applyNumberFormat="1" applyFont="1" applyFill="1" applyBorder="1" applyAlignment="1">
      <alignment horizontal="center"/>
    </xf>
    <xf numFmtId="49" fontId="41" fillId="0" borderId="55" xfId="2" applyNumberFormat="1" applyFill="1" applyBorder="1" applyAlignment="1">
      <alignment horizontal="center" vertical="center"/>
    </xf>
    <xf numFmtId="49" fontId="42" fillId="0" borderId="45" xfId="5" applyNumberFormat="1" applyFont="1" applyFill="1" applyBorder="1" applyAlignment="1">
      <alignment vertical="center"/>
    </xf>
    <xf numFmtId="49" fontId="42" fillId="0" borderId="59" xfId="5" applyNumberFormat="1" applyFont="1" applyFill="1" applyBorder="1" applyAlignment="1">
      <alignment horizontal="center" vertical="center" wrapText="1"/>
    </xf>
    <xf numFmtId="49" fontId="51" fillId="0" borderId="63" xfId="2" applyNumberFormat="1" applyFont="1" applyFill="1" applyBorder="1" applyAlignment="1">
      <alignment vertical="center"/>
    </xf>
    <xf numFmtId="49" fontId="51" fillId="0" borderId="64" xfId="2" applyNumberFormat="1" applyFont="1" applyFill="1" applyBorder="1" applyAlignment="1">
      <alignment horizontal="left" vertical="center"/>
    </xf>
    <xf numFmtId="49" fontId="42" fillId="0" borderId="65" xfId="5" applyNumberFormat="1" applyFont="1" applyFill="1" applyBorder="1" applyAlignment="1">
      <alignment horizontal="center" vertical="center" wrapText="1"/>
    </xf>
    <xf numFmtId="49" fontId="41" fillId="0" borderId="69" xfId="2" applyNumberFormat="1" applyFill="1" applyBorder="1" applyAlignment="1">
      <alignment vertical="center"/>
    </xf>
    <xf numFmtId="49" fontId="60" fillId="0" borderId="70" xfId="2" applyNumberFormat="1" applyFont="1" applyFill="1" applyBorder="1" applyAlignment="1">
      <alignment horizontal="left" vertical="center"/>
    </xf>
    <xf numFmtId="49" fontId="61" fillId="0" borderId="71" xfId="2" applyNumberFormat="1" applyFont="1" applyFill="1" applyBorder="1" applyAlignment="1">
      <alignment horizontal="center" vertical="center"/>
    </xf>
    <xf numFmtId="4" fontId="17" fillId="0" borderId="0" xfId="0" applyNumberFormat="1" applyFont="1" applyAlignment="1">
      <alignment vertical="center"/>
    </xf>
    <xf numFmtId="164" fontId="1" fillId="0" borderId="0" xfId="0" applyNumberFormat="1" applyFont="1" applyAlignment="1">
      <alignment horizontal="left" vertical="center"/>
    </xf>
    <xf numFmtId="0" fontId="27" fillId="0" borderId="0" xfId="0" applyFont="1" applyAlignment="1">
      <alignment horizontal="left" vertical="center" wrapText="1"/>
    </xf>
    <xf numFmtId="4" fontId="28" fillId="0" borderId="0" xfId="0" applyNumberFormat="1" applyFont="1" applyAlignment="1">
      <alignment vertical="center"/>
    </xf>
    <xf numFmtId="0" fontId="28" fillId="0" borderId="0" xfId="0" applyFont="1" applyAlignment="1">
      <alignment vertical="center"/>
    </xf>
    <xf numFmtId="4" fontId="4" fillId="2" borderId="7" xfId="0" applyNumberFormat="1" applyFont="1" applyFill="1" applyBorder="1" applyAlignment="1">
      <alignment vertical="center"/>
    </xf>
    <xf numFmtId="4" fontId="4" fillId="2" borderId="8" xfId="0" applyNumberFormat="1" applyFont="1" applyFill="1" applyBorder="1" applyAlignment="1">
      <alignment vertical="center"/>
    </xf>
    <xf numFmtId="0" fontId="4" fillId="2" borderId="7"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19" fillId="0" borderId="11" xfId="0" applyFont="1" applyBorder="1" applyAlignment="1">
      <alignment horizontal="center" vertical="center"/>
    </xf>
    <xf numFmtId="0" fontId="19" fillId="0" borderId="12" xfId="0" applyFont="1" applyBorder="1" applyAlignment="1">
      <alignment horizontal="left" vertical="center"/>
    </xf>
    <xf numFmtId="0" fontId="20" fillId="0" borderId="14" xfId="0" applyFont="1" applyBorder="1" applyAlignment="1">
      <alignment horizontal="left" vertical="center"/>
    </xf>
    <xf numFmtId="0" fontId="20" fillId="0" borderId="0" xfId="0" applyFont="1" applyAlignment="1">
      <alignment horizontal="left" vertical="center"/>
    </xf>
    <xf numFmtId="0" fontId="21" fillId="3" borderId="6" xfId="0" applyFont="1" applyFill="1" applyBorder="1" applyAlignment="1">
      <alignment horizontal="center" vertical="center"/>
    </xf>
    <xf numFmtId="0" fontId="21" fillId="3" borderId="7" xfId="0" applyFont="1" applyFill="1" applyBorder="1" applyAlignment="1">
      <alignment horizontal="left" vertical="center"/>
    </xf>
    <xf numFmtId="0" fontId="21" fillId="3" borderId="7" xfId="0" applyFont="1" applyFill="1" applyBorder="1" applyAlignment="1">
      <alignment horizontal="center" vertical="center"/>
    </xf>
    <xf numFmtId="0" fontId="21" fillId="3" borderId="8" xfId="0" applyFont="1" applyFill="1" applyBorder="1" applyAlignment="1">
      <alignment horizontal="left" vertical="center"/>
    </xf>
    <xf numFmtId="0" fontId="21" fillId="3" borderId="7" xfId="0" applyFont="1" applyFill="1" applyBorder="1" applyAlignment="1">
      <alignment horizontal="right" vertical="center"/>
    </xf>
    <xf numFmtId="4" fontId="23" fillId="0" borderId="0" xfId="0" applyNumberFormat="1" applyFont="1" applyAlignment="1">
      <alignment horizontal="right" vertical="center"/>
    </xf>
    <xf numFmtId="4" fontId="23" fillId="0" borderId="0" xfId="0" applyNumberFormat="1" applyFont="1" applyAlignment="1">
      <alignmen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0" fontId="2" fillId="0" borderId="0" xfId="0" applyFont="1" applyAlignment="1">
      <alignment horizontal="left" vertical="center" wrapText="1"/>
    </xf>
    <xf numFmtId="4" fontId="16" fillId="0" borderId="5" xfId="0" applyNumberFormat="1" applyFont="1" applyBorder="1" applyAlignment="1">
      <alignment vertical="center"/>
    </xf>
    <xf numFmtId="0" fontId="1" fillId="0" borderId="0" xfId="0" applyFont="1" applyAlignment="1">
      <alignment horizontal="right" vertical="center"/>
    </xf>
    <xf numFmtId="0" fontId="0" fillId="0" borderId="0" xfId="0"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49" fontId="41" fillId="0" borderId="68" xfId="2" applyNumberFormat="1" applyFill="1" applyBorder="1" applyAlignment="1">
      <alignment horizontal="center" vertical="center"/>
    </xf>
    <xf numFmtId="49" fontId="41" fillId="0" borderId="67" xfId="2" applyNumberFormat="1" applyFill="1" applyBorder="1" applyAlignment="1">
      <alignment horizontal="center" vertical="center"/>
    </xf>
    <xf numFmtId="49" fontId="41" fillId="0" borderId="66" xfId="2" applyNumberFormat="1" applyFill="1" applyBorder="1" applyAlignment="1">
      <alignment horizontal="center" vertical="center"/>
    </xf>
    <xf numFmtId="49" fontId="41" fillId="0" borderId="62" xfId="2" applyNumberFormat="1" applyFill="1" applyBorder="1" applyAlignment="1">
      <alignment horizontal="center" vertical="center"/>
    </xf>
    <xf numFmtId="49" fontId="41" fillId="0" borderId="61" xfId="2" applyNumberFormat="1" applyFill="1" applyBorder="1" applyAlignment="1">
      <alignment horizontal="center" vertical="center"/>
    </xf>
    <xf numFmtId="49" fontId="41" fillId="0" borderId="60" xfId="2" applyNumberFormat="1" applyFill="1" applyBorder="1" applyAlignment="1">
      <alignment horizontal="center" vertical="center"/>
    </xf>
    <xf numFmtId="49" fontId="59" fillId="0" borderId="52" xfId="3" applyNumberFormat="1" applyFont="1" applyFill="1" applyBorder="1" applyAlignment="1">
      <alignment horizontal="center" vertical="center" wrapText="1"/>
    </xf>
    <xf numFmtId="49" fontId="59" fillId="0" borderId="47" xfId="3" applyNumberFormat="1" applyFont="1" applyFill="1" applyBorder="1" applyAlignment="1">
      <alignment horizontal="center" vertical="center" wrapText="1"/>
    </xf>
    <xf numFmtId="49" fontId="59" fillId="0" borderId="51" xfId="3" applyNumberFormat="1" applyFont="1" applyFill="1" applyBorder="1" applyAlignment="1">
      <alignment horizontal="center" vertical="center" wrapText="1"/>
    </xf>
    <xf numFmtId="49" fontId="59" fillId="0" borderId="46" xfId="3" applyNumberFormat="1" applyFont="1" applyFill="1" applyBorder="1" applyAlignment="1">
      <alignment horizontal="center" vertical="center" wrapText="1"/>
    </xf>
    <xf numFmtId="49" fontId="42" fillId="0" borderId="58" xfId="5" applyNumberFormat="1" applyFont="1" applyFill="1" applyBorder="1" applyAlignment="1">
      <alignment horizontal="center" vertical="center" wrapText="1"/>
    </xf>
    <xf numFmtId="49" fontId="42" fillId="0" borderId="57" xfId="5" applyNumberFormat="1" applyFont="1" applyFill="1" applyBorder="1" applyAlignment="1">
      <alignment horizontal="center" vertical="center" wrapText="1"/>
    </xf>
    <xf numFmtId="49" fontId="42" fillId="0" borderId="56" xfId="5" applyNumberFormat="1" applyFont="1" applyFill="1" applyBorder="1" applyAlignment="1">
      <alignment horizontal="center" vertical="center" wrapText="1"/>
    </xf>
    <xf numFmtId="49" fontId="41" fillId="0" borderId="54" xfId="2" applyNumberFormat="1" applyFill="1" applyBorder="1" applyAlignment="1">
      <alignment horizontal="center" vertical="center"/>
    </xf>
    <xf numFmtId="49" fontId="41" fillId="0" borderId="53" xfId="2" applyNumberFormat="1" applyFill="1" applyBorder="1" applyAlignment="1">
      <alignment horizontal="center" vertical="center"/>
    </xf>
    <xf numFmtId="49" fontId="59" fillId="0" borderId="50" xfId="3" applyNumberFormat="1" applyFont="1" applyFill="1" applyBorder="1" applyAlignment="1">
      <alignment horizontal="center" vertical="center" wrapText="1"/>
    </xf>
    <xf numFmtId="49" fontId="59" fillId="0" borderId="49" xfId="3" applyNumberFormat="1" applyFont="1" applyFill="1" applyBorder="1" applyAlignment="1">
      <alignment horizontal="center" vertical="center"/>
    </xf>
    <xf numFmtId="49" fontId="59" fillId="0" borderId="49" xfId="3" applyNumberFormat="1" applyFont="1" applyFill="1" applyBorder="1" applyAlignment="1">
      <alignment horizontal="center" vertical="center" wrapText="1"/>
    </xf>
    <xf numFmtId="49" fontId="59" fillId="0" borderId="48" xfId="3" applyNumberFormat="1" applyFont="1" applyFill="1" applyBorder="1" applyAlignment="1">
      <alignment horizontal="center" vertical="center" wrapText="1"/>
    </xf>
  </cellXfs>
  <cellStyles count="12">
    <cellStyle name="1D čísla" xfId="6"/>
    <cellStyle name="2D čísla" xfId="7"/>
    <cellStyle name="3D čísla" xfId="8"/>
    <cellStyle name="Celá čísla" xfId="9"/>
    <cellStyle name="Hlavička" xfId="5"/>
    <cellStyle name="Hypertextový odkaz" xfId="1" builtinId="8"/>
    <cellStyle name="Nadpis listu" xfId="10"/>
    <cellStyle name="normální" xfId="0" builtinId="0" customBuiltin="1"/>
    <cellStyle name="normální 2" xfId="2"/>
    <cellStyle name="normální_POL.XLS" xfId="4"/>
    <cellStyle name="Podhlavička" xfId="3"/>
    <cellStyle name="pozice" xfId="1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twoCellAnchor>
    <xdr:from>
      <xdr:col>39</xdr:col>
      <xdr:colOff>86995</xdr:colOff>
      <xdr:row>3</xdr:row>
      <xdr:rowOff>0</xdr:rowOff>
    </xdr:from>
    <xdr:to>
      <xdr:col>40</xdr:col>
      <xdr:colOff>367665</xdr:colOff>
      <xdr:row>6</xdr:row>
      <xdr:rowOff>0</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absoluteAnchor>
    <xdr:pos x="0" y="0"/>
    <xdr:ext cx="285750" cy="285750"/>
    <xdr:pic>
      <xdr:nvPicPr>
        <xdr:cNvPr id="4" name="Picture 3">
          <a:hlinkClick xmlns:r="http://schemas.openxmlformats.org/officeDocument/2006/relationships" r:id="rId2" tooltip="https://app.urs.cz/products/kros4"/>
          <a:extLst>
            <a:ext uri="{FF2B5EF4-FFF2-40B4-BE49-F238E27FC236}">
              <a16:creationId xmlns=""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xdr:from>
      <xdr:col>10</xdr:col>
      <xdr:colOff>225425</xdr:colOff>
      <xdr:row>3</xdr:row>
      <xdr:rowOff>0</xdr:rowOff>
    </xdr:from>
    <xdr:to>
      <xdr:col>10</xdr:col>
      <xdr:colOff>1216025</xdr:colOff>
      <xdr:row>7</xdr:row>
      <xdr:rowOff>0</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10</xdr:col>
      <xdr:colOff>225425</xdr:colOff>
      <xdr:row>81</xdr:row>
      <xdr:rowOff>0</xdr:rowOff>
    </xdr:from>
    <xdr:to>
      <xdr:col>10</xdr:col>
      <xdr:colOff>1216025</xdr:colOff>
      <xdr:row>85</xdr:row>
      <xdr:rowOff>0</xdr:rowOff>
    </xdr:to>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10</xdr:col>
      <xdr:colOff>225425</xdr:colOff>
      <xdr:row>105</xdr:row>
      <xdr:rowOff>0</xdr:rowOff>
    </xdr:from>
    <xdr:to>
      <xdr:col>10</xdr:col>
      <xdr:colOff>1216025</xdr:colOff>
      <xdr:row>109</xdr:row>
      <xdr:rowOff>0</xdr:rowOff>
    </xdr:to>
    <xdr:pic>
      <xdr:nvPicPr>
        <xdr:cNvPr id="4" name="Picture 3">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 xmlns:a16="http://schemas.microsoft.com/office/drawing/2014/main" id="{00000000-0008-0000-0100-000005000000}"/>
            </a:ext>
          </a:extLst>
        </xdr:cNvPr>
        <xdr:cNvPicPr/>
      </xdr:nvPicPr>
      <xdr:blipFill>
        <a:blip xmlns:r="http://schemas.openxmlformats.org/officeDocument/2006/relationships" r:embed="rId3" cstate="print"/>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twoCellAnchor>
    <xdr:from>
      <xdr:col>10</xdr:col>
      <xdr:colOff>225425</xdr:colOff>
      <xdr:row>3</xdr:row>
      <xdr:rowOff>0</xdr:rowOff>
    </xdr:from>
    <xdr:to>
      <xdr:col>10</xdr:col>
      <xdr:colOff>1216025</xdr:colOff>
      <xdr:row>7</xdr:row>
      <xdr:rowOff>0</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10</xdr:col>
      <xdr:colOff>225425</xdr:colOff>
      <xdr:row>81</xdr:row>
      <xdr:rowOff>0</xdr:rowOff>
    </xdr:from>
    <xdr:to>
      <xdr:col>10</xdr:col>
      <xdr:colOff>1216025</xdr:colOff>
      <xdr:row>85</xdr:row>
      <xdr:rowOff>0</xdr:rowOff>
    </xdr:to>
    <xdr:pic>
      <xdr:nvPicPr>
        <xdr:cNvPr id="3" name="Picture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10</xdr:col>
      <xdr:colOff>225425</xdr:colOff>
      <xdr:row>111</xdr:row>
      <xdr:rowOff>0</xdr:rowOff>
    </xdr:from>
    <xdr:to>
      <xdr:col>10</xdr:col>
      <xdr:colOff>1216025</xdr:colOff>
      <xdr:row>115</xdr:row>
      <xdr:rowOff>0</xdr:rowOff>
    </xdr:to>
    <xdr:pic>
      <xdr:nvPicPr>
        <xdr:cNvPr id="4" name="Picture 3">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 xmlns:a16="http://schemas.microsoft.com/office/drawing/2014/main" id="{00000000-0008-0000-0200-000005000000}"/>
            </a:ext>
          </a:extLst>
        </xdr:cNvPr>
        <xdr:cNvPicPr/>
      </xdr:nvPicPr>
      <xdr:blipFill>
        <a:blip xmlns:r="http://schemas.openxmlformats.org/officeDocument/2006/relationships" r:embed="rId3" cstate="print"/>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twoCellAnchor>
    <xdr:from>
      <xdr:col>10</xdr:col>
      <xdr:colOff>225425</xdr:colOff>
      <xdr:row>3</xdr:row>
      <xdr:rowOff>0</xdr:rowOff>
    </xdr:from>
    <xdr:to>
      <xdr:col>10</xdr:col>
      <xdr:colOff>1216025</xdr:colOff>
      <xdr:row>7</xdr:row>
      <xdr:rowOff>0</xdr:rowOff>
    </xdr:to>
    <xdr:pic>
      <xdr:nvPicPr>
        <xdr:cNvPr id="2" name="Picture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10</xdr:col>
      <xdr:colOff>225425</xdr:colOff>
      <xdr:row>81</xdr:row>
      <xdr:rowOff>0</xdr:rowOff>
    </xdr:from>
    <xdr:to>
      <xdr:col>10</xdr:col>
      <xdr:colOff>1216025</xdr:colOff>
      <xdr:row>85</xdr:row>
      <xdr:rowOff>0</xdr:rowOff>
    </xdr:to>
    <xdr:pic>
      <xdr:nvPicPr>
        <xdr:cNvPr id="3" name="Picture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10</xdr:col>
      <xdr:colOff>225425</xdr:colOff>
      <xdr:row>116</xdr:row>
      <xdr:rowOff>0</xdr:rowOff>
    </xdr:from>
    <xdr:to>
      <xdr:col>10</xdr:col>
      <xdr:colOff>1216025</xdr:colOff>
      <xdr:row>120</xdr:row>
      <xdr:rowOff>0</xdr:rowOff>
    </xdr:to>
    <xdr:pic>
      <xdr:nvPicPr>
        <xdr:cNvPr id="4" name="Picture 3">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 xmlns:a16="http://schemas.microsoft.com/office/drawing/2014/main" id="{00000000-0008-0000-0300-000005000000}"/>
            </a:ext>
          </a:extLst>
        </xdr:cNvPr>
        <xdr:cNvPicPr/>
      </xdr:nvPicPr>
      <xdr:blipFill>
        <a:blip xmlns:r="http://schemas.openxmlformats.org/officeDocument/2006/relationships" r:embed="rId3" cstate="print"/>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twoCellAnchor>
    <xdr:from>
      <xdr:col>10</xdr:col>
      <xdr:colOff>225425</xdr:colOff>
      <xdr:row>3</xdr:row>
      <xdr:rowOff>0</xdr:rowOff>
    </xdr:from>
    <xdr:to>
      <xdr:col>10</xdr:col>
      <xdr:colOff>1216025</xdr:colOff>
      <xdr:row>7</xdr:row>
      <xdr:rowOff>0</xdr:rowOff>
    </xdr:to>
    <xdr:pic>
      <xdr:nvPicPr>
        <xdr:cNvPr id="2" name="Picture 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10</xdr:col>
      <xdr:colOff>225425</xdr:colOff>
      <xdr:row>81</xdr:row>
      <xdr:rowOff>0</xdr:rowOff>
    </xdr:from>
    <xdr:to>
      <xdr:col>10</xdr:col>
      <xdr:colOff>1216025</xdr:colOff>
      <xdr:row>85</xdr:row>
      <xdr:rowOff>0</xdr:rowOff>
    </xdr:to>
    <xdr:pic>
      <xdr:nvPicPr>
        <xdr:cNvPr id="3" name="Picture 2">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10</xdr:col>
      <xdr:colOff>225425</xdr:colOff>
      <xdr:row>116</xdr:row>
      <xdr:rowOff>0</xdr:rowOff>
    </xdr:from>
    <xdr:to>
      <xdr:col>10</xdr:col>
      <xdr:colOff>1216025</xdr:colOff>
      <xdr:row>120</xdr:row>
      <xdr:rowOff>0</xdr:rowOff>
    </xdr:to>
    <xdr:pic>
      <xdr:nvPicPr>
        <xdr:cNvPr id="4" name="Picture 3">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 xmlns:a16="http://schemas.microsoft.com/office/drawing/2014/main" id="{00000000-0008-0000-0400-000005000000}"/>
            </a:ext>
          </a:extLst>
        </xdr:cNvPr>
        <xdr:cNvPicPr/>
      </xdr:nvPicPr>
      <xdr:blipFill>
        <a:blip xmlns:r="http://schemas.openxmlformats.org/officeDocument/2006/relationships" r:embed="rId3" cstate="print"/>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twoCellAnchor>
    <xdr:from>
      <xdr:col>10</xdr:col>
      <xdr:colOff>225425</xdr:colOff>
      <xdr:row>3</xdr:row>
      <xdr:rowOff>0</xdr:rowOff>
    </xdr:from>
    <xdr:to>
      <xdr:col>10</xdr:col>
      <xdr:colOff>1216025</xdr:colOff>
      <xdr:row>7</xdr:row>
      <xdr:rowOff>0</xdr:rowOff>
    </xdr:to>
    <xdr:pic>
      <xdr:nvPicPr>
        <xdr:cNvPr id="2" name="Picture 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10</xdr:col>
      <xdr:colOff>225425</xdr:colOff>
      <xdr:row>81</xdr:row>
      <xdr:rowOff>0</xdr:rowOff>
    </xdr:from>
    <xdr:to>
      <xdr:col>10</xdr:col>
      <xdr:colOff>1216025</xdr:colOff>
      <xdr:row>85</xdr:row>
      <xdr:rowOff>0</xdr:rowOff>
    </xdr:to>
    <xdr:pic>
      <xdr:nvPicPr>
        <xdr:cNvPr id="3" name="Picture 2">
          <a:extLst>
            <a:ext uri="{FF2B5EF4-FFF2-40B4-BE49-F238E27FC236}">
              <a16:creationId xmlns=""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10</xdr:col>
      <xdr:colOff>225425</xdr:colOff>
      <xdr:row>113</xdr:row>
      <xdr:rowOff>0</xdr:rowOff>
    </xdr:from>
    <xdr:to>
      <xdr:col>10</xdr:col>
      <xdr:colOff>1216025</xdr:colOff>
      <xdr:row>117</xdr:row>
      <xdr:rowOff>0</xdr:rowOff>
    </xdr:to>
    <xdr:pic>
      <xdr:nvPicPr>
        <xdr:cNvPr id="4" name="Picture 3">
          <a:extLst>
            <a:ext uri="{FF2B5EF4-FFF2-40B4-BE49-F238E27FC236}">
              <a16:creationId xmlns=""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 xmlns:a16="http://schemas.microsoft.com/office/drawing/2014/main" id="{00000000-0008-0000-0500-000005000000}"/>
            </a:ext>
          </a:extLst>
        </xdr:cNvPr>
        <xdr:cNvPicPr/>
      </xdr:nvPicPr>
      <xdr:blipFill>
        <a:blip xmlns:r="http://schemas.openxmlformats.org/officeDocument/2006/relationships" r:embed="rId3" cstate="print"/>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twoCellAnchor>
    <xdr:from>
      <xdr:col>10</xdr:col>
      <xdr:colOff>225425</xdr:colOff>
      <xdr:row>3</xdr:row>
      <xdr:rowOff>0</xdr:rowOff>
    </xdr:from>
    <xdr:to>
      <xdr:col>10</xdr:col>
      <xdr:colOff>1216025</xdr:colOff>
      <xdr:row>7</xdr:row>
      <xdr:rowOff>0</xdr:rowOff>
    </xdr:to>
    <xdr:pic>
      <xdr:nvPicPr>
        <xdr:cNvPr id="2" name="Picture 1">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10</xdr:col>
      <xdr:colOff>225425</xdr:colOff>
      <xdr:row>81</xdr:row>
      <xdr:rowOff>0</xdr:rowOff>
    </xdr:from>
    <xdr:to>
      <xdr:col>10</xdr:col>
      <xdr:colOff>1216025</xdr:colOff>
      <xdr:row>85</xdr:row>
      <xdr:rowOff>0</xdr:rowOff>
    </xdr:to>
    <xdr:pic>
      <xdr:nvPicPr>
        <xdr:cNvPr id="3" name="Picture 2">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10</xdr:col>
      <xdr:colOff>225425</xdr:colOff>
      <xdr:row>111</xdr:row>
      <xdr:rowOff>0</xdr:rowOff>
    </xdr:from>
    <xdr:to>
      <xdr:col>10</xdr:col>
      <xdr:colOff>1216025</xdr:colOff>
      <xdr:row>115</xdr:row>
      <xdr:rowOff>0</xdr:rowOff>
    </xdr:to>
    <xdr:pic>
      <xdr:nvPicPr>
        <xdr:cNvPr id="4" name="Picture 3">
          <a:extLst>
            <a:ext uri="{FF2B5EF4-FFF2-40B4-BE49-F238E27FC236}">
              <a16:creationId xmlns=""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 xmlns:a16="http://schemas.microsoft.com/office/drawing/2014/main" id="{00000000-0008-0000-0600-000005000000}"/>
            </a:ext>
          </a:extLst>
        </xdr:cNvPr>
        <xdr:cNvPicPr/>
      </xdr:nvPicPr>
      <xdr:blipFill>
        <a:blip xmlns:r="http://schemas.openxmlformats.org/officeDocument/2006/relationships" r:embed="rId3" cstate="print"/>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a:extLst>
            <a:ext uri="{FF2B5EF4-FFF2-40B4-BE49-F238E27FC236}">
              <a16:creationId xmlns="" xmlns:a16="http://schemas.microsoft.com/office/drawing/2014/main" id="{00000000-0008-0000-07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sheetPr>
    <pageSetUpPr fitToPage="1"/>
  </sheetPr>
  <dimension ref="A1:CM103"/>
  <sheetViews>
    <sheetView showGridLines="0" tabSelected="1" topLeftCell="A85" workbookViewId="0">
      <selection activeCell="J99" sqref="J99:AF99"/>
    </sheetView>
  </sheetViews>
  <sheetFormatPr defaultRowHeight="11.2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28.33203125" customWidth="1"/>
    <col min="42" max="42" width="4.1640625" customWidth="1"/>
    <col min="43" max="43" width="15.6640625" hidden="1" customWidth="1"/>
    <col min="44" max="44" width="13.6640625" customWidth="1"/>
    <col min="45" max="49" width="25.83203125" hidden="1" customWidth="1"/>
    <col min="50" max="51" width="21.6640625" hidden="1" customWidth="1"/>
    <col min="52" max="53" width="25" hidden="1" customWidth="1"/>
    <col min="54" max="54" width="21.6640625" hidden="1" customWidth="1"/>
    <col min="55" max="55" width="19.1640625" hidden="1" customWidth="1"/>
    <col min="56" max="56" width="25" hidden="1" customWidth="1"/>
    <col min="57" max="57" width="21.6640625" hidden="1" customWidth="1"/>
    <col min="58" max="58" width="19.1640625" hidden="1" customWidth="1"/>
    <col min="59" max="59" width="66.5" customWidth="1"/>
    <col min="71" max="91" width="9.33203125" hidden="1"/>
  </cols>
  <sheetData>
    <row r="1" spans="1:74">
      <c r="A1" s="16" t="s">
        <v>0</v>
      </c>
      <c r="AZ1" s="16" t="s">
        <v>1</v>
      </c>
      <c r="BA1" s="16" t="s">
        <v>2</v>
      </c>
      <c r="BB1" s="16" t="s">
        <v>3</v>
      </c>
      <c r="BT1" s="16" t="s">
        <v>4</v>
      </c>
      <c r="BU1" s="16" t="s">
        <v>5</v>
      </c>
      <c r="BV1" s="16" t="s">
        <v>6</v>
      </c>
    </row>
    <row r="2" spans="1:74" ht="36.950000000000003" customHeight="1">
      <c r="AR2" s="320"/>
      <c r="AS2" s="320"/>
      <c r="AT2" s="320"/>
      <c r="AU2" s="320"/>
      <c r="AV2" s="320"/>
      <c r="AW2" s="320"/>
      <c r="AX2" s="320"/>
      <c r="AY2" s="320"/>
      <c r="AZ2" s="320"/>
      <c r="BA2" s="320"/>
      <c r="BB2" s="320"/>
      <c r="BC2" s="320"/>
      <c r="BD2" s="320"/>
      <c r="BE2" s="320"/>
      <c r="BF2" s="320"/>
      <c r="BG2" s="320"/>
      <c r="BS2" s="17" t="s">
        <v>7</v>
      </c>
      <c r="BT2" s="17" t="s">
        <v>8</v>
      </c>
    </row>
    <row r="3" spans="1:74" ht="6.95"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7</v>
      </c>
      <c r="BT3" s="17" t="s">
        <v>9</v>
      </c>
    </row>
    <row r="4" spans="1:74" ht="24.95" customHeight="1">
      <c r="B4" s="20"/>
      <c r="D4" s="21" t="s">
        <v>10</v>
      </c>
      <c r="AR4" s="20"/>
      <c r="AS4" s="22" t="s">
        <v>11</v>
      </c>
      <c r="BS4" s="17" t="s">
        <v>12</v>
      </c>
    </row>
    <row r="5" spans="1:74" ht="12" customHeight="1">
      <c r="B5" s="20"/>
      <c r="D5" s="23" t="s">
        <v>13</v>
      </c>
      <c r="K5" s="319" t="s">
        <v>14</v>
      </c>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R5" s="20"/>
      <c r="BS5" s="17" t="s">
        <v>7</v>
      </c>
    </row>
    <row r="6" spans="1:74" ht="36.950000000000003" customHeight="1">
      <c r="B6" s="20"/>
      <c r="D6" s="25" t="s">
        <v>15</v>
      </c>
      <c r="K6" s="321" t="s">
        <v>16</v>
      </c>
      <c r="L6" s="320"/>
      <c r="M6" s="320"/>
      <c r="N6" s="320"/>
      <c r="O6" s="320"/>
      <c r="P6" s="320"/>
      <c r="Q6" s="320"/>
      <c r="R6" s="320"/>
      <c r="S6" s="320"/>
      <c r="T6" s="320"/>
      <c r="U6" s="320"/>
      <c r="V6" s="320"/>
      <c r="W6" s="320"/>
      <c r="X6" s="320"/>
      <c r="Y6" s="320"/>
      <c r="Z6" s="320"/>
      <c r="AA6" s="320"/>
      <c r="AB6" s="320"/>
      <c r="AC6" s="320"/>
      <c r="AD6" s="320"/>
      <c r="AE6" s="320"/>
      <c r="AF6" s="320"/>
      <c r="AG6" s="320"/>
      <c r="AH6" s="320"/>
      <c r="AI6" s="320"/>
      <c r="AJ6" s="320"/>
      <c r="AR6" s="20"/>
      <c r="BS6" s="17" t="s">
        <v>7</v>
      </c>
    </row>
    <row r="7" spans="1:74" ht="12" customHeight="1">
      <c r="B7" s="20"/>
      <c r="D7" s="26" t="s">
        <v>17</v>
      </c>
      <c r="K7" s="24" t="s">
        <v>1</v>
      </c>
      <c r="AK7" s="26" t="s">
        <v>18</v>
      </c>
      <c r="AN7" s="24" t="s">
        <v>1</v>
      </c>
      <c r="AR7" s="20"/>
      <c r="BS7" s="17" t="s">
        <v>7</v>
      </c>
    </row>
    <row r="8" spans="1:74" ht="12" customHeight="1">
      <c r="B8" s="20"/>
      <c r="D8" s="26" t="s">
        <v>19</v>
      </c>
      <c r="K8" s="24" t="s">
        <v>20</v>
      </c>
      <c r="AK8" s="26" t="s">
        <v>21</v>
      </c>
      <c r="AN8" s="24" t="s">
        <v>22</v>
      </c>
      <c r="AR8" s="20"/>
      <c r="BS8" s="17" t="s">
        <v>7</v>
      </c>
    </row>
    <row r="9" spans="1:74" ht="14.45" customHeight="1">
      <c r="B9" s="20"/>
      <c r="AR9" s="20"/>
      <c r="BS9" s="17" t="s">
        <v>7</v>
      </c>
    </row>
    <row r="10" spans="1:74" ht="12" customHeight="1">
      <c r="B10" s="20"/>
      <c r="D10" s="26" t="s">
        <v>23</v>
      </c>
      <c r="AK10" s="26" t="s">
        <v>24</v>
      </c>
      <c r="AN10" s="24" t="s">
        <v>1</v>
      </c>
      <c r="AR10" s="20"/>
      <c r="BS10" s="17" t="s">
        <v>7</v>
      </c>
    </row>
    <row r="11" spans="1:74" ht="18.399999999999999" customHeight="1">
      <c r="B11" s="20"/>
      <c r="E11" s="24" t="s">
        <v>25</v>
      </c>
      <c r="AK11" s="26" t="s">
        <v>26</v>
      </c>
      <c r="AN11" s="24" t="s">
        <v>1</v>
      </c>
      <c r="AR11" s="20"/>
      <c r="BS11" s="17" t="s">
        <v>7</v>
      </c>
    </row>
    <row r="12" spans="1:74" ht="6.95" customHeight="1">
      <c r="B12" s="20"/>
      <c r="AR12" s="20"/>
      <c r="BS12" s="17" t="s">
        <v>7</v>
      </c>
    </row>
    <row r="13" spans="1:74" ht="12" customHeight="1">
      <c r="B13" s="20"/>
      <c r="D13" s="26" t="s">
        <v>27</v>
      </c>
      <c r="AK13" s="26" t="s">
        <v>24</v>
      </c>
      <c r="AN13" s="24" t="s">
        <v>1</v>
      </c>
      <c r="AR13" s="20"/>
      <c r="BS13" s="17" t="s">
        <v>7</v>
      </c>
    </row>
    <row r="14" spans="1:74" ht="12.75">
      <c r="B14" s="20"/>
      <c r="E14" s="24" t="s">
        <v>25</v>
      </c>
      <c r="AK14" s="26" t="s">
        <v>26</v>
      </c>
      <c r="AN14" s="24" t="s">
        <v>1</v>
      </c>
      <c r="AR14" s="20"/>
      <c r="BS14" s="17" t="s">
        <v>7</v>
      </c>
    </row>
    <row r="15" spans="1:74" ht="6.95" customHeight="1">
      <c r="B15" s="20"/>
      <c r="AR15" s="20"/>
      <c r="BS15" s="17" t="s">
        <v>4</v>
      </c>
    </row>
    <row r="16" spans="1:74" ht="12" customHeight="1">
      <c r="B16" s="20"/>
      <c r="D16" s="26" t="s">
        <v>28</v>
      </c>
      <c r="AK16" s="26" t="s">
        <v>24</v>
      </c>
      <c r="AN16" s="24" t="s">
        <v>29</v>
      </c>
      <c r="AR16" s="20"/>
      <c r="BS16" s="17" t="s">
        <v>4</v>
      </c>
    </row>
    <row r="17" spans="2:71" ht="18.399999999999999" customHeight="1">
      <c r="B17" s="20"/>
      <c r="E17" s="24" t="s">
        <v>30</v>
      </c>
      <c r="AK17" s="26" t="s">
        <v>26</v>
      </c>
      <c r="AN17" s="24" t="s">
        <v>1</v>
      </c>
      <c r="AR17" s="20"/>
      <c r="BS17" s="17" t="s">
        <v>5</v>
      </c>
    </row>
    <row r="18" spans="2:71" ht="6.95" customHeight="1">
      <c r="B18" s="20"/>
      <c r="AR18" s="20"/>
      <c r="BS18" s="17" t="s">
        <v>7</v>
      </c>
    </row>
    <row r="19" spans="2:71" ht="12" customHeight="1">
      <c r="B19" s="20"/>
      <c r="D19" s="26" t="s">
        <v>31</v>
      </c>
      <c r="AK19" s="26" t="s">
        <v>24</v>
      </c>
      <c r="AN19" s="24" t="s">
        <v>1</v>
      </c>
      <c r="AR19" s="20"/>
      <c r="BS19" s="17" t="s">
        <v>7</v>
      </c>
    </row>
    <row r="20" spans="2:71" ht="18.399999999999999" customHeight="1">
      <c r="B20" s="20"/>
      <c r="E20" s="24" t="s">
        <v>32</v>
      </c>
      <c r="AK20" s="26" t="s">
        <v>26</v>
      </c>
      <c r="AN20" s="24" t="s">
        <v>1</v>
      </c>
      <c r="AR20" s="20"/>
      <c r="BS20" s="17" t="s">
        <v>5</v>
      </c>
    </row>
    <row r="21" spans="2:71" ht="6.95" customHeight="1">
      <c r="B21" s="20"/>
      <c r="AR21" s="20"/>
    </row>
    <row r="22" spans="2:71" ht="12" customHeight="1">
      <c r="B22" s="20"/>
      <c r="D22" s="26" t="s">
        <v>33</v>
      </c>
      <c r="AR22" s="20"/>
    </row>
    <row r="23" spans="2:71" ht="16.5" customHeight="1">
      <c r="B23" s="20"/>
      <c r="E23" s="322" t="s">
        <v>1</v>
      </c>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2"/>
      <c r="AM23" s="322"/>
      <c r="AN23" s="322"/>
      <c r="AR23" s="20"/>
    </row>
    <row r="24" spans="2:71" ht="6.95" customHeight="1">
      <c r="B24" s="20"/>
      <c r="AR24" s="20"/>
    </row>
    <row r="25" spans="2:71" ht="6.95" customHeight="1">
      <c r="B25" s="20"/>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R25" s="20"/>
    </row>
    <row r="26" spans="2:71" s="1" customFormat="1" ht="25.9" customHeight="1">
      <c r="B26" s="29"/>
      <c r="D26" s="30"/>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23"/>
      <c r="AL26" s="323"/>
      <c r="AM26" s="323"/>
      <c r="AN26" s="323"/>
      <c r="AO26" s="323"/>
      <c r="AR26" s="29"/>
    </row>
    <row r="27" spans="2:71" s="1" customFormat="1" ht="6.95" customHeight="1">
      <c r="B27" s="29"/>
      <c r="AR27" s="29"/>
    </row>
    <row r="28" spans="2:71" s="1" customFormat="1" ht="12.75">
      <c r="B28" s="29"/>
      <c r="L28" s="324"/>
      <c r="M28" s="324"/>
      <c r="N28" s="324"/>
      <c r="O28" s="324"/>
      <c r="P28" s="324"/>
      <c r="W28" s="324"/>
      <c r="X28" s="324"/>
      <c r="Y28" s="324"/>
      <c r="Z28" s="324"/>
      <c r="AA28" s="324"/>
      <c r="AB28" s="324"/>
      <c r="AC28" s="324"/>
      <c r="AD28" s="324"/>
      <c r="AE28" s="324"/>
      <c r="AK28" s="324"/>
      <c r="AL28" s="324"/>
      <c r="AM28" s="324"/>
      <c r="AN28" s="324"/>
      <c r="AO28" s="324"/>
      <c r="AR28" s="29"/>
    </row>
    <row r="29" spans="2:71" s="2" customFormat="1" ht="14.45" customHeight="1">
      <c r="B29" s="33"/>
      <c r="D29" s="26"/>
      <c r="F29" s="26"/>
      <c r="L29" s="296"/>
      <c r="M29" s="296"/>
      <c r="N29" s="296"/>
      <c r="O29" s="296"/>
      <c r="P29" s="296"/>
      <c r="W29" s="295"/>
      <c r="X29" s="295"/>
      <c r="Y29" s="295"/>
      <c r="Z29" s="295"/>
      <c r="AA29" s="295"/>
      <c r="AB29" s="295"/>
      <c r="AC29" s="295"/>
      <c r="AD29" s="295"/>
      <c r="AE29" s="295"/>
      <c r="AK29" s="295"/>
      <c r="AL29" s="295"/>
      <c r="AM29" s="295"/>
      <c r="AN29" s="295"/>
      <c r="AO29" s="295"/>
      <c r="AR29" s="33"/>
    </row>
    <row r="30" spans="2:71" s="2" customFormat="1" ht="14.45" customHeight="1">
      <c r="B30" s="33"/>
      <c r="F30" s="26"/>
      <c r="L30" s="296"/>
      <c r="M30" s="296"/>
      <c r="N30" s="296"/>
      <c r="O30" s="296"/>
      <c r="P30" s="296"/>
      <c r="W30" s="295"/>
      <c r="X30" s="295"/>
      <c r="Y30" s="295"/>
      <c r="Z30" s="295"/>
      <c r="AA30" s="295"/>
      <c r="AB30" s="295"/>
      <c r="AC30" s="295"/>
      <c r="AD30" s="295"/>
      <c r="AE30" s="295"/>
      <c r="AK30" s="295"/>
      <c r="AL30" s="295"/>
      <c r="AM30" s="295"/>
      <c r="AN30" s="295"/>
      <c r="AO30" s="295"/>
      <c r="AR30" s="33"/>
    </row>
    <row r="31" spans="2:71" s="2" customFormat="1" ht="14.45" hidden="1" customHeight="1">
      <c r="B31" s="33"/>
      <c r="F31" s="26"/>
      <c r="L31" s="296"/>
      <c r="M31" s="296"/>
      <c r="N31" s="296"/>
      <c r="O31" s="296"/>
      <c r="P31" s="296"/>
      <c r="W31" s="295"/>
      <c r="X31" s="295"/>
      <c r="Y31" s="295"/>
      <c r="Z31" s="295"/>
      <c r="AA31" s="295"/>
      <c r="AB31" s="295"/>
      <c r="AC31" s="295"/>
      <c r="AD31" s="295"/>
      <c r="AE31" s="295"/>
      <c r="AK31" s="295"/>
      <c r="AL31" s="295"/>
      <c r="AM31" s="295"/>
      <c r="AN31" s="295"/>
      <c r="AO31" s="295"/>
      <c r="AR31" s="33"/>
    </row>
    <row r="32" spans="2:71" s="2" customFormat="1" ht="14.45" hidden="1" customHeight="1">
      <c r="B32" s="33"/>
      <c r="F32" s="26"/>
      <c r="L32" s="296"/>
      <c r="M32" s="296"/>
      <c r="N32" s="296"/>
      <c r="O32" s="296"/>
      <c r="P32" s="296"/>
      <c r="W32" s="295"/>
      <c r="X32" s="295"/>
      <c r="Y32" s="295"/>
      <c r="Z32" s="295"/>
      <c r="AA32" s="295"/>
      <c r="AB32" s="295"/>
      <c r="AC32" s="295"/>
      <c r="AD32" s="295"/>
      <c r="AE32" s="295"/>
      <c r="AK32" s="295"/>
      <c r="AL32" s="295"/>
      <c r="AM32" s="295"/>
      <c r="AN32" s="295"/>
      <c r="AO32" s="295"/>
      <c r="AR32" s="33"/>
    </row>
    <row r="33" spans="2:44" s="2" customFormat="1" ht="14.45" hidden="1" customHeight="1">
      <c r="B33" s="33"/>
      <c r="F33" s="26"/>
      <c r="L33" s="296"/>
      <c r="M33" s="296"/>
      <c r="N33" s="296"/>
      <c r="O33" s="296"/>
      <c r="P33" s="296"/>
      <c r="W33" s="295"/>
      <c r="X33" s="295"/>
      <c r="Y33" s="295"/>
      <c r="Z33" s="295"/>
      <c r="AA33" s="295"/>
      <c r="AB33" s="295"/>
      <c r="AC33" s="295"/>
      <c r="AD33" s="295"/>
      <c r="AE33" s="295"/>
      <c r="AK33" s="295"/>
      <c r="AL33" s="295"/>
      <c r="AM33" s="295"/>
      <c r="AN33" s="295"/>
      <c r="AO33" s="295"/>
      <c r="AR33" s="33"/>
    </row>
    <row r="34" spans="2:44" s="1" customFormat="1" ht="6.95" customHeight="1">
      <c r="B34" s="29"/>
      <c r="AR34" s="29"/>
    </row>
    <row r="35" spans="2:44" s="1" customFormat="1" ht="25.9" customHeight="1">
      <c r="B35" s="29"/>
      <c r="C35" s="34"/>
      <c r="D35" s="35"/>
      <c r="E35" s="36"/>
      <c r="F35" s="36"/>
      <c r="G35" s="36"/>
      <c r="H35" s="36"/>
      <c r="I35" s="36"/>
      <c r="J35" s="36"/>
      <c r="K35" s="36"/>
      <c r="L35" s="36"/>
      <c r="M35" s="36"/>
      <c r="N35" s="36"/>
      <c r="O35" s="36"/>
      <c r="P35" s="36"/>
      <c r="Q35" s="36"/>
      <c r="R35" s="36"/>
      <c r="S35" s="36"/>
      <c r="T35" s="37"/>
      <c r="U35" s="36"/>
      <c r="V35" s="36"/>
      <c r="W35" s="36"/>
      <c r="X35" s="302"/>
      <c r="Y35" s="302"/>
      <c r="Z35" s="302"/>
      <c r="AA35" s="302"/>
      <c r="AB35" s="302"/>
      <c r="AC35" s="36"/>
      <c r="AD35" s="36"/>
      <c r="AE35" s="36"/>
      <c r="AF35" s="36"/>
      <c r="AG35" s="36"/>
      <c r="AH35" s="36"/>
      <c r="AI35" s="36"/>
      <c r="AJ35" s="36"/>
      <c r="AK35" s="300"/>
      <c r="AL35" s="300"/>
      <c r="AM35" s="300"/>
      <c r="AN35" s="300"/>
      <c r="AO35" s="301"/>
      <c r="AP35" s="34"/>
      <c r="AQ35" s="34"/>
      <c r="AR35" s="29"/>
    </row>
    <row r="36" spans="2:44" s="1" customFormat="1" ht="6.95" customHeight="1">
      <c r="B36" s="29"/>
      <c r="AR36" s="29"/>
    </row>
    <row r="37" spans="2:44" s="1" customFormat="1" ht="14.45" customHeight="1">
      <c r="B37" s="29"/>
      <c r="AR37" s="29"/>
    </row>
    <row r="38" spans="2:44" ht="14.45" customHeight="1">
      <c r="B38" s="20"/>
      <c r="AR38" s="20"/>
    </row>
    <row r="39" spans="2:44" ht="14.45" customHeight="1">
      <c r="B39" s="20"/>
      <c r="AR39" s="20"/>
    </row>
    <row r="40" spans="2:44" ht="14.45" customHeight="1">
      <c r="B40" s="20"/>
      <c r="AR40" s="20"/>
    </row>
    <row r="41" spans="2:44" ht="14.45" customHeight="1">
      <c r="B41" s="20"/>
      <c r="AR41" s="20"/>
    </row>
    <row r="42" spans="2:44" ht="14.45" customHeight="1">
      <c r="B42" s="20"/>
      <c r="AR42" s="20"/>
    </row>
    <row r="43" spans="2:44" ht="14.45" customHeight="1">
      <c r="B43" s="20"/>
      <c r="AR43" s="20"/>
    </row>
    <row r="44" spans="2:44" ht="14.45" customHeight="1">
      <c r="B44" s="20"/>
      <c r="AR44" s="20"/>
    </row>
    <row r="45" spans="2:44" ht="14.45" customHeight="1">
      <c r="B45" s="20"/>
      <c r="AR45" s="20"/>
    </row>
    <row r="46" spans="2:44" ht="14.45" customHeight="1">
      <c r="B46" s="20"/>
      <c r="AR46" s="20"/>
    </row>
    <row r="47" spans="2:44" ht="14.45" customHeight="1">
      <c r="B47" s="20"/>
      <c r="AR47" s="20"/>
    </row>
    <row r="48" spans="2:44" ht="14.45" customHeight="1">
      <c r="B48" s="20"/>
      <c r="AR48" s="20"/>
    </row>
    <row r="49" spans="2:44" s="1" customFormat="1" ht="14.45" customHeight="1">
      <c r="B49" s="29"/>
      <c r="D49" s="38" t="s">
        <v>47</v>
      </c>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8" t="s">
        <v>48</v>
      </c>
      <c r="AI49" s="39"/>
      <c r="AJ49" s="39"/>
      <c r="AK49" s="39"/>
      <c r="AL49" s="39"/>
      <c r="AM49" s="39"/>
      <c r="AN49" s="39"/>
      <c r="AO49" s="39"/>
      <c r="AR49" s="29"/>
    </row>
    <row r="50" spans="2:44">
      <c r="B50" s="20"/>
      <c r="AR50" s="20"/>
    </row>
    <row r="51" spans="2:44">
      <c r="B51" s="20"/>
      <c r="AR51" s="20"/>
    </row>
    <row r="52" spans="2:44">
      <c r="B52" s="20"/>
      <c r="AR52" s="20"/>
    </row>
    <row r="53" spans="2:44">
      <c r="B53" s="20"/>
      <c r="AR53" s="20"/>
    </row>
    <row r="54" spans="2:44">
      <c r="B54" s="20"/>
      <c r="AR54" s="20"/>
    </row>
    <row r="55" spans="2:44">
      <c r="B55" s="20"/>
      <c r="AR55" s="20"/>
    </row>
    <row r="56" spans="2:44">
      <c r="B56" s="20"/>
      <c r="AR56" s="20"/>
    </row>
    <row r="57" spans="2:44">
      <c r="B57" s="20"/>
      <c r="AR57" s="20"/>
    </row>
    <row r="58" spans="2:44">
      <c r="B58" s="20"/>
      <c r="AR58" s="20"/>
    </row>
    <row r="59" spans="2:44">
      <c r="B59" s="20"/>
      <c r="AR59" s="20"/>
    </row>
    <row r="60" spans="2:44" s="1" customFormat="1" ht="12.75">
      <c r="B60" s="29"/>
      <c r="D60" s="40" t="s">
        <v>49</v>
      </c>
      <c r="E60" s="31"/>
      <c r="F60" s="31"/>
      <c r="G60" s="31"/>
      <c r="H60" s="31"/>
      <c r="I60" s="31"/>
      <c r="J60" s="31"/>
      <c r="K60" s="31"/>
      <c r="L60" s="31"/>
      <c r="M60" s="31"/>
      <c r="N60" s="31"/>
      <c r="O60" s="31"/>
      <c r="P60" s="31"/>
      <c r="Q60" s="31"/>
      <c r="R60" s="31"/>
      <c r="S60" s="31"/>
      <c r="T60" s="31"/>
      <c r="U60" s="31"/>
      <c r="V60" s="40" t="s">
        <v>50</v>
      </c>
      <c r="W60" s="31"/>
      <c r="X60" s="31"/>
      <c r="Y60" s="31"/>
      <c r="Z60" s="31"/>
      <c r="AA60" s="31"/>
      <c r="AB60" s="31"/>
      <c r="AC60" s="31"/>
      <c r="AD60" s="31"/>
      <c r="AE60" s="31"/>
      <c r="AF60" s="31"/>
      <c r="AG60" s="31"/>
      <c r="AH60" s="40" t="s">
        <v>49</v>
      </c>
      <c r="AI60" s="31"/>
      <c r="AJ60" s="31"/>
      <c r="AK60" s="31"/>
      <c r="AL60" s="31"/>
      <c r="AM60" s="40" t="s">
        <v>50</v>
      </c>
      <c r="AN60" s="31"/>
      <c r="AO60" s="31"/>
      <c r="AR60" s="29"/>
    </row>
    <row r="61" spans="2:44">
      <c r="B61" s="20"/>
      <c r="AR61" s="20"/>
    </row>
    <row r="62" spans="2:44">
      <c r="B62" s="20"/>
      <c r="AR62" s="20"/>
    </row>
    <row r="63" spans="2:44">
      <c r="B63" s="20"/>
      <c r="AR63" s="20"/>
    </row>
    <row r="64" spans="2:44" s="1" customFormat="1" ht="12.75">
      <c r="B64" s="29"/>
      <c r="D64" s="38" t="s">
        <v>51</v>
      </c>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8" t="s">
        <v>52</v>
      </c>
      <c r="AI64" s="39"/>
      <c r="AJ64" s="39"/>
      <c r="AK64" s="39"/>
      <c r="AL64" s="39"/>
      <c r="AM64" s="39"/>
      <c r="AN64" s="39"/>
      <c r="AO64" s="39"/>
      <c r="AR64" s="29"/>
    </row>
    <row r="65" spans="2:44">
      <c r="B65" s="20"/>
      <c r="AR65" s="20"/>
    </row>
    <row r="66" spans="2:44">
      <c r="B66" s="20"/>
      <c r="AR66" s="20"/>
    </row>
    <row r="67" spans="2:44">
      <c r="B67" s="20"/>
      <c r="AR67" s="20"/>
    </row>
    <row r="68" spans="2:44">
      <c r="B68" s="20"/>
      <c r="AR68" s="20"/>
    </row>
    <row r="69" spans="2:44">
      <c r="B69" s="20"/>
      <c r="AR69" s="20"/>
    </row>
    <row r="70" spans="2:44">
      <c r="B70" s="20"/>
      <c r="AR70" s="20"/>
    </row>
    <row r="71" spans="2:44">
      <c r="B71" s="20"/>
      <c r="AR71" s="20"/>
    </row>
    <row r="72" spans="2:44">
      <c r="B72" s="20"/>
      <c r="AR72" s="20"/>
    </row>
    <row r="73" spans="2:44">
      <c r="B73" s="20"/>
      <c r="AR73" s="20"/>
    </row>
    <row r="74" spans="2:44">
      <c r="B74" s="20"/>
      <c r="AR74" s="20"/>
    </row>
    <row r="75" spans="2:44" s="1" customFormat="1" ht="12.75">
      <c r="B75" s="29"/>
      <c r="D75" s="40" t="s">
        <v>49</v>
      </c>
      <c r="E75" s="31"/>
      <c r="F75" s="31"/>
      <c r="G75" s="31"/>
      <c r="H75" s="31"/>
      <c r="I75" s="31"/>
      <c r="J75" s="31"/>
      <c r="K75" s="31"/>
      <c r="L75" s="31"/>
      <c r="M75" s="31"/>
      <c r="N75" s="31"/>
      <c r="O75" s="31"/>
      <c r="P75" s="31"/>
      <c r="Q75" s="31"/>
      <c r="R75" s="31"/>
      <c r="S75" s="31"/>
      <c r="T75" s="31"/>
      <c r="U75" s="31"/>
      <c r="V75" s="40" t="s">
        <v>50</v>
      </c>
      <c r="W75" s="31"/>
      <c r="X75" s="31"/>
      <c r="Y75" s="31"/>
      <c r="Z75" s="31"/>
      <c r="AA75" s="31"/>
      <c r="AB75" s="31"/>
      <c r="AC75" s="31"/>
      <c r="AD75" s="31"/>
      <c r="AE75" s="31"/>
      <c r="AF75" s="31"/>
      <c r="AG75" s="31"/>
      <c r="AH75" s="40" t="s">
        <v>49</v>
      </c>
      <c r="AI75" s="31"/>
      <c r="AJ75" s="31"/>
      <c r="AK75" s="31"/>
      <c r="AL75" s="31"/>
      <c r="AM75" s="40" t="s">
        <v>50</v>
      </c>
      <c r="AN75" s="31"/>
      <c r="AO75" s="31"/>
      <c r="AR75" s="29"/>
    </row>
    <row r="76" spans="2:44" s="1" customFormat="1">
      <c r="B76" s="29"/>
      <c r="AR76" s="29"/>
    </row>
    <row r="77" spans="2:44" s="1" customFormat="1" ht="6.95" customHeight="1">
      <c r="B77" s="41"/>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29"/>
    </row>
    <row r="81" spans="1:91" s="1" customFormat="1" ht="6.95" customHeight="1">
      <c r="B81" s="43"/>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29"/>
    </row>
    <row r="82" spans="1:91" s="1" customFormat="1" ht="24.95" customHeight="1">
      <c r="B82" s="29"/>
      <c r="C82" s="21" t="s">
        <v>53</v>
      </c>
      <c r="AR82" s="29"/>
    </row>
    <row r="83" spans="1:91" s="1" customFormat="1" ht="6.95" customHeight="1">
      <c r="B83" s="29"/>
      <c r="AR83" s="29"/>
    </row>
    <row r="84" spans="1:91" s="3" customFormat="1" ht="12" customHeight="1">
      <c r="B84" s="45"/>
      <c r="C84" s="26" t="s">
        <v>13</v>
      </c>
      <c r="L84" s="3" t="str">
        <f>K5</f>
        <v>2025-09</v>
      </c>
      <c r="AR84" s="45"/>
    </row>
    <row r="85" spans="1:91" s="4" customFormat="1" ht="36.950000000000003" customHeight="1">
      <c r="B85" s="46"/>
      <c r="C85" s="47" t="s">
        <v>15</v>
      </c>
      <c r="L85" s="303" t="str">
        <f>K6</f>
        <v>Energetická optimalizace objektu pavilonu H v areálu nemocnice Nymburk</v>
      </c>
      <c r="M85" s="304"/>
      <c r="N85" s="304"/>
      <c r="O85" s="304"/>
      <c r="P85" s="304"/>
      <c r="Q85" s="304"/>
      <c r="R85" s="304"/>
      <c r="S85" s="304"/>
      <c r="T85" s="304"/>
      <c r="U85" s="304"/>
      <c r="V85" s="304"/>
      <c r="W85" s="304"/>
      <c r="X85" s="304"/>
      <c r="Y85" s="304"/>
      <c r="Z85" s="304"/>
      <c r="AA85" s="304"/>
      <c r="AB85" s="304"/>
      <c r="AC85" s="304"/>
      <c r="AD85" s="304"/>
      <c r="AE85" s="304"/>
      <c r="AF85" s="304"/>
      <c r="AG85" s="304"/>
      <c r="AH85" s="304"/>
      <c r="AI85" s="304"/>
      <c r="AJ85" s="304"/>
      <c r="AR85" s="46"/>
    </row>
    <row r="86" spans="1:91" s="1" customFormat="1" ht="6.95" customHeight="1">
      <c r="B86" s="29"/>
      <c r="AR86" s="29"/>
    </row>
    <row r="87" spans="1:91" s="1" customFormat="1" ht="12" customHeight="1">
      <c r="B87" s="29"/>
      <c r="C87" s="26" t="s">
        <v>19</v>
      </c>
      <c r="L87" s="48" t="str">
        <f>IF(K8="","",K8)</f>
        <v>Nymburk</v>
      </c>
      <c r="AI87" s="26" t="s">
        <v>21</v>
      </c>
      <c r="AM87" s="305" t="str">
        <f>IF(AN8= "","",AN8)</f>
        <v>16. 9. 2025</v>
      </c>
      <c r="AN87" s="305"/>
      <c r="AR87" s="29"/>
    </row>
    <row r="88" spans="1:91" s="1" customFormat="1" ht="6.95" customHeight="1">
      <c r="B88" s="29"/>
      <c r="AR88" s="29"/>
    </row>
    <row r="89" spans="1:91" s="1" customFormat="1" ht="15.2" customHeight="1">
      <c r="B89" s="29"/>
      <c r="C89" s="26" t="s">
        <v>23</v>
      </c>
      <c r="L89" s="3" t="str">
        <f>IF(E11= "","",E11)</f>
        <v xml:space="preserve"> </v>
      </c>
      <c r="AI89" s="26" t="s">
        <v>28</v>
      </c>
      <c r="AM89" s="306" t="str">
        <f>IF(E17="","",E17)</f>
        <v>Atelier 87 s.r.o.</v>
      </c>
      <c r="AN89" s="307"/>
      <c r="AO89" s="307"/>
      <c r="AP89" s="307"/>
      <c r="AR89" s="29"/>
      <c r="AS89" s="308" t="s">
        <v>54</v>
      </c>
      <c r="AT89" s="309"/>
      <c r="AU89" s="50"/>
      <c r="AV89" s="50"/>
      <c r="AW89" s="50"/>
      <c r="AX89" s="50"/>
      <c r="AY89" s="50"/>
      <c r="AZ89" s="50"/>
      <c r="BA89" s="50"/>
      <c r="BB89" s="50"/>
      <c r="BC89" s="50"/>
      <c r="BD89" s="50"/>
      <c r="BE89" s="50"/>
      <c r="BF89" s="51"/>
    </row>
    <row r="90" spans="1:91" s="1" customFormat="1" ht="25.7" customHeight="1">
      <c r="B90" s="29"/>
      <c r="C90" s="26" t="s">
        <v>27</v>
      </c>
      <c r="L90" s="3" t="str">
        <f>IF(E14="","",E14)</f>
        <v xml:space="preserve"> </v>
      </c>
      <c r="AI90" s="26" t="s">
        <v>31</v>
      </c>
      <c r="AM90" s="306" t="str">
        <f>IF(E20="","",E20)</f>
        <v>Ing. Kateřina Petlíková, Ph.D.</v>
      </c>
      <c r="AN90" s="307"/>
      <c r="AO90" s="307"/>
      <c r="AP90" s="307"/>
      <c r="AR90" s="29"/>
      <c r="AS90" s="310"/>
      <c r="AT90" s="311"/>
      <c r="BF90" s="53"/>
    </row>
    <row r="91" spans="1:91" s="1" customFormat="1" ht="10.9" customHeight="1">
      <c r="B91" s="29"/>
      <c r="AR91" s="29"/>
      <c r="AS91" s="310"/>
      <c r="AT91" s="311"/>
      <c r="BF91" s="53"/>
    </row>
    <row r="92" spans="1:91" s="1" customFormat="1" ht="29.25" customHeight="1">
      <c r="B92" s="29"/>
      <c r="C92" s="312" t="s">
        <v>55</v>
      </c>
      <c r="D92" s="313"/>
      <c r="E92" s="313"/>
      <c r="F92" s="313"/>
      <c r="G92" s="313"/>
      <c r="H92" s="54"/>
      <c r="I92" s="314" t="s">
        <v>56</v>
      </c>
      <c r="J92" s="313"/>
      <c r="K92" s="313"/>
      <c r="L92" s="313"/>
      <c r="M92" s="313"/>
      <c r="N92" s="313"/>
      <c r="O92" s="313"/>
      <c r="P92" s="313"/>
      <c r="Q92" s="313"/>
      <c r="R92" s="313"/>
      <c r="S92" s="313"/>
      <c r="T92" s="313"/>
      <c r="U92" s="313"/>
      <c r="V92" s="313"/>
      <c r="W92" s="313"/>
      <c r="X92" s="313"/>
      <c r="Y92" s="313"/>
      <c r="Z92" s="313"/>
      <c r="AA92" s="313"/>
      <c r="AB92" s="313"/>
      <c r="AC92" s="313"/>
      <c r="AD92" s="313"/>
      <c r="AE92" s="313"/>
      <c r="AF92" s="313"/>
      <c r="AG92" s="316" t="s">
        <v>57</v>
      </c>
      <c r="AH92" s="313"/>
      <c r="AI92" s="313"/>
      <c r="AJ92" s="313"/>
      <c r="AK92" s="313"/>
      <c r="AL92" s="313"/>
      <c r="AM92" s="313"/>
      <c r="AN92" s="314" t="s">
        <v>58</v>
      </c>
      <c r="AO92" s="313"/>
      <c r="AP92" s="315"/>
      <c r="AQ92" s="55" t="s">
        <v>59</v>
      </c>
      <c r="AR92" s="29"/>
      <c r="AS92" s="56" t="s">
        <v>60</v>
      </c>
      <c r="AT92" s="57" t="s">
        <v>61</v>
      </c>
      <c r="AU92" s="57" t="s">
        <v>62</v>
      </c>
      <c r="AV92" s="57" t="s">
        <v>63</v>
      </c>
      <c r="AW92" s="57" t="s">
        <v>64</v>
      </c>
      <c r="AX92" s="57" t="s">
        <v>65</v>
      </c>
      <c r="AY92" s="57" t="s">
        <v>66</v>
      </c>
      <c r="AZ92" s="57" t="s">
        <v>67</v>
      </c>
      <c r="BA92" s="57" t="s">
        <v>68</v>
      </c>
      <c r="BB92" s="57" t="s">
        <v>69</v>
      </c>
      <c r="BC92" s="57" t="s">
        <v>70</v>
      </c>
      <c r="BD92" s="57" t="s">
        <v>71</v>
      </c>
      <c r="BE92" s="57" t="s">
        <v>72</v>
      </c>
      <c r="BF92" s="58" t="s">
        <v>73</v>
      </c>
    </row>
    <row r="93" spans="1:91" s="1" customFormat="1" ht="10.9" customHeight="1">
      <c r="B93" s="29"/>
      <c r="AR93" s="29"/>
      <c r="AS93" s="59"/>
      <c r="AT93" s="50"/>
      <c r="AU93" s="50"/>
      <c r="AV93" s="50"/>
      <c r="AW93" s="50"/>
      <c r="AX93" s="50"/>
      <c r="AY93" s="50"/>
      <c r="AZ93" s="50"/>
      <c r="BA93" s="50"/>
      <c r="BB93" s="50"/>
      <c r="BC93" s="50"/>
      <c r="BD93" s="50"/>
      <c r="BE93" s="50"/>
      <c r="BF93" s="51"/>
    </row>
    <row r="94" spans="1:91" s="5" customFormat="1" ht="32.450000000000003" customHeight="1">
      <c r="B94" s="60"/>
      <c r="C94" s="61" t="s">
        <v>74</v>
      </c>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317">
        <f>SUM(AG95:AM101)</f>
        <v>0</v>
      </c>
      <c r="AH94" s="317"/>
      <c r="AI94" s="317"/>
      <c r="AJ94" s="317"/>
      <c r="AK94" s="317"/>
      <c r="AL94" s="317"/>
      <c r="AM94" s="317"/>
      <c r="AN94" s="318">
        <f>1.21*AG94</f>
        <v>0</v>
      </c>
      <c r="AO94" s="318"/>
      <c r="AP94" s="318"/>
      <c r="AQ94" s="64" t="s">
        <v>1</v>
      </c>
      <c r="AR94" s="60"/>
      <c r="AS94" s="65">
        <f>ROUND(SUM(AS95:AS101),2)</f>
        <v>0</v>
      </c>
      <c r="AT94" s="66">
        <f>ROUND(SUM(AT95:AT101),2)</f>
        <v>0</v>
      </c>
      <c r="AU94" s="67">
        <f>ROUND(SUM(AU95:AU101),2)</f>
        <v>0</v>
      </c>
      <c r="AV94" s="67">
        <f t="shared" ref="AV94:AV101" si="0">ROUND(SUM(AX94:AY94),2)</f>
        <v>0</v>
      </c>
      <c r="AW94" s="68">
        <f>ROUND(SUM(AW95:AW101),5)</f>
        <v>7198.0573599999998</v>
      </c>
      <c r="AX94" s="67">
        <f>ROUND(BB94*L29,2)</f>
        <v>0</v>
      </c>
      <c r="AY94" s="67">
        <f>ROUND(BC94*L30,2)</f>
        <v>0</v>
      </c>
      <c r="AZ94" s="67">
        <f>ROUND(BD94*L29,2)</f>
        <v>0</v>
      </c>
      <c r="BA94" s="67">
        <f>ROUND(BE94*L30,2)</f>
        <v>0</v>
      </c>
      <c r="BB94" s="67">
        <f>ROUND(SUM(BB95:BB101),2)</f>
        <v>0</v>
      </c>
      <c r="BC94" s="67">
        <f>ROUND(SUM(BC95:BC101),2)</f>
        <v>0</v>
      </c>
      <c r="BD94" s="67">
        <f>ROUND(SUM(BD95:BD101),2)</f>
        <v>0</v>
      </c>
      <c r="BE94" s="67">
        <f>ROUND(SUM(BE95:BE101),2)</f>
        <v>0</v>
      </c>
      <c r="BF94" s="69">
        <f>ROUND(SUM(BF95:BF101),2)</f>
        <v>0</v>
      </c>
      <c r="BS94" s="70" t="s">
        <v>75</v>
      </c>
      <c r="BT94" s="70" t="s">
        <v>76</v>
      </c>
      <c r="BU94" s="71" t="s">
        <v>77</v>
      </c>
      <c r="BV94" s="70" t="s">
        <v>78</v>
      </c>
      <c r="BW94" s="70" t="s">
        <v>6</v>
      </c>
      <c r="BX94" s="70" t="s">
        <v>79</v>
      </c>
      <c r="CL94" s="70" t="s">
        <v>1</v>
      </c>
    </row>
    <row r="95" spans="1:91" s="6" customFormat="1" ht="37.5" customHeight="1">
      <c r="A95" s="72" t="s">
        <v>80</v>
      </c>
      <c r="B95" s="73"/>
      <c r="C95" s="74"/>
      <c r="D95" s="297" t="s">
        <v>81</v>
      </c>
      <c r="E95" s="297"/>
      <c r="F95" s="297"/>
      <c r="G95" s="297"/>
      <c r="H95" s="297"/>
      <c r="I95" s="75"/>
      <c r="J95" s="297" t="s">
        <v>82</v>
      </c>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8">
        <f>'Výplně - bourání'!K32</f>
        <v>0</v>
      </c>
      <c r="AH95" s="299"/>
      <c r="AI95" s="299"/>
      <c r="AJ95" s="299"/>
      <c r="AK95" s="299"/>
      <c r="AL95" s="299"/>
      <c r="AM95" s="299"/>
      <c r="AN95" s="298">
        <f>SUM(AG95,AV95)</f>
        <v>0</v>
      </c>
      <c r="AO95" s="299"/>
      <c r="AP95" s="299"/>
      <c r="AQ95" s="76" t="s">
        <v>83</v>
      </c>
      <c r="AR95" s="73"/>
      <c r="AS95" s="77">
        <f>'Výplně - bourání'!K30</f>
        <v>0</v>
      </c>
      <c r="AT95" s="78">
        <f>'Výplně - bourání'!K31</f>
        <v>0</v>
      </c>
      <c r="AU95" s="78">
        <v>0</v>
      </c>
      <c r="AV95" s="78">
        <f t="shared" si="0"/>
        <v>0</v>
      </c>
      <c r="AW95" s="79">
        <f>'Výplně - bourání'!T119</f>
        <v>159.15963000000002</v>
      </c>
      <c r="AX95" s="78">
        <f>'Výplně - bourání'!K35</f>
        <v>0</v>
      </c>
      <c r="AY95" s="78">
        <f>'Výplně - bourání'!K36</f>
        <v>0</v>
      </c>
      <c r="AZ95" s="78">
        <f>'Výplně - bourání'!K37</f>
        <v>0</v>
      </c>
      <c r="BA95" s="78">
        <f>'Výplně - bourání'!K38</f>
        <v>0</v>
      </c>
      <c r="BB95" s="78">
        <f>'Výplně - bourání'!F35</f>
        <v>0</v>
      </c>
      <c r="BC95" s="78">
        <f>'Výplně - bourání'!F36</f>
        <v>0</v>
      </c>
      <c r="BD95" s="78">
        <f>'Výplně - bourání'!F37</f>
        <v>0</v>
      </c>
      <c r="BE95" s="78">
        <f>'Výplně - bourání'!F38</f>
        <v>0</v>
      </c>
      <c r="BF95" s="80">
        <f>'Výplně - bourání'!F39</f>
        <v>0</v>
      </c>
      <c r="BT95" s="81" t="s">
        <v>84</v>
      </c>
      <c r="BV95" s="81" t="s">
        <v>78</v>
      </c>
      <c r="BW95" s="81" t="s">
        <v>85</v>
      </c>
      <c r="BX95" s="81" t="s">
        <v>6</v>
      </c>
      <c r="CL95" s="81" t="s">
        <v>1</v>
      </c>
      <c r="CM95" s="81" t="s">
        <v>86</v>
      </c>
    </row>
    <row r="96" spans="1:91" s="6" customFormat="1" ht="45.75" customHeight="1">
      <c r="A96" s="72" t="s">
        <v>80</v>
      </c>
      <c r="B96" s="73"/>
      <c r="C96" s="74"/>
      <c r="D96" s="297" t="s">
        <v>87</v>
      </c>
      <c r="E96" s="297"/>
      <c r="F96" s="297"/>
      <c r="G96" s="297"/>
      <c r="H96" s="297"/>
      <c r="I96" s="75"/>
      <c r="J96" s="297" t="s">
        <v>88</v>
      </c>
      <c r="K96" s="297"/>
      <c r="L96" s="297"/>
      <c r="M96" s="297"/>
      <c r="N96" s="297"/>
      <c r="O96" s="297"/>
      <c r="P96" s="297"/>
      <c r="Q96" s="297"/>
      <c r="R96" s="297"/>
      <c r="S96" s="297"/>
      <c r="T96" s="297"/>
      <c r="U96" s="297"/>
      <c r="V96" s="297"/>
      <c r="W96" s="297"/>
      <c r="X96" s="297"/>
      <c r="Y96" s="297"/>
      <c r="Z96" s="297"/>
      <c r="AA96" s="297"/>
      <c r="AB96" s="297"/>
      <c r="AC96" s="297"/>
      <c r="AD96" s="297"/>
      <c r="AE96" s="297"/>
      <c r="AF96" s="297"/>
      <c r="AG96" s="298">
        <f>'Bourací práce'!K32</f>
        <v>0</v>
      </c>
      <c r="AH96" s="299"/>
      <c r="AI96" s="299"/>
      <c r="AJ96" s="299"/>
      <c r="AK96" s="299"/>
      <c r="AL96" s="299"/>
      <c r="AM96" s="299"/>
      <c r="AN96" s="298">
        <f>SUM(AG96,AV96)</f>
        <v>0</v>
      </c>
      <c r="AO96" s="299"/>
      <c r="AP96" s="299"/>
      <c r="AQ96" s="76" t="s">
        <v>83</v>
      </c>
      <c r="AR96" s="73"/>
      <c r="AS96" s="77">
        <f>'Bourací práce'!K30</f>
        <v>0</v>
      </c>
      <c r="AT96" s="78">
        <f>'Bourací práce'!K31</f>
        <v>0</v>
      </c>
      <c r="AU96" s="78">
        <v>0</v>
      </c>
      <c r="AV96" s="78">
        <f t="shared" si="0"/>
        <v>0</v>
      </c>
      <c r="AW96" s="79">
        <f>'Bourací práce'!T125</f>
        <v>1894.4925429999998</v>
      </c>
      <c r="AX96" s="78">
        <f>'Bourací práce'!K35</f>
        <v>0</v>
      </c>
      <c r="AY96" s="78">
        <f>'Bourací práce'!K36</f>
        <v>0</v>
      </c>
      <c r="AZ96" s="78">
        <f>'Bourací práce'!K37</f>
        <v>0</v>
      </c>
      <c r="BA96" s="78">
        <f>'Bourací práce'!K38</f>
        <v>0</v>
      </c>
      <c r="BB96" s="78">
        <f>'Bourací práce'!F35</f>
        <v>0</v>
      </c>
      <c r="BC96" s="78">
        <f>'Bourací práce'!F36</f>
        <v>0</v>
      </c>
      <c r="BD96" s="78">
        <f>'Bourací práce'!F37</f>
        <v>0</v>
      </c>
      <c r="BE96" s="78">
        <f>'Bourací práce'!F38</f>
        <v>0</v>
      </c>
      <c r="BF96" s="80">
        <f>'Bourací práce'!F39</f>
        <v>0</v>
      </c>
      <c r="BT96" s="81" t="s">
        <v>84</v>
      </c>
      <c r="BV96" s="81" t="s">
        <v>78</v>
      </c>
      <c r="BW96" s="81" t="s">
        <v>89</v>
      </c>
      <c r="BX96" s="81" t="s">
        <v>6</v>
      </c>
      <c r="CL96" s="81" t="s">
        <v>1</v>
      </c>
      <c r="CM96" s="81" t="s">
        <v>86</v>
      </c>
    </row>
    <row r="97" spans="1:91" s="6" customFormat="1" ht="57.75" customHeight="1">
      <c r="A97" s="72" t="s">
        <v>80</v>
      </c>
      <c r="B97" s="73"/>
      <c r="C97" s="74"/>
      <c r="D97" s="297" t="s">
        <v>90</v>
      </c>
      <c r="E97" s="297"/>
      <c r="F97" s="297"/>
      <c r="G97" s="297"/>
      <c r="H97" s="297"/>
      <c r="I97" s="75"/>
      <c r="J97" s="297" t="s">
        <v>91</v>
      </c>
      <c r="K97" s="297"/>
      <c r="L97" s="297"/>
      <c r="M97" s="297"/>
      <c r="N97" s="297"/>
      <c r="O97" s="297"/>
      <c r="P97" s="297"/>
      <c r="Q97" s="297"/>
      <c r="R97" s="297"/>
      <c r="S97" s="297"/>
      <c r="T97" s="297"/>
      <c r="U97" s="297"/>
      <c r="V97" s="297"/>
      <c r="W97" s="297"/>
      <c r="X97" s="297"/>
      <c r="Y97" s="297"/>
      <c r="Z97" s="297"/>
      <c r="AA97" s="297"/>
      <c r="AB97" s="297"/>
      <c r="AC97" s="297"/>
      <c r="AD97" s="297"/>
      <c r="AE97" s="297"/>
      <c r="AF97" s="297"/>
      <c r="AG97" s="298">
        <f>'Ocelové přístřešky'!K32</f>
        <v>0</v>
      </c>
      <c r="AH97" s="299"/>
      <c r="AI97" s="299"/>
      <c r="AJ97" s="299"/>
      <c r="AK97" s="299"/>
      <c r="AL97" s="299"/>
      <c r="AM97" s="299"/>
      <c r="AN97" s="298">
        <f>SUM(AG97,AV97)</f>
        <v>0</v>
      </c>
      <c r="AO97" s="299"/>
      <c r="AP97" s="299"/>
      <c r="AQ97" s="76" t="s">
        <v>83</v>
      </c>
      <c r="AR97" s="73"/>
      <c r="AS97" s="77">
        <f>'Ocelové přístřešky'!K30</f>
        <v>0</v>
      </c>
      <c r="AT97" s="78">
        <f>'Ocelové přístřešky'!K31</f>
        <v>0</v>
      </c>
      <c r="AU97" s="78">
        <v>0</v>
      </c>
      <c r="AV97" s="78">
        <f t="shared" si="0"/>
        <v>0</v>
      </c>
      <c r="AW97" s="79">
        <f>'Ocelové přístřešky'!T130</f>
        <v>548.16255799999999</v>
      </c>
      <c r="AX97" s="78">
        <f>'Ocelové přístřešky'!K35</f>
        <v>0</v>
      </c>
      <c r="AY97" s="78">
        <f>'Ocelové přístřešky'!K36</f>
        <v>0</v>
      </c>
      <c r="AZ97" s="78">
        <f>'Ocelové přístřešky'!K37</f>
        <v>0</v>
      </c>
      <c r="BA97" s="78">
        <f>'Ocelové přístřešky'!K38</f>
        <v>0</v>
      </c>
      <c r="BB97" s="78">
        <f>'Ocelové přístřešky'!F35</f>
        <v>0</v>
      </c>
      <c r="BC97" s="78">
        <f>'Ocelové přístřešky'!F36</f>
        <v>0</v>
      </c>
      <c r="BD97" s="78">
        <f>'Ocelové přístřešky'!F37</f>
        <v>0</v>
      </c>
      <c r="BE97" s="78">
        <f>'Ocelové přístřešky'!F38</f>
        <v>0</v>
      </c>
      <c r="BF97" s="80">
        <f>'Ocelové přístřešky'!F39</f>
        <v>0</v>
      </c>
      <c r="BT97" s="81" t="s">
        <v>84</v>
      </c>
      <c r="BV97" s="81" t="s">
        <v>78</v>
      </c>
      <c r="BW97" s="81" t="s">
        <v>92</v>
      </c>
      <c r="BX97" s="81" t="s">
        <v>6</v>
      </c>
      <c r="CL97" s="81" t="s">
        <v>1</v>
      </c>
      <c r="CM97" s="81" t="s">
        <v>86</v>
      </c>
    </row>
    <row r="98" spans="1:91" s="6" customFormat="1" ht="52.5" customHeight="1">
      <c r="A98" s="72" t="s">
        <v>80</v>
      </c>
      <c r="B98" s="73"/>
      <c r="C98" s="74"/>
      <c r="D98" s="297" t="s">
        <v>93</v>
      </c>
      <c r="E98" s="297"/>
      <c r="F98" s="297"/>
      <c r="G98" s="297"/>
      <c r="H98" s="297"/>
      <c r="I98" s="75"/>
      <c r="J98" s="297" t="s">
        <v>94</v>
      </c>
      <c r="K98" s="297"/>
      <c r="L98" s="297"/>
      <c r="M98" s="297"/>
      <c r="N98" s="297"/>
      <c r="O98" s="297"/>
      <c r="P98" s="297"/>
      <c r="Q98" s="297"/>
      <c r="R98" s="297"/>
      <c r="S98" s="297"/>
      <c r="T98" s="297"/>
      <c r="U98" s="297"/>
      <c r="V98" s="297"/>
      <c r="W98" s="297"/>
      <c r="X98" s="297"/>
      <c r="Y98" s="297"/>
      <c r="Z98" s="297"/>
      <c r="AA98" s="297"/>
      <c r="AB98" s="297"/>
      <c r="AC98" s="297"/>
      <c r="AD98" s="297"/>
      <c r="AE98" s="297"/>
      <c r="AF98" s="297"/>
      <c r="AG98" s="298">
        <f>'Nové konstrukce'!K32</f>
        <v>0</v>
      </c>
      <c r="AH98" s="299"/>
      <c r="AI98" s="299"/>
      <c r="AJ98" s="299"/>
      <c r="AK98" s="299"/>
      <c r="AL98" s="299"/>
      <c r="AM98" s="299"/>
      <c r="AN98" s="298">
        <f>SUM(AG98,AV98)</f>
        <v>0</v>
      </c>
      <c r="AO98" s="299"/>
      <c r="AP98" s="299"/>
      <c r="AQ98" s="76" t="s">
        <v>83</v>
      </c>
      <c r="AR98" s="73"/>
      <c r="AS98" s="77">
        <f>'Nové konstrukce'!K30</f>
        <v>0</v>
      </c>
      <c r="AT98" s="78">
        <f>'Nové konstrukce'!K31</f>
        <v>0</v>
      </c>
      <c r="AU98" s="78">
        <v>0</v>
      </c>
      <c r="AV98" s="78">
        <f t="shared" si="0"/>
        <v>0</v>
      </c>
      <c r="AW98" s="79">
        <f>'Nové konstrukce'!T130</f>
        <v>3721.3545159999999</v>
      </c>
      <c r="AX98" s="78">
        <f>'Nové konstrukce'!K35</f>
        <v>0</v>
      </c>
      <c r="AY98" s="78">
        <f>'Nové konstrukce'!K36</f>
        <v>0</v>
      </c>
      <c r="AZ98" s="78">
        <f>'Nové konstrukce'!K37</f>
        <v>0</v>
      </c>
      <c r="BA98" s="78">
        <f>'Nové konstrukce'!K38</f>
        <v>0</v>
      </c>
      <c r="BB98" s="78">
        <f>'Nové konstrukce'!F35</f>
        <v>0</v>
      </c>
      <c r="BC98" s="78">
        <f>'Nové konstrukce'!F36</f>
        <v>0</v>
      </c>
      <c r="BD98" s="78">
        <f>'Nové konstrukce'!F37</f>
        <v>0</v>
      </c>
      <c r="BE98" s="78">
        <f>'Nové konstrukce'!F38</f>
        <v>0</v>
      </c>
      <c r="BF98" s="80">
        <f>'Nové konstrukce'!F39</f>
        <v>0</v>
      </c>
      <c r="BT98" s="81" t="s">
        <v>84</v>
      </c>
      <c r="BV98" s="81" t="s">
        <v>78</v>
      </c>
      <c r="BW98" s="81" t="s">
        <v>95</v>
      </c>
      <c r="BX98" s="81" t="s">
        <v>6</v>
      </c>
      <c r="CL98" s="81" t="s">
        <v>1</v>
      </c>
      <c r="CM98" s="81" t="s">
        <v>86</v>
      </c>
    </row>
    <row r="99" spans="1:91" s="6" customFormat="1" ht="37.5" customHeight="1">
      <c r="A99" s="72" t="s">
        <v>80</v>
      </c>
      <c r="B99" s="73"/>
      <c r="C99" s="74"/>
      <c r="D99" s="297" t="s">
        <v>96</v>
      </c>
      <c r="E99" s="297"/>
      <c r="F99" s="297"/>
      <c r="G99" s="297"/>
      <c r="H99" s="297"/>
      <c r="I99" s="75"/>
      <c r="J99" s="297" t="s">
        <v>97</v>
      </c>
      <c r="K99" s="297"/>
      <c r="L99" s="297"/>
      <c r="M99" s="297"/>
      <c r="N99" s="297"/>
      <c r="O99" s="297"/>
      <c r="P99" s="297"/>
      <c r="Q99" s="297"/>
      <c r="R99" s="297"/>
      <c r="S99" s="297"/>
      <c r="T99" s="297"/>
      <c r="U99" s="297"/>
      <c r="V99" s="297"/>
      <c r="W99" s="297"/>
      <c r="X99" s="297"/>
      <c r="Y99" s="297"/>
      <c r="Z99" s="297"/>
      <c r="AA99" s="297"/>
      <c r="AB99" s="297"/>
      <c r="AC99" s="297"/>
      <c r="AD99" s="297"/>
      <c r="AE99" s="297"/>
      <c r="AF99" s="297"/>
      <c r="AG99" s="298">
        <f>'Nové výplně vč. p, ž, m'!K32</f>
        <v>0</v>
      </c>
      <c r="AH99" s="299"/>
      <c r="AI99" s="299"/>
      <c r="AJ99" s="299"/>
      <c r="AK99" s="299"/>
      <c r="AL99" s="299"/>
      <c r="AM99" s="299"/>
      <c r="AN99" s="298">
        <f>SUM(AG99,AV99)</f>
        <v>0</v>
      </c>
      <c r="AO99" s="299"/>
      <c r="AP99" s="299"/>
      <c r="AQ99" s="76" t="s">
        <v>83</v>
      </c>
      <c r="AR99" s="73"/>
      <c r="AS99" s="77">
        <f>'Nové výplně vč. p, ž, m'!K30</f>
        <v>0</v>
      </c>
      <c r="AT99" s="78">
        <f>'Nové výplně vč. p, ž, m'!K31</f>
        <v>0</v>
      </c>
      <c r="AU99" s="78">
        <v>0</v>
      </c>
      <c r="AV99" s="78">
        <f t="shared" si="0"/>
        <v>0</v>
      </c>
      <c r="AW99" s="79">
        <f>'Nové výplně vč. p, ž, m'!T127</f>
        <v>500.88151600000003</v>
      </c>
      <c r="AX99" s="78">
        <f>'Nové výplně vč. p, ž, m'!K35</f>
        <v>0</v>
      </c>
      <c r="AY99" s="78">
        <f>'Nové výplně vč. p, ž, m'!K36</f>
        <v>0</v>
      </c>
      <c r="AZ99" s="78">
        <f>'Nové výplně vč. p, ž, m'!K37</f>
        <v>0</v>
      </c>
      <c r="BA99" s="78">
        <f>'Nové výplně vč. p, ž, m'!K38</f>
        <v>0</v>
      </c>
      <c r="BB99" s="78">
        <f>'Nové výplně vč. p, ž, m'!F35</f>
        <v>0</v>
      </c>
      <c r="BC99" s="78">
        <f>'Nové výplně vč. p, ž, m'!F36</f>
        <v>0</v>
      </c>
      <c r="BD99" s="78">
        <f>'Nové výplně vč. p, ž, m'!F37</f>
        <v>0</v>
      </c>
      <c r="BE99" s="78">
        <f>'Nové výplně vč. p, ž, m'!F38</f>
        <v>0</v>
      </c>
      <c r="BF99" s="80">
        <f>'Nové výplně vč. p, ž, m'!F39</f>
        <v>0</v>
      </c>
      <c r="BT99" s="81" t="s">
        <v>84</v>
      </c>
      <c r="BV99" s="81" t="s">
        <v>78</v>
      </c>
      <c r="BW99" s="81" t="s">
        <v>98</v>
      </c>
      <c r="BX99" s="81" t="s">
        <v>6</v>
      </c>
      <c r="CL99" s="81" t="s">
        <v>1</v>
      </c>
      <c r="CM99" s="81" t="s">
        <v>86</v>
      </c>
    </row>
    <row r="100" spans="1:91" s="6" customFormat="1" ht="37.5" customHeight="1">
      <c r="A100" s="72"/>
      <c r="B100" s="73"/>
      <c r="C100" s="74"/>
      <c r="D100" s="297" t="s">
        <v>96</v>
      </c>
      <c r="E100" s="297"/>
      <c r="F100" s="297"/>
      <c r="G100" s="297"/>
      <c r="H100" s="297"/>
      <c r="I100" s="199"/>
      <c r="J100" s="297" t="s">
        <v>1777</v>
      </c>
      <c r="K100" s="297"/>
      <c r="L100" s="297"/>
      <c r="M100" s="297"/>
      <c r="N100" s="297"/>
      <c r="O100" s="297"/>
      <c r="P100" s="297"/>
      <c r="Q100" s="297"/>
      <c r="R100" s="297"/>
      <c r="S100" s="297"/>
      <c r="T100" s="297"/>
      <c r="U100" s="297"/>
      <c r="V100" s="297"/>
      <c r="W100" s="297"/>
      <c r="X100" s="297"/>
      <c r="Y100" s="297"/>
      <c r="Z100" s="297"/>
      <c r="AA100" s="297"/>
      <c r="AB100" s="297"/>
      <c r="AC100" s="297"/>
      <c r="AD100" s="297"/>
      <c r="AE100" s="297"/>
      <c r="AF100" s="297"/>
      <c r="AG100" s="298">
        <f>FVE!G110</f>
        <v>0</v>
      </c>
      <c r="AH100" s="299"/>
      <c r="AI100" s="299"/>
      <c r="AJ100" s="299"/>
      <c r="AK100" s="299"/>
      <c r="AL100" s="299"/>
      <c r="AM100" s="299"/>
      <c r="AN100" s="298">
        <f>1.21*AG100</f>
        <v>0</v>
      </c>
      <c r="AO100" s="299"/>
      <c r="AP100" s="299"/>
      <c r="AQ100" s="76"/>
      <c r="AR100" s="73"/>
      <c r="AS100" s="77"/>
      <c r="AT100" s="78"/>
      <c r="AU100" s="78"/>
      <c r="AV100" s="78"/>
      <c r="AW100" s="79"/>
      <c r="AX100" s="78"/>
      <c r="AY100" s="78"/>
      <c r="AZ100" s="78"/>
      <c r="BA100" s="78"/>
      <c r="BB100" s="78"/>
      <c r="BC100" s="78"/>
      <c r="BD100" s="78"/>
      <c r="BE100" s="78"/>
      <c r="BF100" s="80"/>
      <c r="BT100" s="81"/>
      <c r="BV100" s="81"/>
      <c r="BW100" s="81"/>
      <c r="BX100" s="81"/>
      <c r="CL100" s="81"/>
      <c r="CM100" s="81"/>
    </row>
    <row r="101" spans="1:91" s="6" customFormat="1" ht="48" customHeight="1">
      <c r="A101" s="72" t="s">
        <v>80</v>
      </c>
      <c r="B101" s="73"/>
      <c r="C101" s="74"/>
      <c r="D101" s="297" t="s">
        <v>99</v>
      </c>
      <c r="E101" s="297"/>
      <c r="F101" s="297"/>
      <c r="G101" s="297"/>
      <c r="H101" s="297"/>
      <c r="I101" s="75"/>
      <c r="J101" s="297" t="s">
        <v>100</v>
      </c>
      <c r="K101" s="297"/>
      <c r="L101" s="297"/>
      <c r="M101" s="297"/>
      <c r="N101" s="297"/>
      <c r="O101" s="297"/>
      <c r="P101" s="297"/>
      <c r="Q101" s="297"/>
      <c r="R101" s="297"/>
      <c r="S101" s="297"/>
      <c r="T101" s="297"/>
      <c r="U101" s="297"/>
      <c r="V101" s="297"/>
      <c r="W101" s="297"/>
      <c r="X101" s="297"/>
      <c r="Y101" s="297"/>
      <c r="Z101" s="297"/>
      <c r="AA101" s="297"/>
      <c r="AB101" s="297"/>
      <c r="AC101" s="297"/>
      <c r="AD101" s="297"/>
      <c r="AE101" s="297"/>
      <c r="AF101" s="297"/>
      <c r="AG101" s="298">
        <f>'ZS, VRN, lešení, ost.'!K32</f>
        <v>0</v>
      </c>
      <c r="AH101" s="299"/>
      <c r="AI101" s="299"/>
      <c r="AJ101" s="299"/>
      <c r="AK101" s="299"/>
      <c r="AL101" s="299"/>
      <c r="AM101" s="299"/>
      <c r="AN101" s="298">
        <f>SUM(AG101,AV101)</f>
        <v>0</v>
      </c>
      <c r="AO101" s="299"/>
      <c r="AP101" s="299"/>
      <c r="AQ101" s="76" t="s">
        <v>83</v>
      </c>
      <c r="AR101" s="73"/>
      <c r="AS101" s="82">
        <f>'ZS, VRN, lešení, ost.'!K30</f>
        <v>0</v>
      </c>
      <c r="AT101" s="83">
        <f>'ZS, VRN, lešení, ost.'!K31</f>
        <v>0</v>
      </c>
      <c r="AU101" s="83">
        <v>0</v>
      </c>
      <c r="AV101" s="83">
        <f t="shared" si="0"/>
        <v>0</v>
      </c>
      <c r="AW101" s="84">
        <f>'ZS, VRN, lešení, ost.'!T125</f>
        <v>374.00659999999999</v>
      </c>
      <c r="AX101" s="83">
        <f>'ZS, VRN, lešení, ost.'!K35</f>
        <v>0</v>
      </c>
      <c r="AY101" s="83">
        <f>'ZS, VRN, lešení, ost.'!K36</f>
        <v>0</v>
      </c>
      <c r="AZ101" s="83">
        <f>'ZS, VRN, lešení, ost.'!K37</f>
        <v>0</v>
      </c>
      <c r="BA101" s="83">
        <f>'ZS, VRN, lešení, ost.'!K38</f>
        <v>0</v>
      </c>
      <c r="BB101" s="83">
        <f>'ZS, VRN, lešení, ost.'!F35</f>
        <v>0</v>
      </c>
      <c r="BC101" s="83">
        <f>'ZS, VRN, lešení, ost.'!F36</f>
        <v>0</v>
      </c>
      <c r="BD101" s="83">
        <f>'ZS, VRN, lešení, ost.'!F37</f>
        <v>0</v>
      </c>
      <c r="BE101" s="83">
        <f>'ZS, VRN, lešení, ost.'!F38</f>
        <v>0</v>
      </c>
      <c r="BF101" s="85">
        <f>'ZS, VRN, lešení, ost.'!F39</f>
        <v>0</v>
      </c>
      <c r="BT101" s="81" t="s">
        <v>84</v>
      </c>
      <c r="BV101" s="81" t="s">
        <v>78</v>
      </c>
      <c r="BW101" s="81" t="s">
        <v>101</v>
      </c>
      <c r="BX101" s="81" t="s">
        <v>6</v>
      </c>
      <c r="CL101" s="81" t="s">
        <v>1</v>
      </c>
      <c r="CM101" s="81" t="s">
        <v>86</v>
      </c>
    </row>
    <row r="102" spans="1:91" s="1" customFormat="1" ht="30" customHeight="1">
      <c r="B102" s="29"/>
      <c r="AO102" s="143"/>
      <c r="AR102" s="29"/>
    </row>
    <row r="103" spans="1:91" s="1" customFormat="1" ht="6.95" customHeight="1">
      <c r="B103" s="41"/>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29"/>
    </row>
  </sheetData>
  <sheetProtection formatColumns="0" formatRows="0"/>
  <mergeCells count="64">
    <mergeCell ref="AR2:BG2"/>
    <mergeCell ref="D96:H96"/>
    <mergeCell ref="L30:P30"/>
    <mergeCell ref="W30:AE30"/>
    <mergeCell ref="K5:AJ5"/>
    <mergeCell ref="K6:AJ6"/>
    <mergeCell ref="E23:AN23"/>
    <mergeCell ref="AK26:AO26"/>
    <mergeCell ref="L28:P28"/>
    <mergeCell ref="W28:AE28"/>
    <mergeCell ref="AK28:AO28"/>
    <mergeCell ref="AG94:AM94"/>
    <mergeCell ref="AN94:AP94"/>
    <mergeCell ref="AN98:AP98"/>
    <mergeCell ref="AG98:AM98"/>
    <mergeCell ref="J98:AF98"/>
    <mergeCell ref="J96:AF96"/>
    <mergeCell ref="AG97:AM97"/>
    <mergeCell ref="D97:H97"/>
    <mergeCell ref="AN97:AP97"/>
    <mergeCell ref="AN101:AP101"/>
    <mergeCell ref="AG101:AM101"/>
    <mergeCell ref="D101:H101"/>
    <mergeCell ref="J101:AF101"/>
    <mergeCell ref="D98:H98"/>
    <mergeCell ref="AN99:AP99"/>
    <mergeCell ref="AG99:AM99"/>
    <mergeCell ref="D99:H99"/>
    <mergeCell ref="J99:AF99"/>
    <mergeCell ref="AS89:AT91"/>
    <mergeCell ref="AM90:AP90"/>
    <mergeCell ref="C92:G92"/>
    <mergeCell ref="AN92:AP92"/>
    <mergeCell ref="AG92:AM92"/>
    <mergeCell ref="I92:AF92"/>
    <mergeCell ref="D100:H100"/>
    <mergeCell ref="J100:AF100"/>
    <mergeCell ref="AG100:AM100"/>
    <mergeCell ref="AN100:AP100"/>
    <mergeCell ref="AK35:AO35"/>
    <mergeCell ref="X35:AB35"/>
    <mergeCell ref="L85:AJ85"/>
    <mergeCell ref="AM87:AN87"/>
    <mergeCell ref="AM89:AP89"/>
    <mergeCell ref="AN95:AP95"/>
    <mergeCell ref="D95:H95"/>
    <mergeCell ref="AG95:AM95"/>
    <mergeCell ref="J95:AF95"/>
    <mergeCell ref="AN96:AP96"/>
    <mergeCell ref="AG96:AM96"/>
    <mergeCell ref="J97:AF97"/>
    <mergeCell ref="AK33:AO33"/>
    <mergeCell ref="W33:AE33"/>
    <mergeCell ref="L33:P33"/>
    <mergeCell ref="AK32:AO32"/>
    <mergeCell ref="W32:AE32"/>
    <mergeCell ref="L32:P32"/>
    <mergeCell ref="AK31:AO31"/>
    <mergeCell ref="W31:AE31"/>
    <mergeCell ref="L31:P31"/>
    <mergeCell ref="AK30:AO30"/>
    <mergeCell ref="AK29:AO29"/>
    <mergeCell ref="W29:AE29"/>
    <mergeCell ref="L29:P29"/>
  </mergeCells>
  <hyperlinks>
    <hyperlink ref="A95" location="'2025-09-01 - EO obj. pavi...'!C2" display="/"/>
    <hyperlink ref="A96" location="'2025-09-02 - EO obj. pavi...'!C2" display="/"/>
    <hyperlink ref="A97" location="'2025-09-03 - EO obj. pavi...'!C2" display="/"/>
    <hyperlink ref="A98" location="'2025-09-04 - EO obj. pavi...'!C2" display="/"/>
    <hyperlink ref="A99" location="'2025-09-05 - EO obj. pavi...'!C2" display="/"/>
    <hyperlink ref="A101" location="'2025-09-06 - EO obj. pavi...'!C2" display="/"/>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sheetPr>
    <pageSetUpPr fitToPage="1"/>
  </sheetPr>
  <dimension ref="B2:BM178"/>
  <sheetViews>
    <sheetView showGridLines="0" topLeftCell="A103" workbookViewId="0">
      <selection activeCell="I178" sqref="I178"/>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15.5" customWidth="1"/>
    <col min="13" max="13" width="9.33203125" customWidth="1"/>
    <col min="14" max="14" width="10.83203125" hidden="1" customWidth="1"/>
    <col min="15" max="15" width="9.33203125" hidden="1"/>
    <col min="16" max="24" width="14.1640625" hidden="1" customWidth="1"/>
    <col min="25" max="25" width="12.33203125" hidden="1" customWidth="1"/>
    <col min="26" max="26" width="16.33203125" customWidth="1"/>
    <col min="27" max="27" width="12.33203125" customWidth="1"/>
    <col min="28" max="28" width="15" customWidth="1"/>
    <col min="29" max="29" width="11" customWidth="1"/>
    <col min="30" max="30" width="15" customWidth="1"/>
    <col min="31" max="31" width="16.33203125" customWidth="1"/>
    <col min="44" max="65" width="9.33203125" hidden="1"/>
  </cols>
  <sheetData>
    <row r="2" spans="2:46" ht="36.950000000000003" customHeight="1">
      <c r="M2" s="320"/>
      <c r="N2" s="320"/>
      <c r="O2" s="320"/>
      <c r="P2" s="320"/>
      <c r="Q2" s="320"/>
      <c r="R2" s="320"/>
      <c r="S2" s="320"/>
      <c r="T2" s="320"/>
      <c r="U2" s="320"/>
      <c r="V2" s="320"/>
      <c r="W2" s="320"/>
      <c r="X2" s="320"/>
      <c r="Y2" s="320"/>
      <c r="Z2" s="320"/>
      <c r="AT2" s="17" t="s">
        <v>85</v>
      </c>
    </row>
    <row r="3" spans="2:46" ht="6.95" customHeight="1">
      <c r="B3" s="18"/>
      <c r="C3" s="19"/>
      <c r="D3" s="19"/>
      <c r="E3" s="19"/>
      <c r="F3" s="19"/>
      <c r="G3" s="19"/>
      <c r="H3" s="19"/>
      <c r="I3" s="19"/>
      <c r="J3" s="19"/>
      <c r="K3" s="19"/>
      <c r="L3" s="19"/>
      <c r="M3" s="20"/>
      <c r="AT3" s="17" t="s">
        <v>86</v>
      </c>
    </row>
    <row r="4" spans="2:46" ht="24.95" customHeight="1">
      <c r="B4" s="20"/>
      <c r="D4" s="21" t="s">
        <v>102</v>
      </c>
      <c r="M4" s="20"/>
      <c r="N4" s="86" t="s">
        <v>11</v>
      </c>
      <c r="AT4" s="17" t="s">
        <v>4</v>
      </c>
    </row>
    <row r="5" spans="2:46" ht="6.95" customHeight="1">
      <c r="B5" s="20"/>
      <c r="M5" s="20"/>
    </row>
    <row r="6" spans="2:46" ht="12" customHeight="1">
      <c r="B6" s="20"/>
      <c r="D6" s="26" t="s">
        <v>15</v>
      </c>
      <c r="M6" s="20"/>
    </row>
    <row r="7" spans="2:46" ht="26.25" customHeight="1">
      <c r="B7" s="20"/>
      <c r="E7" s="326" t="str">
        <f>'Rekapitulace stavby'!K6</f>
        <v>Energetická optimalizace objektu pavilonu H v areálu nemocnice Nymburk</v>
      </c>
      <c r="F7" s="327"/>
      <c r="G7" s="327"/>
      <c r="H7" s="327"/>
      <c r="M7" s="20"/>
    </row>
    <row r="8" spans="2:46" s="1" customFormat="1" ht="12" customHeight="1">
      <c r="B8" s="29"/>
      <c r="D8" s="26" t="s">
        <v>103</v>
      </c>
      <c r="M8" s="29"/>
    </row>
    <row r="9" spans="2:46" s="1" customFormat="1" ht="30" customHeight="1">
      <c r="B9" s="29"/>
      <c r="E9" s="303" t="s">
        <v>104</v>
      </c>
      <c r="F9" s="325"/>
      <c r="G9" s="325"/>
      <c r="H9" s="325"/>
      <c r="M9" s="29"/>
    </row>
    <row r="10" spans="2:46" s="1" customFormat="1">
      <c r="B10" s="29"/>
      <c r="M10" s="29"/>
    </row>
    <row r="11" spans="2:46" s="1" customFormat="1" ht="12" customHeight="1">
      <c r="B11" s="29"/>
      <c r="D11" s="26" t="s">
        <v>17</v>
      </c>
      <c r="F11" s="24" t="s">
        <v>1</v>
      </c>
      <c r="I11" s="26" t="s">
        <v>18</v>
      </c>
      <c r="J11" s="24" t="s">
        <v>1</v>
      </c>
      <c r="M11" s="29"/>
    </row>
    <row r="12" spans="2:46" s="1" customFormat="1" ht="12" customHeight="1">
      <c r="B12" s="29"/>
      <c r="D12" s="26" t="s">
        <v>19</v>
      </c>
      <c r="F12" s="24" t="s">
        <v>20</v>
      </c>
      <c r="I12" s="26" t="s">
        <v>21</v>
      </c>
      <c r="J12" s="49" t="str">
        <f>'Rekapitulace stavby'!AN8</f>
        <v>16. 9. 2025</v>
      </c>
      <c r="M12" s="29"/>
    </row>
    <row r="13" spans="2:46" s="1" customFormat="1" ht="10.9" customHeight="1">
      <c r="B13" s="29"/>
      <c r="M13" s="29"/>
    </row>
    <row r="14" spans="2:46" s="1" customFormat="1" ht="12" customHeight="1">
      <c r="B14" s="29"/>
      <c r="D14" s="26" t="s">
        <v>23</v>
      </c>
      <c r="I14" s="26" t="s">
        <v>24</v>
      </c>
      <c r="J14" s="24" t="str">
        <f>IF('Rekapitulace stavby'!AN10="","",'Rekapitulace stavby'!AN10)</f>
        <v/>
      </c>
      <c r="M14" s="29"/>
    </row>
    <row r="15" spans="2:46" s="1" customFormat="1" ht="18" customHeight="1">
      <c r="B15" s="29"/>
      <c r="E15" s="24" t="str">
        <f>IF('Rekapitulace stavby'!E11="","",'Rekapitulace stavby'!E11)</f>
        <v xml:space="preserve"> </v>
      </c>
      <c r="I15" s="26" t="s">
        <v>26</v>
      </c>
      <c r="J15" s="24" t="str">
        <f>IF('Rekapitulace stavby'!AN11="","",'Rekapitulace stavby'!AN11)</f>
        <v/>
      </c>
      <c r="M15" s="29"/>
    </row>
    <row r="16" spans="2:46" s="1" customFormat="1" ht="6.95" customHeight="1">
      <c r="B16" s="29"/>
      <c r="M16" s="29"/>
    </row>
    <row r="17" spans="2:13" s="1" customFormat="1" ht="12" customHeight="1">
      <c r="B17" s="29"/>
      <c r="D17" s="26" t="s">
        <v>27</v>
      </c>
      <c r="I17" s="26" t="s">
        <v>24</v>
      </c>
      <c r="J17" s="24" t="str">
        <f>'Rekapitulace stavby'!AN13</f>
        <v/>
      </c>
      <c r="M17" s="29"/>
    </row>
    <row r="18" spans="2:13" s="1" customFormat="1" ht="18" customHeight="1">
      <c r="B18" s="29"/>
      <c r="E18" s="319" t="str">
        <f>'Rekapitulace stavby'!E14</f>
        <v xml:space="preserve"> </v>
      </c>
      <c r="F18" s="319"/>
      <c r="G18" s="319"/>
      <c r="H18" s="319"/>
      <c r="I18" s="26" t="s">
        <v>26</v>
      </c>
      <c r="J18" s="24" t="str">
        <f>'Rekapitulace stavby'!AN14</f>
        <v/>
      </c>
      <c r="M18" s="29"/>
    </row>
    <row r="19" spans="2:13" s="1" customFormat="1" ht="6.95" customHeight="1">
      <c r="B19" s="29"/>
      <c r="M19" s="29"/>
    </row>
    <row r="20" spans="2:13" s="1" customFormat="1" ht="12" customHeight="1">
      <c r="B20" s="29"/>
      <c r="D20" s="26" t="s">
        <v>28</v>
      </c>
      <c r="I20" s="26" t="s">
        <v>24</v>
      </c>
      <c r="J20" s="24" t="s">
        <v>29</v>
      </c>
      <c r="M20" s="29"/>
    </row>
    <row r="21" spans="2:13" s="1" customFormat="1" ht="18" customHeight="1">
      <c r="B21" s="29"/>
      <c r="E21" s="24" t="s">
        <v>30</v>
      </c>
      <c r="I21" s="26" t="s">
        <v>26</v>
      </c>
      <c r="J21" s="24" t="s">
        <v>1</v>
      </c>
      <c r="M21" s="29"/>
    </row>
    <row r="22" spans="2:13" s="1" customFormat="1" ht="6.95" customHeight="1">
      <c r="B22" s="29"/>
      <c r="M22" s="29"/>
    </row>
    <row r="23" spans="2:13" s="1" customFormat="1" ht="12" customHeight="1">
      <c r="B23" s="29"/>
      <c r="D23" s="26" t="s">
        <v>31</v>
      </c>
      <c r="I23" s="26" t="s">
        <v>24</v>
      </c>
      <c r="J23" s="24" t="s">
        <v>1</v>
      </c>
      <c r="M23" s="29"/>
    </row>
    <row r="24" spans="2:13" s="1" customFormat="1" ht="18" customHeight="1">
      <c r="B24" s="29"/>
      <c r="E24" s="24" t="s">
        <v>32</v>
      </c>
      <c r="I24" s="26" t="s">
        <v>26</v>
      </c>
      <c r="J24" s="24" t="s">
        <v>1</v>
      </c>
      <c r="M24" s="29"/>
    </row>
    <row r="25" spans="2:13" s="1" customFormat="1" ht="6.95" customHeight="1">
      <c r="B25" s="29"/>
      <c r="M25" s="29"/>
    </row>
    <row r="26" spans="2:13" s="1" customFormat="1" ht="12" customHeight="1">
      <c r="B26" s="29"/>
      <c r="D26" s="26" t="s">
        <v>33</v>
      </c>
      <c r="M26" s="29"/>
    </row>
    <row r="27" spans="2:13" s="7" customFormat="1" ht="16.5" customHeight="1">
      <c r="B27" s="87"/>
      <c r="E27" s="322" t="s">
        <v>1</v>
      </c>
      <c r="F27" s="322"/>
      <c r="G27" s="322"/>
      <c r="H27" s="322"/>
      <c r="M27" s="87"/>
    </row>
    <row r="28" spans="2:13" s="1" customFormat="1" ht="6.95" customHeight="1">
      <c r="B28" s="29"/>
      <c r="M28" s="29"/>
    </row>
    <row r="29" spans="2:13" s="1" customFormat="1" ht="6.95" customHeight="1">
      <c r="B29" s="29"/>
      <c r="D29" s="50"/>
      <c r="E29" s="50"/>
      <c r="F29" s="50"/>
      <c r="G29" s="50"/>
      <c r="H29" s="50"/>
      <c r="I29" s="50"/>
      <c r="J29" s="50"/>
      <c r="K29" s="50"/>
      <c r="L29" s="50"/>
      <c r="M29" s="29"/>
    </row>
    <row r="30" spans="2:13" s="1" customFormat="1" ht="12.75">
      <c r="B30" s="29"/>
      <c r="E30" s="26" t="s">
        <v>105</v>
      </c>
      <c r="K30" s="88">
        <f>I96</f>
        <v>0</v>
      </c>
      <c r="M30" s="29"/>
    </row>
    <row r="31" spans="2:13" s="1" customFormat="1" ht="12.75">
      <c r="B31" s="29"/>
      <c r="E31" s="26" t="s">
        <v>106</v>
      </c>
      <c r="K31" s="88">
        <f>J96</f>
        <v>0</v>
      </c>
      <c r="M31" s="29"/>
    </row>
    <row r="32" spans="2:13" s="1" customFormat="1" ht="25.35" customHeight="1">
      <c r="B32" s="29"/>
      <c r="D32" s="89" t="s">
        <v>34</v>
      </c>
      <c r="K32" s="63">
        <f>ROUND(K119, 2)</f>
        <v>0</v>
      </c>
      <c r="M32" s="29"/>
    </row>
    <row r="33" spans="2:13" s="1" customFormat="1" ht="6.95" customHeight="1">
      <c r="B33" s="29"/>
      <c r="D33" s="50"/>
      <c r="E33" s="50"/>
      <c r="F33" s="50"/>
      <c r="G33" s="50"/>
      <c r="H33" s="50"/>
      <c r="I33" s="50"/>
      <c r="J33" s="50"/>
      <c r="K33" s="50"/>
      <c r="L33" s="50"/>
      <c r="M33" s="29"/>
    </row>
    <row r="34" spans="2:13" s="1" customFormat="1" ht="14.45" customHeight="1">
      <c r="B34" s="29"/>
      <c r="F34" s="32" t="s">
        <v>36</v>
      </c>
      <c r="I34" s="32" t="s">
        <v>35</v>
      </c>
      <c r="K34" s="32" t="s">
        <v>37</v>
      </c>
      <c r="M34" s="29"/>
    </row>
    <row r="35" spans="2:13" s="1" customFormat="1" ht="14.45" customHeight="1">
      <c r="B35" s="29"/>
      <c r="D35" s="52" t="s">
        <v>38</v>
      </c>
      <c r="E35" s="26" t="s">
        <v>39</v>
      </c>
      <c r="F35" s="88">
        <f>ROUND((SUM(BE119:BE177)),  2)</f>
        <v>0</v>
      </c>
      <c r="I35" s="90">
        <v>0.21</v>
      </c>
      <c r="K35" s="88">
        <f>ROUND(((SUM(BE119:BE177))*I35),  2)</f>
        <v>0</v>
      </c>
      <c r="M35" s="29"/>
    </row>
    <row r="36" spans="2:13" s="1" customFormat="1" ht="14.45" customHeight="1">
      <c r="B36" s="29"/>
      <c r="E36" s="26" t="s">
        <v>40</v>
      </c>
      <c r="F36" s="88">
        <f>ROUND((SUM(BF119:BF177)),  2)</f>
        <v>0</v>
      </c>
      <c r="I36" s="90">
        <v>0.12</v>
      </c>
      <c r="K36" s="88">
        <f>ROUND(((SUM(BF119:BF177))*I36),  2)</f>
        <v>0</v>
      </c>
      <c r="M36" s="29"/>
    </row>
    <row r="37" spans="2:13" s="1" customFormat="1" ht="14.45" hidden="1" customHeight="1">
      <c r="B37" s="29"/>
      <c r="E37" s="26" t="s">
        <v>41</v>
      </c>
      <c r="F37" s="88">
        <f>ROUND((SUM(BG119:BG177)),  2)</f>
        <v>0</v>
      </c>
      <c r="I37" s="90">
        <v>0.21</v>
      </c>
      <c r="K37" s="88">
        <f>0</f>
        <v>0</v>
      </c>
      <c r="M37" s="29"/>
    </row>
    <row r="38" spans="2:13" s="1" customFormat="1" ht="14.45" hidden="1" customHeight="1">
      <c r="B38" s="29"/>
      <c r="E38" s="26" t="s">
        <v>42</v>
      </c>
      <c r="F38" s="88">
        <f>ROUND((SUM(BH119:BH177)),  2)</f>
        <v>0</v>
      </c>
      <c r="I38" s="90">
        <v>0.12</v>
      </c>
      <c r="K38" s="88">
        <f>0</f>
        <v>0</v>
      </c>
      <c r="M38" s="29"/>
    </row>
    <row r="39" spans="2:13" s="1" customFormat="1" ht="14.45" hidden="1" customHeight="1">
      <c r="B39" s="29"/>
      <c r="E39" s="26" t="s">
        <v>43</v>
      </c>
      <c r="F39" s="88">
        <f>ROUND((SUM(BI119:BI177)),  2)</f>
        <v>0</v>
      </c>
      <c r="I39" s="90">
        <v>0</v>
      </c>
      <c r="K39" s="88">
        <f>0</f>
        <v>0</v>
      </c>
      <c r="M39" s="29"/>
    </row>
    <row r="40" spans="2:13" s="1" customFormat="1" ht="6.95" customHeight="1">
      <c r="B40" s="29"/>
      <c r="M40" s="29"/>
    </row>
    <row r="41" spans="2:13" s="1" customFormat="1" ht="25.35" customHeight="1">
      <c r="B41" s="29"/>
      <c r="C41" s="91"/>
      <c r="D41" s="92" t="s">
        <v>44</v>
      </c>
      <c r="E41" s="54"/>
      <c r="F41" s="54"/>
      <c r="G41" s="93" t="s">
        <v>45</v>
      </c>
      <c r="H41" s="94" t="s">
        <v>46</v>
      </c>
      <c r="I41" s="54"/>
      <c r="J41" s="54"/>
      <c r="K41" s="95">
        <f>SUM(K32:K39)</f>
        <v>0</v>
      </c>
      <c r="L41" s="96"/>
      <c r="M41" s="29"/>
    </row>
    <row r="42" spans="2:13" s="1" customFormat="1" ht="14.45" customHeight="1">
      <c r="B42" s="29"/>
      <c r="M42" s="29"/>
    </row>
    <row r="43" spans="2:13" ht="14.45" customHeight="1">
      <c r="B43" s="20"/>
      <c r="M43" s="20"/>
    </row>
    <row r="44" spans="2:13" ht="14.45" customHeight="1">
      <c r="B44" s="20"/>
      <c r="M44" s="20"/>
    </row>
    <row r="45" spans="2:13" ht="14.45" customHeight="1">
      <c r="B45" s="20"/>
      <c r="M45" s="20"/>
    </row>
    <row r="46" spans="2:13" ht="14.45" customHeight="1">
      <c r="B46" s="20"/>
      <c r="M46" s="20"/>
    </row>
    <row r="47" spans="2:13" ht="14.45" customHeight="1">
      <c r="B47" s="20"/>
      <c r="M47" s="20"/>
    </row>
    <row r="48" spans="2:13" ht="14.45" customHeight="1">
      <c r="B48" s="20"/>
      <c r="M48" s="20"/>
    </row>
    <row r="49" spans="2:13" ht="14.45" customHeight="1">
      <c r="B49" s="20"/>
      <c r="M49" s="20"/>
    </row>
    <row r="50" spans="2:13" s="1" customFormat="1" ht="14.45" customHeight="1">
      <c r="B50" s="29"/>
      <c r="D50" s="38" t="s">
        <v>47</v>
      </c>
      <c r="E50" s="39"/>
      <c r="F50" s="39"/>
      <c r="G50" s="38" t="s">
        <v>48</v>
      </c>
      <c r="H50" s="39"/>
      <c r="I50" s="39"/>
      <c r="J50" s="39"/>
      <c r="K50" s="39"/>
      <c r="L50" s="39"/>
      <c r="M50" s="29"/>
    </row>
    <row r="51" spans="2:13">
      <c r="B51" s="20"/>
      <c r="M51" s="20"/>
    </row>
    <row r="52" spans="2:13">
      <c r="B52" s="20"/>
      <c r="M52" s="20"/>
    </row>
    <row r="53" spans="2:13">
      <c r="B53" s="20"/>
      <c r="M53" s="20"/>
    </row>
    <row r="54" spans="2:13">
      <c r="B54" s="20"/>
      <c r="M54" s="20"/>
    </row>
    <row r="55" spans="2:13">
      <c r="B55" s="20"/>
      <c r="M55" s="20"/>
    </row>
    <row r="56" spans="2:13">
      <c r="B56" s="20"/>
      <c r="M56" s="20"/>
    </row>
    <row r="57" spans="2:13">
      <c r="B57" s="20"/>
      <c r="M57" s="20"/>
    </row>
    <row r="58" spans="2:13">
      <c r="B58" s="20"/>
      <c r="M58" s="20"/>
    </row>
    <row r="59" spans="2:13">
      <c r="B59" s="20"/>
      <c r="M59" s="20"/>
    </row>
    <row r="60" spans="2:13">
      <c r="B60" s="20"/>
      <c r="M60" s="20"/>
    </row>
    <row r="61" spans="2:13" s="1" customFormat="1" ht="12.75">
      <c r="B61" s="29"/>
      <c r="D61" s="40" t="s">
        <v>49</v>
      </c>
      <c r="E61" s="31"/>
      <c r="F61" s="97" t="s">
        <v>50</v>
      </c>
      <c r="G61" s="40" t="s">
        <v>49</v>
      </c>
      <c r="H61" s="31"/>
      <c r="I61" s="31"/>
      <c r="J61" s="98" t="s">
        <v>50</v>
      </c>
      <c r="K61" s="31"/>
      <c r="L61" s="31"/>
      <c r="M61" s="29"/>
    </row>
    <row r="62" spans="2:13">
      <c r="B62" s="20"/>
      <c r="M62" s="20"/>
    </row>
    <row r="63" spans="2:13">
      <c r="B63" s="20"/>
      <c r="M63" s="20"/>
    </row>
    <row r="64" spans="2:13">
      <c r="B64" s="20"/>
      <c r="M64" s="20"/>
    </row>
    <row r="65" spans="2:13" s="1" customFormat="1" ht="12.75">
      <c r="B65" s="29"/>
      <c r="D65" s="38" t="s">
        <v>51</v>
      </c>
      <c r="E65" s="39"/>
      <c r="F65" s="39"/>
      <c r="G65" s="38" t="s">
        <v>52</v>
      </c>
      <c r="H65" s="39"/>
      <c r="I65" s="39"/>
      <c r="J65" s="39"/>
      <c r="K65" s="39"/>
      <c r="L65" s="39"/>
      <c r="M65" s="29"/>
    </row>
    <row r="66" spans="2:13">
      <c r="B66" s="20"/>
      <c r="M66" s="20"/>
    </row>
    <row r="67" spans="2:13">
      <c r="B67" s="20"/>
      <c r="M67" s="20"/>
    </row>
    <row r="68" spans="2:13">
      <c r="B68" s="20"/>
      <c r="M68" s="20"/>
    </row>
    <row r="69" spans="2:13">
      <c r="B69" s="20"/>
      <c r="M69" s="20"/>
    </row>
    <row r="70" spans="2:13">
      <c r="B70" s="20"/>
      <c r="M70" s="20"/>
    </row>
    <row r="71" spans="2:13">
      <c r="B71" s="20"/>
      <c r="M71" s="20"/>
    </row>
    <row r="72" spans="2:13">
      <c r="B72" s="20"/>
      <c r="M72" s="20"/>
    </row>
    <row r="73" spans="2:13">
      <c r="B73" s="20"/>
      <c r="M73" s="20"/>
    </row>
    <row r="74" spans="2:13">
      <c r="B74" s="20"/>
      <c r="M74" s="20"/>
    </row>
    <row r="75" spans="2:13">
      <c r="B75" s="20"/>
      <c r="M75" s="20"/>
    </row>
    <row r="76" spans="2:13" s="1" customFormat="1" ht="12.75">
      <c r="B76" s="29"/>
      <c r="D76" s="40" t="s">
        <v>49</v>
      </c>
      <c r="E76" s="31"/>
      <c r="F76" s="97" t="s">
        <v>50</v>
      </c>
      <c r="G76" s="40" t="s">
        <v>49</v>
      </c>
      <c r="H76" s="31"/>
      <c r="I76" s="31"/>
      <c r="J76" s="98" t="s">
        <v>50</v>
      </c>
      <c r="K76" s="31"/>
      <c r="L76" s="31"/>
      <c r="M76" s="29"/>
    </row>
    <row r="77" spans="2:13" s="1" customFormat="1" ht="14.45" customHeight="1">
      <c r="B77" s="41"/>
      <c r="C77" s="42"/>
      <c r="D77" s="42"/>
      <c r="E77" s="42"/>
      <c r="F77" s="42"/>
      <c r="G77" s="42"/>
      <c r="H77" s="42"/>
      <c r="I77" s="42"/>
      <c r="J77" s="42"/>
      <c r="K77" s="42"/>
      <c r="L77" s="42"/>
      <c r="M77" s="29"/>
    </row>
    <row r="81" spans="2:47" s="1" customFormat="1" ht="6.95" customHeight="1">
      <c r="B81" s="43"/>
      <c r="C81" s="44"/>
      <c r="D81" s="44"/>
      <c r="E81" s="44"/>
      <c r="F81" s="44"/>
      <c r="G81" s="44"/>
      <c r="H81" s="44"/>
      <c r="I81" s="44"/>
      <c r="J81" s="44"/>
      <c r="K81" s="44"/>
      <c r="L81" s="44"/>
      <c r="M81" s="29"/>
    </row>
    <row r="82" spans="2:47" s="1" customFormat="1" ht="24.95" customHeight="1">
      <c r="B82" s="29"/>
      <c r="C82" s="21" t="s">
        <v>107</v>
      </c>
      <c r="M82" s="29"/>
    </row>
    <row r="83" spans="2:47" s="1" customFormat="1" ht="6.95" customHeight="1">
      <c r="B83" s="29"/>
      <c r="M83" s="29"/>
    </row>
    <row r="84" spans="2:47" s="1" customFormat="1" ht="12" customHeight="1">
      <c r="B84" s="29"/>
      <c r="C84" s="26" t="s">
        <v>15</v>
      </c>
      <c r="M84" s="29"/>
    </row>
    <row r="85" spans="2:47" s="1" customFormat="1" ht="26.25" customHeight="1">
      <c r="B85" s="29"/>
      <c r="E85" s="326" t="str">
        <f>E7</f>
        <v>Energetická optimalizace objektu pavilonu H v areálu nemocnice Nymburk</v>
      </c>
      <c r="F85" s="327"/>
      <c r="G85" s="327"/>
      <c r="H85" s="327"/>
      <c r="M85" s="29"/>
    </row>
    <row r="86" spans="2:47" s="1" customFormat="1" ht="12" customHeight="1">
      <c r="B86" s="29"/>
      <c r="C86" s="26" t="s">
        <v>103</v>
      </c>
      <c r="M86" s="29"/>
    </row>
    <row r="87" spans="2:47" s="1" customFormat="1" ht="30" customHeight="1">
      <c r="B87" s="29"/>
      <c r="E87" s="303" t="str">
        <f>E9</f>
        <v>2025-09-01 - EO obj. pavilonu H - Nemocnice Nymburk - bourací práce - výplně otvorů</v>
      </c>
      <c r="F87" s="325"/>
      <c r="G87" s="325"/>
      <c r="H87" s="325"/>
      <c r="M87" s="29"/>
    </row>
    <row r="88" spans="2:47" s="1" customFormat="1" ht="6.95" customHeight="1">
      <c r="B88" s="29"/>
      <c r="M88" s="29"/>
    </row>
    <row r="89" spans="2:47" s="1" customFormat="1" ht="12" customHeight="1">
      <c r="B89" s="29"/>
      <c r="C89" s="26" t="s">
        <v>19</v>
      </c>
      <c r="F89" s="24" t="str">
        <f>F12</f>
        <v>Nymburk</v>
      </c>
      <c r="I89" s="26" t="s">
        <v>21</v>
      </c>
      <c r="J89" s="49" t="str">
        <f>IF(J12="","",J12)</f>
        <v>16. 9. 2025</v>
      </c>
      <c r="M89" s="29"/>
    </row>
    <row r="90" spans="2:47" s="1" customFormat="1" ht="6.95" customHeight="1">
      <c r="B90" s="29"/>
      <c r="M90" s="29"/>
    </row>
    <row r="91" spans="2:47" s="1" customFormat="1" ht="15.2" customHeight="1">
      <c r="B91" s="29"/>
      <c r="C91" s="26" t="s">
        <v>23</v>
      </c>
      <c r="F91" s="24" t="str">
        <f>E15</f>
        <v xml:space="preserve"> </v>
      </c>
      <c r="I91" s="26" t="s">
        <v>28</v>
      </c>
      <c r="J91" s="27" t="str">
        <f>E21</f>
        <v>Atelier 87 s.r.o.</v>
      </c>
      <c r="M91" s="29"/>
    </row>
    <row r="92" spans="2:47" s="1" customFormat="1" ht="25.7" customHeight="1">
      <c r="B92" s="29"/>
      <c r="C92" s="26" t="s">
        <v>27</v>
      </c>
      <c r="F92" s="24" t="str">
        <f>IF(E18="","",E18)</f>
        <v xml:space="preserve"> </v>
      </c>
      <c r="I92" s="26" t="s">
        <v>31</v>
      </c>
      <c r="J92" s="27" t="str">
        <f>E24</f>
        <v>Ing. Kateřina Petlíková, Ph.D.</v>
      </c>
      <c r="M92" s="29"/>
    </row>
    <row r="93" spans="2:47" s="1" customFormat="1" ht="10.35" customHeight="1">
      <c r="B93" s="29"/>
      <c r="M93" s="29"/>
    </row>
    <row r="94" spans="2:47" s="1" customFormat="1" ht="29.25" customHeight="1">
      <c r="B94" s="29"/>
      <c r="C94" s="99" t="s">
        <v>108</v>
      </c>
      <c r="D94" s="91"/>
      <c r="E94" s="91"/>
      <c r="F94" s="91"/>
      <c r="G94" s="91"/>
      <c r="H94" s="91"/>
      <c r="I94" s="100" t="s">
        <v>109</v>
      </c>
      <c r="J94" s="100" t="s">
        <v>110</v>
      </c>
      <c r="K94" s="100" t="s">
        <v>111</v>
      </c>
      <c r="L94" s="91"/>
      <c r="M94" s="29"/>
    </row>
    <row r="95" spans="2:47" s="1" customFormat="1" ht="10.35" customHeight="1">
      <c r="B95" s="29"/>
      <c r="M95" s="29"/>
    </row>
    <row r="96" spans="2:47" s="1" customFormat="1" ht="22.9" customHeight="1">
      <c r="B96" s="29"/>
      <c r="C96" s="101" t="s">
        <v>112</v>
      </c>
      <c r="I96" s="63">
        <f t="shared" ref="I96:J98" si="0">Q119</f>
        <v>0</v>
      </c>
      <c r="J96" s="63">
        <f t="shared" si="0"/>
        <v>0</v>
      </c>
      <c r="K96" s="63">
        <f>K119</f>
        <v>0</v>
      </c>
      <c r="M96" s="29"/>
      <c r="AU96" s="17" t="s">
        <v>113</v>
      </c>
    </row>
    <row r="97" spans="2:13" s="8" customFormat="1" ht="24.95" customHeight="1">
      <c r="B97" s="102"/>
      <c r="D97" s="103" t="s">
        <v>114</v>
      </c>
      <c r="E97" s="104"/>
      <c r="F97" s="104"/>
      <c r="G97" s="104"/>
      <c r="H97" s="104"/>
      <c r="I97" s="105">
        <f t="shared" si="0"/>
        <v>0</v>
      </c>
      <c r="J97" s="105">
        <f t="shared" si="0"/>
        <v>0</v>
      </c>
      <c r="K97" s="105">
        <f>K120</f>
        <v>0</v>
      </c>
      <c r="M97" s="102"/>
    </row>
    <row r="98" spans="2:13" s="9" customFormat="1" ht="19.899999999999999" customHeight="1">
      <c r="B98" s="106"/>
      <c r="D98" s="107" t="s">
        <v>115</v>
      </c>
      <c r="E98" s="108"/>
      <c r="F98" s="108"/>
      <c r="G98" s="108"/>
      <c r="H98" s="108"/>
      <c r="I98" s="109">
        <f t="shared" si="0"/>
        <v>0</v>
      </c>
      <c r="J98" s="109">
        <f t="shared" si="0"/>
        <v>0</v>
      </c>
      <c r="K98" s="109">
        <f>K121</f>
        <v>0</v>
      </c>
      <c r="M98" s="106"/>
    </row>
    <row r="99" spans="2:13" s="9" customFormat="1" ht="19.899999999999999" customHeight="1">
      <c r="B99" s="106"/>
      <c r="D99" s="107" t="s">
        <v>116</v>
      </c>
      <c r="E99" s="108"/>
      <c r="F99" s="108"/>
      <c r="G99" s="108"/>
      <c r="H99" s="108"/>
      <c r="I99" s="109">
        <f>Q172</f>
        <v>0</v>
      </c>
      <c r="J99" s="109">
        <f>R172</f>
        <v>0</v>
      </c>
      <c r="K99" s="109">
        <f>K172</f>
        <v>0</v>
      </c>
      <c r="M99" s="106"/>
    </row>
    <row r="100" spans="2:13" s="1" customFormat="1" ht="21.75" customHeight="1">
      <c r="B100" s="29"/>
      <c r="M100" s="29"/>
    </row>
    <row r="101" spans="2:13" s="1" customFormat="1" ht="6.95" customHeight="1">
      <c r="B101" s="41"/>
      <c r="C101" s="42"/>
      <c r="D101" s="42"/>
      <c r="E101" s="42"/>
      <c r="F101" s="42"/>
      <c r="G101" s="42"/>
      <c r="H101" s="42"/>
      <c r="I101" s="42"/>
      <c r="J101" s="42"/>
      <c r="K101" s="42"/>
      <c r="L101" s="42"/>
      <c r="M101" s="29"/>
    </row>
    <row r="105" spans="2:13" s="1" customFormat="1" ht="6.95" customHeight="1">
      <c r="B105" s="43"/>
      <c r="C105" s="44"/>
      <c r="D105" s="44"/>
      <c r="E105" s="44"/>
      <c r="F105" s="44"/>
      <c r="G105" s="44"/>
      <c r="H105" s="44"/>
      <c r="I105" s="44"/>
      <c r="J105" s="44"/>
      <c r="K105" s="44"/>
      <c r="L105" s="44"/>
      <c r="M105" s="29"/>
    </row>
    <row r="106" spans="2:13" s="1" customFormat="1" ht="24.95" customHeight="1">
      <c r="B106" s="29"/>
      <c r="C106" s="21" t="s">
        <v>117</v>
      </c>
      <c r="M106" s="29"/>
    </row>
    <row r="107" spans="2:13" s="1" customFormat="1" ht="6.95" customHeight="1">
      <c r="B107" s="29"/>
      <c r="M107" s="29"/>
    </row>
    <row r="108" spans="2:13" s="1" customFormat="1" ht="12" customHeight="1">
      <c r="B108" s="29"/>
      <c r="C108" s="26" t="s">
        <v>15</v>
      </c>
      <c r="M108" s="29"/>
    </row>
    <row r="109" spans="2:13" s="1" customFormat="1" ht="26.25" customHeight="1">
      <c r="B109" s="29"/>
      <c r="E109" s="326" t="str">
        <f>E7</f>
        <v>Energetická optimalizace objektu pavilonu H v areálu nemocnice Nymburk</v>
      </c>
      <c r="F109" s="327"/>
      <c r="G109" s="327"/>
      <c r="H109" s="327"/>
      <c r="M109" s="29"/>
    </row>
    <row r="110" spans="2:13" s="1" customFormat="1" ht="12" customHeight="1">
      <c r="B110" s="29"/>
      <c r="C110" s="26" t="s">
        <v>103</v>
      </c>
      <c r="M110" s="29"/>
    </row>
    <row r="111" spans="2:13" s="1" customFormat="1" ht="30" customHeight="1">
      <c r="B111" s="29"/>
      <c r="E111" s="303" t="str">
        <f>E9</f>
        <v>2025-09-01 - EO obj. pavilonu H - Nemocnice Nymburk - bourací práce - výplně otvorů</v>
      </c>
      <c r="F111" s="325"/>
      <c r="G111" s="325"/>
      <c r="H111" s="325"/>
      <c r="M111" s="29"/>
    </row>
    <row r="112" spans="2:13" s="1" customFormat="1" ht="6.95" customHeight="1">
      <c r="B112" s="29"/>
      <c r="M112" s="29"/>
    </row>
    <row r="113" spans="2:65" s="1" customFormat="1" ht="12" customHeight="1">
      <c r="B113" s="29"/>
      <c r="C113" s="26" t="s">
        <v>19</v>
      </c>
      <c r="F113" s="24" t="str">
        <f>F12</f>
        <v>Nymburk</v>
      </c>
      <c r="I113" s="26" t="s">
        <v>21</v>
      </c>
      <c r="J113" s="49" t="str">
        <f>IF(J12="","",J12)</f>
        <v>16. 9. 2025</v>
      </c>
      <c r="M113" s="29"/>
    </row>
    <row r="114" spans="2:65" s="1" customFormat="1" ht="6.95" customHeight="1">
      <c r="B114" s="29"/>
      <c r="M114" s="29"/>
    </row>
    <row r="115" spans="2:65" s="1" customFormat="1" ht="15.2" customHeight="1">
      <c r="B115" s="29"/>
      <c r="C115" s="26" t="s">
        <v>23</v>
      </c>
      <c r="F115" s="24" t="str">
        <f>E15</f>
        <v xml:space="preserve"> </v>
      </c>
      <c r="I115" s="26" t="s">
        <v>28</v>
      </c>
      <c r="J115" s="27" t="str">
        <f>E21</f>
        <v>Atelier 87 s.r.o.</v>
      </c>
      <c r="M115" s="29"/>
    </row>
    <row r="116" spans="2:65" s="1" customFormat="1" ht="25.7" customHeight="1">
      <c r="B116" s="29"/>
      <c r="C116" s="26" t="s">
        <v>27</v>
      </c>
      <c r="F116" s="24" t="str">
        <f>IF(E18="","",E18)</f>
        <v xml:space="preserve"> </v>
      </c>
      <c r="I116" s="26" t="s">
        <v>31</v>
      </c>
      <c r="J116" s="27" t="str">
        <f>E24</f>
        <v>Ing. Kateřina Petlíková, Ph.D.</v>
      </c>
      <c r="M116" s="29"/>
    </row>
    <row r="117" spans="2:65" s="1" customFormat="1" ht="10.35" customHeight="1">
      <c r="B117" s="29"/>
      <c r="M117" s="29"/>
    </row>
    <row r="118" spans="2:65" s="10" customFormat="1" ht="29.25" customHeight="1">
      <c r="B118" s="110"/>
      <c r="C118" s="111" t="s">
        <v>118</v>
      </c>
      <c r="D118" s="112" t="s">
        <v>59</v>
      </c>
      <c r="E118" s="112" t="s">
        <v>55</v>
      </c>
      <c r="F118" s="112" t="s">
        <v>56</v>
      </c>
      <c r="G118" s="112" t="s">
        <v>119</v>
      </c>
      <c r="H118" s="112" t="s">
        <v>120</v>
      </c>
      <c r="I118" s="112" t="s">
        <v>121</v>
      </c>
      <c r="J118" s="112" t="s">
        <v>122</v>
      </c>
      <c r="K118" s="112" t="s">
        <v>111</v>
      </c>
      <c r="L118" s="113" t="s">
        <v>123</v>
      </c>
      <c r="M118" s="110"/>
      <c r="N118" s="56" t="s">
        <v>1</v>
      </c>
      <c r="O118" s="57" t="s">
        <v>38</v>
      </c>
      <c r="P118" s="57" t="s">
        <v>124</v>
      </c>
      <c r="Q118" s="57" t="s">
        <v>125</v>
      </c>
      <c r="R118" s="57" t="s">
        <v>126</v>
      </c>
      <c r="S118" s="57" t="s">
        <v>127</v>
      </c>
      <c r="T118" s="57" t="s">
        <v>128</v>
      </c>
      <c r="U118" s="57" t="s">
        <v>129</v>
      </c>
      <c r="V118" s="57" t="s">
        <v>130</v>
      </c>
      <c r="W118" s="57" t="s">
        <v>131</v>
      </c>
      <c r="X118" s="58" t="s">
        <v>132</v>
      </c>
    </row>
    <row r="119" spans="2:65" s="1" customFormat="1" ht="22.9" customHeight="1">
      <c r="B119" s="29"/>
      <c r="C119" s="61" t="s">
        <v>133</v>
      </c>
      <c r="K119" s="114">
        <f>BK119</f>
        <v>0</v>
      </c>
      <c r="M119" s="29"/>
      <c r="N119" s="59"/>
      <c r="O119" s="50"/>
      <c r="P119" s="50"/>
      <c r="Q119" s="115">
        <f>Q120</f>
        <v>0</v>
      </c>
      <c r="R119" s="115">
        <f>R120</f>
        <v>0</v>
      </c>
      <c r="S119" s="50"/>
      <c r="T119" s="116">
        <f>T120</f>
        <v>159.15963000000002</v>
      </c>
      <c r="U119" s="50"/>
      <c r="V119" s="116">
        <f>V120</f>
        <v>0</v>
      </c>
      <c r="W119" s="50"/>
      <c r="X119" s="117">
        <f>X120</f>
        <v>8.9826299999999986</v>
      </c>
      <c r="AT119" s="17" t="s">
        <v>75</v>
      </c>
      <c r="AU119" s="17" t="s">
        <v>113</v>
      </c>
      <c r="BK119" s="118">
        <f>BK120</f>
        <v>0</v>
      </c>
    </row>
    <row r="120" spans="2:65" s="11" customFormat="1" ht="25.9" customHeight="1">
      <c r="B120" s="119"/>
      <c r="D120" s="120" t="s">
        <v>75</v>
      </c>
      <c r="E120" s="121" t="s">
        <v>134</v>
      </c>
      <c r="F120" s="121" t="s">
        <v>135</v>
      </c>
      <c r="K120" s="122">
        <f>BK120</f>
        <v>0</v>
      </c>
      <c r="M120" s="119"/>
      <c r="N120" s="123"/>
      <c r="Q120" s="124">
        <f>Q121+Q172</f>
        <v>0</v>
      </c>
      <c r="R120" s="124">
        <f>R121+R172</f>
        <v>0</v>
      </c>
      <c r="T120" s="125">
        <f>T121+T172</f>
        <v>159.15963000000002</v>
      </c>
      <c r="V120" s="125">
        <f>V121+V172</f>
        <v>0</v>
      </c>
      <c r="X120" s="126">
        <f>X121+X172</f>
        <v>8.9826299999999986</v>
      </c>
      <c r="AR120" s="120" t="s">
        <v>84</v>
      </c>
      <c r="AT120" s="127" t="s">
        <v>75</v>
      </c>
      <c r="AU120" s="127" t="s">
        <v>76</v>
      </c>
      <c r="AY120" s="120" t="s">
        <v>136</v>
      </c>
      <c r="BK120" s="128">
        <f>BK121+BK172</f>
        <v>0</v>
      </c>
    </row>
    <row r="121" spans="2:65" s="11" customFormat="1" ht="22.9" customHeight="1">
      <c r="B121" s="119"/>
      <c r="D121" s="120" t="s">
        <v>75</v>
      </c>
      <c r="E121" s="129" t="s">
        <v>137</v>
      </c>
      <c r="F121" s="129" t="s">
        <v>138</v>
      </c>
      <c r="K121" s="130">
        <f>BK121</f>
        <v>0</v>
      </c>
      <c r="M121" s="119"/>
      <c r="N121" s="123"/>
      <c r="Q121" s="124">
        <f>SUM(Q122:Q171)</f>
        <v>0</v>
      </c>
      <c r="R121" s="124">
        <f>SUM(R122:R171)</f>
        <v>0</v>
      </c>
      <c r="T121" s="125">
        <f>SUM(T122:T171)</f>
        <v>124.93440000000001</v>
      </c>
      <c r="V121" s="125">
        <f>SUM(V122:V171)</f>
        <v>0</v>
      </c>
      <c r="X121" s="126">
        <f>SUM(X122:X171)</f>
        <v>8.9826299999999986</v>
      </c>
      <c r="AR121" s="120" t="s">
        <v>84</v>
      </c>
      <c r="AT121" s="127" t="s">
        <v>75</v>
      </c>
      <c r="AU121" s="127" t="s">
        <v>84</v>
      </c>
      <c r="AY121" s="120" t="s">
        <v>136</v>
      </c>
      <c r="BK121" s="128">
        <f>SUM(BK122:BK171)</f>
        <v>0</v>
      </c>
    </row>
    <row r="122" spans="2:65" s="1" customFormat="1" ht="24.2" customHeight="1">
      <c r="B122" s="29"/>
      <c r="C122" s="131" t="s">
        <v>84</v>
      </c>
      <c r="D122" s="131" t="s">
        <v>139</v>
      </c>
      <c r="E122" s="132" t="s">
        <v>140</v>
      </c>
      <c r="F122" s="133" t="s">
        <v>141</v>
      </c>
      <c r="G122" s="134" t="s">
        <v>142</v>
      </c>
      <c r="H122" s="135">
        <v>6.21</v>
      </c>
      <c r="I122" s="136">
        <v>0</v>
      </c>
      <c r="J122" s="136">
        <v>0</v>
      </c>
      <c r="K122" s="136">
        <f>ROUND(P122*H122,2)</f>
        <v>0</v>
      </c>
      <c r="L122" s="133" t="s">
        <v>143</v>
      </c>
      <c r="M122" s="29"/>
      <c r="N122" s="137" t="s">
        <v>1</v>
      </c>
      <c r="O122" s="138" t="s">
        <v>39</v>
      </c>
      <c r="P122" s="139">
        <f>I122+J122</f>
        <v>0</v>
      </c>
      <c r="Q122" s="139">
        <f>ROUND(I122*H122,2)</f>
        <v>0</v>
      </c>
      <c r="R122" s="139">
        <f>ROUND(J122*H122,2)</f>
        <v>0</v>
      </c>
      <c r="S122" s="140">
        <v>1.5</v>
      </c>
      <c r="T122" s="140">
        <f>S122*H122</f>
        <v>9.3149999999999995</v>
      </c>
      <c r="U122" s="140">
        <v>0</v>
      </c>
      <c r="V122" s="140">
        <f>U122*H122</f>
        <v>0</v>
      </c>
      <c r="W122" s="140">
        <v>7.2999999999999995E-2</v>
      </c>
      <c r="X122" s="141">
        <f>W122*H122</f>
        <v>0.45332999999999996</v>
      </c>
      <c r="AR122" s="142" t="s">
        <v>144</v>
      </c>
      <c r="AT122" s="142" t="s">
        <v>139</v>
      </c>
      <c r="AU122" s="142" t="s">
        <v>86</v>
      </c>
      <c r="AY122" s="17" t="s">
        <v>136</v>
      </c>
      <c r="BE122" s="143">
        <f>IF(O122="základní",K122,0)</f>
        <v>0</v>
      </c>
      <c r="BF122" s="143">
        <f>IF(O122="snížená",K122,0)</f>
        <v>0</v>
      </c>
      <c r="BG122" s="143">
        <f>IF(O122="zákl. přenesená",K122,0)</f>
        <v>0</v>
      </c>
      <c r="BH122" s="143">
        <f>IF(O122="sníž. přenesená",K122,0)</f>
        <v>0</v>
      </c>
      <c r="BI122" s="143">
        <f>IF(O122="nulová",K122,0)</f>
        <v>0</v>
      </c>
      <c r="BJ122" s="17" t="s">
        <v>84</v>
      </c>
      <c r="BK122" s="143">
        <f>ROUND(P122*H122,2)</f>
        <v>0</v>
      </c>
      <c r="BL122" s="17" t="s">
        <v>144</v>
      </c>
      <c r="BM122" s="142" t="s">
        <v>145</v>
      </c>
    </row>
    <row r="123" spans="2:65" s="12" customFormat="1">
      <c r="B123" s="144"/>
      <c r="D123" s="145" t="s">
        <v>146</v>
      </c>
      <c r="E123" s="146" t="s">
        <v>1</v>
      </c>
      <c r="F123" s="147" t="s">
        <v>147</v>
      </c>
      <c r="H123" s="146" t="s">
        <v>1</v>
      </c>
      <c r="M123" s="144"/>
      <c r="N123" s="148"/>
      <c r="X123" s="149"/>
      <c r="AT123" s="146" t="s">
        <v>146</v>
      </c>
      <c r="AU123" s="146" t="s">
        <v>86</v>
      </c>
      <c r="AV123" s="12" t="s">
        <v>84</v>
      </c>
      <c r="AW123" s="12" t="s">
        <v>5</v>
      </c>
      <c r="AX123" s="12" t="s">
        <v>76</v>
      </c>
      <c r="AY123" s="146" t="s">
        <v>136</v>
      </c>
    </row>
    <row r="124" spans="2:65" s="12" customFormat="1">
      <c r="B124" s="144"/>
      <c r="D124" s="145" t="s">
        <v>146</v>
      </c>
      <c r="E124" s="146" t="s">
        <v>1</v>
      </c>
      <c r="F124" s="147" t="s">
        <v>148</v>
      </c>
      <c r="H124" s="146" t="s">
        <v>1</v>
      </c>
      <c r="M124" s="144"/>
      <c r="N124" s="148"/>
      <c r="X124" s="149"/>
      <c r="AT124" s="146" t="s">
        <v>146</v>
      </c>
      <c r="AU124" s="146" t="s">
        <v>86</v>
      </c>
      <c r="AV124" s="12" t="s">
        <v>84</v>
      </c>
      <c r="AW124" s="12" t="s">
        <v>5</v>
      </c>
      <c r="AX124" s="12" t="s">
        <v>76</v>
      </c>
      <c r="AY124" s="146" t="s">
        <v>136</v>
      </c>
    </row>
    <row r="125" spans="2:65" s="13" customFormat="1">
      <c r="B125" s="150"/>
      <c r="D125" s="145" t="s">
        <v>146</v>
      </c>
      <c r="E125" s="151" t="s">
        <v>1</v>
      </c>
      <c r="F125" s="152" t="s">
        <v>149</v>
      </c>
      <c r="H125" s="153">
        <v>1.08</v>
      </c>
      <c r="M125" s="150"/>
      <c r="N125" s="154"/>
      <c r="X125" s="155"/>
      <c r="AT125" s="151" t="s">
        <v>146</v>
      </c>
      <c r="AU125" s="151" t="s">
        <v>86</v>
      </c>
      <c r="AV125" s="13" t="s">
        <v>86</v>
      </c>
      <c r="AW125" s="13" t="s">
        <v>5</v>
      </c>
      <c r="AX125" s="13" t="s">
        <v>76</v>
      </c>
      <c r="AY125" s="151" t="s">
        <v>136</v>
      </c>
    </row>
    <row r="126" spans="2:65" s="12" customFormat="1">
      <c r="B126" s="144"/>
      <c r="D126" s="145" t="s">
        <v>146</v>
      </c>
      <c r="E126" s="146" t="s">
        <v>1</v>
      </c>
      <c r="F126" s="147" t="s">
        <v>150</v>
      </c>
      <c r="H126" s="146" t="s">
        <v>1</v>
      </c>
      <c r="M126" s="144"/>
      <c r="N126" s="148"/>
      <c r="X126" s="149"/>
      <c r="AT126" s="146" t="s">
        <v>146</v>
      </c>
      <c r="AU126" s="146" t="s">
        <v>86</v>
      </c>
      <c r="AV126" s="12" t="s">
        <v>84</v>
      </c>
      <c r="AW126" s="12" t="s">
        <v>5</v>
      </c>
      <c r="AX126" s="12" t="s">
        <v>76</v>
      </c>
      <c r="AY126" s="146" t="s">
        <v>136</v>
      </c>
    </row>
    <row r="127" spans="2:65" s="12" customFormat="1">
      <c r="B127" s="144"/>
      <c r="D127" s="145" t="s">
        <v>146</v>
      </c>
      <c r="E127" s="146" t="s">
        <v>1</v>
      </c>
      <c r="F127" s="147" t="s">
        <v>148</v>
      </c>
      <c r="H127" s="146" t="s">
        <v>1</v>
      </c>
      <c r="M127" s="144"/>
      <c r="N127" s="148"/>
      <c r="X127" s="149"/>
      <c r="AT127" s="146" t="s">
        <v>146</v>
      </c>
      <c r="AU127" s="146" t="s">
        <v>86</v>
      </c>
      <c r="AV127" s="12" t="s">
        <v>84</v>
      </c>
      <c r="AW127" s="12" t="s">
        <v>5</v>
      </c>
      <c r="AX127" s="12" t="s">
        <v>76</v>
      </c>
      <c r="AY127" s="146" t="s">
        <v>136</v>
      </c>
    </row>
    <row r="128" spans="2:65" s="13" customFormat="1">
      <c r="B128" s="150"/>
      <c r="D128" s="145" t="s">
        <v>146</v>
      </c>
      <c r="E128" s="151" t="s">
        <v>1</v>
      </c>
      <c r="F128" s="152" t="s">
        <v>151</v>
      </c>
      <c r="H128" s="153">
        <v>1.62</v>
      </c>
      <c r="M128" s="150"/>
      <c r="N128" s="154"/>
      <c r="X128" s="155"/>
      <c r="AT128" s="151" t="s">
        <v>146</v>
      </c>
      <c r="AU128" s="151" t="s">
        <v>86</v>
      </c>
      <c r="AV128" s="13" t="s">
        <v>86</v>
      </c>
      <c r="AW128" s="13" t="s">
        <v>5</v>
      </c>
      <c r="AX128" s="13" t="s">
        <v>76</v>
      </c>
      <c r="AY128" s="151" t="s">
        <v>136</v>
      </c>
    </row>
    <row r="129" spans="2:65" s="12" customFormat="1">
      <c r="B129" s="144"/>
      <c r="D129" s="145" t="s">
        <v>146</v>
      </c>
      <c r="E129" s="146" t="s">
        <v>1</v>
      </c>
      <c r="F129" s="147" t="s">
        <v>152</v>
      </c>
      <c r="H129" s="146" t="s">
        <v>1</v>
      </c>
      <c r="M129" s="144"/>
      <c r="N129" s="148"/>
      <c r="X129" s="149"/>
      <c r="AT129" s="146" t="s">
        <v>146</v>
      </c>
      <c r="AU129" s="146" t="s">
        <v>86</v>
      </c>
      <c r="AV129" s="12" t="s">
        <v>84</v>
      </c>
      <c r="AW129" s="12" t="s">
        <v>5</v>
      </c>
      <c r="AX129" s="12" t="s">
        <v>76</v>
      </c>
      <c r="AY129" s="146" t="s">
        <v>136</v>
      </c>
    </row>
    <row r="130" spans="2:65" s="12" customFormat="1">
      <c r="B130" s="144"/>
      <c r="D130" s="145" t="s">
        <v>146</v>
      </c>
      <c r="E130" s="146" t="s">
        <v>1</v>
      </c>
      <c r="F130" s="147" t="s">
        <v>148</v>
      </c>
      <c r="H130" s="146" t="s">
        <v>1</v>
      </c>
      <c r="M130" s="144"/>
      <c r="N130" s="148"/>
      <c r="X130" s="149"/>
      <c r="AT130" s="146" t="s">
        <v>146</v>
      </c>
      <c r="AU130" s="146" t="s">
        <v>86</v>
      </c>
      <c r="AV130" s="12" t="s">
        <v>84</v>
      </c>
      <c r="AW130" s="12" t="s">
        <v>5</v>
      </c>
      <c r="AX130" s="12" t="s">
        <v>76</v>
      </c>
      <c r="AY130" s="146" t="s">
        <v>136</v>
      </c>
    </row>
    <row r="131" spans="2:65" s="13" customFormat="1">
      <c r="B131" s="150"/>
      <c r="D131" s="145" t="s">
        <v>146</v>
      </c>
      <c r="E131" s="151" t="s">
        <v>1</v>
      </c>
      <c r="F131" s="152" t="s">
        <v>153</v>
      </c>
      <c r="H131" s="153">
        <v>0.54</v>
      </c>
      <c r="M131" s="150"/>
      <c r="N131" s="154"/>
      <c r="X131" s="155"/>
      <c r="AT131" s="151" t="s">
        <v>146</v>
      </c>
      <c r="AU131" s="151" t="s">
        <v>86</v>
      </c>
      <c r="AV131" s="13" t="s">
        <v>86</v>
      </c>
      <c r="AW131" s="13" t="s">
        <v>5</v>
      </c>
      <c r="AX131" s="13" t="s">
        <v>76</v>
      </c>
      <c r="AY131" s="151" t="s">
        <v>136</v>
      </c>
    </row>
    <row r="132" spans="2:65" s="12" customFormat="1">
      <c r="B132" s="144"/>
      <c r="D132" s="145" t="s">
        <v>146</v>
      </c>
      <c r="E132" s="146" t="s">
        <v>1</v>
      </c>
      <c r="F132" s="147" t="s">
        <v>154</v>
      </c>
      <c r="H132" s="146" t="s">
        <v>1</v>
      </c>
      <c r="M132" s="144"/>
      <c r="N132" s="148"/>
      <c r="X132" s="149"/>
      <c r="AT132" s="146" t="s">
        <v>146</v>
      </c>
      <c r="AU132" s="146" t="s">
        <v>86</v>
      </c>
      <c r="AV132" s="12" t="s">
        <v>84</v>
      </c>
      <c r="AW132" s="12" t="s">
        <v>5</v>
      </c>
      <c r="AX132" s="12" t="s">
        <v>76</v>
      </c>
      <c r="AY132" s="146" t="s">
        <v>136</v>
      </c>
    </row>
    <row r="133" spans="2:65" s="12" customFormat="1">
      <c r="B133" s="144"/>
      <c r="D133" s="145" t="s">
        <v>146</v>
      </c>
      <c r="E133" s="146" t="s">
        <v>1</v>
      </c>
      <c r="F133" s="147" t="s">
        <v>148</v>
      </c>
      <c r="H133" s="146" t="s">
        <v>1</v>
      </c>
      <c r="M133" s="144"/>
      <c r="N133" s="148"/>
      <c r="X133" s="149"/>
      <c r="AT133" s="146" t="s">
        <v>146</v>
      </c>
      <c r="AU133" s="146" t="s">
        <v>86</v>
      </c>
      <c r="AV133" s="12" t="s">
        <v>84</v>
      </c>
      <c r="AW133" s="12" t="s">
        <v>5</v>
      </c>
      <c r="AX133" s="12" t="s">
        <v>76</v>
      </c>
      <c r="AY133" s="146" t="s">
        <v>136</v>
      </c>
    </row>
    <row r="134" spans="2:65" s="13" customFormat="1">
      <c r="B134" s="150"/>
      <c r="D134" s="145" t="s">
        <v>146</v>
      </c>
      <c r="E134" s="151" t="s">
        <v>1</v>
      </c>
      <c r="F134" s="152" t="s">
        <v>155</v>
      </c>
      <c r="H134" s="153">
        <v>2.16</v>
      </c>
      <c r="M134" s="150"/>
      <c r="N134" s="154"/>
      <c r="X134" s="155"/>
      <c r="AT134" s="151" t="s">
        <v>146</v>
      </c>
      <c r="AU134" s="151" t="s">
        <v>86</v>
      </c>
      <c r="AV134" s="13" t="s">
        <v>86</v>
      </c>
      <c r="AW134" s="13" t="s">
        <v>5</v>
      </c>
      <c r="AX134" s="13" t="s">
        <v>76</v>
      </c>
      <c r="AY134" s="151" t="s">
        <v>136</v>
      </c>
    </row>
    <row r="135" spans="2:65" s="12" customFormat="1">
      <c r="B135" s="144"/>
      <c r="D135" s="145" t="s">
        <v>146</v>
      </c>
      <c r="E135" s="146" t="s">
        <v>1</v>
      </c>
      <c r="F135" s="147" t="s">
        <v>156</v>
      </c>
      <c r="H135" s="146" t="s">
        <v>1</v>
      </c>
      <c r="M135" s="144"/>
      <c r="N135" s="148"/>
      <c r="X135" s="149"/>
      <c r="AT135" s="146" t="s">
        <v>146</v>
      </c>
      <c r="AU135" s="146" t="s">
        <v>86</v>
      </c>
      <c r="AV135" s="12" t="s">
        <v>84</v>
      </c>
      <c r="AW135" s="12" t="s">
        <v>5</v>
      </c>
      <c r="AX135" s="12" t="s">
        <v>76</v>
      </c>
      <c r="AY135" s="146" t="s">
        <v>136</v>
      </c>
    </row>
    <row r="136" spans="2:65" s="13" customFormat="1">
      <c r="B136" s="150"/>
      <c r="D136" s="145" t="s">
        <v>146</v>
      </c>
      <c r="E136" s="151" t="s">
        <v>1</v>
      </c>
      <c r="F136" s="152" t="s">
        <v>157</v>
      </c>
      <c r="H136" s="153">
        <v>0.81</v>
      </c>
      <c r="M136" s="150"/>
      <c r="N136" s="154"/>
      <c r="X136" s="155"/>
      <c r="AT136" s="151" t="s">
        <v>146</v>
      </c>
      <c r="AU136" s="151" t="s">
        <v>86</v>
      </c>
      <c r="AV136" s="13" t="s">
        <v>86</v>
      </c>
      <c r="AW136" s="13" t="s">
        <v>5</v>
      </c>
      <c r="AX136" s="13" t="s">
        <v>76</v>
      </c>
      <c r="AY136" s="151" t="s">
        <v>136</v>
      </c>
    </row>
    <row r="137" spans="2:65" s="14" customFormat="1">
      <c r="B137" s="156"/>
      <c r="D137" s="145" t="s">
        <v>146</v>
      </c>
      <c r="E137" s="157" t="s">
        <v>1</v>
      </c>
      <c r="F137" s="158" t="s">
        <v>158</v>
      </c>
      <c r="H137" s="159">
        <v>6.2100000000000009</v>
      </c>
      <c r="M137" s="156"/>
      <c r="N137" s="160"/>
      <c r="X137" s="161"/>
      <c r="AT137" s="157" t="s">
        <v>146</v>
      </c>
      <c r="AU137" s="157" t="s">
        <v>86</v>
      </c>
      <c r="AV137" s="14" t="s">
        <v>144</v>
      </c>
      <c r="AW137" s="14" t="s">
        <v>5</v>
      </c>
      <c r="AX137" s="14" t="s">
        <v>84</v>
      </c>
      <c r="AY137" s="157" t="s">
        <v>136</v>
      </c>
    </row>
    <row r="138" spans="2:65" s="1" customFormat="1" ht="24.2" customHeight="1">
      <c r="B138" s="29"/>
      <c r="C138" s="131" t="s">
        <v>86</v>
      </c>
      <c r="D138" s="131" t="s">
        <v>139</v>
      </c>
      <c r="E138" s="132" t="s">
        <v>159</v>
      </c>
      <c r="F138" s="133" t="s">
        <v>160</v>
      </c>
      <c r="G138" s="134" t="s">
        <v>142</v>
      </c>
      <c r="H138" s="135">
        <v>43.74</v>
      </c>
      <c r="I138" s="136">
        <v>0</v>
      </c>
      <c r="J138" s="136">
        <v>0</v>
      </c>
      <c r="K138" s="136">
        <f>ROUND(P138*H138,2)</f>
        <v>0</v>
      </c>
      <c r="L138" s="133" t="s">
        <v>143</v>
      </c>
      <c r="M138" s="29"/>
      <c r="N138" s="137" t="s">
        <v>1</v>
      </c>
      <c r="O138" s="138" t="s">
        <v>39</v>
      </c>
      <c r="P138" s="139">
        <f>I138+J138</f>
        <v>0</v>
      </c>
      <c r="Q138" s="139">
        <f>ROUND(I138*H138,2)</f>
        <v>0</v>
      </c>
      <c r="R138" s="139">
        <f>ROUND(J138*H138,2)</f>
        <v>0</v>
      </c>
      <c r="S138" s="140">
        <v>0.91</v>
      </c>
      <c r="T138" s="140">
        <f>S138*H138</f>
        <v>39.803400000000003</v>
      </c>
      <c r="U138" s="140">
        <v>0</v>
      </c>
      <c r="V138" s="140">
        <f>U138*H138</f>
        <v>0</v>
      </c>
      <c r="W138" s="140">
        <v>5.8999999999999997E-2</v>
      </c>
      <c r="X138" s="141">
        <f>W138*H138</f>
        <v>2.58066</v>
      </c>
      <c r="AR138" s="142" t="s">
        <v>144</v>
      </c>
      <c r="AT138" s="142" t="s">
        <v>139</v>
      </c>
      <c r="AU138" s="142" t="s">
        <v>86</v>
      </c>
      <c r="AY138" s="17" t="s">
        <v>136</v>
      </c>
      <c r="BE138" s="143">
        <f>IF(O138="základní",K138,0)</f>
        <v>0</v>
      </c>
      <c r="BF138" s="143">
        <f>IF(O138="snížená",K138,0)</f>
        <v>0</v>
      </c>
      <c r="BG138" s="143">
        <f>IF(O138="zákl. přenesená",K138,0)</f>
        <v>0</v>
      </c>
      <c r="BH138" s="143">
        <f>IF(O138="sníž. přenesená",K138,0)</f>
        <v>0</v>
      </c>
      <c r="BI138" s="143">
        <f>IF(O138="nulová",K138,0)</f>
        <v>0</v>
      </c>
      <c r="BJ138" s="17" t="s">
        <v>84</v>
      </c>
      <c r="BK138" s="143">
        <f>ROUND(P138*H138,2)</f>
        <v>0</v>
      </c>
      <c r="BL138" s="17" t="s">
        <v>144</v>
      </c>
      <c r="BM138" s="142" t="s">
        <v>161</v>
      </c>
    </row>
    <row r="139" spans="2:65" s="12" customFormat="1">
      <c r="B139" s="144"/>
      <c r="D139" s="145" t="s">
        <v>146</v>
      </c>
      <c r="E139" s="146" t="s">
        <v>1</v>
      </c>
      <c r="F139" s="147" t="s">
        <v>147</v>
      </c>
      <c r="H139" s="146" t="s">
        <v>1</v>
      </c>
      <c r="M139" s="144"/>
      <c r="N139" s="148"/>
      <c r="X139" s="149"/>
      <c r="AT139" s="146" t="s">
        <v>146</v>
      </c>
      <c r="AU139" s="146" t="s">
        <v>86</v>
      </c>
      <c r="AV139" s="12" t="s">
        <v>84</v>
      </c>
      <c r="AW139" s="12" t="s">
        <v>5</v>
      </c>
      <c r="AX139" s="12" t="s">
        <v>76</v>
      </c>
      <c r="AY139" s="146" t="s">
        <v>136</v>
      </c>
    </row>
    <row r="140" spans="2:65" s="12" customFormat="1">
      <c r="B140" s="144"/>
      <c r="D140" s="145" t="s">
        <v>146</v>
      </c>
      <c r="E140" s="146" t="s">
        <v>1</v>
      </c>
      <c r="F140" s="147" t="s">
        <v>162</v>
      </c>
      <c r="H140" s="146" t="s">
        <v>1</v>
      </c>
      <c r="M140" s="144"/>
      <c r="N140" s="148"/>
      <c r="X140" s="149"/>
      <c r="AT140" s="146" t="s">
        <v>146</v>
      </c>
      <c r="AU140" s="146" t="s">
        <v>86</v>
      </c>
      <c r="AV140" s="12" t="s">
        <v>84</v>
      </c>
      <c r="AW140" s="12" t="s">
        <v>5</v>
      </c>
      <c r="AX140" s="12" t="s">
        <v>76</v>
      </c>
      <c r="AY140" s="146" t="s">
        <v>136</v>
      </c>
    </row>
    <row r="141" spans="2:65" s="13" customFormat="1">
      <c r="B141" s="150"/>
      <c r="D141" s="145" t="s">
        <v>146</v>
      </c>
      <c r="E141" s="151" t="s">
        <v>1</v>
      </c>
      <c r="F141" s="152" t="s">
        <v>163</v>
      </c>
      <c r="H141" s="153">
        <v>1.62</v>
      </c>
      <c r="M141" s="150"/>
      <c r="N141" s="154"/>
      <c r="X141" s="155"/>
      <c r="AT141" s="151" t="s">
        <v>146</v>
      </c>
      <c r="AU141" s="151" t="s">
        <v>86</v>
      </c>
      <c r="AV141" s="13" t="s">
        <v>86</v>
      </c>
      <c r="AW141" s="13" t="s">
        <v>5</v>
      </c>
      <c r="AX141" s="13" t="s">
        <v>76</v>
      </c>
      <c r="AY141" s="151" t="s">
        <v>136</v>
      </c>
    </row>
    <row r="142" spans="2:65" s="12" customFormat="1">
      <c r="B142" s="144"/>
      <c r="D142" s="145" t="s">
        <v>146</v>
      </c>
      <c r="E142" s="146" t="s">
        <v>1</v>
      </c>
      <c r="F142" s="147" t="s">
        <v>150</v>
      </c>
      <c r="H142" s="146" t="s">
        <v>1</v>
      </c>
      <c r="M142" s="144"/>
      <c r="N142" s="148"/>
      <c r="X142" s="149"/>
      <c r="AT142" s="146" t="s">
        <v>146</v>
      </c>
      <c r="AU142" s="146" t="s">
        <v>86</v>
      </c>
      <c r="AV142" s="12" t="s">
        <v>84</v>
      </c>
      <c r="AW142" s="12" t="s">
        <v>5</v>
      </c>
      <c r="AX142" s="12" t="s">
        <v>76</v>
      </c>
      <c r="AY142" s="146" t="s">
        <v>136</v>
      </c>
    </row>
    <row r="143" spans="2:65" s="12" customFormat="1">
      <c r="B143" s="144"/>
      <c r="D143" s="145" t="s">
        <v>146</v>
      </c>
      <c r="E143" s="146" t="s">
        <v>1</v>
      </c>
      <c r="F143" s="147" t="s">
        <v>164</v>
      </c>
      <c r="H143" s="146" t="s">
        <v>1</v>
      </c>
      <c r="M143" s="144"/>
      <c r="N143" s="148"/>
      <c r="X143" s="149"/>
      <c r="AT143" s="146" t="s">
        <v>146</v>
      </c>
      <c r="AU143" s="146" t="s">
        <v>86</v>
      </c>
      <c r="AV143" s="12" t="s">
        <v>84</v>
      </c>
      <c r="AW143" s="12" t="s">
        <v>5</v>
      </c>
      <c r="AX143" s="12" t="s">
        <v>76</v>
      </c>
      <c r="AY143" s="146" t="s">
        <v>136</v>
      </c>
    </row>
    <row r="144" spans="2:65" s="13" customFormat="1">
      <c r="B144" s="150"/>
      <c r="D144" s="145" t="s">
        <v>146</v>
      </c>
      <c r="E144" s="151" t="s">
        <v>1</v>
      </c>
      <c r="F144" s="152" t="s">
        <v>165</v>
      </c>
      <c r="H144" s="153">
        <v>25.92</v>
      </c>
      <c r="M144" s="150"/>
      <c r="N144" s="154"/>
      <c r="X144" s="155"/>
      <c r="AT144" s="151" t="s">
        <v>146</v>
      </c>
      <c r="AU144" s="151" t="s">
        <v>86</v>
      </c>
      <c r="AV144" s="13" t="s">
        <v>86</v>
      </c>
      <c r="AW144" s="13" t="s">
        <v>5</v>
      </c>
      <c r="AX144" s="13" t="s">
        <v>76</v>
      </c>
      <c r="AY144" s="151" t="s">
        <v>136</v>
      </c>
    </row>
    <row r="145" spans="2:65" s="12" customFormat="1">
      <c r="B145" s="144"/>
      <c r="D145" s="145" t="s">
        <v>146</v>
      </c>
      <c r="E145" s="146" t="s">
        <v>1</v>
      </c>
      <c r="F145" s="147" t="s">
        <v>152</v>
      </c>
      <c r="H145" s="146" t="s">
        <v>1</v>
      </c>
      <c r="M145" s="144"/>
      <c r="N145" s="148"/>
      <c r="X145" s="149"/>
      <c r="AT145" s="146" t="s">
        <v>146</v>
      </c>
      <c r="AU145" s="146" t="s">
        <v>86</v>
      </c>
      <c r="AV145" s="12" t="s">
        <v>84</v>
      </c>
      <c r="AW145" s="12" t="s">
        <v>5</v>
      </c>
      <c r="AX145" s="12" t="s">
        <v>76</v>
      </c>
      <c r="AY145" s="146" t="s">
        <v>136</v>
      </c>
    </row>
    <row r="146" spans="2:65" s="12" customFormat="1">
      <c r="B146" s="144"/>
      <c r="D146" s="145" t="s">
        <v>146</v>
      </c>
      <c r="E146" s="146" t="s">
        <v>1</v>
      </c>
      <c r="F146" s="147" t="s">
        <v>164</v>
      </c>
      <c r="H146" s="146" t="s">
        <v>1</v>
      </c>
      <c r="M146" s="144"/>
      <c r="N146" s="148"/>
      <c r="X146" s="149"/>
      <c r="AT146" s="146" t="s">
        <v>146</v>
      </c>
      <c r="AU146" s="146" t="s">
        <v>86</v>
      </c>
      <c r="AV146" s="12" t="s">
        <v>84</v>
      </c>
      <c r="AW146" s="12" t="s">
        <v>5</v>
      </c>
      <c r="AX146" s="12" t="s">
        <v>76</v>
      </c>
      <c r="AY146" s="146" t="s">
        <v>136</v>
      </c>
    </row>
    <row r="147" spans="2:65" s="13" customFormat="1">
      <c r="B147" s="150"/>
      <c r="D147" s="145" t="s">
        <v>146</v>
      </c>
      <c r="E147" s="151" t="s">
        <v>1</v>
      </c>
      <c r="F147" s="152" t="s">
        <v>166</v>
      </c>
      <c r="H147" s="153">
        <v>4.8600000000000003</v>
      </c>
      <c r="M147" s="150"/>
      <c r="N147" s="154"/>
      <c r="X147" s="155"/>
      <c r="AT147" s="151" t="s">
        <v>146</v>
      </c>
      <c r="AU147" s="151" t="s">
        <v>86</v>
      </c>
      <c r="AV147" s="13" t="s">
        <v>86</v>
      </c>
      <c r="AW147" s="13" t="s">
        <v>5</v>
      </c>
      <c r="AX147" s="13" t="s">
        <v>76</v>
      </c>
      <c r="AY147" s="151" t="s">
        <v>136</v>
      </c>
    </row>
    <row r="148" spans="2:65" s="12" customFormat="1">
      <c r="B148" s="144"/>
      <c r="D148" s="145" t="s">
        <v>146</v>
      </c>
      <c r="E148" s="146" t="s">
        <v>1</v>
      </c>
      <c r="F148" s="147" t="s">
        <v>154</v>
      </c>
      <c r="H148" s="146" t="s">
        <v>1</v>
      </c>
      <c r="M148" s="144"/>
      <c r="N148" s="148"/>
      <c r="X148" s="149"/>
      <c r="AT148" s="146" t="s">
        <v>146</v>
      </c>
      <c r="AU148" s="146" t="s">
        <v>86</v>
      </c>
      <c r="AV148" s="12" t="s">
        <v>84</v>
      </c>
      <c r="AW148" s="12" t="s">
        <v>5</v>
      </c>
      <c r="AX148" s="12" t="s">
        <v>76</v>
      </c>
      <c r="AY148" s="146" t="s">
        <v>136</v>
      </c>
    </row>
    <row r="149" spans="2:65" s="12" customFormat="1">
      <c r="B149" s="144"/>
      <c r="D149" s="145" t="s">
        <v>146</v>
      </c>
      <c r="E149" s="146" t="s">
        <v>1</v>
      </c>
      <c r="F149" s="147" t="s">
        <v>164</v>
      </c>
      <c r="H149" s="146" t="s">
        <v>1</v>
      </c>
      <c r="M149" s="144"/>
      <c r="N149" s="148"/>
      <c r="X149" s="149"/>
      <c r="AT149" s="146" t="s">
        <v>146</v>
      </c>
      <c r="AU149" s="146" t="s">
        <v>86</v>
      </c>
      <c r="AV149" s="12" t="s">
        <v>84</v>
      </c>
      <c r="AW149" s="12" t="s">
        <v>5</v>
      </c>
      <c r="AX149" s="12" t="s">
        <v>76</v>
      </c>
      <c r="AY149" s="146" t="s">
        <v>136</v>
      </c>
    </row>
    <row r="150" spans="2:65" s="13" customFormat="1">
      <c r="B150" s="150"/>
      <c r="D150" s="145" t="s">
        <v>146</v>
      </c>
      <c r="E150" s="151" t="s">
        <v>1</v>
      </c>
      <c r="F150" s="152" t="s">
        <v>167</v>
      </c>
      <c r="H150" s="153">
        <v>11.34</v>
      </c>
      <c r="M150" s="150"/>
      <c r="N150" s="154"/>
      <c r="X150" s="155"/>
      <c r="AT150" s="151" t="s">
        <v>146</v>
      </c>
      <c r="AU150" s="151" t="s">
        <v>86</v>
      </c>
      <c r="AV150" s="13" t="s">
        <v>86</v>
      </c>
      <c r="AW150" s="13" t="s">
        <v>5</v>
      </c>
      <c r="AX150" s="13" t="s">
        <v>76</v>
      </c>
      <c r="AY150" s="151" t="s">
        <v>136</v>
      </c>
    </row>
    <row r="151" spans="2:65" s="14" customFormat="1">
      <c r="B151" s="156"/>
      <c r="D151" s="145" t="s">
        <v>146</v>
      </c>
      <c r="E151" s="157" t="s">
        <v>1</v>
      </c>
      <c r="F151" s="158" t="s">
        <v>158</v>
      </c>
      <c r="H151" s="159">
        <v>43.740000000000009</v>
      </c>
      <c r="M151" s="156"/>
      <c r="N151" s="160"/>
      <c r="X151" s="161"/>
      <c r="AT151" s="157" t="s">
        <v>146</v>
      </c>
      <c r="AU151" s="157" t="s">
        <v>86</v>
      </c>
      <c r="AV151" s="14" t="s">
        <v>144</v>
      </c>
      <c r="AW151" s="14" t="s">
        <v>5</v>
      </c>
      <c r="AX151" s="14" t="s">
        <v>84</v>
      </c>
      <c r="AY151" s="157" t="s">
        <v>136</v>
      </c>
    </row>
    <row r="152" spans="2:65" s="1" customFormat="1" ht="24.2" customHeight="1">
      <c r="B152" s="29"/>
      <c r="C152" s="131" t="s">
        <v>168</v>
      </c>
      <c r="D152" s="131" t="s">
        <v>139</v>
      </c>
      <c r="E152" s="132" t="s">
        <v>169</v>
      </c>
      <c r="F152" s="133" t="s">
        <v>170</v>
      </c>
      <c r="G152" s="134" t="s">
        <v>142</v>
      </c>
      <c r="H152" s="135">
        <v>116.64</v>
      </c>
      <c r="I152" s="136">
        <v>0</v>
      </c>
      <c r="J152" s="136">
        <v>0</v>
      </c>
      <c r="K152" s="136">
        <f>ROUND(P152*H152,2)</f>
        <v>0</v>
      </c>
      <c r="L152" s="133" t="s">
        <v>143</v>
      </c>
      <c r="M152" s="29"/>
      <c r="N152" s="137" t="s">
        <v>1</v>
      </c>
      <c r="O152" s="138" t="s">
        <v>39</v>
      </c>
      <c r="P152" s="139">
        <f>I152+J152</f>
        <v>0</v>
      </c>
      <c r="Q152" s="139">
        <f>ROUND(I152*H152,2)</f>
        <v>0</v>
      </c>
      <c r="R152" s="139">
        <f>ROUND(J152*H152,2)</f>
        <v>0</v>
      </c>
      <c r="S152" s="140">
        <v>0.65</v>
      </c>
      <c r="T152" s="140">
        <f>S152*H152</f>
        <v>75.816000000000003</v>
      </c>
      <c r="U152" s="140">
        <v>0</v>
      </c>
      <c r="V152" s="140">
        <f>U152*H152</f>
        <v>0</v>
      </c>
      <c r="W152" s="140">
        <v>5.0999999999999997E-2</v>
      </c>
      <c r="X152" s="141">
        <f>W152*H152</f>
        <v>5.9486399999999993</v>
      </c>
      <c r="AR152" s="142" t="s">
        <v>144</v>
      </c>
      <c r="AT152" s="142" t="s">
        <v>139</v>
      </c>
      <c r="AU152" s="142" t="s">
        <v>86</v>
      </c>
      <c r="AY152" s="17" t="s">
        <v>136</v>
      </c>
      <c r="BE152" s="143">
        <f>IF(O152="základní",K152,0)</f>
        <v>0</v>
      </c>
      <c r="BF152" s="143">
        <f>IF(O152="snížená",K152,0)</f>
        <v>0</v>
      </c>
      <c r="BG152" s="143">
        <f>IF(O152="zákl. přenesená",K152,0)</f>
        <v>0</v>
      </c>
      <c r="BH152" s="143">
        <f>IF(O152="sníž. přenesená",K152,0)</f>
        <v>0</v>
      </c>
      <c r="BI152" s="143">
        <f>IF(O152="nulová",K152,0)</f>
        <v>0</v>
      </c>
      <c r="BJ152" s="17" t="s">
        <v>84</v>
      </c>
      <c r="BK152" s="143">
        <f>ROUND(P152*H152,2)</f>
        <v>0</v>
      </c>
      <c r="BL152" s="17" t="s">
        <v>144</v>
      </c>
      <c r="BM152" s="142" t="s">
        <v>171</v>
      </c>
    </row>
    <row r="153" spans="2:65" s="12" customFormat="1">
      <c r="B153" s="144"/>
      <c r="D153" s="145" t="s">
        <v>146</v>
      </c>
      <c r="E153" s="146" t="s">
        <v>1</v>
      </c>
      <c r="F153" s="147" t="s">
        <v>147</v>
      </c>
      <c r="H153" s="146" t="s">
        <v>1</v>
      </c>
      <c r="M153" s="144"/>
      <c r="N153" s="148"/>
      <c r="X153" s="149"/>
      <c r="AT153" s="146" t="s">
        <v>146</v>
      </c>
      <c r="AU153" s="146" t="s">
        <v>86</v>
      </c>
      <c r="AV153" s="12" t="s">
        <v>84</v>
      </c>
      <c r="AW153" s="12" t="s">
        <v>5</v>
      </c>
      <c r="AX153" s="12" t="s">
        <v>76</v>
      </c>
      <c r="AY153" s="146" t="s">
        <v>136</v>
      </c>
    </row>
    <row r="154" spans="2:65" s="12" customFormat="1">
      <c r="B154" s="144"/>
      <c r="D154" s="145" t="s">
        <v>146</v>
      </c>
      <c r="E154" s="146" t="s">
        <v>1</v>
      </c>
      <c r="F154" s="147" t="s">
        <v>172</v>
      </c>
      <c r="H154" s="146" t="s">
        <v>1</v>
      </c>
      <c r="M154" s="144"/>
      <c r="N154" s="148"/>
      <c r="X154" s="149"/>
      <c r="AT154" s="146" t="s">
        <v>146</v>
      </c>
      <c r="AU154" s="146" t="s">
        <v>86</v>
      </c>
      <c r="AV154" s="12" t="s">
        <v>84</v>
      </c>
      <c r="AW154" s="12" t="s">
        <v>5</v>
      </c>
      <c r="AX154" s="12" t="s">
        <v>76</v>
      </c>
      <c r="AY154" s="146" t="s">
        <v>136</v>
      </c>
    </row>
    <row r="155" spans="2:65" s="13" customFormat="1">
      <c r="B155" s="150"/>
      <c r="D155" s="145" t="s">
        <v>146</v>
      </c>
      <c r="E155" s="151" t="s">
        <v>1</v>
      </c>
      <c r="F155" s="152" t="s">
        <v>173</v>
      </c>
      <c r="H155" s="153">
        <v>6.48</v>
      </c>
      <c r="M155" s="150"/>
      <c r="N155" s="154"/>
      <c r="X155" s="155"/>
      <c r="AT155" s="151" t="s">
        <v>146</v>
      </c>
      <c r="AU155" s="151" t="s">
        <v>86</v>
      </c>
      <c r="AV155" s="13" t="s">
        <v>86</v>
      </c>
      <c r="AW155" s="13" t="s">
        <v>5</v>
      </c>
      <c r="AX155" s="13" t="s">
        <v>76</v>
      </c>
      <c r="AY155" s="151" t="s">
        <v>136</v>
      </c>
    </row>
    <row r="156" spans="2:65" s="12" customFormat="1">
      <c r="B156" s="144"/>
      <c r="D156" s="145" t="s">
        <v>146</v>
      </c>
      <c r="E156" s="146" t="s">
        <v>1</v>
      </c>
      <c r="F156" s="147" t="s">
        <v>150</v>
      </c>
      <c r="H156" s="146" t="s">
        <v>1</v>
      </c>
      <c r="M156" s="144"/>
      <c r="N156" s="148"/>
      <c r="X156" s="149"/>
      <c r="AT156" s="146" t="s">
        <v>146</v>
      </c>
      <c r="AU156" s="146" t="s">
        <v>86</v>
      </c>
      <c r="AV156" s="12" t="s">
        <v>84</v>
      </c>
      <c r="AW156" s="12" t="s">
        <v>5</v>
      </c>
      <c r="AX156" s="12" t="s">
        <v>76</v>
      </c>
      <c r="AY156" s="146" t="s">
        <v>136</v>
      </c>
    </row>
    <row r="157" spans="2:65" s="12" customFormat="1">
      <c r="B157" s="144"/>
      <c r="D157" s="145" t="s">
        <v>146</v>
      </c>
      <c r="E157" s="146" t="s">
        <v>1</v>
      </c>
      <c r="F157" s="147" t="s">
        <v>172</v>
      </c>
      <c r="H157" s="146" t="s">
        <v>1</v>
      </c>
      <c r="M157" s="144"/>
      <c r="N157" s="148"/>
      <c r="X157" s="149"/>
      <c r="AT157" s="146" t="s">
        <v>146</v>
      </c>
      <c r="AU157" s="146" t="s">
        <v>86</v>
      </c>
      <c r="AV157" s="12" t="s">
        <v>84</v>
      </c>
      <c r="AW157" s="12" t="s">
        <v>5</v>
      </c>
      <c r="AX157" s="12" t="s">
        <v>76</v>
      </c>
      <c r="AY157" s="146" t="s">
        <v>136</v>
      </c>
    </row>
    <row r="158" spans="2:65" s="13" customFormat="1">
      <c r="B158" s="150"/>
      <c r="D158" s="145" t="s">
        <v>146</v>
      </c>
      <c r="E158" s="151" t="s">
        <v>1</v>
      </c>
      <c r="F158" s="152" t="s">
        <v>174</v>
      </c>
      <c r="H158" s="153">
        <v>29.16</v>
      </c>
      <c r="M158" s="150"/>
      <c r="N158" s="154"/>
      <c r="X158" s="155"/>
      <c r="AT158" s="151" t="s">
        <v>146</v>
      </c>
      <c r="AU158" s="151" t="s">
        <v>86</v>
      </c>
      <c r="AV158" s="13" t="s">
        <v>86</v>
      </c>
      <c r="AW158" s="13" t="s">
        <v>5</v>
      </c>
      <c r="AX158" s="13" t="s">
        <v>76</v>
      </c>
      <c r="AY158" s="151" t="s">
        <v>136</v>
      </c>
    </row>
    <row r="159" spans="2:65" s="12" customFormat="1">
      <c r="B159" s="144"/>
      <c r="D159" s="145" t="s">
        <v>146</v>
      </c>
      <c r="E159" s="146" t="s">
        <v>1</v>
      </c>
      <c r="F159" s="147" t="s">
        <v>175</v>
      </c>
      <c r="H159" s="146" t="s">
        <v>1</v>
      </c>
      <c r="M159" s="144"/>
      <c r="N159" s="148"/>
      <c r="X159" s="149"/>
      <c r="AT159" s="146" t="s">
        <v>146</v>
      </c>
      <c r="AU159" s="146" t="s">
        <v>86</v>
      </c>
      <c r="AV159" s="12" t="s">
        <v>84</v>
      </c>
      <c r="AW159" s="12" t="s">
        <v>5</v>
      </c>
      <c r="AX159" s="12" t="s">
        <v>76</v>
      </c>
      <c r="AY159" s="146" t="s">
        <v>136</v>
      </c>
    </row>
    <row r="160" spans="2:65" s="13" customFormat="1">
      <c r="B160" s="150"/>
      <c r="D160" s="145" t="s">
        <v>146</v>
      </c>
      <c r="E160" s="151" t="s">
        <v>1</v>
      </c>
      <c r="F160" s="152" t="s">
        <v>176</v>
      </c>
      <c r="H160" s="153">
        <v>9.7200000000000006</v>
      </c>
      <c r="M160" s="150"/>
      <c r="N160" s="154"/>
      <c r="X160" s="155"/>
      <c r="AT160" s="151" t="s">
        <v>146</v>
      </c>
      <c r="AU160" s="151" t="s">
        <v>86</v>
      </c>
      <c r="AV160" s="13" t="s">
        <v>86</v>
      </c>
      <c r="AW160" s="13" t="s">
        <v>5</v>
      </c>
      <c r="AX160" s="13" t="s">
        <v>76</v>
      </c>
      <c r="AY160" s="151" t="s">
        <v>136</v>
      </c>
    </row>
    <row r="161" spans="2:65" s="12" customFormat="1">
      <c r="B161" s="144"/>
      <c r="D161" s="145" t="s">
        <v>146</v>
      </c>
      <c r="E161" s="146" t="s">
        <v>1</v>
      </c>
      <c r="F161" s="147" t="s">
        <v>152</v>
      </c>
      <c r="H161" s="146" t="s">
        <v>1</v>
      </c>
      <c r="M161" s="144"/>
      <c r="N161" s="148"/>
      <c r="X161" s="149"/>
      <c r="AT161" s="146" t="s">
        <v>146</v>
      </c>
      <c r="AU161" s="146" t="s">
        <v>86</v>
      </c>
      <c r="AV161" s="12" t="s">
        <v>84</v>
      </c>
      <c r="AW161" s="12" t="s">
        <v>5</v>
      </c>
      <c r="AX161" s="12" t="s">
        <v>76</v>
      </c>
      <c r="AY161" s="146" t="s">
        <v>136</v>
      </c>
    </row>
    <row r="162" spans="2:65" s="12" customFormat="1">
      <c r="B162" s="144"/>
      <c r="D162" s="145" t="s">
        <v>146</v>
      </c>
      <c r="E162" s="146" t="s">
        <v>1</v>
      </c>
      <c r="F162" s="147" t="s">
        <v>172</v>
      </c>
      <c r="H162" s="146" t="s">
        <v>1</v>
      </c>
      <c r="M162" s="144"/>
      <c r="N162" s="148"/>
      <c r="X162" s="149"/>
      <c r="AT162" s="146" t="s">
        <v>146</v>
      </c>
      <c r="AU162" s="146" t="s">
        <v>86</v>
      </c>
      <c r="AV162" s="12" t="s">
        <v>84</v>
      </c>
      <c r="AW162" s="12" t="s">
        <v>5</v>
      </c>
      <c r="AX162" s="12" t="s">
        <v>76</v>
      </c>
      <c r="AY162" s="146" t="s">
        <v>136</v>
      </c>
    </row>
    <row r="163" spans="2:65" s="13" customFormat="1">
      <c r="B163" s="150"/>
      <c r="D163" s="145" t="s">
        <v>146</v>
      </c>
      <c r="E163" s="151" t="s">
        <v>1</v>
      </c>
      <c r="F163" s="152" t="s">
        <v>176</v>
      </c>
      <c r="H163" s="153">
        <v>9.7200000000000006</v>
      </c>
      <c r="M163" s="150"/>
      <c r="N163" s="154"/>
      <c r="X163" s="155"/>
      <c r="AT163" s="151" t="s">
        <v>146</v>
      </c>
      <c r="AU163" s="151" t="s">
        <v>86</v>
      </c>
      <c r="AV163" s="13" t="s">
        <v>86</v>
      </c>
      <c r="AW163" s="13" t="s">
        <v>5</v>
      </c>
      <c r="AX163" s="13" t="s">
        <v>76</v>
      </c>
      <c r="AY163" s="151" t="s">
        <v>136</v>
      </c>
    </row>
    <row r="164" spans="2:65" s="12" customFormat="1">
      <c r="B164" s="144"/>
      <c r="D164" s="145" t="s">
        <v>146</v>
      </c>
      <c r="E164" s="146" t="s">
        <v>1</v>
      </c>
      <c r="F164" s="147" t="s">
        <v>154</v>
      </c>
      <c r="H164" s="146" t="s">
        <v>1</v>
      </c>
      <c r="M164" s="144"/>
      <c r="N164" s="148"/>
      <c r="X164" s="149"/>
      <c r="AT164" s="146" t="s">
        <v>146</v>
      </c>
      <c r="AU164" s="146" t="s">
        <v>86</v>
      </c>
      <c r="AV164" s="12" t="s">
        <v>84</v>
      </c>
      <c r="AW164" s="12" t="s">
        <v>5</v>
      </c>
      <c r="AX164" s="12" t="s">
        <v>76</v>
      </c>
      <c r="AY164" s="146" t="s">
        <v>136</v>
      </c>
    </row>
    <row r="165" spans="2:65" s="12" customFormat="1">
      <c r="B165" s="144"/>
      <c r="D165" s="145" t="s">
        <v>146</v>
      </c>
      <c r="E165" s="146" t="s">
        <v>1</v>
      </c>
      <c r="F165" s="147" t="s">
        <v>172</v>
      </c>
      <c r="H165" s="146" t="s">
        <v>1</v>
      </c>
      <c r="M165" s="144"/>
      <c r="N165" s="148"/>
      <c r="X165" s="149"/>
      <c r="AT165" s="146" t="s">
        <v>146</v>
      </c>
      <c r="AU165" s="146" t="s">
        <v>86</v>
      </c>
      <c r="AV165" s="12" t="s">
        <v>84</v>
      </c>
      <c r="AW165" s="12" t="s">
        <v>5</v>
      </c>
      <c r="AX165" s="12" t="s">
        <v>76</v>
      </c>
      <c r="AY165" s="146" t="s">
        <v>136</v>
      </c>
    </row>
    <row r="166" spans="2:65" s="13" customFormat="1">
      <c r="B166" s="150"/>
      <c r="D166" s="145" t="s">
        <v>146</v>
      </c>
      <c r="E166" s="151" t="s">
        <v>1</v>
      </c>
      <c r="F166" s="152" t="s">
        <v>173</v>
      </c>
      <c r="H166" s="153">
        <v>6.48</v>
      </c>
      <c r="M166" s="150"/>
      <c r="N166" s="154"/>
      <c r="X166" s="155"/>
      <c r="AT166" s="151" t="s">
        <v>146</v>
      </c>
      <c r="AU166" s="151" t="s">
        <v>86</v>
      </c>
      <c r="AV166" s="13" t="s">
        <v>86</v>
      </c>
      <c r="AW166" s="13" t="s">
        <v>5</v>
      </c>
      <c r="AX166" s="13" t="s">
        <v>76</v>
      </c>
      <c r="AY166" s="151" t="s">
        <v>136</v>
      </c>
    </row>
    <row r="167" spans="2:65" s="12" customFormat="1">
      <c r="B167" s="144"/>
      <c r="D167" s="145" t="s">
        <v>146</v>
      </c>
      <c r="E167" s="146" t="s">
        <v>1</v>
      </c>
      <c r="F167" s="147" t="s">
        <v>175</v>
      </c>
      <c r="H167" s="146" t="s">
        <v>1</v>
      </c>
      <c r="M167" s="144"/>
      <c r="N167" s="148"/>
      <c r="X167" s="149"/>
      <c r="AT167" s="146" t="s">
        <v>146</v>
      </c>
      <c r="AU167" s="146" t="s">
        <v>86</v>
      </c>
      <c r="AV167" s="12" t="s">
        <v>84</v>
      </c>
      <c r="AW167" s="12" t="s">
        <v>5</v>
      </c>
      <c r="AX167" s="12" t="s">
        <v>76</v>
      </c>
      <c r="AY167" s="146" t="s">
        <v>136</v>
      </c>
    </row>
    <row r="168" spans="2:65" s="13" customFormat="1">
      <c r="B168" s="150"/>
      <c r="D168" s="145" t="s">
        <v>146</v>
      </c>
      <c r="E168" s="151" t="s">
        <v>1</v>
      </c>
      <c r="F168" s="152" t="s">
        <v>177</v>
      </c>
      <c r="H168" s="153">
        <v>48.6</v>
      </c>
      <c r="M168" s="150"/>
      <c r="N168" s="154"/>
      <c r="X168" s="155"/>
      <c r="AT168" s="151" t="s">
        <v>146</v>
      </c>
      <c r="AU168" s="151" t="s">
        <v>86</v>
      </c>
      <c r="AV168" s="13" t="s">
        <v>86</v>
      </c>
      <c r="AW168" s="13" t="s">
        <v>5</v>
      </c>
      <c r="AX168" s="13" t="s">
        <v>76</v>
      </c>
      <c r="AY168" s="151" t="s">
        <v>136</v>
      </c>
    </row>
    <row r="169" spans="2:65" s="12" customFormat="1">
      <c r="B169" s="144"/>
      <c r="D169" s="145" t="s">
        <v>146</v>
      </c>
      <c r="E169" s="146" t="s">
        <v>1</v>
      </c>
      <c r="F169" s="147" t="s">
        <v>178</v>
      </c>
      <c r="H169" s="146" t="s">
        <v>1</v>
      </c>
      <c r="M169" s="144"/>
      <c r="N169" s="148"/>
      <c r="X169" s="149"/>
      <c r="AT169" s="146" t="s">
        <v>146</v>
      </c>
      <c r="AU169" s="146" t="s">
        <v>86</v>
      </c>
      <c r="AV169" s="12" t="s">
        <v>84</v>
      </c>
      <c r="AW169" s="12" t="s">
        <v>5</v>
      </c>
      <c r="AX169" s="12" t="s">
        <v>76</v>
      </c>
      <c r="AY169" s="146" t="s">
        <v>136</v>
      </c>
    </row>
    <row r="170" spans="2:65" s="13" customFormat="1">
      <c r="B170" s="150"/>
      <c r="D170" s="145" t="s">
        <v>146</v>
      </c>
      <c r="E170" s="151" t="s">
        <v>1</v>
      </c>
      <c r="F170" s="152" t="s">
        <v>173</v>
      </c>
      <c r="H170" s="153">
        <v>6.48</v>
      </c>
      <c r="M170" s="150"/>
      <c r="N170" s="154"/>
      <c r="X170" s="155"/>
      <c r="AT170" s="151" t="s">
        <v>146</v>
      </c>
      <c r="AU170" s="151" t="s">
        <v>86</v>
      </c>
      <c r="AV170" s="13" t="s">
        <v>86</v>
      </c>
      <c r="AW170" s="13" t="s">
        <v>5</v>
      </c>
      <c r="AX170" s="13" t="s">
        <v>76</v>
      </c>
      <c r="AY170" s="151" t="s">
        <v>136</v>
      </c>
    </row>
    <row r="171" spans="2:65" s="14" customFormat="1">
      <c r="B171" s="156"/>
      <c r="D171" s="145" t="s">
        <v>146</v>
      </c>
      <c r="E171" s="157" t="s">
        <v>1</v>
      </c>
      <c r="F171" s="158" t="s">
        <v>158</v>
      </c>
      <c r="H171" s="159">
        <v>116.64</v>
      </c>
      <c r="M171" s="156"/>
      <c r="N171" s="160"/>
      <c r="X171" s="161"/>
      <c r="AT171" s="157" t="s">
        <v>146</v>
      </c>
      <c r="AU171" s="157" t="s">
        <v>86</v>
      </c>
      <c r="AV171" s="14" t="s">
        <v>144</v>
      </c>
      <c r="AW171" s="14" t="s">
        <v>5</v>
      </c>
      <c r="AX171" s="14" t="s">
        <v>84</v>
      </c>
      <c r="AY171" s="157" t="s">
        <v>136</v>
      </c>
    </row>
    <row r="172" spans="2:65" s="11" customFormat="1" ht="22.9" customHeight="1">
      <c r="B172" s="119"/>
      <c r="D172" s="120" t="s">
        <v>75</v>
      </c>
      <c r="E172" s="129" t="s">
        <v>179</v>
      </c>
      <c r="F172" s="129" t="s">
        <v>180</v>
      </c>
      <c r="K172" s="130">
        <f>BK172</f>
        <v>0</v>
      </c>
      <c r="M172" s="119"/>
      <c r="N172" s="123"/>
      <c r="Q172" s="124">
        <f>SUM(Q173:Q177)</f>
        <v>0</v>
      </c>
      <c r="R172" s="124">
        <f>SUM(R173:R177)</f>
        <v>0</v>
      </c>
      <c r="T172" s="125">
        <f>SUM(T173:T177)</f>
        <v>34.225230000000003</v>
      </c>
      <c r="V172" s="125">
        <f>SUM(V173:V177)</f>
        <v>0</v>
      </c>
      <c r="X172" s="126">
        <f>SUM(X173:X177)</f>
        <v>0</v>
      </c>
      <c r="AR172" s="120" t="s">
        <v>84</v>
      </c>
      <c r="AT172" s="127" t="s">
        <v>75</v>
      </c>
      <c r="AU172" s="127" t="s">
        <v>84</v>
      </c>
      <c r="AY172" s="120" t="s">
        <v>136</v>
      </c>
      <c r="BK172" s="128">
        <f>SUM(BK173:BK177)</f>
        <v>0</v>
      </c>
    </row>
    <row r="173" spans="2:65" s="1" customFormat="1" ht="33" customHeight="1">
      <c r="B173" s="29"/>
      <c r="C173" s="131" t="s">
        <v>144</v>
      </c>
      <c r="D173" s="131" t="s">
        <v>139</v>
      </c>
      <c r="E173" s="132" t="s">
        <v>181</v>
      </c>
      <c r="F173" s="133" t="s">
        <v>182</v>
      </c>
      <c r="G173" s="134" t="s">
        <v>183</v>
      </c>
      <c r="H173" s="135">
        <v>8.9830000000000005</v>
      </c>
      <c r="I173" s="136">
        <v>0</v>
      </c>
      <c r="J173" s="136">
        <v>0</v>
      </c>
      <c r="K173" s="136">
        <f>ROUND(P173*H173,2)</f>
        <v>0</v>
      </c>
      <c r="L173" s="133" t="s">
        <v>143</v>
      </c>
      <c r="M173" s="29"/>
      <c r="N173" s="137" t="s">
        <v>1</v>
      </c>
      <c r="O173" s="138" t="s">
        <v>39</v>
      </c>
      <c r="P173" s="139">
        <f>I173+J173</f>
        <v>0</v>
      </c>
      <c r="Q173" s="139">
        <f>ROUND(I173*H173,2)</f>
        <v>0</v>
      </c>
      <c r="R173" s="139">
        <f>ROUND(J173*H173,2)</f>
        <v>0</v>
      </c>
      <c r="S173" s="140">
        <v>0.08</v>
      </c>
      <c r="T173" s="140">
        <f>S173*H173</f>
        <v>0.71864000000000006</v>
      </c>
      <c r="U173" s="140">
        <v>0</v>
      </c>
      <c r="V173" s="140">
        <f>U173*H173</f>
        <v>0</v>
      </c>
      <c r="W173" s="140">
        <v>0</v>
      </c>
      <c r="X173" s="141">
        <f>W173*H173</f>
        <v>0</v>
      </c>
      <c r="AR173" s="142" t="s">
        <v>144</v>
      </c>
      <c r="AT173" s="142" t="s">
        <v>139</v>
      </c>
      <c r="AU173" s="142" t="s">
        <v>86</v>
      </c>
      <c r="AY173" s="17" t="s">
        <v>136</v>
      </c>
      <c r="BE173" s="143">
        <f>IF(O173="základní",K173,0)</f>
        <v>0</v>
      </c>
      <c r="BF173" s="143">
        <f>IF(O173="snížená",K173,0)</f>
        <v>0</v>
      </c>
      <c r="BG173" s="143">
        <f>IF(O173="zákl. přenesená",K173,0)</f>
        <v>0</v>
      </c>
      <c r="BH173" s="143">
        <f>IF(O173="sníž. přenesená",K173,0)</f>
        <v>0</v>
      </c>
      <c r="BI173" s="143">
        <f>IF(O173="nulová",K173,0)</f>
        <v>0</v>
      </c>
      <c r="BJ173" s="17" t="s">
        <v>84</v>
      </c>
      <c r="BK173" s="143">
        <f>ROUND(P173*H173,2)</f>
        <v>0</v>
      </c>
      <c r="BL173" s="17" t="s">
        <v>144</v>
      </c>
      <c r="BM173" s="142" t="s">
        <v>184</v>
      </c>
    </row>
    <row r="174" spans="2:65" s="1" customFormat="1" ht="24">
      <c r="B174" s="29"/>
      <c r="C174" s="131" t="s">
        <v>185</v>
      </c>
      <c r="D174" s="131" t="s">
        <v>139</v>
      </c>
      <c r="E174" s="132" t="s">
        <v>186</v>
      </c>
      <c r="F174" s="133" t="s">
        <v>187</v>
      </c>
      <c r="G174" s="134" t="s">
        <v>183</v>
      </c>
      <c r="H174" s="135">
        <v>269.49</v>
      </c>
      <c r="I174" s="136">
        <v>0</v>
      </c>
      <c r="J174" s="136">
        <v>0</v>
      </c>
      <c r="K174" s="136">
        <f>ROUND(P174*H174,2)</f>
        <v>0</v>
      </c>
      <c r="L174" s="133" t="s">
        <v>143</v>
      </c>
      <c r="M174" s="29"/>
      <c r="N174" s="137" t="s">
        <v>1</v>
      </c>
      <c r="O174" s="138" t="s">
        <v>39</v>
      </c>
      <c r="P174" s="139">
        <f>I174+J174</f>
        <v>0</v>
      </c>
      <c r="Q174" s="139">
        <f>ROUND(I174*H174,2)</f>
        <v>0</v>
      </c>
      <c r="R174" s="139">
        <f>ROUND(J174*H174,2)</f>
        <v>0</v>
      </c>
      <c r="S174" s="140">
        <v>1.4E-2</v>
      </c>
      <c r="T174" s="140">
        <f>S174*H174</f>
        <v>3.7728600000000001</v>
      </c>
      <c r="U174" s="140">
        <v>0</v>
      </c>
      <c r="V174" s="140">
        <f>U174*H174</f>
        <v>0</v>
      </c>
      <c r="W174" s="140">
        <v>0</v>
      </c>
      <c r="X174" s="141">
        <f>W174*H174</f>
        <v>0</v>
      </c>
      <c r="AR174" s="142" t="s">
        <v>144</v>
      </c>
      <c r="AT174" s="142" t="s">
        <v>139</v>
      </c>
      <c r="AU174" s="142" t="s">
        <v>86</v>
      </c>
      <c r="AY174" s="17" t="s">
        <v>136</v>
      </c>
      <c r="BE174" s="143">
        <f>IF(O174="základní",K174,0)</f>
        <v>0</v>
      </c>
      <c r="BF174" s="143">
        <f>IF(O174="snížená",K174,0)</f>
        <v>0</v>
      </c>
      <c r="BG174" s="143">
        <f>IF(O174="zákl. přenesená",K174,0)</f>
        <v>0</v>
      </c>
      <c r="BH174" s="143">
        <f>IF(O174="sníž. přenesená",K174,0)</f>
        <v>0</v>
      </c>
      <c r="BI174" s="143">
        <f>IF(O174="nulová",K174,0)</f>
        <v>0</v>
      </c>
      <c r="BJ174" s="17" t="s">
        <v>84</v>
      </c>
      <c r="BK174" s="143">
        <f>ROUND(P174*H174,2)</f>
        <v>0</v>
      </c>
      <c r="BL174" s="17" t="s">
        <v>144</v>
      </c>
      <c r="BM174" s="142" t="s">
        <v>188</v>
      </c>
    </row>
    <row r="175" spans="2:65" s="13" customFormat="1">
      <c r="B175" s="150"/>
      <c r="D175" s="145" t="s">
        <v>146</v>
      </c>
      <c r="F175" s="152" t="s">
        <v>189</v>
      </c>
      <c r="H175" s="153">
        <v>269.49</v>
      </c>
      <c r="M175" s="150"/>
      <c r="N175" s="154"/>
      <c r="X175" s="155"/>
      <c r="AT175" s="151" t="s">
        <v>146</v>
      </c>
      <c r="AU175" s="151" t="s">
        <v>86</v>
      </c>
      <c r="AV175" s="13" t="s">
        <v>86</v>
      </c>
      <c r="AW175" s="13" t="s">
        <v>4</v>
      </c>
      <c r="AX175" s="13" t="s">
        <v>84</v>
      </c>
      <c r="AY175" s="151" t="s">
        <v>136</v>
      </c>
    </row>
    <row r="176" spans="2:65" s="1" customFormat="1" ht="33" customHeight="1">
      <c r="B176" s="29"/>
      <c r="C176" s="131" t="s">
        <v>190</v>
      </c>
      <c r="D176" s="131" t="s">
        <v>139</v>
      </c>
      <c r="E176" s="132" t="s">
        <v>191</v>
      </c>
      <c r="F176" s="133" t="s">
        <v>192</v>
      </c>
      <c r="G176" s="134" t="s">
        <v>183</v>
      </c>
      <c r="H176" s="135">
        <v>8.9830000000000005</v>
      </c>
      <c r="I176" s="136">
        <v>0</v>
      </c>
      <c r="J176" s="136">
        <v>0</v>
      </c>
      <c r="K176" s="136">
        <f>ROUND(P176*H176,2)</f>
        <v>0</v>
      </c>
      <c r="L176" s="133" t="s">
        <v>143</v>
      </c>
      <c r="M176" s="29"/>
      <c r="N176" s="137" t="s">
        <v>1</v>
      </c>
      <c r="O176" s="138" t="s">
        <v>39</v>
      </c>
      <c r="P176" s="139">
        <f>I176+J176</f>
        <v>0</v>
      </c>
      <c r="Q176" s="139">
        <f>ROUND(I176*H176,2)</f>
        <v>0</v>
      </c>
      <c r="R176" s="139">
        <f>ROUND(J176*H176,2)</f>
        <v>0</v>
      </c>
      <c r="S176" s="140">
        <v>3.31</v>
      </c>
      <c r="T176" s="140">
        <f>S176*H176</f>
        <v>29.733730000000001</v>
      </c>
      <c r="U176" s="140">
        <v>0</v>
      </c>
      <c r="V176" s="140">
        <f>U176*H176</f>
        <v>0</v>
      </c>
      <c r="W176" s="140">
        <v>0</v>
      </c>
      <c r="X176" s="141">
        <f>W176*H176</f>
        <v>0</v>
      </c>
      <c r="AR176" s="142" t="s">
        <v>144</v>
      </c>
      <c r="AT176" s="142" t="s">
        <v>139</v>
      </c>
      <c r="AU176" s="142" t="s">
        <v>86</v>
      </c>
      <c r="AY176" s="17" t="s">
        <v>136</v>
      </c>
      <c r="BE176" s="143">
        <f>IF(O176="základní",K176,0)</f>
        <v>0</v>
      </c>
      <c r="BF176" s="143">
        <f>IF(O176="snížená",K176,0)</f>
        <v>0</v>
      </c>
      <c r="BG176" s="143">
        <f>IF(O176="zákl. přenesená",K176,0)</f>
        <v>0</v>
      </c>
      <c r="BH176" s="143">
        <f>IF(O176="sníž. přenesená",K176,0)</f>
        <v>0</v>
      </c>
      <c r="BI176" s="143">
        <f>IF(O176="nulová",K176,0)</f>
        <v>0</v>
      </c>
      <c r="BJ176" s="17" t="s">
        <v>84</v>
      </c>
      <c r="BK176" s="143">
        <f>ROUND(P176*H176,2)</f>
        <v>0</v>
      </c>
      <c r="BL176" s="17" t="s">
        <v>144</v>
      </c>
      <c r="BM176" s="142" t="s">
        <v>193</v>
      </c>
    </row>
    <row r="177" spans="2:65" s="1" customFormat="1" ht="44.25" customHeight="1">
      <c r="B177" s="29"/>
      <c r="C177" s="131" t="s">
        <v>194</v>
      </c>
      <c r="D177" s="131" t="s">
        <v>139</v>
      </c>
      <c r="E177" s="132" t="s">
        <v>195</v>
      </c>
      <c r="F177" s="133" t="s">
        <v>196</v>
      </c>
      <c r="G177" s="134" t="s">
        <v>183</v>
      </c>
      <c r="H177" s="135">
        <v>8.9830000000000005</v>
      </c>
      <c r="I177" s="136">
        <v>0</v>
      </c>
      <c r="J177" s="136">
        <v>0</v>
      </c>
      <c r="K177" s="136">
        <f>ROUND(P177*H177,2)</f>
        <v>0</v>
      </c>
      <c r="L177" s="133" t="s">
        <v>143</v>
      </c>
      <c r="M177" s="29"/>
      <c r="N177" s="162" t="s">
        <v>1</v>
      </c>
      <c r="O177" s="163" t="s">
        <v>39</v>
      </c>
      <c r="P177" s="164">
        <f>I177+J177</f>
        <v>0</v>
      </c>
      <c r="Q177" s="164">
        <f>ROUND(I177*H177,2)</f>
        <v>0</v>
      </c>
      <c r="R177" s="164">
        <f>ROUND(J177*H177,2)</f>
        <v>0</v>
      </c>
      <c r="S177" s="165">
        <v>0</v>
      </c>
      <c r="T177" s="165">
        <f>S177*H177</f>
        <v>0</v>
      </c>
      <c r="U177" s="165">
        <v>0</v>
      </c>
      <c r="V177" s="165">
        <f>U177*H177</f>
        <v>0</v>
      </c>
      <c r="W177" s="165">
        <v>0</v>
      </c>
      <c r="X177" s="166">
        <f>W177*H177</f>
        <v>0</v>
      </c>
      <c r="AR177" s="142" t="s">
        <v>144</v>
      </c>
      <c r="AT177" s="142" t="s">
        <v>139</v>
      </c>
      <c r="AU177" s="142" t="s">
        <v>86</v>
      </c>
      <c r="AY177" s="17" t="s">
        <v>136</v>
      </c>
      <c r="BE177" s="143">
        <f>IF(O177="základní",K177,0)</f>
        <v>0</v>
      </c>
      <c r="BF177" s="143">
        <f>IF(O177="snížená",K177,0)</f>
        <v>0</v>
      </c>
      <c r="BG177" s="143">
        <f>IF(O177="zákl. přenesená",K177,0)</f>
        <v>0</v>
      </c>
      <c r="BH177" s="143">
        <f>IF(O177="sníž. přenesená",K177,0)</f>
        <v>0</v>
      </c>
      <c r="BI177" s="143">
        <f>IF(O177="nulová",K177,0)</f>
        <v>0</v>
      </c>
      <c r="BJ177" s="17" t="s">
        <v>84</v>
      </c>
      <c r="BK177" s="143">
        <f>ROUND(P177*H177,2)</f>
        <v>0</v>
      </c>
      <c r="BL177" s="17" t="s">
        <v>144</v>
      </c>
      <c r="BM177" s="142" t="s">
        <v>197</v>
      </c>
    </row>
    <row r="178" spans="2:65" s="1" customFormat="1" ht="6.95" customHeight="1">
      <c r="B178" s="41"/>
      <c r="C178" s="42"/>
      <c r="D178" s="42"/>
      <c r="E178" s="42"/>
      <c r="F178" s="42"/>
      <c r="G178" s="42"/>
      <c r="H178" s="42"/>
      <c r="I178" s="42"/>
      <c r="J178" s="42"/>
      <c r="K178" s="42"/>
      <c r="L178" s="42"/>
      <c r="M178" s="29"/>
    </row>
  </sheetData>
  <sheetProtection formatColumns="0" formatRows="0" autoFilter="0"/>
  <autoFilter ref="C118:L177"/>
  <mergeCells count="9">
    <mergeCell ref="E87:H87"/>
    <mergeCell ref="E109:H109"/>
    <mergeCell ref="E111:H111"/>
    <mergeCell ref="M2:Z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sheetPr>
    <pageSetUpPr fitToPage="1"/>
  </sheetPr>
  <dimension ref="B2:BM584"/>
  <sheetViews>
    <sheetView showGridLines="0" topLeftCell="A100" workbookViewId="0">
      <selection activeCell="AA390" sqref="AA390"/>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15.5" customWidth="1"/>
    <col min="13" max="13" width="9.33203125" customWidth="1"/>
    <col min="14" max="14" width="10.83203125" hidden="1" customWidth="1"/>
    <col min="15" max="15" width="9.33203125" hidden="1"/>
    <col min="16" max="24" width="14.1640625" hidden="1" customWidth="1"/>
    <col min="25" max="25" width="12.33203125" hidden="1" customWidth="1"/>
    <col min="26" max="26" width="16.33203125" customWidth="1"/>
    <col min="27" max="27" width="12.33203125" customWidth="1"/>
    <col min="28" max="28" width="15" customWidth="1"/>
    <col min="29" max="29" width="11" customWidth="1"/>
    <col min="30" max="30" width="15" customWidth="1"/>
    <col min="31" max="31" width="16.33203125" customWidth="1"/>
    <col min="44" max="65" width="9.33203125" hidden="1"/>
  </cols>
  <sheetData>
    <row r="2" spans="2:56" ht="36.950000000000003" customHeight="1">
      <c r="M2" s="320"/>
      <c r="N2" s="320"/>
      <c r="O2" s="320"/>
      <c r="P2" s="320"/>
      <c r="Q2" s="320"/>
      <c r="R2" s="320"/>
      <c r="S2" s="320"/>
      <c r="T2" s="320"/>
      <c r="U2" s="320"/>
      <c r="V2" s="320"/>
      <c r="W2" s="320"/>
      <c r="X2" s="320"/>
      <c r="Y2" s="320"/>
      <c r="Z2" s="320"/>
      <c r="AT2" s="17" t="s">
        <v>89</v>
      </c>
      <c r="AZ2" s="167" t="s">
        <v>198</v>
      </c>
      <c r="BA2" s="167" t="s">
        <v>199</v>
      </c>
      <c r="BB2" s="167" t="s">
        <v>142</v>
      </c>
      <c r="BC2" s="167" t="s">
        <v>200</v>
      </c>
      <c r="BD2" s="167" t="s">
        <v>86</v>
      </c>
    </row>
    <row r="3" spans="2:56" ht="6.95" customHeight="1">
      <c r="B3" s="18"/>
      <c r="C3" s="19"/>
      <c r="D3" s="19"/>
      <c r="E3" s="19"/>
      <c r="F3" s="19"/>
      <c r="G3" s="19"/>
      <c r="H3" s="19"/>
      <c r="I3" s="19"/>
      <c r="J3" s="19"/>
      <c r="K3" s="19"/>
      <c r="L3" s="19"/>
      <c r="M3" s="20"/>
      <c r="AT3" s="17" t="s">
        <v>86</v>
      </c>
      <c r="AZ3" s="167" t="s">
        <v>201</v>
      </c>
      <c r="BA3" s="167" t="s">
        <v>202</v>
      </c>
      <c r="BB3" s="167" t="s">
        <v>142</v>
      </c>
      <c r="BC3" s="167" t="s">
        <v>203</v>
      </c>
      <c r="BD3" s="167" t="s">
        <v>86</v>
      </c>
    </row>
    <row r="4" spans="2:56" ht="24.95" customHeight="1">
      <c r="B4" s="20"/>
      <c r="D4" s="21" t="s">
        <v>102</v>
      </c>
      <c r="M4" s="20"/>
      <c r="N4" s="86" t="s">
        <v>11</v>
      </c>
      <c r="AT4" s="17" t="s">
        <v>4</v>
      </c>
      <c r="AZ4" s="167" t="s">
        <v>204</v>
      </c>
      <c r="BA4" s="167" t="s">
        <v>205</v>
      </c>
      <c r="BB4" s="167" t="s">
        <v>142</v>
      </c>
      <c r="BC4" s="167" t="s">
        <v>206</v>
      </c>
      <c r="BD4" s="167" t="s">
        <v>86</v>
      </c>
    </row>
    <row r="5" spans="2:56" ht="6.95" customHeight="1">
      <c r="B5" s="20"/>
      <c r="M5" s="20"/>
      <c r="AZ5" s="167" t="s">
        <v>207</v>
      </c>
      <c r="BA5" s="167" t="s">
        <v>208</v>
      </c>
      <c r="BB5" s="167" t="s">
        <v>142</v>
      </c>
      <c r="BC5" s="167" t="s">
        <v>168</v>
      </c>
      <c r="BD5" s="167" t="s">
        <v>86</v>
      </c>
    </row>
    <row r="6" spans="2:56" ht="12" customHeight="1">
      <c r="B6" s="20"/>
      <c r="D6" s="26" t="s">
        <v>15</v>
      </c>
      <c r="M6" s="20"/>
    </row>
    <row r="7" spans="2:56" ht="26.25" customHeight="1">
      <c r="B7" s="20"/>
      <c r="E7" s="326" t="str">
        <f>'Rekapitulace stavby'!K6</f>
        <v>Energetická optimalizace objektu pavilonu H v areálu nemocnice Nymburk</v>
      </c>
      <c r="F7" s="327"/>
      <c r="G7" s="327"/>
      <c r="H7" s="327"/>
      <c r="M7" s="20"/>
    </row>
    <row r="8" spans="2:56" s="1" customFormat="1" ht="12" customHeight="1">
      <c r="B8" s="29"/>
      <c r="D8" s="26" t="s">
        <v>103</v>
      </c>
      <c r="M8" s="29"/>
    </row>
    <row r="9" spans="2:56" s="1" customFormat="1" ht="30" customHeight="1">
      <c r="B9" s="29"/>
      <c r="E9" s="303" t="s">
        <v>209</v>
      </c>
      <c r="F9" s="325"/>
      <c r="G9" s="325"/>
      <c r="H9" s="325"/>
      <c r="M9" s="29"/>
    </row>
    <row r="10" spans="2:56" s="1" customFormat="1">
      <c r="B10" s="29"/>
      <c r="M10" s="29"/>
    </row>
    <row r="11" spans="2:56" s="1" customFormat="1" ht="12" customHeight="1">
      <c r="B11" s="29"/>
      <c r="D11" s="26" t="s">
        <v>17</v>
      </c>
      <c r="F11" s="24" t="s">
        <v>1</v>
      </c>
      <c r="I11" s="26" t="s">
        <v>18</v>
      </c>
      <c r="J11" s="24" t="s">
        <v>1</v>
      </c>
      <c r="M11" s="29"/>
    </row>
    <row r="12" spans="2:56" s="1" customFormat="1" ht="12" customHeight="1">
      <c r="B12" s="29"/>
      <c r="D12" s="26" t="s">
        <v>19</v>
      </c>
      <c r="F12" s="24" t="s">
        <v>20</v>
      </c>
      <c r="I12" s="26" t="s">
        <v>21</v>
      </c>
      <c r="J12" s="49" t="str">
        <f>'Rekapitulace stavby'!AN8</f>
        <v>16. 9. 2025</v>
      </c>
      <c r="M12" s="29"/>
    </row>
    <row r="13" spans="2:56" s="1" customFormat="1" ht="10.9" customHeight="1">
      <c r="B13" s="29"/>
      <c r="M13" s="29"/>
    </row>
    <row r="14" spans="2:56" s="1" customFormat="1" ht="12" customHeight="1">
      <c r="B14" s="29"/>
      <c r="D14" s="26" t="s">
        <v>23</v>
      </c>
      <c r="I14" s="26" t="s">
        <v>24</v>
      </c>
      <c r="J14" s="24" t="str">
        <f>IF('Rekapitulace stavby'!AN10="","",'Rekapitulace stavby'!AN10)</f>
        <v/>
      </c>
      <c r="M14" s="29"/>
    </row>
    <row r="15" spans="2:56" s="1" customFormat="1" ht="18" customHeight="1">
      <c r="B15" s="29"/>
      <c r="E15" s="24" t="str">
        <f>IF('Rekapitulace stavby'!E11="","",'Rekapitulace stavby'!E11)</f>
        <v xml:space="preserve"> </v>
      </c>
      <c r="I15" s="26" t="s">
        <v>26</v>
      </c>
      <c r="J15" s="24" t="str">
        <f>IF('Rekapitulace stavby'!AN11="","",'Rekapitulace stavby'!AN11)</f>
        <v/>
      </c>
      <c r="M15" s="29"/>
    </row>
    <row r="16" spans="2:56" s="1" customFormat="1" ht="6.95" customHeight="1">
      <c r="B16" s="29"/>
      <c r="M16" s="29"/>
    </row>
    <row r="17" spans="2:13" s="1" customFormat="1" ht="12" customHeight="1">
      <c r="B17" s="29"/>
      <c r="D17" s="26" t="s">
        <v>27</v>
      </c>
      <c r="I17" s="26" t="s">
        <v>24</v>
      </c>
      <c r="J17" s="24" t="str">
        <f>'Rekapitulace stavby'!AN13</f>
        <v/>
      </c>
      <c r="M17" s="29"/>
    </row>
    <row r="18" spans="2:13" s="1" customFormat="1" ht="18" customHeight="1">
      <c r="B18" s="29"/>
      <c r="E18" s="319" t="str">
        <f>'Rekapitulace stavby'!E14</f>
        <v xml:space="preserve"> </v>
      </c>
      <c r="F18" s="319"/>
      <c r="G18" s="319"/>
      <c r="H18" s="319"/>
      <c r="I18" s="26" t="s">
        <v>26</v>
      </c>
      <c r="J18" s="24" t="str">
        <f>'Rekapitulace stavby'!AN14</f>
        <v/>
      </c>
      <c r="M18" s="29"/>
    </row>
    <row r="19" spans="2:13" s="1" customFormat="1" ht="6.95" customHeight="1">
      <c r="B19" s="29"/>
      <c r="M19" s="29"/>
    </row>
    <row r="20" spans="2:13" s="1" customFormat="1" ht="12" customHeight="1">
      <c r="B20" s="29"/>
      <c r="D20" s="26" t="s">
        <v>28</v>
      </c>
      <c r="I20" s="26" t="s">
        <v>24</v>
      </c>
      <c r="J20" s="24" t="s">
        <v>29</v>
      </c>
      <c r="M20" s="29"/>
    </row>
    <row r="21" spans="2:13" s="1" customFormat="1" ht="18" customHeight="1">
      <c r="B21" s="29"/>
      <c r="E21" s="24" t="s">
        <v>30</v>
      </c>
      <c r="I21" s="26" t="s">
        <v>26</v>
      </c>
      <c r="J21" s="24" t="s">
        <v>1</v>
      </c>
      <c r="M21" s="29"/>
    </row>
    <row r="22" spans="2:13" s="1" customFormat="1" ht="6.95" customHeight="1">
      <c r="B22" s="29"/>
      <c r="M22" s="29"/>
    </row>
    <row r="23" spans="2:13" s="1" customFormat="1" ht="12" customHeight="1">
      <c r="B23" s="29"/>
      <c r="D23" s="26" t="s">
        <v>31</v>
      </c>
      <c r="I23" s="26" t="s">
        <v>24</v>
      </c>
      <c r="J23" s="24" t="s">
        <v>1</v>
      </c>
      <c r="M23" s="29"/>
    </row>
    <row r="24" spans="2:13" s="1" customFormat="1" ht="18" customHeight="1">
      <c r="B24" s="29"/>
      <c r="E24" s="24" t="s">
        <v>32</v>
      </c>
      <c r="I24" s="26" t="s">
        <v>26</v>
      </c>
      <c r="J24" s="24" t="s">
        <v>1</v>
      </c>
      <c r="M24" s="29"/>
    </row>
    <row r="25" spans="2:13" s="1" customFormat="1" ht="6.95" customHeight="1">
      <c r="B25" s="29"/>
      <c r="M25" s="29"/>
    </row>
    <row r="26" spans="2:13" s="1" customFormat="1" ht="12" customHeight="1">
      <c r="B26" s="29"/>
      <c r="D26" s="26" t="s">
        <v>33</v>
      </c>
      <c r="M26" s="29"/>
    </row>
    <row r="27" spans="2:13" s="7" customFormat="1" ht="16.5" customHeight="1">
      <c r="B27" s="87"/>
      <c r="E27" s="322" t="s">
        <v>1</v>
      </c>
      <c r="F27" s="322"/>
      <c r="G27" s="322"/>
      <c r="H27" s="322"/>
      <c r="M27" s="87"/>
    </row>
    <row r="28" spans="2:13" s="1" customFormat="1" ht="6.95" customHeight="1">
      <c r="B28" s="29"/>
      <c r="M28" s="29"/>
    </row>
    <row r="29" spans="2:13" s="1" customFormat="1" ht="6.95" customHeight="1">
      <c r="B29" s="29"/>
      <c r="D29" s="50"/>
      <c r="E29" s="50"/>
      <c r="F29" s="50"/>
      <c r="G29" s="50"/>
      <c r="H29" s="50"/>
      <c r="I29" s="50"/>
      <c r="J29" s="50"/>
      <c r="K29" s="50"/>
      <c r="L29" s="50"/>
      <c r="M29" s="29"/>
    </row>
    <row r="30" spans="2:13" s="1" customFormat="1" ht="12.75">
      <c r="B30" s="29"/>
      <c r="E30" s="26" t="s">
        <v>105</v>
      </c>
      <c r="K30" s="88">
        <f>I96</f>
        <v>0</v>
      </c>
      <c r="M30" s="29"/>
    </row>
    <row r="31" spans="2:13" s="1" customFormat="1" ht="12.75">
      <c r="B31" s="29"/>
      <c r="E31" s="26" t="s">
        <v>106</v>
      </c>
      <c r="K31" s="88">
        <f>J96</f>
        <v>0</v>
      </c>
      <c r="M31" s="29"/>
    </row>
    <row r="32" spans="2:13" s="1" customFormat="1" ht="25.35" customHeight="1">
      <c r="B32" s="29"/>
      <c r="D32" s="89" t="s">
        <v>34</v>
      </c>
      <c r="K32" s="63">
        <f>ROUND(K125, 2)</f>
        <v>0</v>
      </c>
      <c r="M32" s="29"/>
    </row>
    <row r="33" spans="2:13" s="1" customFormat="1" ht="6.95" customHeight="1">
      <c r="B33" s="29"/>
      <c r="D33" s="50"/>
      <c r="E33" s="50"/>
      <c r="F33" s="50"/>
      <c r="G33" s="50"/>
      <c r="H33" s="50"/>
      <c r="I33" s="50"/>
      <c r="J33" s="50"/>
      <c r="K33" s="50"/>
      <c r="L33" s="50"/>
      <c r="M33" s="29"/>
    </row>
    <row r="34" spans="2:13" s="1" customFormat="1" ht="14.45" customHeight="1">
      <c r="B34" s="29"/>
      <c r="F34" s="32" t="s">
        <v>36</v>
      </c>
      <c r="I34" s="32" t="s">
        <v>35</v>
      </c>
      <c r="K34" s="32" t="s">
        <v>37</v>
      </c>
      <c r="M34" s="29"/>
    </row>
    <row r="35" spans="2:13" s="1" customFormat="1" ht="14.45" customHeight="1">
      <c r="B35" s="29"/>
      <c r="D35" s="52" t="s">
        <v>38</v>
      </c>
      <c r="E35" s="26" t="s">
        <v>39</v>
      </c>
      <c r="F35" s="88">
        <f>ROUND((SUM(BE125:BE583)),  2)</f>
        <v>0</v>
      </c>
      <c r="I35" s="90">
        <v>0.21</v>
      </c>
      <c r="K35" s="88">
        <f>ROUND(((SUM(BE125:BE583))*I35),  2)</f>
        <v>0</v>
      </c>
      <c r="M35" s="29"/>
    </row>
    <row r="36" spans="2:13" s="1" customFormat="1" ht="14.45" customHeight="1">
      <c r="B36" s="29"/>
      <c r="E36" s="26" t="s">
        <v>40</v>
      </c>
      <c r="F36" s="88">
        <f>ROUND((SUM(BF125:BF583)),  2)</f>
        <v>0</v>
      </c>
      <c r="I36" s="90">
        <v>0.12</v>
      </c>
      <c r="K36" s="88">
        <f>ROUND(((SUM(BF125:BF583))*I36),  2)</f>
        <v>0</v>
      </c>
      <c r="M36" s="29"/>
    </row>
    <row r="37" spans="2:13" s="1" customFormat="1" ht="14.45" hidden="1" customHeight="1">
      <c r="B37" s="29"/>
      <c r="E37" s="26" t="s">
        <v>41</v>
      </c>
      <c r="F37" s="88">
        <f>ROUND((SUM(BG125:BG583)),  2)</f>
        <v>0</v>
      </c>
      <c r="I37" s="90">
        <v>0.21</v>
      </c>
      <c r="K37" s="88">
        <f>0</f>
        <v>0</v>
      </c>
      <c r="M37" s="29"/>
    </row>
    <row r="38" spans="2:13" s="1" customFormat="1" ht="14.45" hidden="1" customHeight="1">
      <c r="B38" s="29"/>
      <c r="E38" s="26" t="s">
        <v>42</v>
      </c>
      <c r="F38" s="88">
        <f>ROUND((SUM(BH125:BH583)),  2)</f>
        <v>0</v>
      </c>
      <c r="I38" s="90">
        <v>0.12</v>
      </c>
      <c r="K38" s="88">
        <f>0</f>
        <v>0</v>
      </c>
      <c r="M38" s="29"/>
    </row>
    <row r="39" spans="2:13" s="1" customFormat="1" ht="14.45" hidden="1" customHeight="1">
      <c r="B39" s="29"/>
      <c r="E39" s="26" t="s">
        <v>43</v>
      </c>
      <c r="F39" s="88">
        <f>ROUND((SUM(BI125:BI583)),  2)</f>
        <v>0</v>
      </c>
      <c r="I39" s="90">
        <v>0</v>
      </c>
      <c r="K39" s="88">
        <f>0</f>
        <v>0</v>
      </c>
      <c r="M39" s="29"/>
    </row>
    <row r="40" spans="2:13" s="1" customFormat="1" ht="6.95" customHeight="1">
      <c r="B40" s="29"/>
      <c r="M40" s="29"/>
    </row>
    <row r="41" spans="2:13" s="1" customFormat="1" ht="25.35" customHeight="1">
      <c r="B41" s="29"/>
      <c r="C41" s="91"/>
      <c r="D41" s="92" t="s">
        <v>44</v>
      </c>
      <c r="E41" s="54"/>
      <c r="F41" s="54"/>
      <c r="G41" s="93" t="s">
        <v>45</v>
      </c>
      <c r="H41" s="94" t="s">
        <v>46</v>
      </c>
      <c r="I41" s="54"/>
      <c r="J41" s="54"/>
      <c r="K41" s="95">
        <f>SUM(K32:K39)</f>
        <v>0</v>
      </c>
      <c r="L41" s="96"/>
      <c r="M41" s="29"/>
    </row>
    <row r="42" spans="2:13" s="1" customFormat="1" ht="14.45" customHeight="1">
      <c r="B42" s="29"/>
      <c r="M42" s="29"/>
    </row>
    <row r="43" spans="2:13" ht="14.45" customHeight="1">
      <c r="B43" s="20"/>
      <c r="M43" s="20"/>
    </row>
    <row r="44" spans="2:13" ht="14.45" customHeight="1">
      <c r="B44" s="20"/>
      <c r="M44" s="20"/>
    </row>
    <row r="45" spans="2:13" ht="14.45" customHeight="1">
      <c r="B45" s="20"/>
      <c r="M45" s="20"/>
    </row>
    <row r="46" spans="2:13" ht="14.45" customHeight="1">
      <c r="B46" s="20"/>
      <c r="M46" s="20"/>
    </row>
    <row r="47" spans="2:13" ht="14.45" customHeight="1">
      <c r="B47" s="20"/>
      <c r="M47" s="20"/>
    </row>
    <row r="48" spans="2:13" ht="14.45" customHeight="1">
      <c r="B48" s="20"/>
      <c r="M48" s="20"/>
    </row>
    <row r="49" spans="2:13" ht="14.45" customHeight="1">
      <c r="B49" s="20"/>
      <c r="M49" s="20"/>
    </row>
    <row r="50" spans="2:13" s="1" customFormat="1" ht="14.45" customHeight="1">
      <c r="B50" s="29"/>
      <c r="D50" s="38" t="s">
        <v>47</v>
      </c>
      <c r="E50" s="39"/>
      <c r="F50" s="39"/>
      <c r="G50" s="38" t="s">
        <v>48</v>
      </c>
      <c r="H50" s="39"/>
      <c r="I50" s="39"/>
      <c r="J50" s="39"/>
      <c r="K50" s="39"/>
      <c r="L50" s="39"/>
      <c r="M50" s="29"/>
    </row>
    <row r="51" spans="2:13">
      <c r="B51" s="20"/>
      <c r="M51" s="20"/>
    </row>
    <row r="52" spans="2:13">
      <c r="B52" s="20"/>
      <c r="M52" s="20"/>
    </row>
    <row r="53" spans="2:13">
      <c r="B53" s="20"/>
      <c r="M53" s="20"/>
    </row>
    <row r="54" spans="2:13">
      <c r="B54" s="20"/>
      <c r="M54" s="20"/>
    </row>
    <row r="55" spans="2:13">
      <c r="B55" s="20"/>
      <c r="M55" s="20"/>
    </row>
    <row r="56" spans="2:13">
      <c r="B56" s="20"/>
      <c r="M56" s="20"/>
    </row>
    <row r="57" spans="2:13">
      <c r="B57" s="20"/>
      <c r="M57" s="20"/>
    </row>
    <row r="58" spans="2:13">
      <c r="B58" s="20"/>
      <c r="M58" s="20"/>
    </row>
    <row r="59" spans="2:13">
      <c r="B59" s="20"/>
      <c r="M59" s="20"/>
    </row>
    <row r="60" spans="2:13">
      <c r="B60" s="20"/>
      <c r="M60" s="20"/>
    </row>
    <row r="61" spans="2:13" s="1" customFormat="1" ht="12.75">
      <c r="B61" s="29"/>
      <c r="D61" s="40" t="s">
        <v>49</v>
      </c>
      <c r="E61" s="31"/>
      <c r="F61" s="97" t="s">
        <v>50</v>
      </c>
      <c r="G61" s="40" t="s">
        <v>49</v>
      </c>
      <c r="H61" s="31"/>
      <c r="I61" s="31"/>
      <c r="J61" s="98" t="s">
        <v>50</v>
      </c>
      <c r="K61" s="31"/>
      <c r="L61" s="31"/>
      <c r="M61" s="29"/>
    </row>
    <row r="62" spans="2:13">
      <c r="B62" s="20"/>
      <c r="M62" s="20"/>
    </row>
    <row r="63" spans="2:13">
      <c r="B63" s="20"/>
      <c r="M63" s="20"/>
    </row>
    <row r="64" spans="2:13">
      <c r="B64" s="20"/>
      <c r="M64" s="20"/>
    </row>
    <row r="65" spans="2:13" s="1" customFormat="1" ht="12.75">
      <c r="B65" s="29"/>
      <c r="D65" s="38" t="s">
        <v>51</v>
      </c>
      <c r="E65" s="39"/>
      <c r="F65" s="39"/>
      <c r="G65" s="38" t="s">
        <v>52</v>
      </c>
      <c r="H65" s="39"/>
      <c r="I65" s="39"/>
      <c r="J65" s="39"/>
      <c r="K65" s="39"/>
      <c r="L65" s="39"/>
      <c r="M65" s="29"/>
    </row>
    <row r="66" spans="2:13">
      <c r="B66" s="20"/>
      <c r="M66" s="20"/>
    </row>
    <row r="67" spans="2:13">
      <c r="B67" s="20"/>
      <c r="M67" s="20"/>
    </row>
    <row r="68" spans="2:13">
      <c r="B68" s="20"/>
      <c r="M68" s="20"/>
    </row>
    <row r="69" spans="2:13">
      <c r="B69" s="20"/>
      <c r="M69" s="20"/>
    </row>
    <row r="70" spans="2:13">
      <c r="B70" s="20"/>
      <c r="M70" s="20"/>
    </row>
    <row r="71" spans="2:13">
      <c r="B71" s="20"/>
      <c r="M71" s="20"/>
    </row>
    <row r="72" spans="2:13">
      <c r="B72" s="20"/>
      <c r="M72" s="20"/>
    </row>
    <row r="73" spans="2:13">
      <c r="B73" s="20"/>
      <c r="M73" s="20"/>
    </row>
    <row r="74" spans="2:13">
      <c r="B74" s="20"/>
      <c r="M74" s="20"/>
    </row>
    <row r="75" spans="2:13">
      <c r="B75" s="20"/>
      <c r="M75" s="20"/>
    </row>
    <row r="76" spans="2:13" s="1" customFormat="1" ht="12.75">
      <c r="B76" s="29"/>
      <c r="D76" s="40" t="s">
        <v>49</v>
      </c>
      <c r="E76" s="31"/>
      <c r="F76" s="97" t="s">
        <v>50</v>
      </c>
      <c r="G76" s="40" t="s">
        <v>49</v>
      </c>
      <c r="H76" s="31"/>
      <c r="I76" s="31"/>
      <c r="J76" s="98" t="s">
        <v>50</v>
      </c>
      <c r="K76" s="31"/>
      <c r="L76" s="31"/>
      <c r="M76" s="29"/>
    </row>
    <row r="77" spans="2:13" s="1" customFormat="1" ht="14.45" customHeight="1">
      <c r="B77" s="41"/>
      <c r="C77" s="42"/>
      <c r="D77" s="42"/>
      <c r="E77" s="42"/>
      <c r="F77" s="42"/>
      <c r="G77" s="42"/>
      <c r="H77" s="42"/>
      <c r="I77" s="42"/>
      <c r="J77" s="42"/>
      <c r="K77" s="42"/>
      <c r="L77" s="42"/>
      <c r="M77" s="29"/>
    </row>
    <row r="81" spans="2:47" s="1" customFormat="1" ht="6.95" customHeight="1">
      <c r="B81" s="43"/>
      <c r="C81" s="44"/>
      <c r="D81" s="44"/>
      <c r="E81" s="44"/>
      <c r="F81" s="44"/>
      <c r="G81" s="44"/>
      <c r="H81" s="44"/>
      <c r="I81" s="44"/>
      <c r="J81" s="44"/>
      <c r="K81" s="44"/>
      <c r="L81" s="44"/>
      <c r="M81" s="29"/>
    </row>
    <row r="82" spans="2:47" s="1" customFormat="1" ht="24.95" customHeight="1">
      <c r="B82" s="29"/>
      <c r="C82" s="21" t="s">
        <v>107</v>
      </c>
      <c r="M82" s="29"/>
    </row>
    <row r="83" spans="2:47" s="1" customFormat="1" ht="6.95" customHeight="1">
      <c r="B83" s="29"/>
      <c r="M83" s="29"/>
    </row>
    <row r="84" spans="2:47" s="1" customFormat="1" ht="12" customHeight="1">
      <c r="B84" s="29"/>
      <c r="C84" s="26" t="s">
        <v>15</v>
      </c>
      <c r="M84" s="29"/>
    </row>
    <row r="85" spans="2:47" s="1" customFormat="1" ht="26.25" customHeight="1">
      <c r="B85" s="29"/>
      <c r="E85" s="326" t="str">
        <f>E7</f>
        <v>Energetická optimalizace objektu pavilonu H v areálu nemocnice Nymburk</v>
      </c>
      <c r="F85" s="327"/>
      <c r="G85" s="327"/>
      <c r="H85" s="327"/>
      <c r="M85" s="29"/>
    </row>
    <row r="86" spans="2:47" s="1" customFormat="1" ht="12" customHeight="1">
      <c r="B86" s="29"/>
      <c r="C86" s="26" t="s">
        <v>103</v>
      </c>
      <c r="M86" s="29"/>
    </row>
    <row r="87" spans="2:47" s="1" customFormat="1" ht="30" customHeight="1">
      <c r="B87" s="29"/>
      <c r="E87" s="303" t="str">
        <f>E9</f>
        <v xml:space="preserve">2025-09-02 - EO obj. pavilonu H - Nemocnice Nymburk - bourací práce </v>
      </c>
      <c r="F87" s="325"/>
      <c r="G87" s="325"/>
      <c r="H87" s="325"/>
      <c r="M87" s="29"/>
    </row>
    <row r="88" spans="2:47" s="1" customFormat="1" ht="6.95" customHeight="1">
      <c r="B88" s="29"/>
      <c r="M88" s="29"/>
    </row>
    <row r="89" spans="2:47" s="1" customFormat="1" ht="12" customHeight="1">
      <c r="B89" s="29"/>
      <c r="C89" s="26" t="s">
        <v>19</v>
      </c>
      <c r="F89" s="24" t="str">
        <f>F12</f>
        <v>Nymburk</v>
      </c>
      <c r="I89" s="26" t="s">
        <v>21</v>
      </c>
      <c r="J89" s="49" t="str">
        <f>IF(J12="","",J12)</f>
        <v>16. 9. 2025</v>
      </c>
      <c r="M89" s="29"/>
    </row>
    <row r="90" spans="2:47" s="1" customFormat="1" ht="6.95" customHeight="1">
      <c r="B90" s="29"/>
      <c r="M90" s="29"/>
    </row>
    <row r="91" spans="2:47" s="1" customFormat="1" ht="15.2" customHeight="1">
      <c r="B91" s="29"/>
      <c r="C91" s="26" t="s">
        <v>23</v>
      </c>
      <c r="F91" s="24" t="str">
        <f>E15</f>
        <v xml:space="preserve"> </v>
      </c>
      <c r="I91" s="26" t="s">
        <v>28</v>
      </c>
      <c r="J91" s="27" t="str">
        <f>E21</f>
        <v>Atelier 87 s.r.o.</v>
      </c>
      <c r="M91" s="29"/>
    </row>
    <row r="92" spans="2:47" s="1" customFormat="1" ht="25.7" customHeight="1">
      <c r="B92" s="29"/>
      <c r="C92" s="26" t="s">
        <v>27</v>
      </c>
      <c r="F92" s="24" t="str">
        <f>IF(E18="","",E18)</f>
        <v xml:space="preserve"> </v>
      </c>
      <c r="I92" s="26" t="s">
        <v>31</v>
      </c>
      <c r="J92" s="27" t="str">
        <f>E24</f>
        <v>Ing. Kateřina Petlíková, Ph.D.</v>
      </c>
      <c r="M92" s="29"/>
    </row>
    <row r="93" spans="2:47" s="1" customFormat="1" ht="10.35" customHeight="1">
      <c r="B93" s="29"/>
      <c r="M93" s="29"/>
    </row>
    <row r="94" spans="2:47" s="1" customFormat="1" ht="29.25" customHeight="1">
      <c r="B94" s="29"/>
      <c r="C94" s="99" t="s">
        <v>108</v>
      </c>
      <c r="D94" s="91"/>
      <c r="E94" s="91"/>
      <c r="F94" s="91"/>
      <c r="G94" s="91"/>
      <c r="H94" s="91"/>
      <c r="I94" s="100" t="s">
        <v>109</v>
      </c>
      <c r="J94" s="100" t="s">
        <v>110</v>
      </c>
      <c r="K94" s="100" t="s">
        <v>111</v>
      </c>
      <c r="L94" s="91"/>
      <c r="M94" s="29"/>
    </row>
    <row r="95" spans="2:47" s="1" customFormat="1" ht="10.35" customHeight="1">
      <c r="B95" s="29"/>
      <c r="M95" s="29"/>
    </row>
    <row r="96" spans="2:47" s="1" customFormat="1" ht="22.9" customHeight="1">
      <c r="B96" s="29"/>
      <c r="C96" s="101" t="s">
        <v>112</v>
      </c>
      <c r="I96" s="63">
        <f t="shared" ref="I96:J98" si="0">Q125</f>
        <v>0</v>
      </c>
      <c r="J96" s="63">
        <f t="shared" si="0"/>
        <v>0</v>
      </c>
      <c r="K96" s="63">
        <f>K125</f>
        <v>0</v>
      </c>
      <c r="M96" s="29"/>
      <c r="AU96" s="17" t="s">
        <v>113</v>
      </c>
    </row>
    <row r="97" spans="2:13" s="8" customFormat="1" ht="24.95" customHeight="1">
      <c r="B97" s="102"/>
      <c r="D97" s="103" t="s">
        <v>114</v>
      </c>
      <c r="E97" s="104"/>
      <c r="F97" s="104"/>
      <c r="G97" s="104"/>
      <c r="H97" s="104"/>
      <c r="I97" s="105">
        <f t="shared" si="0"/>
        <v>0</v>
      </c>
      <c r="J97" s="105">
        <f t="shared" si="0"/>
        <v>0</v>
      </c>
      <c r="K97" s="105">
        <f>K126</f>
        <v>0</v>
      </c>
      <c r="M97" s="102"/>
    </row>
    <row r="98" spans="2:13" s="9" customFormat="1" ht="19.899999999999999" customHeight="1">
      <c r="B98" s="106"/>
      <c r="D98" s="107" t="s">
        <v>210</v>
      </c>
      <c r="E98" s="108"/>
      <c r="F98" s="108"/>
      <c r="G98" s="108"/>
      <c r="H98" s="108"/>
      <c r="I98" s="109">
        <f t="shared" si="0"/>
        <v>0</v>
      </c>
      <c r="J98" s="109">
        <f t="shared" si="0"/>
        <v>0</v>
      </c>
      <c r="K98" s="109">
        <f>K127</f>
        <v>0</v>
      </c>
      <c r="M98" s="106"/>
    </row>
    <row r="99" spans="2:13" s="9" customFormat="1" ht="19.899999999999999" customHeight="1">
      <c r="B99" s="106"/>
      <c r="D99" s="107" t="s">
        <v>115</v>
      </c>
      <c r="E99" s="108"/>
      <c r="F99" s="108"/>
      <c r="G99" s="108"/>
      <c r="H99" s="108"/>
      <c r="I99" s="109">
        <f>Q216</f>
        <v>0</v>
      </c>
      <c r="J99" s="109">
        <f>R216</f>
        <v>0</v>
      </c>
      <c r="K99" s="109">
        <f>K216</f>
        <v>0</v>
      </c>
      <c r="M99" s="106"/>
    </row>
    <row r="100" spans="2:13" s="9" customFormat="1" ht="19.899999999999999" customHeight="1">
      <c r="B100" s="106"/>
      <c r="D100" s="107" t="s">
        <v>116</v>
      </c>
      <c r="E100" s="108"/>
      <c r="F100" s="108"/>
      <c r="G100" s="108"/>
      <c r="H100" s="108"/>
      <c r="I100" s="109">
        <f>Q483</f>
        <v>0</v>
      </c>
      <c r="J100" s="109">
        <f>R483</f>
        <v>0</v>
      </c>
      <c r="K100" s="109">
        <f>K483</f>
        <v>0</v>
      </c>
      <c r="M100" s="106"/>
    </row>
    <row r="101" spans="2:13" s="8" customFormat="1" ht="24.95" customHeight="1">
      <c r="B101" s="102"/>
      <c r="D101" s="103" t="s">
        <v>211</v>
      </c>
      <c r="E101" s="104"/>
      <c r="F101" s="104"/>
      <c r="G101" s="104"/>
      <c r="H101" s="104"/>
      <c r="I101" s="105">
        <f>Q492</f>
        <v>0</v>
      </c>
      <c r="J101" s="105">
        <f>R492</f>
        <v>0</v>
      </c>
      <c r="K101" s="105">
        <f>K492</f>
        <v>0</v>
      </c>
      <c r="M101" s="102"/>
    </row>
    <row r="102" spans="2:13" s="9" customFormat="1" ht="19.899999999999999" customHeight="1">
      <c r="B102" s="106"/>
      <c r="D102" s="107" t="s">
        <v>212</v>
      </c>
      <c r="E102" s="108"/>
      <c r="F102" s="108"/>
      <c r="G102" s="108"/>
      <c r="H102" s="108"/>
      <c r="I102" s="109">
        <f>Q493</f>
        <v>0</v>
      </c>
      <c r="J102" s="109">
        <f>R493</f>
        <v>0</v>
      </c>
      <c r="K102" s="109">
        <f>K493</f>
        <v>0</v>
      </c>
      <c r="M102" s="106"/>
    </row>
    <row r="103" spans="2:13" s="9" customFormat="1" ht="19.899999999999999" customHeight="1">
      <c r="B103" s="106"/>
      <c r="D103" s="107" t="s">
        <v>213</v>
      </c>
      <c r="E103" s="108"/>
      <c r="F103" s="108"/>
      <c r="G103" s="108"/>
      <c r="H103" s="108"/>
      <c r="I103" s="109">
        <f>Q497</f>
        <v>0</v>
      </c>
      <c r="J103" s="109">
        <f>R497</f>
        <v>0</v>
      </c>
      <c r="K103" s="109">
        <f>K497</f>
        <v>0</v>
      </c>
      <c r="M103" s="106"/>
    </row>
    <row r="104" spans="2:13" s="9" customFormat="1" ht="19.899999999999999" customHeight="1">
      <c r="B104" s="106"/>
      <c r="D104" s="107" t="s">
        <v>214</v>
      </c>
      <c r="E104" s="108"/>
      <c r="F104" s="108"/>
      <c r="G104" s="108"/>
      <c r="H104" s="108"/>
      <c r="I104" s="109">
        <f>Q572</f>
        <v>0</v>
      </c>
      <c r="J104" s="109">
        <f>R572</f>
        <v>0</v>
      </c>
      <c r="K104" s="109">
        <f>K572</f>
        <v>0</v>
      </c>
      <c r="M104" s="106"/>
    </row>
    <row r="105" spans="2:13" s="9" customFormat="1" ht="19.899999999999999" customHeight="1">
      <c r="B105" s="106"/>
      <c r="D105" s="107" t="s">
        <v>215</v>
      </c>
      <c r="E105" s="108"/>
      <c r="F105" s="108"/>
      <c r="G105" s="108"/>
      <c r="H105" s="108"/>
      <c r="I105" s="109">
        <f>Q579</f>
        <v>0</v>
      </c>
      <c r="J105" s="109">
        <f>R579</f>
        <v>0</v>
      </c>
      <c r="K105" s="109">
        <f>K579</f>
        <v>0</v>
      </c>
      <c r="M105" s="106"/>
    </row>
    <row r="106" spans="2:13" s="1" customFormat="1" ht="21.75" customHeight="1">
      <c r="B106" s="29"/>
      <c r="M106" s="29"/>
    </row>
    <row r="107" spans="2:13" s="1" customFormat="1" ht="6.95" customHeight="1">
      <c r="B107" s="41"/>
      <c r="C107" s="42"/>
      <c r="D107" s="42"/>
      <c r="E107" s="42"/>
      <c r="F107" s="42"/>
      <c r="G107" s="42"/>
      <c r="H107" s="42"/>
      <c r="I107" s="42"/>
      <c r="J107" s="42"/>
      <c r="K107" s="42"/>
      <c r="L107" s="42"/>
      <c r="M107" s="29"/>
    </row>
    <row r="111" spans="2:13" s="1" customFormat="1" ht="6.95" customHeight="1">
      <c r="B111" s="43"/>
      <c r="C111" s="44"/>
      <c r="D111" s="44"/>
      <c r="E111" s="44"/>
      <c r="F111" s="44"/>
      <c r="G111" s="44"/>
      <c r="H111" s="44"/>
      <c r="I111" s="44"/>
      <c r="J111" s="44"/>
      <c r="K111" s="44"/>
      <c r="L111" s="44"/>
      <c r="M111" s="29"/>
    </row>
    <row r="112" spans="2:13" s="1" customFormat="1" ht="24.95" customHeight="1">
      <c r="B112" s="29"/>
      <c r="C112" s="21" t="s">
        <v>117</v>
      </c>
      <c r="M112" s="29"/>
    </row>
    <row r="113" spans="2:65" s="1" customFormat="1" ht="6.95" customHeight="1">
      <c r="B113" s="29"/>
      <c r="M113" s="29"/>
    </row>
    <row r="114" spans="2:65" s="1" customFormat="1" ht="12" customHeight="1">
      <c r="B114" s="29"/>
      <c r="C114" s="26" t="s">
        <v>15</v>
      </c>
      <c r="M114" s="29"/>
    </row>
    <row r="115" spans="2:65" s="1" customFormat="1" ht="26.25" customHeight="1">
      <c r="B115" s="29"/>
      <c r="E115" s="326" t="str">
        <f>E7</f>
        <v>Energetická optimalizace objektu pavilonu H v areálu nemocnice Nymburk</v>
      </c>
      <c r="F115" s="327"/>
      <c r="G115" s="327"/>
      <c r="H115" s="327"/>
      <c r="M115" s="29"/>
    </row>
    <row r="116" spans="2:65" s="1" customFormat="1" ht="12" customHeight="1">
      <c r="B116" s="29"/>
      <c r="C116" s="26" t="s">
        <v>103</v>
      </c>
      <c r="M116" s="29"/>
    </row>
    <row r="117" spans="2:65" s="1" customFormat="1" ht="30" customHeight="1">
      <c r="B117" s="29"/>
      <c r="E117" s="303" t="str">
        <f>E9</f>
        <v xml:space="preserve">2025-09-02 - EO obj. pavilonu H - Nemocnice Nymburk - bourací práce </v>
      </c>
      <c r="F117" s="325"/>
      <c r="G117" s="325"/>
      <c r="H117" s="325"/>
      <c r="M117" s="29"/>
    </row>
    <row r="118" spans="2:65" s="1" customFormat="1" ht="6.95" customHeight="1">
      <c r="B118" s="29"/>
      <c r="M118" s="29"/>
    </row>
    <row r="119" spans="2:65" s="1" customFormat="1" ht="12" customHeight="1">
      <c r="B119" s="29"/>
      <c r="C119" s="26" t="s">
        <v>19</v>
      </c>
      <c r="F119" s="24" t="str">
        <f>F12</f>
        <v>Nymburk</v>
      </c>
      <c r="I119" s="26" t="s">
        <v>21</v>
      </c>
      <c r="J119" s="49" t="str">
        <f>IF(J12="","",J12)</f>
        <v>16. 9. 2025</v>
      </c>
      <c r="M119" s="29"/>
    </row>
    <row r="120" spans="2:65" s="1" customFormat="1" ht="6.95" customHeight="1">
      <c r="B120" s="29"/>
      <c r="M120" s="29"/>
    </row>
    <row r="121" spans="2:65" s="1" customFormat="1" ht="15.2" customHeight="1">
      <c r="B121" s="29"/>
      <c r="C121" s="26" t="s">
        <v>23</v>
      </c>
      <c r="F121" s="24" t="str">
        <f>E15</f>
        <v xml:space="preserve"> </v>
      </c>
      <c r="I121" s="26" t="s">
        <v>28</v>
      </c>
      <c r="J121" s="27" t="str">
        <f>E21</f>
        <v>Atelier 87 s.r.o.</v>
      </c>
      <c r="M121" s="29"/>
    </row>
    <row r="122" spans="2:65" s="1" customFormat="1" ht="25.7" customHeight="1">
      <c r="B122" s="29"/>
      <c r="C122" s="26" t="s">
        <v>27</v>
      </c>
      <c r="F122" s="24" t="str">
        <f>IF(E18="","",E18)</f>
        <v xml:space="preserve"> </v>
      </c>
      <c r="I122" s="26" t="s">
        <v>31</v>
      </c>
      <c r="J122" s="27" t="str">
        <f>E24</f>
        <v>Ing. Kateřina Petlíková, Ph.D.</v>
      </c>
      <c r="M122" s="29"/>
    </row>
    <row r="123" spans="2:65" s="1" customFormat="1" ht="10.35" customHeight="1">
      <c r="B123" s="29"/>
      <c r="M123" s="29"/>
    </row>
    <row r="124" spans="2:65" s="10" customFormat="1" ht="29.25" customHeight="1">
      <c r="B124" s="110"/>
      <c r="C124" s="111" t="s">
        <v>118</v>
      </c>
      <c r="D124" s="112" t="s">
        <v>59</v>
      </c>
      <c r="E124" s="112" t="s">
        <v>55</v>
      </c>
      <c r="F124" s="112" t="s">
        <v>56</v>
      </c>
      <c r="G124" s="112" t="s">
        <v>119</v>
      </c>
      <c r="H124" s="112" t="s">
        <v>120</v>
      </c>
      <c r="I124" s="112" t="s">
        <v>121</v>
      </c>
      <c r="J124" s="112" t="s">
        <v>122</v>
      </c>
      <c r="K124" s="112" t="s">
        <v>111</v>
      </c>
      <c r="L124" s="113" t="s">
        <v>123</v>
      </c>
      <c r="M124" s="110"/>
      <c r="N124" s="56" t="s">
        <v>1</v>
      </c>
      <c r="O124" s="57" t="s">
        <v>38</v>
      </c>
      <c r="P124" s="57" t="s">
        <v>124</v>
      </c>
      <c r="Q124" s="57" t="s">
        <v>125</v>
      </c>
      <c r="R124" s="57" t="s">
        <v>126</v>
      </c>
      <c r="S124" s="57" t="s">
        <v>127</v>
      </c>
      <c r="T124" s="57" t="s">
        <v>128</v>
      </c>
      <c r="U124" s="57" t="s">
        <v>129</v>
      </c>
      <c r="V124" s="57" t="s">
        <v>130</v>
      </c>
      <c r="W124" s="57" t="s">
        <v>131</v>
      </c>
      <c r="X124" s="58" t="s">
        <v>132</v>
      </c>
    </row>
    <row r="125" spans="2:65" s="1" customFormat="1" ht="22.9" customHeight="1">
      <c r="B125" s="29"/>
      <c r="C125" s="61" t="s">
        <v>133</v>
      </c>
      <c r="K125" s="114">
        <f>BK125</f>
        <v>0</v>
      </c>
      <c r="M125" s="29"/>
      <c r="N125" s="59"/>
      <c r="O125" s="50"/>
      <c r="P125" s="50"/>
      <c r="Q125" s="115">
        <f>Q126+Q492</f>
        <v>0</v>
      </c>
      <c r="R125" s="115">
        <f>R126+R492</f>
        <v>0</v>
      </c>
      <c r="S125" s="50"/>
      <c r="T125" s="116">
        <f>T126+T492</f>
        <v>1894.4925429999998</v>
      </c>
      <c r="U125" s="50"/>
      <c r="V125" s="116">
        <f>V126+V492</f>
        <v>0.2484845</v>
      </c>
      <c r="W125" s="50"/>
      <c r="X125" s="117">
        <f>X126+X492</f>
        <v>52.761375739999998</v>
      </c>
      <c r="AT125" s="17" t="s">
        <v>75</v>
      </c>
      <c r="AU125" s="17" t="s">
        <v>113</v>
      </c>
      <c r="BK125" s="118">
        <f>BK126+BK492</f>
        <v>0</v>
      </c>
    </row>
    <row r="126" spans="2:65" s="11" customFormat="1" ht="25.9" customHeight="1">
      <c r="B126" s="119"/>
      <c r="D126" s="120" t="s">
        <v>75</v>
      </c>
      <c r="E126" s="121" t="s">
        <v>134</v>
      </c>
      <c r="F126" s="121" t="s">
        <v>135</v>
      </c>
      <c r="K126" s="122">
        <f>BK126</f>
        <v>0</v>
      </c>
      <c r="M126" s="119"/>
      <c r="N126" s="123"/>
      <c r="Q126" s="124">
        <f>Q127+Q216+Q483</f>
        <v>0</v>
      </c>
      <c r="R126" s="124">
        <f>R127+R216+R483</f>
        <v>0</v>
      </c>
      <c r="T126" s="125">
        <f>T127+T216+T483</f>
        <v>1845.5754429999997</v>
      </c>
      <c r="V126" s="125">
        <f>V127+V216+V483</f>
        <v>0.2484845</v>
      </c>
      <c r="X126" s="126">
        <f>X127+X216+X483</f>
        <v>52.244125839999995</v>
      </c>
      <c r="AR126" s="120" t="s">
        <v>84</v>
      </c>
      <c r="AT126" s="127" t="s">
        <v>75</v>
      </c>
      <c r="AU126" s="127" t="s">
        <v>76</v>
      </c>
      <c r="AY126" s="120" t="s">
        <v>136</v>
      </c>
      <c r="BK126" s="128">
        <f>BK127+BK216+BK483</f>
        <v>0</v>
      </c>
    </row>
    <row r="127" spans="2:65" s="11" customFormat="1" ht="22.9" customHeight="1">
      <c r="B127" s="119"/>
      <c r="D127" s="120" t="s">
        <v>75</v>
      </c>
      <c r="E127" s="129" t="s">
        <v>190</v>
      </c>
      <c r="F127" s="129" t="s">
        <v>216</v>
      </c>
      <c r="K127" s="130">
        <f>BK127</f>
        <v>0</v>
      </c>
      <c r="M127" s="119"/>
      <c r="N127" s="123"/>
      <c r="Q127" s="124">
        <f>SUM(Q128:Q215)</f>
        <v>0</v>
      </c>
      <c r="R127" s="124">
        <f>SUM(R128:R215)</f>
        <v>0</v>
      </c>
      <c r="T127" s="125">
        <f>SUM(T128:T215)</f>
        <v>205.38294000000002</v>
      </c>
      <c r="V127" s="125">
        <f>SUM(V128:V215)</f>
        <v>0</v>
      </c>
      <c r="X127" s="126">
        <f>SUM(X128:X215)</f>
        <v>0</v>
      </c>
      <c r="AR127" s="120" t="s">
        <v>84</v>
      </c>
      <c r="AT127" s="127" t="s">
        <v>75</v>
      </c>
      <c r="AU127" s="127" t="s">
        <v>84</v>
      </c>
      <c r="AY127" s="120" t="s">
        <v>136</v>
      </c>
      <c r="BK127" s="128">
        <f>SUM(BK128:BK215)</f>
        <v>0</v>
      </c>
    </row>
    <row r="128" spans="2:65" s="1" customFormat="1" ht="24.2" customHeight="1">
      <c r="B128" s="29"/>
      <c r="C128" s="131" t="s">
        <v>84</v>
      </c>
      <c r="D128" s="131" t="s">
        <v>139</v>
      </c>
      <c r="E128" s="132" t="s">
        <v>217</v>
      </c>
      <c r="F128" s="133" t="s">
        <v>218</v>
      </c>
      <c r="G128" s="134" t="s">
        <v>142</v>
      </c>
      <c r="H128" s="135">
        <v>1467.021</v>
      </c>
      <c r="I128" s="136">
        <v>0</v>
      </c>
      <c r="J128" s="136">
        <v>0</v>
      </c>
      <c r="K128" s="136">
        <f>ROUND(P128*H128,2)</f>
        <v>0</v>
      </c>
      <c r="L128" s="133" t="s">
        <v>143</v>
      </c>
      <c r="M128" s="29"/>
      <c r="N128" s="137" t="s">
        <v>1</v>
      </c>
      <c r="O128" s="138" t="s">
        <v>39</v>
      </c>
      <c r="P128" s="139">
        <f>I128+J128</f>
        <v>0</v>
      </c>
      <c r="Q128" s="139">
        <f>ROUND(I128*H128,2)</f>
        <v>0</v>
      </c>
      <c r="R128" s="139">
        <f>ROUND(J128*H128,2)</f>
        <v>0</v>
      </c>
      <c r="S128" s="140">
        <v>0.14000000000000001</v>
      </c>
      <c r="T128" s="140">
        <f>S128*H128</f>
        <v>205.38294000000002</v>
      </c>
      <c r="U128" s="140">
        <v>0</v>
      </c>
      <c r="V128" s="140">
        <f>U128*H128</f>
        <v>0</v>
      </c>
      <c r="W128" s="140">
        <v>0</v>
      </c>
      <c r="X128" s="141">
        <f>W128*H128</f>
        <v>0</v>
      </c>
      <c r="AR128" s="142" t="s">
        <v>144</v>
      </c>
      <c r="AT128" s="142" t="s">
        <v>139</v>
      </c>
      <c r="AU128" s="142" t="s">
        <v>86</v>
      </c>
      <c r="AY128" s="17" t="s">
        <v>136</v>
      </c>
      <c r="BE128" s="143">
        <f>IF(O128="základní",K128,0)</f>
        <v>0</v>
      </c>
      <c r="BF128" s="143">
        <f>IF(O128="snížená",K128,0)</f>
        <v>0</v>
      </c>
      <c r="BG128" s="143">
        <f>IF(O128="zákl. přenesená",K128,0)</f>
        <v>0</v>
      </c>
      <c r="BH128" s="143">
        <f>IF(O128="sníž. přenesená",K128,0)</f>
        <v>0</v>
      </c>
      <c r="BI128" s="143">
        <f>IF(O128="nulová",K128,0)</f>
        <v>0</v>
      </c>
      <c r="BJ128" s="17" t="s">
        <v>84</v>
      </c>
      <c r="BK128" s="143">
        <f>ROUND(P128*H128,2)</f>
        <v>0</v>
      </c>
      <c r="BL128" s="17" t="s">
        <v>144</v>
      </c>
      <c r="BM128" s="142" t="s">
        <v>219</v>
      </c>
    </row>
    <row r="129" spans="2:51" s="13" customFormat="1">
      <c r="B129" s="150"/>
      <c r="D129" s="145" t="s">
        <v>146</v>
      </c>
      <c r="E129" s="151" t="s">
        <v>1</v>
      </c>
      <c r="F129" s="152" t="s">
        <v>198</v>
      </c>
      <c r="H129" s="153">
        <v>282.774</v>
      </c>
      <c r="M129" s="150"/>
      <c r="N129" s="154"/>
      <c r="X129" s="155"/>
      <c r="AT129" s="151" t="s">
        <v>146</v>
      </c>
      <c r="AU129" s="151" t="s">
        <v>86</v>
      </c>
      <c r="AV129" s="13" t="s">
        <v>86</v>
      </c>
      <c r="AW129" s="13" t="s">
        <v>5</v>
      </c>
      <c r="AX129" s="13" t="s">
        <v>76</v>
      </c>
      <c r="AY129" s="151" t="s">
        <v>136</v>
      </c>
    </row>
    <row r="130" spans="2:51" s="13" customFormat="1">
      <c r="B130" s="150"/>
      <c r="D130" s="145" t="s">
        <v>146</v>
      </c>
      <c r="E130" s="151" t="s">
        <v>1</v>
      </c>
      <c r="F130" s="152" t="s">
        <v>204</v>
      </c>
      <c r="H130" s="153">
        <v>1022.977</v>
      </c>
      <c r="M130" s="150"/>
      <c r="N130" s="154"/>
      <c r="X130" s="155"/>
      <c r="AT130" s="151" t="s">
        <v>146</v>
      </c>
      <c r="AU130" s="151" t="s">
        <v>86</v>
      </c>
      <c r="AV130" s="13" t="s">
        <v>86</v>
      </c>
      <c r="AW130" s="13" t="s">
        <v>5</v>
      </c>
      <c r="AX130" s="13" t="s">
        <v>76</v>
      </c>
      <c r="AY130" s="151" t="s">
        <v>136</v>
      </c>
    </row>
    <row r="131" spans="2:51" s="13" customFormat="1">
      <c r="B131" s="150"/>
      <c r="D131" s="145" t="s">
        <v>146</v>
      </c>
      <c r="E131" s="151" t="s">
        <v>1</v>
      </c>
      <c r="F131" s="152" t="s">
        <v>207</v>
      </c>
      <c r="H131" s="153">
        <v>3</v>
      </c>
      <c r="M131" s="150"/>
      <c r="N131" s="154"/>
      <c r="X131" s="155"/>
      <c r="AT131" s="151" t="s">
        <v>146</v>
      </c>
      <c r="AU131" s="151" t="s">
        <v>86</v>
      </c>
      <c r="AV131" s="13" t="s">
        <v>86</v>
      </c>
      <c r="AW131" s="13" t="s">
        <v>5</v>
      </c>
      <c r="AX131" s="13" t="s">
        <v>76</v>
      </c>
      <c r="AY131" s="151" t="s">
        <v>136</v>
      </c>
    </row>
    <row r="132" spans="2:51" s="13" customFormat="1">
      <c r="B132" s="150"/>
      <c r="D132" s="145" t="s">
        <v>146</v>
      </c>
      <c r="E132" s="151" t="s">
        <v>1</v>
      </c>
      <c r="F132" s="152" t="s">
        <v>201</v>
      </c>
      <c r="H132" s="153">
        <v>45.024999999999999</v>
      </c>
      <c r="M132" s="150"/>
      <c r="N132" s="154"/>
      <c r="X132" s="155"/>
      <c r="AT132" s="151" t="s">
        <v>146</v>
      </c>
      <c r="AU132" s="151" t="s">
        <v>86</v>
      </c>
      <c r="AV132" s="13" t="s">
        <v>86</v>
      </c>
      <c r="AW132" s="13" t="s">
        <v>5</v>
      </c>
      <c r="AX132" s="13" t="s">
        <v>76</v>
      </c>
      <c r="AY132" s="151" t="s">
        <v>136</v>
      </c>
    </row>
    <row r="133" spans="2:51" s="13" customFormat="1">
      <c r="B133" s="150"/>
      <c r="D133" s="145" t="s">
        <v>146</v>
      </c>
      <c r="E133" s="151" t="s">
        <v>1</v>
      </c>
      <c r="F133" s="152" t="s">
        <v>220</v>
      </c>
      <c r="H133" s="153">
        <v>7.25</v>
      </c>
      <c r="M133" s="150"/>
      <c r="N133" s="154"/>
      <c r="X133" s="155"/>
      <c r="AT133" s="151" t="s">
        <v>146</v>
      </c>
      <c r="AU133" s="151" t="s">
        <v>86</v>
      </c>
      <c r="AV133" s="13" t="s">
        <v>86</v>
      </c>
      <c r="AW133" s="13" t="s">
        <v>5</v>
      </c>
      <c r="AX133" s="13" t="s">
        <v>76</v>
      </c>
      <c r="AY133" s="151" t="s">
        <v>136</v>
      </c>
    </row>
    <row r="134" spans="2:51" s="12" customFormat="1">
      <c r="B134" s="144"/>
      <c r="D134" s="145" t="s">
        <v>146</v>
      </c>
      <c r="E134" s="146" t="s">
        <v>1</v>
      </c>
      <c r="F134" s="147" t="s">
        <v>221</v>
      </c>
      <c r="H134" s="146" t="s">
        <v>1</v>
      </c>
      <c r="M134" s="144"/>
      <c r="N134" s="148"/>
      <c r="X134" s="149"/>
      <c r="AT134" s="146" t="s">
        <v>146</v>
      </c>
      <c r="AU134" s="146" t="s">
        <v>86</v>
      </c>
      <c r="AV134" s="12" t="s">
        <v>84</v>
      </c>
      <c r="AW134" s="12" t="s">
        <v>5</v>
      </c>
      <c r="AX134" s="12" t="s">
        <v>76</v>
      </c>
      <c r="AY134" s="146" t="s">
        <v>136</v>
      </c>
    </row>
    <row r="135" spans="2:51" s="13" customFormat="1">
      <c r="B135" s="150"/>
      <c r="D135" s="145" t="s">
        <v>146</v>
      </c>
      <c r="E135" s="151" t="s">
        <v>1</v>
      </c>
      <c r="F135" s="152" t="s">
        <v>222</v>
      </c>
      <c r="H135" s="153">
        <v>105.995</v>
      </c>
      <c r="M135" s="150"/>
      <c r="N135" s="154"/>
      <c r="X135" s="155"/>
      <c r="AT135" s="151" t="s">
        <v>146</v>
      </c>
      <c r="AU135" s="151" t="s">
        <v>86</v>
      </c>
      <c r="AV135" s="13" t="s">
        <v>86</v>
      </c>
      <c r="AW135" s="13" t="s">
        <v>5</v>
      </c>
      <c r="AX135" s="13" t="s">
        <v>76</v>
      </c>
      <c r="AY135" s="151" t="s">
        <v>136</v>
      </c>
    </row>
    <row r="136" spans="2:51" s="14" customFormat="1">
      <c r="B136" s="156"/>
      <c r="D136" s="145" t="s">
        <v>146</v>
      </c>
      <c r="E136" s="157" t="s">
        <v>1</v>
      </c>
      <c r="F136" s="158" t="s">
        <v>158</v>
      </c>
      <c r="H136" s="159">
        <v>1467.021</v>
      </c>
      <c r="M136" s="156"/>
      <c r="N136" s="160"/>
      <c r="X136" s="161"/>
      <c r="AT136" s="157" t="s">
        <v>146</v>
      </c>
      <c r="AU136" s="157" t="s">
        <v>86</v>
      </c>
      <c r="AV136" s="14" t="s">
        <v>144</v>
      </c>
      <c r="AW136" s="14" t="s">
        <v>5</v>
      </c>
      <c r="AX136" s="14" t="s">
        <v>84</v>
      </c>
      <c r="AY136" s="157" t="s">
        <v>136</v>
      </c>
    </row>
    <row r="137" spans="2:51" s="1" customFormat="1">
      <c r="B137" s="29"/>
      <c r="D137" s="145" t="s">
        <v>223</v>
      </c>
      <c r="F137" s="168" t="s">
        <v>224</v>
      </c>
      <c r="M137" s="29"/>
      <c r="N137" s="169"/>
      <c r="X137" s="53"/>
      <c r="AU137" s="17" t="s">
        <v>86</v>
      </c>
    </row>
    <row r="138" spans="2:51" s="1" customFormat="1">
      <c r="B138" s="29"/>
      <c r="D138" s="145" t="s">
        <v>223</v>
      </c>
      <c r="F138" s="170" t="s">
        <v>225</v>
      </c>
      <c r="H138" s="171">
        <v>0</v>
      </c>
      <c r="M138" s="29"/>
      <c r="N138" s="169"/>
      <c r="X138" s="53"/>
      <c r="AU138" s="17" t="s">
        <v>86</v>
      </c>
    </row>
    <row r="139" spans="2:51" s="1" customFormat="1">
      <c r="B139" s="29"/>
      <c r="D139" s="145" t="s">
        <v>223</v>
      </c>
      <c r="F139" s="170" t="s">
        <v>147</v>
      </c>
      <c r="H139" s="171">
        <v>0</v>
      </c>
      <c r="M139" s="29"/>
      <c r="N139" s="169"/>
      <c r="X139" s="53"/>
      <c r="AU139" s="17" t="s">
        <v>86</v>
      </c>
    </row>
    <row r="140" spans="2:51" s="1" customFormat="1">
      <c r="B140" s="29"/>
      <c r="D140" s="145" t="s">
        <v>223</v>
      </c>
      <c r="F140" s="170" t="s">
        <v>226</v>
      </c>
      <c r="H140" s="171">
        <v>0</v>
      </c>
      <c r="M140" s="29"/>
      <c r="N140" s="169"/>
      <c r="X140" s="53"/>
      <c r="AU140" s="17" t="s">
        <v>86</v>
      </c>
    </row>
    <row r="141" spans="2:51" s="1" customFormat="1">
      <c r="B141" s="29"/>
      <c r="D141" s="145" t="s">
        <v>223</v>
      </c>
      <c r="F141" s="170" t="s">
        <v>227</v>
      </c>
      <c r="H141" s="171">
        <v>43.938000000000002</v>
      </c>
      <c r="M141" s="29"/>
      <c r="N141" s="169"/>
      <c r="X141" s="53"/>
      <c r="AU141" s="17" t="s">
        <v>86</v>
      </c>
    </row>
    <row r="142" spans="2:51" s="1" customFormat="1">
      <c r="B142" s="29"/>
      <c r="D142" s="145" t="s">
        <v>223</v>
      </c>
      <c r="F142" s="170" t="s">
        <v>150</v>
      </c>
      <c r="H142" s="171">
        <v>0</v>
      </c>
      <c r="M142" s="29"/>
      <c r="N142" s="169"/>
      <c r="X142" s="53"/>
      <c r="AU142" s="17" t="s">
        <v>86</v>
      </c>
    </row>
    <row r="143" spans="2:51" s="1" customFormat="1">
      <c r="B143" s="29"/>
      <c r="D143" s="145" t="s">
        <v>223</v>
      </c>
      <c r="F143" s="170" t="s">
        <v>226</v>
      </c>
      <c r="H143" s="171">
        <v>0</v>
      </c>
      <c r="M143" s="29"/>
      <c r="N143" s="169"/>
      <c r="X143" s="53"/>
      <c r="AU143" s="17" t="s">
        <v>86</v>
      </c>
    </row>
    <row r="144" spans="2:51" s="1" customFormat="1">
      <c r="B144" s="29"/>
      <c r="D144" s="145" t="s">
        <v>223</v>
      </c>
      <c r="F144" s="170" t="s">
        <v>228</v>
      </c>
      <c r="H144" s="171">
        <v>77.707999999999998</v>
      </c>
      <c r="M144" s="29"/>
      <c r="N144" s="169"/>
      <c r="X144" s="53"/>
      <c r="AU144" s="17" t="s">
        <v>86</v>
      </c>
    </row>
    <row r="145" spans="2:47" s="1" customFormat="1">
      <c r="B145" s="29"/>
      <c r="D145" s="145" t="s">
        <v>223</v>
      </c>
      <c r="F145" s="170" t="s">
        <v>152</v>
      </c>
      <c r="H145" s="171">
        <v>0</v>
      </c>
      <c r="M145" s="29"/>
      <c r="N145" s="169"/>
      <c r="X145" s="53"/>
      <c r="AU145" s="17" t="s">
        <v>86</v>
      </c>
    </row>
    <row r="146" spans="2:47" s="1" customFormat="1">
      <c r="B146" s="29"/>
      <c r="D146" s="145" t="s">
        <v>223</v>
      </c>
      <c r="F146" s="170" t="s">
        <v>226</v>
      </c>
      <c r="H146" s="171">
        <v>0</v>
      </c>
      <c r="M146" s="29"/>
      <c r="N146" s="169"/>
      <c r="X146" s="53"/>
      <c r="AU146" s="17" t="s">
        <v>86</v>
      </c>
    </row>
    <row r="147" spans="2:47" s="1" customFormat="1">
      <c r="B147" s="29"/>
      <c r="D147" s="145" t="s">
        <v>223</v>
      </c>
      <c r="F147" s="170" t="s">
        <v>229</v>
      </c>
      <c r="H147" s="171">
        <v>92.727999999999994</v>
      </c>
      <c r="M147" s="29"/>
      <c r="N147" s="169"/>
      <c r="X147" s="53"/>
      <c r="AU147" s="17" t="s">
        <v>86</v>
      </c>
    </row>
    <row r="148" spans="2:47" s="1" customFormat="1">
      <c r="B148" s="29"/>
      <c r="D148" s="145" t="s">
        <v>223</v>
      </c>
      <c r="F148" s="170" t="s">
        <v>154</v>
      </c>
      <c r="H148" s="171">
        <v>0</v>
      </c>
      <c r="M148" s="29"/>
      <c r="N148" s="169"/>
      <c r="X148" s="53"/>
      <c r="AU148" s="17" t="s">
        <v>86</v>
      </c>
    </row>
    <row r="149" spans="2:47" s="1" customFormat="1">
      <c r="B149" s="29"/>
      <c r="D149" s="145" t="s">
        <v>223</v>
      </c>
      <c r="F149" s="170" t="s">
        <v>226</v>
      </c>
      <c r="H149" s="171">
        <v>0</v>
      </c>
      <c r="M149" s="29"/>
      <c r="N149" s="169"/>
      <c r="X149" s="53"/>
      <c r="AU149" s="17" t="s">
        <v>86</v>
      </c>
    </row>
    <row r="150" spans="2:47" s="1" customFormat="1">
      <c r="B150" s="29"/>
      <c r="D150" s="145" t="s">
        <v>223</v>
      </c>
      <c r="F150" s="170" t="s">
        <v>230</v>
      </c>
      <c r="H150" s="171">
        <v>68.400000000000006</v>
      </c>
      <c r="M150" s="29"/>
      <c r="N150" s="169"/>
      <c r="X150" s="53"/>
      <c r="AU150" s="17" t="s">
        <v>86</v>
      </c>
    </row>
    <row r="151" spans="2:47" s="1" customFormat="1">
      <c r="B151" s="29"/>
      <c r="D151" s="145" t="s">
        <v>223</v>
      </c>
      <c r="F151" s="170" t="s">
        <v>158</v>
      </c>
      <c r="H151" s="171">
        <v>282.774</v>
      </c>
      <c r="M151" s="29"/>
      <c r="N151" s="169"/>
      <c r="X151" s="53"/>
      <c r="AU151" s="17" t="s">
        <v>86</v>
      </c>
    </row>
    <row r="152" spans="2:47" s="1" customFormat="1">
      <c r="B152" s="29"/>
      <c r="D152" s="145" t="s">
        <v>223</v>
      </c>
      <c r="F152" s="168" t="s">
        <v>231</v>
      </c>
      <c r="M152" s="29"/>
      <c r="N152" s="169"/>
      <c r="X152" s="53"/>
      <c r="AU152" s="17" t="s">
        <v>86</v>
      </c>
    </row>
    <row r="153" spans="2:47" s="1" customFormat="1">
      <c r="B153" s="29"/>
      <c r="D153" s="145" t="s">
        <v>223</v>
      </c>
      <c r="F153" s="170" t="s">
        <v>225</v>
      </c>
      <c r="H153" s="171">
        <v>0</v>
      </c>
      <c r="M153" s="29"/>
      <c r="N153" s="169"/>
      <c r="X153" s="53"/>
      <c r="AU153" s="17" t="s">
        <v>86</v>
      </c>
    </row>
    <row r="154" spans="2:47" s="1" customFormat="1">
      <c r="B154" s="29"/>
      <c r="D154" s="145" t="s">
        <v>223</v>
      </c>
      <c r="F154" s="170" t="s">
        <v>232</v>
      </c>
      <c r="H154" s="171">
        <v>0</v>
      </c>
      <c r="M154" s="29"/>
      <c r="N154" s="169"/>
      <c r="X154" s="53"/>
      <c r="AU154" s="17" t="s">
        <v>86</v>
      </c>
    </row>
    <row r="155" spans="2:47" s="1" customFormat="1">
      <c r="B155" s="29"/>
      <c r="D155" s="145" t="s">
        <v>223</v>
      </c>
      <c r="F155" s="170" t="s">
        <v>233</v>
      </c>
      <c r="H155" s="171">
        <v>0</v>
      </c>
      <c r="M155" s="29"/>
      <c r="N155" s="169"/>
      <c r="X155" s="53"/>
      <c r="AU155" s="17" t="s">
        <v>86</v>
      </c>
    </row>
    <row r="156" spans="2:47" s="1" customFormat="1">
      <c r="B156" s="29"/>
      <c r="D156" s="145" t="s">
        <v>223</v>
      </c>
      <c r="F156" s="170" t="s">
        <v>234</v>
      </c>
      <c r="H156" s="171">
        <v>0</v>
      </c>
      <c r="M156" s="29"/>
      <c r="N156" s="169"/>
      <c r="X156" s="53"/>
      <c r="AU156" s="17" t="s">
        <v>86</v>
      </c>
    </row>
    <row r="157" spans="2:47" s="1" customFormat="1">
      <c r="B157" s="29"/>
      <c r="D157" s="145" t="s">
        <v>223</v>
      </c>
      <c r="F157" s="170" t="s">
        <v>235</v>
      </c>
      <c r="H157" s="171">
        <v>178.19200000000001</v>
      </c>
      <c r="M157" s="29"/>
      <c r="N157" s="169"/>
      <c r="X157" s="53"/>
      <c r="AU157" s="17" t="s">
        <v>86</v>
      </c>
    </row>
    <row r="158" spans="2:47" s="1" customFormat="1">
      <c r="B158" s="29"/>
      <c r="D158" s="145" t="s">
        <v>223</v>
      </c>
      <c r="F158" s="170" t="s">
        <v>236</v>
      </c>
      <c r="H158" s="171">
        <v>0</v>
      </c>
      <c r="M158" s="29"/>
      <c r="N158" s="169"/>
      <c r="X158" s="53"/>
      <c r="AU158" s="17" t="s">
        <v>86</v>
      </c>
    </row>
    <row r="159" spans="2:47" s="1" customFormat="1">
      <c r="B159" s="29"/>
      <c r="D159" s="145" t="s">
        <v>223</v>
      </c>
      <c r="F159" s="170" t="s">
        <v>237</v>
      </c>
      <c r="H159" s="171">
        <v>51.009</v>
      </c>
      <c r="M159" s="29"/>
      <c r="N159" s="169"/>
      <c r="X159" s="53"/>
      <c r="AU159" s="17" t="s">
        <v>86</v>
      </c>
    </row>
    <row r="160" spans="2:47" s="1" customFormat="1">
      <c r="B160" s="29"/>
      <c r="D160" s="145" t="s">
        <v>223</v>
      </c>
      <c r="F160" s="170" t="s">
        <v>150</v>
      </c>
      <c r="H160" s="171">
        <v>0</v>
      </c>
      <c r="M160" s="29"/>
      <c r="N160" s="169"/>
      <c r="X160" s="53"/>
      <c r="AU160" s="17" t="s">
        <v>86</v>
      </c>
    </row>
    <row r="161" spans="2:47" s="1" customFormat="1">
      <c r="B161" s="29"/>
      <c r="D161" s="145" t="s">
        <v>223</v>
      </c>
      <c r="F161" s="170" t="s">
        <v>234</v>
      </c>
      <c r="H161" s="171">
        <v>0</v>
      </c>
      <c r="M161" s="29"/>
      <c r="N161" s="169"/>
      <c r="X161" s="53"/>
      <c r="AU161" s="17" t="s">
        <v>86</v>
      </c>
    </row>
    <row r="162" spans="2:47" s="1" customFormat="1">
      <c r="B162" s="29"/>
      <c r="D162" s="145" t="s">
        <v>223</v>
      </c>
      <c r="F162" s="170" t="s">
        <v>238</v>
      </c>
      <c r="H162" s="171">
        <v>269.60000000000002</v>
      </c>
      <c r="M162" s="29"/>
      <c r="N162" s="169"/>
      <c r="X162" s="53"/>
      <c r="AU162" s="17" t="s">
        <v>86</v>
      </c>
    </row>
    <row r="163" spans="2:47" s="1" customFormat="1">
      <c r="B163" s="29"/>
      <c r="D163" s="145" t="s">
        <v>223</v>
      </c>
      <c r="F163" s="170" t="s">
        <v>236</v>
      </c>
      <c r="H163" s="171">
        <v>0</v>
      </c>
      <c r="M163" s="29"/>
      <c r="N163" s="169"/>
      <c r="X163" s="53"/>
      <c r="AU163" s="17" t="s">
        <v>86</v>
      </c>
    </row>
    <row r="164" spans="2:47" s="1" customFormat="1">
      <c r="B164" s="29"/>
      <c r="D164" s="145" t="s">
        <v>223</v>
      </c>
      <c r="F164" s="170" t="s">
        <v>239</v>
      </c>
      <c r="H164" s="171">
        <v>117.675</v>
      </c>
      <c r="M164" s="29"/>
      <c r="N164" s="169"/>
      <c r="X164" s="53"/>
      <c r="AU164" s="17" t="s">
        <v>86</v>
      </c>
    </row>
    <row r="165" spans="2:47" s="1" customFormat="1">
      <c r="B165" s="29"/>
      <c r="D165" s="145" t="s">
        <v>223</v>
      </c>
      <c r="F165" s="170" t="s">
        <v>152</v>
      </c>
      <c r="H165" s="171">
        <v>0</v>
      </c>
      <c r="M165" s="29"/>
      <c r="N165" s="169"/>
      <c r="X165" s="53"/>
      <c r="AU165" s="17" t="s">
        <v>86</v>
      </c>
    </row>
    <row r="166" spans="2:47" s="1" customFormat="1">
      <c r="B166" s="29"/>
      <c r="D166" s="145" t="s">
        <v>223</v>
      </c>
      <c r="F166" s="170" t="s">
        <v>240</v>
      </c>
      <c r="H166" s="171">
        <v>0</v>
      </c>
      <c r="M166" s="29"/>
      <c r="N166" s="169"/>
      <c r="X166" s="53"/>
      <c r="AU166" s="17" t="s">
        <v>86</v>
      </c>
    </row>
    <row r="167" spans="2:47" s="1" customFormat="1">
      <c r="B167" s="29"/>
      <c r="D167" s="145" t="s">
        <v>223</v>
      </c>
      <c r="F167" s="170" t="s">
        <v>241</v>
      </c>
      <c r="H167" s="171">
        <v>60.018000000000001</v>
      </c>
      <c r="M167" s="29"/>
      <c r="N167" s="169"/>
      <c r="X167" s="53"/>
      <c r="AU167" s="17" t="s">
        <v>86</v>
      </c>
    </row>
    <row r="168" spans="2:47" s="1" customFormat="1">
      <c r="B168" s="29"/>
      <c r="D168" s="145" t="s">
        <v>223</v>
      </c>
      <c r="F168" s="170" t="s">
        <v>242</v>
      </c>
      <c r="H168" s="171">
        <v>0</v>
      </c>
      <c r="M168" s="29"/>
      <c r="N168" s="169"/>
      <c r="X168" s="53"/>
      <c r="AU168" s="17" t="s">
        <v>86</v>
      </c>
    </row>
    <row r="169" spans="2:47" s="1" customFormat="1">
      <c r="B169" s="29"/>
      <c r="D169" s="145" t="s">
        <v>223</v>
      </c>
      <c r="F169" s="170" t="s">
        <v>243</v>
      </c>
      <c r="H169" s="171">
        <v>9</v>
      </c>
      <c r="M169" s="29"/>
      <c r="N169" s="169"/>
      <c r="X169" s="53"/>
      <c r="AU169" s="17" t="s">
        <v>86</v>
      </c>
    </row>
    <row r="170" spans="2:47" s="1" customFormat="1">
      <c r="B170" s="29"/>
      <c r="D170" s="145" t="s">
        <v>223</v>
      </c>
      <c r="F170" s="170" t="s">
        <v>244</v>
      </c>
      <c r="H170" s="171">
        <v>0</v>
      </c>
      <c r="M170" s="29"/>
      <c r="N170" s="169"/>
      <c r="X170" s="53"/>
      <c r="AU170" s="17" t="s">
        <v>86</v>
      </c>
    </row>
    <row r="171" spans="2:47" s="1" customFormat="1">
      <c r="B171" s="29"/>
      <c r="D171" s="145" t="s">
        <v>223</v>
      </c>
      <c r="F171" s="170" t="s">
        <v>245</v>
      </c>
      <c r="H171" s="171">
        <v>30.102</v>
      </c>
      <c r="M171" s="29"/>
      <c r="N171" s="169"/>
      <c r="X171" s="53"/>
      <c r="AU171" s="17" t="s">
        <v>86</v>
      </c>
    </row>
    <row r="172" spans="2:47" s="1" customFormat="1">
      <c r="B172" s="29"/>
      <c r="D172" s="145" t="s">
        <v>223</v>
      </c>
      <c r="F172" s="170" t="s">
        <v>236</v>
      </c>
      <c r="H172" s="171">
        <v>0</v>
      </c>
      <c r="M172" s="29"/>
      <c r="N172" s="169"/>
      <c r="X172" s="53"/>
      <c r="AU172" s="17" t="s">
        <v>86</v>
      </c>
    </row>
    <row r="173" spans="2:47" s="1" customFormat="1">
      <c r="B173" s="29"/>
      <c r="D173" s="145" t="s">
        <v>223</v>
      </c>
      <c r="F173" s="170" t="s">
        <v>246</v>
      </c>
      <c r="H173" s="171">
        <v>2.5659999999999998</v>
      </c>
      <c r="M173" s="29"/>
      <c r="N173" s="169"/>
      <c r="X173" s="53"/>
      <c r="AU173" s="17" t="s">
        <v>86</v>
      </c>
    </row>
    <row r="174" spans="2:47" s="1" customFormat="1">
      <c r="B174" s="29"/>
      <c r="D174" s="145" t="s">
        <v>223</v>
      </c>
      <c r="F174" s="170" t="s">
        <v>154</v>
      </c>
      <c r="H174" s="171">
        <v>0</v>
      </c>
      <c r="M174" s="29"/>
      <c r="N174" s="169"/>
      <c r="X174" s="53"/>
      <c r="AU174" s="17" t="s">
        <v>86</v>
      </c>
    </row>
    <row r="175" spans="2:47" s="1" customFormat="1">
      <c r="B175" s="29"/>
      <c r="D175" s="145" t="s">
        <v>223</v>
      </c>
      <c r="F175" s="170" t="s">
        <v>234</v>
      </c>
      <c r="H175" s="171">
        <v>0</v>
      </c>
      <c r="M175" s="29"/>
      <c r="N175" s="169"/>
      <c r="X175" s="53"/>
      <c r="AU175" s="17" t="s">
        <v>86</v>
      </c>
    </row>
    <row r="176" spans="2:47" s="1" customFormat="1">
      <c r="B176" s="29"/>
      <c r="D176" s="145" t="s">
        <v>223</v>
      </c>
      <c r="F176" s="170" t="s">
        <v>247</v>
      </c>
      <c r="H176" s="171">
        <v>249.24</v>
      </c>
      <c r="M176" s="29"/>
      <c r="N176" s="169"/>
      <c r="X176" s="53"/>
      <c r="AU176" s="17" t="s">
        <v>86</v>
      </c>
    </row>
    <row r="177" spans="2:47" s="1" customFormat="1">
      <c r="B177" s="29"/>
      <c r="D177" s="145" t="s">
        <v>223</v>
      </c>
      <c r="F177" s="170" t="s">
        <v>236</v>
      </c>
      <c r="H177" s="171">
        <v>0</v>
      </c>
      <c r="M177" s="29"/>
      <c r="N177" s="169"/>
      <c r="X177" s="53"/>
      <c r="AU177" s="17" t="s">
        <v>86</v>
      </c>
    </row>
    <row r="178" spans="2:47" s="1" customFormat="1">
      <c r="B178" s="29"/>
      <c r="D178" s="145" t="s">
        <v>223</v>
      </c>
      <c r="F178" s="170" t="s">
        <v>248</v>
      </c>
      <c r="H178" s="171">
        <v>55.575000000000003</v>
      </c>
      <c r="M178" s="29"/>
      <c r="N178" s="169"/>
      <c r="X178" s="53"/>
      <c r="AU178" s="17" t="s">
        <v>86</v>
      </c>
    </row>
    <row r="179" spans="2:47" s="1" customFormat="1">
      <c r="B179" s="29"/>
      <c r="D179" s="145" t="s">
        <v>223</v>
      </c>
      <c r="F179" s="170" t="s">
        <v>158</v>
      </c>
      <c r="H179" s="171">
        <v>1022.977</v>
      </c>
      <c r="M179" s="29"/>
      <c r="N179" s="169"/>
      <c r="X179" s="53"/>
      <c r="AU179" s="17" t="s">
        <v>86</v>
      </c>
    </row>
    <row r="180" spans="2:47" s="1" customFormat="1">
      <c r="B180" s="29"/>
      <c r="D180" s="145" t="s">
        <v>223</v>
      </c>
      <c r="F180" s="168" t="s">
        <v>249</v>
      </c>
      <c r="M180" s="29"/>
      <c r="N180" s="169"/>
      <c r="X180" s="53"/>
      <c r="AU180" s="17" t="s">
        <v>86</v>
      </c>
    </row>
    <row r="181" spans="2:47" s="1" customFormat="1">
      <c r="B181" s="29"/>
      <c r="D181" s="145" t="s">
        <v>223</v>
      </c>
      <c r="F181" s="170" t="s">
        <v>225</v>
      </c>
      <c r="H181" s="171">
        <v>0</v>
      </c>
      <c r="M181" s="29"/>
      <c r="N181" s="169"/>
      <c r="X181" s="53"/>
      <c r="AU181" s="17" t="s">
        <v>86</v>
      </c>
    </row>
    <row r="182" spans="2:47" s="1" customFormat="1">
      <c r="B182" s="29"/>
      <c r="D182" s="145" t="s">
        <v>223</v>
      </c>
      <c r="F182" s="170" t="s">
        <v>152</v>
      </c>
      <c r="H182" s="171">
        <v>0</v>
      </c>
      <c r="M182" s="29"/>
      <c r="N182" s="169"/>
      <c r="X182" s="53"/>
      <c r="AU182" s="17" t="s">
        <v>86</v>
      </c>
    </row>
    <row r="183" spans="2:47" s="1" customFormat="1">
      <c r="B183" s="29"/>
      <c r="D183" s="145" t="s">
        <v>223</v>
      </c>
      <c r="F183" s="170" t="s">
        <v>250</v>
      </c>
      <c r="H183" s="171">
        <v>0</v>
      </c>
      <c r="M183" s="29"/>
      <c r="N183" s="169"/>
      <c r="X183" s="53"/>
      <c r="AU183" s="17" t="s">
        <v>86</v>
      </c>
    </row>
    <row r="184" spans="2:47" s="1" customFormat="1">
      <c r="B184" s="29"/>
      <c r="D184" s="145" t="s">
        <v>223</v>
      </c>
      <c r="F184" s="170" t="s">
        <v>251</v>
      </c>
      <c r="H184" s="171">
        <v>3</v>
      </c>
      <c r="M184" s="29"/>
      <c r="N184" s="169"/>
      <c r="X184" s="53"/>
      <c r="AU184" s="17" t="s">
        <v>86</v>
      </c>
    </row>
    <row r="185" spans="2:47" s="1" customFormat="1">
      <c r="B185" s="29"/>
      <c r="D185" s="145" t="s">
        <v>223</v>
      </c>
      <c r="F185" s="170" t="s">
        <v>158</v>
      </c>
      <c r="H185" s="171">
        <v>3</v>
      </c>
      <c r="M185" s="29"/>
      <c r="N185" s="169"/>
      <c r="X185" s="53"/>
      <c r="AU185" s="17" t="s">
        <v>86</v>
      </c>
    </row>
    <row r="186" spans="2:47" s="1" customFormat="1">
      <c r="B186" s="29"/>
      <c r="D186" s="145" t="s">
        <v>223</v>
      </c>
      <c r="F186" s="168" t="s">
        <v>252</v>
      </c>
      <c r="M186" s="29"/>
      <c r="N186" s="169"/>
      <c r="X186" s="53"/>
      <c r="AU186" s="17" t="s">
        <v>86</v>
      </c>
    </row>
    <row r="187" spans="2:47" s="1" customFormat="1">
      <c r="B187" s="29"/>
      <c r="D187" s="145" t="s">
        <v>223</v>
      </c>
      <c r="F187" s="170" t="s">
        <v>225</v>
      </c>
      <c r="H187" s="171">
        <v>0</v>
      </c>
      <c r="M187" s="29"/>
      <c r="N187" s="169"/>
      <c r="X187" s="53"/>
      <c r="AU187" s="17" t="s">
        <v>86</v>
      </c>
    </row>
    <row r="188" spans="2:47" s="1" customFormat="1">
      <c r="B188" s="29"/>
      <c r="D188" s="145" t="s">
        <v>223</v>
      </c>
      <c r="F188" s="170" t="s">
        <v>253</v>
      </c>
      <c r="H188" s="171">
        <v>0</v>
      </c>
      <c r="M188" s="29"/>
      <c r="N188" s="169"/>
      <c r="X188" s="53"/>
      <c r="AU188" s="17" t="s">
        <v>86</v>
      </c>
    </row>
    <row r="189" spans="2:47" s="1" customFormat="1">
      <c r="B189" s="29"/>
      <c r="D189" s="145" t="s">
        <v>223</v>
      </c>
      <c r="F189" s="170" t="s">
        <v>147</v>
      </c>
      <c r="H189" s="171">
        <v>0</v>
      </c>
      <c r="M189" s="29"/>
      <c r="N189" s="169"/>
      <c r="X189" s="53"/>
      <c r="AU189" s="17" t="s">
        <v>86</v>
      </c>
    </row>
    <row r="190" spans="2:47" s="1" customFormat="1">
      <c r="B190" s="29"/>
      <c r="D190" s="145" t="s">
        <v>223</v>
      </c>
      <c r="F190" s="170" t="s">
        <v>254</v>
      </c>
      <c r="H190" s="171">
        <v>0</v>
      </c>
      <c r="M190" s="29"/>
      <c r="N190" s="169"/>
      <c r="X190" s="53"/>
      <c r="AU190" s="17" t="s">
        <v>86</v>
      </c>
    </row>
    <row r="191" spans="2:47" s="1" customFormat="1">
      <c r="B191" s="29"/>
      <c r="D191" s="145" t="s">
        <v>223</v>
      </c>
      <c r="F191" s="170" t="s">
        <v>255</v>
      </c>
      <c r="H191" s="171">
        <v>3.3330000000000002</v>
      </c>
      <c r="M191" s="29"/>
      <c r="N191" s="169"/>
      <c r="X191" s="53"/>
      <c r="AU191" s="17" t="s">
        <v>86</v>
      </c>
    </row>
    <row r="192" spans="2:47" s="1" customFormat="1">
      <c r="B192" s="29"/>
      <c r="D192" s="145" t="s">
        <v>223</v>
      </c>
      <c r="F192" s="170" t="s">
        <v>256</v>
      </c>
      <c r="H192" s="171">
        <v>0</v>
      </c>
      <c r="M192" s="29"/>
      <c r="N192" s="169"/>
      <c r="X192" s="53"/>
      <c r="AU192" s="17" t="s">
        <v>86</v>
      </c>
    </row>
    <row r="193" spans="2:47" s="1" customFormat="1">
      <c r="B193" s="29"/>
      <c r="D193" s="145" t="s">
        <v>223</v>
      </c>
      <c r="F193" s="170" t="s">
        <v>257</v>
      </c>
      <c r="H193" s="171">
        <v>5.7409999999999997</v>
      </c>
      <c r="M193" s="29"/>
      <c r="N193" s="169"/>
      <c r="X193" s="53"/>
      <c r="AU193" s="17" t="s">
        <v>86</v>
      </c>
    </row>
    <row r="194" spans="2:47" s="1" customFormat="1">
      <c r="B194" s="29"/>
      <c r="D194" s="145" t="s">
        <v>223</v>
      </c>
      <c r="F194" s="170" t="s">
        <v>150</v>
      </c>
      <c r="H194" s="171">
        <v>0</v>
      </c>
      <c r="M194" s="29"/>
      <c r="N194" s="169"/>
      <c r="X194" s="53"/>
      <c r="AU194" s="17" t="s">
        <v>86</v>
      </c>
    </row>
    <row r="195" spans="2:47" s="1" customFormat="1">
      <c r="B195" s="29"/>
      <c r="D195" s="145" t="s">
        <v>223</v>
      </c>
      <c r="F195" s="170" t="s">
        <v>256</v>
      </c>
      <c r="H195" s="171">
        <v>0</v>
      </c>
      <c r="M195" s="29"/>
      <c r="N195" s="169"/>
      <c r="X195" s="53"/>
      <c r="AU195" s="17" t="s">
        <v>86</v>
      </c>
    </row>
    <row r="196" spans="2:47" s="1" customFormat="1">
      <c r="B196" s="29"/>
      <c r="D196" s="145" t="s">
        <v>223</v>
      </c>
      <c r="F196" s="170" t="s">
        <v>258</v>
      </c>
      <c r="H196" s="171">
        <v>16.518000000000001</v>
      </c>
      <c r="M196" s="29"/>
      <c r="N196" s="169"/>
      <c r="X196" s="53"/>
      <c r="AU196" s="17" t="s">
        <v>86</v>
      </c>
    </row>
    <row r="197" spans="2:47" s="1" customFormat="1">
      <c r="B197" s="29"/>
      <c r="D197" s="145" t="s">
        <v>223</v>
      </c>
      <c r="F197" s="170" t="s">
        <v>259</v>
      </c>
      <c r="H197" s="171">
        <v>0</v>
      </c>
      <c r="M197" s="29"/>
      <c r="N197" s="169"/>
      <c r="X197" s="53"/>
      <c r="AU197" s="17" t="s">
        <v>86</v>
      </c>
    </row>
    <row r="198" spans="2:47" s="1" customFormat="1">
      <c r="B198" s="29"/>
      <c r="D198" s="145" t="s">
        <v>223</v>
      </c>
      <c r="F198" s="170" t="s">
        <v>260</v>
      </c>
      <c r="H198" s="171">
        <v>1.752</v>
      </c>
      <c r="M198" s="29"/>
      <c r="N198" s="169"/>
      <c r="X198" s="53"/>
      <c r="AU198" s="17" t="s">
        <v>86</v>
      </c>
    </row>
    <row r="199" spans="2:47" s="1" customFormat="1">
      <c r="B199" s="29"/>
      <c r="D199" s="145" t="s">
        <v>223</v>
      </c>
      <c r="F199" s="170" t="s">
        <v>261</v>
      </c>
      <c r="H199" s="171">
        <v>0</v>
      </c>
      <c r="M199" s="29"/>
      <c r="N199" s="169"/>
      <c r="X199" s="53"/>
      <c r="AU199" s="17" t="s">
        <v>86</v>
      </c>
    </row>
    <row r="200" spans="2:47" s="1" customFormat="1">
      <c r="B200" s="29"/>
      <c r="D200" s="145" t="s">
        <v>223</v>
      </c>
      <c r="F200" s="170" t="s">
        <v>262</v>
      </c>
      <c r="H200" s="171">
        <v>5.2999999999999999E-2</v>
      </c>
      <c r="M200" s="29"/>
      <c r="N200" s="169"/>
      <c r="X200" s="53"/>
      <c r="AU200" s="17" t="s">
        <v>86</v>
      </c>
    </row>
    <row r="201" spans="2:47" s="1" customFormat="1">
      <c r="B201" s="29"/>
      <c r="D201" s="145" t="s">
        <v>223</v>
      </c>
      <c r="F201" s="170" t="s">
        <v>152</v>
      </c>
      <c r="H201" s="171">
        <v>0</v>
      </c>
      <c r="M201" s="29"/>
      <c r="N201" s="169"/>
      <c r="X201" s="53"/>
      <c r="AU201" s="17" t="s">
        <v>86</v>
      </c>
    </row>
    <row r="202" spans="2:47" s="1" customFormat="1">
      <c r="B202" s="29"/>
      <c r="D202" s="145" t="s">
        <v>223</v>
      </c>
      <c r="F202" s="170" t="s">
        <v>259</v>
      </c>
      <c r="H202" s="171">
        <v>0</v>
      </c>
      <c r="M202" s="29"/>
      <c r="N202" s="169"/>
      <c r="X202" s="53"/>
      <c r="AU202" s="17" t="s">
        <v>86</v>
      </c>
    </row>
    <row r="203" spans="2:47" s="1" customFormat="1">
      <c r="B203" s="29"/>
      <c r="D203" s="145" t="s">
        <v>223</v>
      </c>
      <c r="F203" s="170" t="s">
        <v>263</v>
      </c>
      <c r="H203" s="171">
        <v>1.631</v>
      </c>
      <c r="M203" s="29"/>
      <c r="N203" s="169"/>
      <c r="X203" s="53"/>
      <c r="AU203" s="17" t="s">
        <v>86</v>
      </c>
    </row>
    <row r="204" spans="2:47" s="1" customFormat="1">
      <c r="B204" s="29"/>
      <c r="D204" s="145" t="s">
        <v>223</v>
      </c>
      <c r="F204" s="170" t="s">
        <v>264</v>
      </c>
      <c r="H204" s="171">
        <v>0</v>
      </c>
      <c r="M204" s="29"/>
      <c r="N204" s="169"/>
      <c r="X204" s="53"/>
      <c r="AU204" s="17" t="s">
        <v>86</v>
      </c>
    </row>
    <row r="205" spans="2:47" s="1" customFormat="1">
      <c r="B205" s="29"/>
      <c r="D205" s="145" t="s">
        <v>223</v>
      </c>
      <c r="F205" s="170" t="s">
        <v>265</v>
      </c>
      <c r="H205" s="171">
        <v>1.7909999999999999</v>
      </c>
      <c r="M205" s="29"/>
      <c r="N205" s="169"/>
      <c r="X205" s="53"/>
      <c r="AU205" s="17" t="s">
        <v>86</v>
      </c>
    </row>
    <row r="206" spans="2:47" s="1" customFormat="1">
      <c r="B206" s="29"/>
      <c r="D206" s="145" t="s">
        <v>223</v>
      </c>
      <c r="F206" s="170" t="s">
        <v>154</v>
      </c>
      <c r="H206" s="171">
        <v>0</v>
      </c>
      <c r="M206" s="29"/>
      <c r="N206" s="169"/>
      <c r="X206" s="53"/>
      <c r="AU206" s="17" t="s">
        <v>86</v>
      </c>
    </row>
    <row r="207" spans="2:47" s="1" customFormat="1">
      <c r="B207" s="29"/>
      <c r="D207" s="145" t="s">
        <v>223</v>
      </c>
      <c r="F207" s="170" t="s">
        <v>259</v>
      </c>
      <c r="H207" s="171">
        <v>0</v>
      </c>
      <c r="M207" s="29"/>
      <c r="N207" s="169"/>
      <c r="X207" s="53"/>
      <c r="AU207" s="17" t="s">
        <v>86</v>
      </c>
    </row>
    <row r="208" spans="2:47" s="1" customFormat="1">
      <c r="B208" s="29"/>
      <c r="D208" s="145" t="s">
        <v>223</v>
      </c>
      <c r="F208" s="170" t="s">
        <v>266</v>
      </c>
      <c r="H208" s="171">
        <v>11.259</v>
      </c>
      <c r="M208" s="29"/>
      <c r="N208" s="169"/>
      <c r="X208" s="53"/>
      <c r="AU208" s="17" t="s">
        <v>86</v>
      </c>
    </row>
    <row r="209" spans="2:65" s="1" customFormat="1">
      <c r="B209" s="29"/>
      <c r="D209" s="145" t="s">
        <v>223</v>
      </c>
      <c r="F209" s="170" t="s">
        <v>267</v>
      </c>
      <c r="H209" s="171">
        <v>0</v>
      </c>
      <c r="M209" s="29"/>
      <c r="N209" s="169"/>
      <c r="X209" s="53"/>
      <c r="AU209" s="17" t="s">
        <v>86</v>
      </c>
    </row>
    <row r="210" spans="2:65" s="1" customFormat="1">
      <c r="B210" s="29"/>
      <c r="D210" s="145" t="s">
        <v>223</v>
      </c>
      <c r="F210" s="170" t="s">
        <v>268</v>
      </c>
      <c r="H210" s="171">
        <v>0.122</v>
      </c>
      <c r="M210" s="29"/>
      <c r="N210" s="169"/>
      <c r="X210" s="53"/>
      <c r="AU210" s="17" t="s">
        <v>86</v>
      </c>
    </row>
    <row r="211" spans="2:65" s="1" customFormat="1">
      <c r="B211" s="29"/>
      <c r="D211" s="145" t="s">
        <v>223</v>
      </c>
      <c r="F211" s="170" t="s">
        <v>269</v>
      </c>
      <c r="H211" s="171">
        <v>0</v>
      </c>
      <c r="M211" s="29"/>
      <c r="N211" s="169"/>
      <c r="X211" s="53"/>
      <c r="AU211" s="17" t="s">
        <v>86</v>
      </c>
    </row>
    <row r="212" spans="2:65" s="1" customFormat="1">
      <c r="B212" s="29"/>
      <c r="D212" s="145" t="s">
        <v>223</v>
      </c>
      <c r="F212" s="170" t="s">
        <v>270</v>
      </c>
      <c r="H212" s="171">
        <v>1.097</v>
      </c>
      <c r="M212" s="29"/>
      <c r="N212" s="169"/>
      <c r="X212" s="53"/>
      <c r="AU212" s="17" t="s">
        <v>86</v>
      </c>
    </row>
    <row r="213" spans="2:65" s="1" customFormat="1">
      <c r="B213" s="29"/>
      <c r="D213" s="145" t="s">
        <v>223</v>
      </c>
      <c r="F213" s="170" t="s">
        <v>254</v>
      </c>
      <c r="H213" s="171">
        <v>0</v>
      </c>
      <c r="M213" s="29"/>
      <c r="N213" s="169"/>
      <c r="X213" s="53"/>
      <c r="AU213" s="17" t="s">
        <v>86</v>
      </c>
    </row>
    <row r="214" spans="2:65" s="1" customFormat="1">
      <c r="B214" s="29"/>
      <c r="D214" s="145" t="s">
        <v>223</v>
      </c>
      <c r="F214" s="170" t="s">
        <v>271</v>
      </c>
      <c r="H214" s="171">
        <v>1.728</v>
      </c>
      <c r="M214" s="29"/>
      <c r="N214" s="169"/>
      <c r="X214" s="53"/>
      <c r="AU214" s="17" t="s">
        <v>86</v>
      </c>
    </row>
    <row r="215" spans="2:65" s="1" customFormat="1">
      <c r="B215" s="29"/>
      <c r="D215" s="145" t="s">
        <v>223</v>
      </c>
      <c r="F215" s="170" t="s">
        <v>158</v>
      </c>
      <c r="H215" s="171">
        <v>45.024999999999999</v>
      </c>
      <c r="M215" s="29"/>
      <c r="N215" s="169"/>
      <c r="X215" s="53"/>
      <c r="AU215" s="17" t="s">
        <v>86</v>
      </c>
    </row>
    <row r="216" spans="2:65" s="11" customFormat="1" ht="22.9" customHeight="1">
      <c r="B216" s="119"/>
      <c r="D216" s="120" t="s">
        <v>75</v>
      </c>
      <c r="E216" s="129" t="s">
        <v>137</v>
      </c>
      <c r="F216" s="129" t="s">
        <v>138</v>
      </c>
      <c r="K216" s="130">
        <f>BK216</f>
        <v>0</v>
      </c>
      <c r="M216" s="119"/>
      <c r="N216" s="123"/>
      <c r="Q216" s="124">
        <f>SUM(Q217:Q482)</f>
        <v>0</v>
      </c>
      <c r="R216" s="124">
        <f>SUM(R217:R482)</f>
        <v>0</v>
      </c>
      <c r="T216" s="125">
        <f>SUM(T217:T482)</f>
        <v>1218.8199129999998</v>
      </c>
      <c r="V216" s="125">
        <f>SUM(V217:V482)</f>
        <v>0</v>
      </c>
      <c r="X216" s="126">
        <f>SUM(X217:X482)</f>
        <v>52.244125839999995</v>
      </c>
      <c r="AR216" s="120" t="s">
        <v>84</v>
      </c>
      <c r="AT216" s="127" t="s">
        <v>75</v>
      </c>
      <c r="AU216" s="127" t="s">
        <v>84</v>
      </c>
      <c r="AY216" s="120" t="s">
        <v>136</v>
      </c>
      <c r="BK216" s="128">
        <f>SUM(BK217:BK482)</f>
        <v>0</v>
      </c>
    </row>
    <row r="217" spans="2:65" s="1" customFormat="1" ht="24.2" customHeight="1">
      <c r="B217" s="29"/>
      <c r="C217" s="131" t="s">
        <v>86</v>
      </c>
      <c r="D217" s="131" t="s">
        <v>139</v>
      </c>
      <c r="E217" s="132" t="s">
        <v>272</v>
      </c>
      <c r="F217" s="133" t="s">
        <v>273</v>
      </c>
      <c r="G217" s="134" t="s">
        <v>142</v>
      </c>
      <c r="H217" s="135">
        <v>282.774</v>
      </c>
      <c r="I217" s="136">
        <v>0</v>
      </c>
      <c r="J217" s="136">
        <v>0</v>
      </c>
      <c r="K217" s="136">
        <f>ROUND(P217*H217,2)</f>
        <v>0</v>
      </c>
      <c r="L217" s="133" t="s">
        <v>143</v>
      </c>
      <c r="M217" s="29"/>
      <c r="N217" s="137" t="s">
        <v>1</v>
      </c>
      <c r="O217" s="138" t="s">
        <v>39</v>
      </c>
      <c r="P217" s="139">
        <f>I217+J217</f>
        <v>0</v>
      </c>
      <c r="Q217" s="139">
        <f>ROUND(I217*H217,2)</f>
        <v>0</v>
      </c>
      <c r="R217" s="139">
        <f>ROUND(J217*H217,2)</f>
        <v>0</v>
      </c>
      <c r="S217" s="140">
        <v>0.186</v>
      </c>
      <c r="T217" s="140">
        <f>S217*H217</f>
        <v>52.595964000000002</v>
      </c>
      <c r="U217" s="140">
        <v>0</v>
      </c>
      <c r="V217" s="140">
        <f>U217*H217</f>
        <v>0</v>
      </c>
      <c r="W217" s="140">
        <v>1.2999999999999999E-2</v>
      </c>
      <c r="X217" s="141">
        <f>W217*H217</f>
        <v>3.6760619999999999</v>
      </c>
      <c r="AR217" s="142" t="s">
        <v>144</v>
      </c>
      <c r="AT217" s="142" t="s">
        <v>139</v>
      </c>
      <c r="AU217" s="142" t="s">
        <v>86</v>
      </c>
      <c r="AY217" s="17" t="s">
        <v>136</v>
      </c>
      <c r="BE217" s="143">
        <f>IF(O217="základní",K217,0)</f>
        <v>0</v>
      </c>
      <c r="BF217" s="143">
        <f>IF(O217="snížená",K217,0)</f>
        <v>0</v>
      </c>
      <c r="BG217" s="143">
        <f>IF(O217="zákl. přenesená",K217,0)</f>
        <v>0</v>
      </c>
      <c r="BH217" s="143">
        <f>IF(O217="sníž. přenesená",K217,0)</f>
        <v>0</v>
      </c>
      <c r="BI217" s="143">
        <f>IF(O217="nulová",K217,0)</f>
        <v>0</v>
      </c>
      <c r="BJ217" s="17" t="s">
        <v>84</v>
      </c>
      <c r="BK217" s="143">
        <f>ROUND(P217*H217,2)</f>
        <v>0</v>
      </c>
      <c r="BL217" s="17" t="s">
        <v>144</v>
      </c>
      <c r="BM217" s="142" t="s">
        <v>274</v>
      </c>
    </row>
    <row r="218" spans="2:65" s="12" customFormat="1">
      <c r="B218" s="144"/>
      <c r="D218" s="145" t="s">
        <v>146</v>
      </c>
      <c r="E218" s="146" t="s">
        <v>1</v>
      </c>
      <c r="F218" s="147" t="s">
        <v>225</v>
      </c>
      <c r="H218" s="146" t="s">
        <v>1</v>
      </c>
      <c r="M218" s="144"/>
      <c r="N218" s="148"/>
      <c r="X218" s="149"/>
      <c r="AT218" s="146" t="s">
        <v>146</v>
      </c>
      <c r="AU218" s="146" t="s">
        <v>86</v>
      </c>
      <c r="AV218" s="12" t="s">
        <v>84</v>
      </c>
      <c r="AW218" s="12" t="s">
        <v>5</v>
      </c>
      <c r="AX218" s="12" t="s">
        <v>76</v>
      </c>
      <c r="AY218" s="146" t="s">
        <v>136</v>
      </c>
    </row>
    <row r="219" spans="2:65" s="12" customFormat="1">
      <c r="B219" s="144"/>
      <c r="D219" s="145" t="s">
        <v>146</v>
      </c>
      <c r="E219" s="146" t="s">
        <v>1</v>
      </c>
      <c r="F219" s="147" t="s">
        <v>147</v>
      </c>
      <c r="H219" s="146" t="s">
        <v>1</v>
      </c>
      <c r="M219" s="144"/>
      <c r="N219" s="148"/>
      <c r="X219" s="149"/>
      <c r="AT219" s="146" t="s">
        <v>146</v>
      </c>
      <c r="AU219" s="146" t="s">
        <v>86</v>
      </c>
      <c r="AV219" s="12" t="s">
        <v>84</v>
      </c>
      <c r="AW219" s="12" t="s">
        <v>5</v>
      </c>
      <c r="AX219" s="12" t="s">
        <v>76</v>
      </c>
      <c r="AY219" s="146" t="s">
        <v>136</v>
      </c>
    </row>
    <row r="220" spans="2:65" s="12" customFormat="1">
      <c r="B220" s="144"/>
      <c r="D220" s="145" t="s">
        <v>146</v>
      </c>
      <c r="E220" s="146" t="s">
        <v>1</v>
      </c>
      <c r="F220" s="147" t="s">
        <v>226</v>
      </c>
      <c r="H220" s="146" t="s">
        <v>1</v>
      </c>
      <c r="M220" s="144"/>
      <c r="N220" s="148"/>
      <c r="X220" s="149"/>
      <c r="AT220" s="146" t="s">
        <v>146</v>
      </c>
      <c r="AU220" s="146" t="s">
        <v>86</v>
      </c>
      <c r="AV220" s="12" t="s">
        <v>84</v>
      </c>
      <c r="AW220" s="12" t="s">
        <v>5</v>
      </c>
      <c r="AX220" s="12" t="s">
        <v>76</v>
      </c>
      <c r="AY220" s="146" t="s">
        <v>136</v>
      </c>
    </row>
    <row r="221" spans="2:65" s="13" customFormat="1">
      <c r="B221" s="150"/>
      <c r="D221" s="145" t="s">
        <v>146</v>
      </c>
      <c r="E221" s="151" t="s">
        <v>1</v>
      </c>
      <c r="F221" s="152" t="s">
        <v>227</v>
      </c>
      <c r="H221" s="153">
        <v>43.938000000000002</v>
      </c>
      <c r="M221" s="150"/>
      <c r="N221" s="154"/>
      <c r="X221" s="155"/>
      <c r="AT221" s="151" t="s">
        <v>146</v>
      </c>
      <c r="AU221" s="151" t="s">
        <v>86</v>
      </c>
      <c r="AV221" s="13" t="s">
        <v>86</v>
      </c>
      <c r="AW221" s="13" t="s">
        <v>5</v>
      </c>
      <c r="AX221" s="13" t="s">
        <v>76</v>
      </c>
      <c r="AY221" s="151" t="s">
        <v>136</v>
      </c>
    </row>
    <row r="222" spans="2:65" s="12" customFormat="1">
      <c r="B222" s="144"/>
      <c r="D222" s="145" t="s">
        <v>146</v>
      </c>
      <c r="E222" s="146" t="s">
        <v>1</v>
      </c>
      <c r="F222" s="147" t="s">
        <v>150</v>
      </c>
      <c r="H222" s="146" t="s">
        <v>1</v>
      </c>
      <c r="M222" s="144"/>
      <c r="N222" s="148"/>
      <c r="X222" s="149"/>
      <c r="AT222" s="146" t="s">
        <v>146</v>
      </c>
      <c r="AU222" s="146" t="s">
        <v>86</v>
      </c>
      <c r="AV222" s="12" t="s">
        <v>84</v>
      </c>
      <c r="AW222" s="12" t="s">
        <v>5</v>
      </c>
      <c r="AX222" s="12" t="s">
        <v>76</v>
      </c>
      <c r="AY222" s="146" t="s">
        <v>136</v>
      </c>
    </row>
    <row r="223" spans="2:65" s="12" customFormat="1">
      <c r="B223" s="144"/>
      <c r="D223" s="145" t="s">
        <v>146</v>
      </c>
      <c r="E223" s="146" t="s">
        <v>1</v>
      </c>
      <c r="F223" s="147" t="s">
        <v>226</v>
      </c>
      <c r="H223" s="146" t="s">
        <v>1</v>
      </c>
      <c r="M223" s="144"/>
      <c r="N223" s="148"/>
      <c r="X223" s="149"/>
      <c r="AT223" s="146" t="s">
        <v>146</v>
      </c>
      <c r="AU223" s="146" t="s">
        <v>86</v>
      </c>
      <c r="AV223" s="12" t="s">
        <v>84</v>
      </c>
      <c r="AW223" s="12" t="s">
        <v>5</v>
      </c>
      <c r="AX223" s="12" t="s">
        <v>76</v>
      </c>
      <c r="AY223" s="146" t="s">
        <v>136</v>
      </c>
    </row>
    <row r="224" spans="2:65" s="13" customFormat="1">
      <c r="B224" s="150"/>
      <c r="D224" s="145" t="s">
        <v>146</v>
      </c>
      <c r="E224" s="151" t="s">
        <v>1</v>
      </c>
      <c r="F224" s="152" t="s">
        <v>228</v>
      </c>
      <c r="H224" s="153">
        <v>77.707999999999998</v>
      </c>
      <c r="M224" s="150"/>
      <c r="N224" s="154"/>
      <c r="X224" s="155"/>
      <c r="AT224" s="151" t="s">
        <v>146</v>
      </c>
      <c r="AU224" s="151" t="s">
        <v>86</v>
      </c>
      <c r="AV224" s="13" t="s">
        <v>86</v>
      </c>
      <c r="AW224" s="13" t="s">
        <v>5</v>
      </c>
      <c r="AX224" s="13" t="s">
        <v>76</v>
      </c>
      <c r="AY224" s="151" t="s">
        <v>136</v>
      </c>
    </row>
    <row r="225" spans="2:65" s="12" customFormat="1">
      <c r="B225" s="144"/>
      <c r="D225" s="145" t="s">
        <v>146</v>
      </c>
      <c r="E225" s="146" t="s">
        <v>1</v>
      </c>
      <c r="F225" s="147" t="s">
        <v>152</v>
      </c>
      <c r="H225" s="146" t="s">
        <v>1</v>
      </c>
      <c r="M225" s="144"/>
      <c r="N225" s="148"/>
      <c r="X225" s="149"/>
      <c r="AT225" s="146" t="s">
        <v>146</v>
      </c>
      <c r="AU225" s="146" t="s">
        <v>86</v>
      </c>
      <c r="AV225" s="12" t="s">
        <v>84</v>
      </c>
      <c r="AW225" s="12" t="s">
        <v>5</v>
      </c>
      <c r="AX225" s="12" t="s">
        <v>76</v>
      </c>
      <c r="AY225" s="146" t="s">
        <v>136</v>
      </c>
    </row>
    <row r="226" spans="2:65" s="12" customFormat="1">
      <c r="B226" s="144"/>
      <c r="D226" s="145" t="s">
        <v>146</v>
      </c>
      <c r="E226" s="146" t="s">
        <v>1</v>
      </c>
      <c r="F226" s="147" t="s">
        <v>226</v>
      </c>
      <c r="H226" s="146" t="s">
        <v>1</v>
      </c>
      <c r="M226" s="144"/>
      <c r="N226" s="148"/>
      <c r="X226" s="149"/>
      <c r="AT226" s="146" t="s">
        <v>146</v>
      </c>
      <c r="AU226" s="146" t="s">
        <v>86</v>
      </c>
      <c r="AV226" s="12" t="s">
        <v>84</v>
      </c>
      <c r="AW226" s="12" t="s">
        <v>5</v>
      </c>
      <c r="AX226" s="12" t="s">
        <v>76</v>
      </c>
      <c r="AY226" s="146" t="s">
        <v>136</v>
      </c>
    </row>
    <row r="227" spans="2:65" s="13" customFormat="1">
      <c r="B227" s="150"/>
      <c r="D227" s="145" t="s">
        <v>146</v>
      </c>
      <c r="E227" s="151" t="s">
        <v>1</v>
      </c>
      <c r="F227" s="152" t="s">
        <v>229</v>
      </c>
      <c r="H227" s="153">
        <v>92.727999999999994</v>
      </c>
      <c r="M227" s="150"/>
      <c r="N227" s="154"/>
      <c r="X227" s="155"/>
      <c r="AT227" s="151" t="s">
        <v>146</v>
      </c>
      <c r="AU227" s="151" t="s">
        <v>86</v>
      </c>
      <c r="AV227" s="13" t="s">
        <v>86</v>
      </c>
      <c r="AW227" s="13" t="s">
        <v>5</v>
      </c>
      <c r="AX227" s="13" t="s">
        <v>76</v>
      </c>
      <c r="AY227" s="151" t="s">
        <v>136</v>
      </c>
    </row>
    <row r="228" spans="2:65" s="12" customFormat="1">
      <c r="B228" s="144"/>
      <c r="D228" s="145" t="s">
        <v>146</v>
      </c>
      <c r="E228" s="146" t="s">
        <v>1</v>
      </c>
      <c r="F228" s="147" t="s">
        <v>154</v>
      </c>
      <c r="H228" s="146" t="s">
        <v>1</v>
      </c>
      <c r="M228" s="144"/>
      <c r="N228" s="148"/>
      <c r="X228" s="149"/>
      <c r="AT228" s="146" t="s">
        <v>146</v>
      </c>
      <c r="AU228" s="146" t="s">
        <v>86</v>
      </c>
      <c r="AV228" s="12" t="s">
        <v>84</v>
      </c>
      <c r="AW228" s="12" t="s">
        <v>5</v>
      </c>
      <c r="AX228" s="12" t="s">
        <v>76</v>
      </c>
      <c r="AY228" s="146" t="s">
        <v>136</v>
      </c>
    </row>
    <row r="229" spans="2:65" s="12" customFormat="1">
      <c r="B229" s="144"/>
      <c r="D229" s="145" t="s">
        <v>146</v>
      </c>
      <c r="E229" s="146" t="s">
        <v>1</v>
      </c>
      <c r="F229" s="147" t="s">
        <v>226</v>
      </c>
      <c r="H229" s="146" t="s">
        <v>1</v>
      </c>
      <c r="M229" s="144"/>
      <c r="N229" s="148"/>
      <c r="X229" s="149"/>
      <c r="AT229" s="146" t="s">
        <v>146</v>
      </c>
      <c r="AU229" s="146" t="s">
        <v>86</v>
      </c>
      <c r="AV229" s="12" t="s">
        <v>84</v>
      </c>
      <c r="AW229" s="12" t="s">
        <v>5</v>
      </c>
      <c r="AX229" s="12" t="s">
        <v>76</v>
      </c>
      <c r="AY229" s="146" t="s">
        <v>136</v>
      </c>
    </row>
    <row r="230" spans="2:65" s="13" customFormat="1">
      <c r="B230" s="150"/>
      <c r="D230" s="145" t="s">
        <v>146</v>
      </c>
      <c r="E230" s="151" t="s">
        <v>1</v>
      </c>
      <c r="F230" s="152" t="s">
        <v>230</v>
      </c>
      <c r="H230" s="153">
        <v>68.400000000000006</v>
      </c>
      <c r="M230" s="150"/>
      <c r="N230" s="154"/>
      <c r="X230" s="155"/>
      <c r="AT230" s="151" t="s">
        <v>146</v>
      </c>
      <c r="AU230" s="151" t="s">
        <v>86</v>
      </c>
      <c r="AV230" s="13" t="s">
        <v>86</v>
      </c>
      <c r="AW230" s="13" t="s">
        <v>5</v>
      </c>
      <c r="AX230" s="13" t="s">
        <v>76</v>
      </c>
      <c r="AY230" s="151" t="s">
        <v>136</v>
      </c>
    </row>
    <row r="231" spans="2:65" s="14" customFormat="1">
      <c r="B231" s="156"/>
      <c r="D231" s="145" t="s">
        <v>146</v>
      </c>
      <c r="E231" s="157" t="s">
        <v>198</v>
      </c>
      <c r="F231" s="158" t="s">
        <v>158</v>
      </c>
      <c r="H231" s="159">
        <v>282.774</v>
      </c>
      <c r="M231" s="156"/>
      <c r="N231" s="160"/>
      <c r="X231" s="161"/>
      <c r="AT231" s="157" t="s">
        <v>146</v>
      </c>
      <c r="AU231" s="157" t="s">
        <v>86</v>
      </c>
      <c r="AV231" s="14" t="s">
        <v>144</v>
      </c>
      <c r="AW231" s="14" t="s">
        <v>5</v>
      </c>
      <c r="AX231" s="14" t="s">
        <v>84</v>
      </c>
      <c r="AY231" s="157" t="s">
        <v>136</v>
      </c>
    </row>
    <row r="232" spans="2:65" s="1" customFormat="1" ht="24.2" customHeight="1">
      <c r="B232" s="29"/>
      <c r="C232" s="131" t="s">
        <v>168</v>
      </c>
      <c r="D232" s="131" t="s">
        <v>139</v>
      </c>
      <c r="E232" s="132" t="s">
        <v>275</v>
      </c>
      <c r="F232" s="133" t="s">
        <v>276</v>
      </c>
      <c r="G232" s="134" t="s">
        <v>142</v>
      </c>
      <c r="H232" s="135">
        <v>45.024999999999999</v>
      </c>
      <c r="I232" s="136">
        <v>0</v>
      </c>
      <c r="J232" s="136">
        <v>0</v>
      </c>
      <c r="K232" s="136">
        <f>ROUND(P232*H232,2)</f>
        <v>0</v>
      </c>
      <c r="L232" s="133" t="s">
        <v>143</v>
      </c>
      <c r="M232" s="29"/>
      <c r="N232" s="137" t="s">
        <v>1</v>
      </c>
      <c r="O232" s="138" t="s">
        <v>39</v>
      </c>
      <c r="P232" s="139">
        <f>I232+J232</f>
        <v>0</v>
      </c>
      <c r="Q232" s="139">
        <f>ROUND(I232*H232,2)</f>
        <v>0</v>
      </c>
      <c r="R232" s="139">
        <f>ROUND(J232*H232,2)</f>
        <v>0</v>
      </c>
      <c r="S232" s="140">
        <v>0.19800000000000001</v>
      </c>
      <c r="T232" s="140">
        <f>S232*H232</f>
        <v>8.9149499999999993</v>
      </c>
      <c r="U232" s="140">
        <v>0</v>
      </c>
      <c r="V232" s="140">
        <f>U232*H232</f>
        <v>0</v>
      </c>
      <c r="W232" s="140">
        <v>1.4E-2</v>
      </c>
      <c r="X232" s="141">
        <f>W232*H232</f>
        <v>0.63034999999999997</v>
      </c>
      <c r="AR232" s="142" t="s">
        <v>144</v>
      </c>
      <c r="AT232" s="142" t="s">
        <v>139</v>
      </c>
      <c r="AU232" s="142" t="s">
        <v>86</v>
      </c>
      <c r="AY232" s="17" t="s">
        <v>136</v>
      </c>
      <c r="BE232" s="143">
        <f>IF(O232="základní",K232,0)</f>
        <v>0</v>
      </c>
      <c r="BF232" s="143">
        <f>IF(O232="snížená",K232,0)</f>
        <v>0</v>
      </c>
      <c r="BG232" s="143">
        <f>IF(O232="zákl. přenesená",K232,0)</f>
        <v>0</v>
      </c>
      <c r="BH232" s="143">
        <f>IF(O232="sníž. přenesená",K232,0)</f>
        <v>0</v>
      </c>
      <c r="BI232" s="143">
        <f>IF(O232="nulová",K232,0)</f>
        <v>0</v>
      </c>
      <c r="BJ232" s="17" t="s">
        <v>84</v>
      </c>
      <c r="BK232" s="143">
        <f>ROUND(P232*H232,2)</f>
        <v>0</v>
      </c>
      <c r="BL232" s="17" t="s">
        <v>144</v>
      </c>
      <c r="BM232" s="142" t="s">
        <v>277</v>
      </c>
    </row>
    <row r="233" spans="2:65" s="12" customFormat="1">
      <c r="B233" s="144"/>
      <c r="D233" s="145" t="s">
        <v>146</v>
      </c>
      <c r="E233" s="146" t="s">
        <v>1</v>
      </c>
      <c r="F233" s="147" t="s">
        <v>225</v>
      </c>
      <c r="H233" s="146" t="s">
        <v>1</v>
      </c>
      <c r="M233" s="144"/>
      <c r="N233" s="148"/>
      <c r="X233" s="149"/>
      <c r="AT233" s="146" t="s">
        <v>146</v>
      </c>
      <c r="AU233" s="146" t="s">
        <v>86</v>
      </c>
      <c r="AV233" s="12" t="s">
        <v>84</v>
      </c>
      <c r="AW233" s="12" t="s">
        <v>5</v>
      </c>
      <c r="AX233" s="12" t="s">
        <v>76</v>
      </c>
      <c r="AY233" s="146" t="s">
        <v>136</v>
      </c>
    </row>
    <row r="234" spans="2:65" s="12" customFormat="1">
      <c r="B234" s="144"/>
      <c r="D234" s="145" t="s">
        <v>146</v>
      </c>
      <c r="E234" s="146" t="s">
        <v>1</v>
      </c>
      <c r="F234" s="147" t="s">
        <v>253</v>
      </c>
      <c r="H234" s="146" t="s">
        <v>1</v>
      </c>
      <c r="M234" s="144"/>
      <c r="N234" s="148"/>
      <c r="X234" s="149"/>
      <c r="AT234" s="146" t="s">
        <v>146</v>
      </c>
      <c r="AU234" s="146" t="s">
        <v>86</v>
      </c>
      <c r="AV234" s="12" t="s">
        <v>84</v>
      </c>
      <c r="AW234" s="12" t="s">
        <v>5</v>
      </c>
      <c r="AX234" s="12" t="s">
        <v>76</v>
      </c>
      <c r="AY234" s="146" t="s">
        <v>136</v>
      </c>
    </row>
    <row r="235" spans="2:65" s="12" customFormat="1">
      <c r="B235" s="144"/>
      <c r="D235" s="145" t="s">
        <v>146</v>
      </c>
      <c r="E235" s="146" t="s">
        <v>1</v>
      </c>
      <c r="F235" s="147" t="s">
        <v>147</v>
      </c>
      <c r="H235" s="146" t="s">
        <v>1</v>
      </c>
      <c r="M235" s="144"/>
      <c r="N235" s="148"/>
      <c r="X235" s="149"/>
      <c r="AT235" s="146" t="s">
        <v>146</v>
      </c>
      <c r="AU235" s="146" t="s">
        <v>86</v>
      </c>
      <c r="AV235" s="12" t="s">
        <v>84</v>
      </c>
      <c r="AW235" s="12" t="s">
        <v>5</v>
      </c>
      <c r="AX235" s="12" t="s">
        <v>76</v>
      </c>
      <c r="AY235" s="146" t="s">
        <v>136</v>
      </c>
    </row>
    <row r="236" spans="2:65" s="12" customFormat="1">
      <c r="B236" s="144"/>
      <c r="D236" s="145" t="s">
        <v>146</v>
      </c>
      <c r="E236" s="146" t="s">
        <v>1</v>
      </c>
      <c r="F236" s="147" t="s">
        <v>254</v>
      </c>
      <c r="H236" s="146" t="s">
        <v>1</v>
      </c>
      <c r="M236" s="144"/>
      <c r="N236" s="148"/>
      <c r="X236" s="149"/>
      <c r="AT236" s="146" t="s">
        <v>146</v>
      </c>
      <c r="AU236" s="146" t="s">
        <v>86</v>
      </c>
      <c r="AV236" s="12" t="s">
        <v>84</v>
      </c>
      <c r="AW236" s="12" t="s">
        <v>5</v>
      </c>
      <c r="AX236" s="12" t="s">
        <v>76</v>
      </c>
      <c r="AY236" s="146" t="s">
        <v>136</v>
      </c>
    </row>
    <row r="237" spans="2:65" s="13" customFormat="1">
      <c r="B237" s="150"/>
      <c r="D237" s="145" t="s">
        <v>146</v>
      </c>
      <c r="E237" s="151" t="s">
        <v>1</v>
      </c>
      <c r="F237" s="152" t="s">
        <v>255</v>
      </c>
      <c r="H237" s="153">
        <v>3.3330000000000002</v>
      </c>
      <c r="M237" s="150"/>
      <c r="N237" s="154"/>
      <c r="X237" s="155"/>
      <c r="AT237" s="151" t="s">
        <v>146</v>
      </c>
      <c r="AU237" s="151" t="s">
        <v>86</v>
      </c>
      <c r="AV237" s="13" t="s">
        <v>86</v>
      </c>
      <c r="AW237" s="13" t="s">
        <v>5</v>
      </c>
      <c r="AX237" s="13" t="s">
        <v>76</v>
      </c>
      <c r="AY237" s="151" t="s">
        <v>136</v>
      </c>
    </row>
    <row r="238" spans="2:65" s="12" customFormat="1">
      <c r="B238" s="144"/>
      <c r="D238" s="145" t="s">
        <v>146</v>
      </c>
      <c r="E238" s="146" t="s">
        <v>1</v>
      </c>
      <c r="F238" s="147" t="s">
        <v>256</v>
      </c>
      <c r="H238" s="146" t="s">
        <v>1</v>
      </c>
      <c r="M238" s="144"/>
      <c r="N238" s="148"/>
      <c r="X238" s="149"/>
      <c r="AT238" s="146" t="s">
        <v>146</v>
      </c>
      <c r="AU238" s="146" t="s">
        <v>86</v>
      </c>
      <c r="AV238" s="12" t="s">
        <v>84</v>
      </c>
      <c r="AW238" s="12" t="s">
        <v>5</v>
      </c>
      <c r="AX238" s="12" t="s">
        <v>76</v>
      </c>
      <c r="AY238" s="146" t="s">
        <v>136</v>
      </c>
    </row>
    <row r="239" spans="2:65" s="13" customFormat="1">
      <c r="B239" s="150"/>
      <c r="D239" s="145" t="s">
        <v>146</v>
      </c>
      <c r="E239" s="151" t="s">
        <v>1</v>
      </c>
      <c r="F239" s="152" t="s">
        <v>257</v>
      </c>
      <c r="H239" s="153">
        <v>5.7409999999999997</v>
      </c>
      <c r="M239" s="150"/>
      <c r="N239" s="154"/>
      <c r="X239" s="155"/>
      <c r="AT239" s="151" t="s">
        <v>146</v>
      </c>
      <c r="AU239" s="151" t="s">
        <v>86</v>
      </c>
      <c r="AV239" s="13" t="s">
        <v>86</v>
      </c>
      <c r="AW239" s="13" t="s">
        <v>5</v>
      </c>
      <c r="AX239" s="13" t="s">
        <v>76</v>
      </c>
      <c r="AY239" s="151" t="s">
        <v>136</v>
      </c>
    </row>
    <row r="240" spans="2:65" s="12" customFormat="1">
      <c r="B240" s="144"/>
      <c r="D240" s="145" t="s">
        <v>146</v>
      </c>
      <c r="E240" s="146" t="s">
        <v>1</v>
      </c>
      <c r="F240" s="147" t="s">
        <v>150</v>
      </c>
      <c r="H240" s="146" t="s">
        <v>1</v>
      </c>
      <c r="M240" s="144"/>
      <c r="N240" s="148"/>
      <c r="X240" s="149"/>
      <c r="AT240" s="146" t="s">
        <v>146</v>
      </c>
      <c r="AU240" s="146" t="s">
        <v>86</v>
      </c>
      <c r="AV240" s="12" t="s">
        <v>84</v>
      </c>
      <c r="AW240" s="12" t="s">
        <v>5</v>
      </c>
      <c r="AX240" s="12" t="s">
        <v>76</v>
      </c>
      <c r="AY240" s="146" t="s">
        <v>136</v>
      </c>
    </row>
    <row r="241" spans="2:51" s="12" customFormat="1">
      <c r="B241" s="144"/>
      <c r="D241" s="145" t="s">
        <v>146</v>
      </c>
      <c r="E241" s="146" t="s">
        <v>1</v>
      </c>
      <c r="F241" s="147" t="s">
        <v>256</v>
      </c>
      <c r="H241" s="146" t="s">
        <v>1</v>
      </c>
      <c r="M241" s="144"/>
      <c r="N241" s="148"/>
      <c r="X241" s="149"/>
      <c r="AT241" s="146" t="s">
        <v>146</v>
      </c>
      <c r="AU241" s="146" t="s">
        <v>86</v>
      </c>
      <c r="AV241" s="12" t="s">
        <v>84</v>
      </c>
      <c r="AW241" s="12" t="s">
        <v>5</v>
      </c>
      <c r="AX241" s="12" t="s">
        <v>76</v>
      </c>
      <c r="AY241" s="146" t="s">
        <v>136</v>
      </c>
    </row>
    <row r="242" spans="2:51" s="13" customFormat="1">
      <c r="B242" s="150"/>
      <c r="D242" s="145" t="s">
        <v>146</v>
      </c>
      <c r="E242" s="151" t="s">
        <v>1</v>
      </c>
      <c r="F242" s="152" t="s">
        <v>258</v>
      </c>
      <c r="H242" s="153">
        <v>16.518000000000001</v>
      </c>
      <c r="M242" s="150"/>
      <c r="N242" s="154"/>
      <c r="X242" s="155"/>
      <c r="AT242" s="151" t="s">
        <v>146</v>
      </c>
      <c r="AU242" s="151" t="s">
        <v>86</v>
      </c>
      <c r="AV242" s="13" t="s">
        <v>86</v>
      </c>
      <c r="AW242" s="13" t="s">
        <v>5</v>
      </c>
      <c r="AX242" s="13" t="s">
        <v>76</v>
      </c>
      <c r="AY242" s="151" t="s">
        <v>136</v>
      </c>
    </row>
    <row r="243" spans="2:51" s="12" customFormat="1">
      <c r="B243" s="144"/>
      <c r="D243" s="145" t="s">
        <v>146</v>
      </c>
      <c r="E243" s="146" t="s">
        <v>1</v>
      </c>
      <c r="F243" s="147" t="s">
        <v>259</v>
      </c>
      <c r="H243" s="146" t="s">
        <v>1</v>
      </c>
      <c r="M243" s="144"/>
      <c r="N243" s="148"/>
      <c r="X243" s="149"/>
      <c r="AT243" s="146" t="s">
        <v>146</v>
      </c>
      <c r="AU243" s="146" t="s">
        <v>86</v>
      </c>
      <c r="AV243" s="12" t="s">
        <v>84</v>
      </c>
      <c r="AW243" s="12" t="s">
        <v>5</v>
      </c>
      <c r="AX243" s="12" t="s">
        <v>76</v>
      </c>
      <c r="AY243" s="146" t="s">
        <v>136</v>
      </c>
    </row>
    <row r="244" spans="2:51" s="13" customFormat="1">
      <c r="B244" s="150"/>
      <c r="D244" s="145" t="s">
        <v>146</v>
      </c>
      <c r="E244" s="151" t="s">
        <v>1</v>
      </c>
      <c r="F244" s="152" t="s">
        <v>260</v>
      </c>
      <c r="H244" s="153">
        <v>1.752</v>
      </c>
      <c r="M244" s="150"/>
      <c r="N244" s="154"/>
      <c r="X244" s="155"/>
      <c r="AT244" s="151" t="s">
        <v>146</v>
      </c>
      <c r="AU244" s="151" t="s">
        <v>86</v>
      </c>
      <c r="AV244" s="13" t="s">
        <v>86</v>
      </c>
      <c r="AW244" s="13" t="s">
        <v>5</v>
      </c>
      <c r="AX244" s="13" t="s">
        <v>76</v>
      </c>
      <c r="AY244" s="151" t="s">
        <v>136</v>
      </c>
    </row>
    <row r="245" spans="2:51" s="12" customFormat="1">
      <c r="B245" s="144"/>
      <c r="D245" s="145" t="s">
        <v>146</v>
      </c>
      <c r="E245" s="146" t="s">
        <v>1</v>
      </c>
      <c r="F245" s="147" t="s">
        <v>261</v>
      </c>
      <c r="H245" s="146" t="s">
        <v>1</v>
      </c>
      <c r="M245" s="144"/>
      <c r="N245" s="148"/>
      <c r="X245" s="149"/>
      <c r="AT245" s="146" t="s">
        <v>146</v>
      </c>
      <c r="AU245" s="146" t="s">
        <v>86</v>
      </c>
      <c r="AV245" s="12" t="s">
        <v>84</v>
      </c>
      <c r="AW245" s="12" t="s">
        <v>5</v>
      </c>
      <c r="AX245" s="12" t="s">
        <v>76</v>
      </c>
      <c r="AY245" s="146" t="s">
        <v>136</v>
      </c>
    </row>
    <row r="246" spans="2:51" s="13" customFormat="1">
      <c r="B246" s="150"/>
      <c r="D246" s="145" t="s">
        <v>146</v>
      </c>
      <c r="E246" s="151" t="s">
        <v>1</v>
      </c>
      <c r="F246" s="152" t="s">
        <v>262</v>
      </c>
      <c r="H246" s="153">
        <v>5.2999999999999999E-2</v>
      </c>
      <c r="M246" s="150"/>
      <c r="N246" s="154"/>
      <c r="X246" s="155"/>
      <c r="AT246" s="151" t="s">
        <v>146</v>
      </c>
      <c r="AU246" s="151" t="s">
        <v>86</v>
      </c>
      <c r="AV246" s="13" t="s">
        <v>86</v>
      </c>
      <c r="AW246" s="13" t="s">
        <v>5</v>
      </c>
      <c r="AX246" s="13" t="s">
        <v>76</v>
      </c>
      <c r="AY246" s="151" t="s">
        <v>136</v>
      </c>
    </row>
    <row r="247" spans="2:51" s="12" customFormat="1">
      <c r="B247" s="144"/>
      <c r="D247" s="145" t="s">
        <v>146</v>
      </c>
      <c r="E247" s="146" t="s">
        <v>1</v>
      </c>
      <c r="F247" s="147" t="s">
        <v>152</v>
      </c>
      <c r="H247" s="146" t="s">
        <v>1</v>
      </c>
      <c r="M247" s="144"/>
      <c r="N247" s="148"/>
      <c r="X247" s="149"/>
      <c r="AT247" s="146" t="s">
        <v>146</v>
      </c>
      <c r="AU247" s="146" t="s">
        <v>86</v>
      </c>
      <c r="AV247" s="12" t="s">
        <v>84</v>
      </c>
      <c r="AW247" s="12" t="s">
        <v>5</v>
      </c>
      <c r="AX247" s="12" t="s">
        <v>76</v>
      </c>
      <c r="AY247" s="146" t="s">
        <v>136</v>
      </c>
    </row>
    <row r="248" spans="2:51" s="12" customFormat="1">
      <c r="B248" s="144"/>
      <c r="D248" s="145" t="s">
        <v>146</v>
      </c>
      <c r="E248" s="146" t="s">
        <v>1</v>
      </c>
      <c r="F248" s="147" t="s">
        <v>259</v>
      </c>
      <c r="H248" s="146" t="s">
        <v>1</v>
      </c>
      <c r="M248" s="144"/>
      <c r="N248" s="148"/>
      <c r="X248" s="149"/>
      <c r="AT248" s="146" t="s">
        <v>146</v>
      </c>
      <c r="AU248" s="146" t="s">
        <v>86</v>
      </c>
      <c r="AV248" s="12" t="s">
        <v>84</v>
      </c>
      <c r="AW248" s="12" t="s">
        <v>5</v>
      </c>
      <c r="AX248" s="12" t="s">
        <v>76</v>
      </c>
      <c r="AY248" s="146" t="s">
        <v>136</v>
      </c>
    </row>
    <row r="249" spans="2:51" s="13" customFormat="1">
      <c r="B249" s="150"/>
      <c r="D249" s="145" t="s">
        <v>146</v>
      </c>
      <c r="E249" s="151" t="s">
        <v>1</v>
      </c>
      <c r="F249" s="152" t="s">
        <v>263</v>
      </c>
      <c r="H249" s="153">
        <v>1.631</v>
      </c>
      <c r="M249" s="150"/>
      <c r="N249" s="154"/>
      <c r="X249" s="155"/>
      <c r="AT249" s="151" t="s">
        <v>146</v>
      </c>
      <c r="AU249" s="151" t="s">
        <v>86</v>
      </c>
      <c r="AV249" s="13" t="s">
        <v>86</v>
      </c>
      <c r="AW249" s="13" t="s">
        <v>5</v>
      </c>
      <c r="AX249" s="13" t="s">
        <v>76</v>
      </c>
      <c r="AY249" s="151" t="s">
        <v>136</v>
      </c>
    </row>
    <row r="250" spans="2:51" s="12" customFormat="1">
      <c r="B250" s="144"/>
      <c r="D250" s="145" t="s">
        <v>146</v>
      </c>
      <c r="E250" s="146" t="s">
        <v>1</v>
      </c>
      <c r="F250" s="147" t="s">
        <v>264</v>
      </c>
      <c r="H250" s="146" t="s">
        <v>1</v>
      </c>
      <c r="M250" s="144"/>
      <c r="N250" s="148"/>
      <c r="X250" s="149"/>
      <c r="AT250" s="146" t="s">
        <v>146</v>
      </c>
      <c r="AU250" s="146" t="s">
        <v>86</v>
      </c>
      <c r="AV250" s="12" t="s">
        <v>84</v>
      </c>
      <c r="AW250" s="12" t="s">
        <v>5</v>
      </c>
      <c r="AX250" s="12" t="s">
        <v>76</v>
      </c>
      <c r="AY250" s="146" t="s">
        <v>136</v>
      </c>
    </row>
    <row r="251" spans="2:51" s="13" customFormat="1">
      <c r="B251" s="150"/>
      <c r="D251" s="145" t="s">
        <v>146</v>
      </c>
      <c r="E251" s="151" t="s">
        <v>1</v>
      </c>
      <c r="F251" s="152" t="s">
        <v>265</v>
      </c>
      <c r="H251" s="153">
        <v>1.7909999999999999</v>
      </c>
      <c r="M251" s="150"/>
      <c r="N251" s="154"/>
      <c r="X251" s="155"/>
      <c r="AT251" s="151" t="s">
        <v>146</v>
      </c>
      <c r="AU251" s="151" t="s">
        <v>86</v>
      </c>
      <c r="AV251" s="13" t="s">
        <v>86</v>
      </c>
      <c r="AW251" s="13" t="s">
        <v>5</v>
      </c>
      <c r="AX251" s="13" t="s">
        <v>76</v>
      </c>
      <c r="AY251" s="151" t="s">
        <v>136</v>
      </c>
    </row>
    <row r="252" spans="2:51" s="12" customFormat="1">
      <c r="B252" s="144"/>
      <c r="D252" s="145" t="s">
        <v>146</v>
      </c>
      <c r="E252" s="146" t="s">
        <v>1</v>
      </c>
      <c r="F252" s="147" t="s">
        <v>154</v>
      </c>
      <c r="H252" s="146" t="s">
        <v>1</v>
      </c>
      <c r="M252" s="144"/>
      <c r="N252" s="148"/>
      <c r="X252" s="149"/>
      <c r="AT252" s="146" t="s">
        <v>146</v>
      </c>
      <c r="AU252" s="146" t="s">
        <v>86</v>
      </c>
      <c r="AV252" s="12" t="s">
        <v>84</v>
      </c>
      <c r="AW252" s="12" t="s">
        <v>5</v>
      </c>
      <c r="AX252" s="12" t="s">
        <v>76</v>
      </c>
      <c r="AY252" s="146" t="s">
        <v>136</v>
      </c>
    </row>
    <row r="253" spans="2:51" s="12" customFormat="1">
      <c r="B253" s="144"/>
      <c r="D253" s="145" t="s">
        <v>146</v>
      </c>
      <c r="E253" s="146" t="s">
        <v>1</v>
      </c>
      <c r="F253" s="147" t="s">
        <v>259</v>
      </c>
      <c r="H253" s="146" t="s">
        <v>1</v>
      </c>
      <c r="M253" s="144"/>
      <c r="N253" s="148"/>
      <c r="X253" s="149"/>
      <c r="AT253" s="146" t="s">
        <v>146</v>
      </c>
      <c r="AU253" s="146" t="s">
        <v>86</v>
      </c>
      <c r="AV253" s="12" t="s">
        <v>84</v>
      </c>
      <c r="AW253" s="12" t="s">
        <v>5</v>
      </c>
      <c r="AX253" s="12" t="s">
        <v>76</v>
      </c>
      <c r="AY253" s="146" t="s">
        <v>136</v>
      </c>
    </row>
    <row r="254" spans="2:51" s="13" customFormat="1">
      <c r="B254" s="150"/>
      <c r="D254" s="145" t="s">
        <v>146</v>
      </c>
      <c r="E254" s="151" t="s">
        <v>1</v>
      </c>
      <c r="F254" s="152" t="s">
        <v>266</v>
      </c>
      <c r="H254" s="153">
        <v>11.259</v>
      </c>
      <c r="M254" s="150"/>
      <c r="N254" s="154"/>
      <c r="X254" s="155"/>
      <c r="AT254" s="151" t="s">
        <v>146</v>
      </c>
      <c r="AU254" s="151" t="s">
        <v>86</v>
      </c>
      <c r="AV254" s="13" t="s">
        <v>86</v>
      </c>
      <c r="AW254" s="13" t="s">
        <v>5</v>
      </c>
      <c r="AX254" s="13" t="s">
        <v>76</v>
      </c>
      <c r="AY254" s="151" t="s">
        <v>136</v>
      </c>
    </row>
    <row r="255" spans="2:51" s="12" customFormat="1">
      <c r="B255" s="144"/>
      <c r="D255" s="145" t="s">
        <v>146</v>
      </c>
      <c r="E255" s="146" t="s">
        <v>1</v>
      </c>
      <c r="F255" s="147" t="s">
        <v>267</v>
      </c>
      <c r="H255" s="146" t="s">
        <v>1</v>
      </c>
      <c r="M255" s="144"/>
      <c r="N255" s="148"/>
      <c r="X255" s="149"/>
      <c r="AT255" s="146" t="s">
        <v>146</v>
      </c>
      <c r="AU255" s="146" t="s">
        <v>86</v>
      </c>
      <c r="AV255" s="12" t="s">
        <v>84</v>
      </c>
      <c r="AW255" s="12" t="s">
        <v>5</v>
      </c>
      <c r="AX255" s="12" t="s">
        <v>76</v>
      </c>
      <c r="AY255" s="146" t="s">
        <v>136</v>
      </c>
    </row>
    <row r="256" spans="2:51" s="13" customFormat="1">
      <c r="B256" s="150"/>
      <c r="D256" s="145" t="s">
        <v>146</v>
      </c>
      <c r="E256" s="151" t="s">
        <v>1</v>
      </c>
      <c r="F256" s="152" t="s">
        <v>268</v>
      </c>
      <c r="H256" s="153">
        <v>0.122</v>
      </c>
      <c r="M256" s="150"/>
      <c r="N256" s="154"/>
      <c r="X256" s="155"/>
      <c r="AT256" s="151" t="s">
        <v>146</v>
      </c>
      <c r="AU256" s="151" t="s">
        <v>86</v>
      </c>
      <c r="AV256" s="13" t="s">
        <v>86</v>
      </c>
      <c r="AW256" s="13" t="s">
        <v>5</v>
      </c>
      <c r="AX256" s="13" t="s">
        <v>76</v>
      </c>
      <c r="AY256" s="151" t="s">
        <v>136</v>
      </c>
    </row>
    <row r="257" spans="2:65" s="12" customFormat="1">
      <c r="B257" s="144"/>
      <c r="D257" s="145" t="s">
        <v>146</v>
      </c>
      <c r="E257" s="146" t="s">
        <v>1</v>
      </c>
      <c r="F257" s="147" t="s">
        <v>269</v>
      </c>
      <c r="H257" s="146" t="s">
        <v>1</v>
      </c>
      <c r="M257" s="144"/>
      <c r="N257" s="148"/>
      <c r="X257" s="149"/>
      <c r="AT257" s="146" t="s">
        <v>146</v>
      </c>
      <c r="AU257" s="146" t="s">
        <v>86</v>
      </c>
      <c r="AV257" s="12" t="s">
        <v>84</v>
      </c>
      <c r="AW257" s="12" t="s">
        <v>5</v>
      </c>
      <c r="AX257" s="12" t="s">
        <v>76</v>
      </c>
      <c r="AY257" s="146" t="s">
        <v>136</v>
      </c>
    </row>
    <row r="258" spans="2:65" s="13" customFormat="1">
      <c r="B258" s="150"/>
      <c r="D258" s="145" t="s">
        <v>146</v>
      </c>
      <c r="E258" s="151" t="s">
        <v>1</v>
      </c>
      <c r="F258" s="152" t="s">
        <v>270</v>
      </c>
      <c r="H258" s="153">
        <v>1.097</v>
      </c>
      <c r="M258" s="150"/>
      <c r="N258" s="154"/>
      <c r="X258" s="155"/>
      <c r="AT258" s="151" t="s">
        <v>146</v>
      </c>
      <c r="AU258" s="151" t="s">
        <v>86</v>
      </c>
      <c r="AV258" s="13" t="s">
        <v>86</v>
      </c>
      <c r="AW258" s="13" t="s">
        <v>5</v>
      </c>
      <c r="AX258" s="13" t="s">
        <v>76</v>
      </c>
      <c r="AY258" s="151" t="s">
        <v>136</v>
      </c>
    </row>
    <row r="259" spans="2:65" s="12" customFormat="1">
      <c r="B259" s="144"/>
      <c r="D259" s="145" t="s">
        <v>146</v>
      </c>
      <c r="E259" s="146" t="s">
        <v>1</v>
      </c>
      <c r="F259" s="147" t="s">
        <v>254</v>
      </c>
      <c r="H259" s="146" t="s">
        <v>1</v>
      </c>
      <c r="M259" s="144"/>
      <c r="N259" s="148"/>
      <c r="X259" s="149"/>
      <c r="AT259" s="146" t="s">
        <v>146</v>
      </c>
      <c r="AU259" s="146" t="s">
        <v>86</v>
      </c>
      <c r="AV259" s="12" t="s">
        <v>84</v>
      </c>
      <c r="AW259" s="12" t="s">
        <v>5</v>
      </c>
      <c r="AX259" s="12" t="s">
        <v>76</v>
      </c>
      <c r="AY259" s="146" t="s">
        <v>136</v>
      </c>
    </row>
    <row r="260" spans="2:65" s="13" customFormat="1">
      <c r="B260" s="150"/>
      <c r="D260" s="145" t="s">
        <v>146</v>
      </c>
      <c r="E260" s="151" t="s">
        <v>1</v>
      </c>
      <c r="F260" s="152" t="s">
        <v>271</v>
      </c>
      <c r="H260" s="153">
        <v>1.728</v>
      </c>
      <c r="M260" s="150"/>
      <c r="N260" s="154"/>
      <c r="X260" s="155"/>
      <c r="AT260" s="151" t="s">
        <v>146</v>
      </c>
      <c r="AU260" s="151" t="s">
        <v>86</v>
      </c>
      <c r="AV260" s="13" t="s">
        <v>86</v>
      </c>
      <c r="AW260" s="13" t="s">
        <v>5</v>
      </c>
      <c r="AX260" s="13" t="s">
        <v>76</v>
      </c>
      <c r="AY260" s="151" t="s">
        <v>136</v>
      </c>
    </row>
    <row r="261" spans="2:65" s="14" customFormat="1">
      <c r="B261" s="156"/>
      <c r="D261" s="145" t="s">
        <v>146</v>
      </c>
      <c r="E261" s="157" t="s">
        <v>201</v>
      </c>
      <c r="F261" s="158" t="s">
        <v>158</v>
      </c>
      <c r="H261" s="159">
        <v>45.024999999999999</v>
      </c>
      <c r="M261" s="156"/>
      <c r="N261" s="160"/>
      <c r="X261" s="161"/>
      <c r="AT261" s="157" t="s">
        <v>146</v>
      </c>
      <c r="AU261" s="157" t="s">
        <v>86</v>
      </c>
      <c r="AV261" s="14" t="s">
        <v>144</v>
      </c>
      <c r="AW261" s="14" t="s">
        <v>5</v>
      </c>
      <c r="AX261" s="14" t="s">
        <v>84</v>
      </c>
      <c r="AY261" s="157" t="s">
        <v>136</v>
      </c>
    </row>
    <row r="262" spans="2:65" s="1" customFormat="1" ht="24.2" customHeight="1">
      <c r="B262" s="29"/>
      <c r="C262" s="131" t="s">
        <v>144</v>
      </c>
      <c r="D262" s="131" t="s">
        <v>139</v>
      </c>
      <c r="E262" s="132" t="s">
        <v>278</v>
      </c>
      <c r="F262" s="133" t="s">
        <v>279</v>
      </c>
      <c r="G262" s="134" t="s">
        <v>142</v>
      </c>
      <c r="H262" s="135">
        <v>1022.977</v>
      </c>
      <c r="I262" s="136">
        <v>0</v>
      </c>
      <c r="J262" s="136">
        <v>0</v>
      </c>
      <c r="K262" s="136">
        <f>ROUND(P262*H262,2)</f>
        <v>0</v>
      </c>
      <c r="L262" s="133" t="s">
        <v>143</v>
      </c>
      <c r="M262" s="29"/>
      <c r="N262" s="137" t="s">
        <v>1</v>
      </c>
      <c r="O262" s="138" t="s">
        <v>39</v>
      </c>
      <c r="P262" s="139">
        <f>I262+J262</f>
        <v>0</v>
      </c>
      <c r="Q262" s="139">
        <f>ROUND(I262*H262,2)</f>
        <v>0</v>
      </c>
      <c r="R262" s="139">
        <f>ROUND(J262*H262,2)</f>
        <v>0</v>
      </c>
      <c r="S262" s="140">
        <v>0.24299999999999999</v>
      </c>
      <c r="T262" s="140">
        <f>S262*H262</f>
        <v>248.58341099999998</v>
      </c>
      <c r="U262" s="140">
        <v>0</v>
      </c>
      <c r="V262" s="140">
        <f>U262*H262</f>
        <v>0</v>
      </c>
      <c r="W262" s="140">
        <v>1.7999999999999999E-2</v>
      </c>
      <c r="X262" s="141">
        <f>W262*H262</f>
        <v>18.413585999999999</v>
      </c>
      <c r="AR262" s="142" t="s">
        <v>144</v>
      </c>
      <c r="AT262" s="142" t="s">
        <v>139</v>
      </c>
      <c r="AU262" s="142" t="s">
        <v>86</v>
      </c>
      <c r="AY262" s="17" t="s">
        <v>136</v>
      </c>
      <c r="BE262" s="143">
        <f>IF(O262="základní",K262,0)</f>
        <v>0</v>
      </c>
      <c r="BF262" s="143">
        <f>IF(O262="snížená",K262,0)</f>
        <v>0</v>
      </c>
      <c r="BG262" s="143">
        <f>IF(O262="zákl. přenesená",K262,0)</f>
        <v>0</v>
      </c>
      <c r="BH262" s="143">
        <f>IF(O262="sníž. přenesená",K262,0)</f>
        <v>0</v>
      </c>
      <c r="BI262" s="143">
        <f>IF(O262="nulová",K262,0)</f>
        <v>0</v>
      </c>
      <c r="BJ262" s="17" t="s">
        <v>84</v>
      </c>
      <c r="BK262" s="143">
        <f>ROUND(P262*H262,2)</f>
        <v>0</v>
      </c>
      <c r="BL262" s="17" t="s">
        <v>144</v>
      </c>
      <c r="BM262" s="142" t="s">
        <v>280</v>
      </c>
    </row>
    <row r="263" spans="2:65" s="12" customFormat="1">
      <c r="B263" s="144"/>
      <c r="D263" s="145" t="s">
        <v>146</v>
      </c>
      <c r="E263" s="146" t="s">
        <v>1</v>
      </c>
      <c r="F263" s="147" t="s">
        <v>225</v>
      </c>
      <c r="H263" s="146" t="s">
        <v>1</v>
      </c>
      <c r="M263" s="144"/>
      <c r="N263" s="148"/>
      <c r="X263" s="149"/>
      <c r="AT263" s="146" t="s">
        <v>146</v>
      </c>
      <c r="AU263" s="146" t="s">
        <v>86</v>
      </c>
      <c r="AV263" s="12" t="s">
        <v>84</v>
      </c>
      <c r="AW263" s="12" t="s">
        <v>5</v>
      </c>
      <c r="AX263" s="12" t="s">
        <v>76</v>
      </c>
      <c r="AY263" s="146" t="s">
        <v>136</v>
      </c>
    </row>
    <row r="264" spans="2:65" s="12" customFormat="1">
      <c r="B264" s="144"/>
      <c r="D264" s="145" t="s">
        <v>146</v>
      </c>
      <c r="E264" s="146" t="s">
        <v>1</v>
      </c>
      <c r="F264" s="147" t="s">
        <v>232</v>
      </c>
      <c r="H264" s="146" t="s">
        <v>1</v>
      </c>
      <c r="M264" s="144"/>
      <c r="N264" s="148"/>
      <c r="X264" s="149"/>
      <c r="AT264" s="146" t="s">
        <v>146</v>
      </c>
      <c r="AU264" s="146" t="s">
        <v>86</v>
      </c>
      <c r="AV264" s="12" t="s">
        <v>84</v>
      </c>
      <c r="AW264" s="12" t="s">
        <v>5</v>
      </c>
      <c r="AX264" s="12" t="s">
        <v>76</v>
      </c>
      <c r="AY264" s="146" t="s">
        <v>136</v>
      </c>
    </row>
    <row r="265" spans="2:65" s="12" customFormat="1">
      <c r="B265" s="144"/>
      <c r="D265" s="145" t="s">
        <v>146</v>
      </c>
      <c r="E265" s="146" t="s">
        <v>1</v>
      </c>
      <c r="F265" s="147" t="s">
        <v>233</v>
      </c>
      <c r="H265" s="146" t="s">
        <v>1</v>
      </c>
      <c r="M265" s="144"/>
      <c r="N265" s="148"/>
      <c r="X265" s="149"/>
      <c r="AT265" s="146" t="s">
        <v>146</v>
      </c>
      <c r="AU265" s="146" t="s">
        <v>86</v>
      </c>
      <c r="AV265" s="12" t="s">
        <v>84</v>
      </c>
      <c r="AW265" s="12" t="s">
        <v>5</v>
      </c>
      <c r="AX265" s="12" t="s">
        <v>76</v>
      </c>
      <c r="AY265" s="146" t="s">
        <v>136</v>
      </c>
    </row>
    <row r="266" spans="2:65" s="12" customFormat="1">
      <c r="B266" s="144"/>
      <c r="D266" s="145" t="s">
        <v>146</v>
      </c>
      <c r="E266" s="146" t="s">
        <v>1</v>
      </c>
      <c r="F266" s="147" t="s">
        <v>234</v>
      </c>
      <c r="H266" s="146" t="s">
        <v>1</v>
      </c>
      <c r="M266" s="144"/>
      <c r="N266" s="148"/>
      <c r="X266" s="149"/>
      <c r="AT266" s="146" t="s">
        <v>146</v>
      </c>
      <c r="AU266" s="146" t="s">
        <v>86</v>
      </c>
      <c r="AV266" s="12" t="s">
        <v>84</v>
      </c>
      <c r="AW266" s="12" t="s">
        <v>5</v>
      </c>
      <c r="AX266" s="12" t="s">
        <v>76</v>
      </c>
      <c r="AY266" s="146" t="s">
        <v>136</v>
      </c>
    </row>
    <row r="267" spans="2:65" s="13" customFormat="1">
      <c r="B267" s="150"/>
      <c r="D267" s="145" t="s">
        <v>146</v>
      </c>
      <c r="E267" s="151" t="s">
        <v>1</v>
      </c>
      <c r="F267" s="152" t="s">
        <v>235</v>
      </c>
      <c r="H267" s="153">
        <v>178.19200000000001</v>
      </c>
      <c r="M267" s="150"/>
      <c r="N267" s="154"/>
      <c r="X267" s="155"/>
      <c r="AT267" s="151" t="s">
        <v>146</v>
      </c>
      <c r="AU267" s="151" t="s">
        <v>86</v>
      </c>
      <c r="AV267" s="13" t="s">
        <v>86</v>
      </c>
      <c r="AW267" s="13" t="s">
        <v>5</v>
      </c>
      <c r="AX267" s="13" t="s">
        <v>76</v>
      </c>
      <c r="AY267" s="151" t="s">
        <v>136</v>
      </c>
    </row>
    <row r="268" spans="2:65" s="12" customFormat="1">
      <c r="B268" s="144"/>
      <c r="D268" s="145" t="s">
        <v>146</v>
      </c>
      <c r="E268" s="146" t="s">
        <v>1</v>
      </c>
      <c r="F268" s="147" t="s">
        <v>236</v>
      </c>
      <c r="H268" s="146" t="s">
        <v>1</v>
      </c>
      <c r="M268" s="144"/>
      <c r="N268" s="148"/>
      <c r="X268" s="149"/>
      <c r="AT268" s="146" t="s">
        <v>146</v>
      </c>
      <c r="AU268" s="146" t="s">
        <v>86</v>
      </c>
      <c r="AV268" s="12" t="s">
        <v>84</v>
      </c>
      <c r="AW268" s="12" t="s">
        <v>5</v>
      </c>
      <c r="AX268" s="12" t="s">
        <v>76</v>
      </c>
      <c r="AY268" s="146" t="s">
        <v>136</v>
      </c>
    </row>
    <row r="269" spans="2:65" s="13" customFormat="1">
      <c r="B269" s="150"/>
      <c r="D269" s="145" t="s">
        <v>146</v>
      </c>
      <c r="E269" s="151" t="s">
        <v>1</v>
      </c>
      <c r="F269" s="152" t="s">
        <v>237</v>
      </c>
      <c r="H269" s="153">
        <v>51.009</v>
      </c>
      <c r="M269" s="150"/>
      <c r="N269" s="154"/>
      <c r="X269" s="155"/>
      <c r="AT269" s="151" t="s">
        <v>146</v>
      </c>
      <c r="AU269" s="151" t="s">
        <v>86</v>
      </c>
      <c r="AV269" s="13" t="s">
        <v>86</v>
      </c>
      <c r="AW269" s="13" t="s">
        <v>5</v>
      </c>
      <c r="AX269" s="13" t="s">
        <v>76</v>
      </c>
      <c r="AY269" s="151" t="s">
        <v>136</v>
      </c>
    </row>
    <row r="270" spans="2:65" s="12" customFormat="1">
      <c r="B270" s="144"/>
      <c r="D270" s="145" t="s">
        <v>146</v>
      </c>
      <c r="E270" s="146" t="s">
        <v>1</v>
      </c>
      <c r="F270" s="147" t="s">
        <v>150</v>
      </c>
      <c r="H270" s="146" t="s">
        <v>1</v>
      </c>
      <c r="M270" s="144"/>
      <c r="N270" s="148"/>
      <c r="X270" s="149"/>
      <c r="AT270" s="146" t="s">
        <v>146</v>
      </c>
      <c r="AU270" s="146" t="s">
        <v>86</v>
      </c>
      <c r="AV270" s="12" t="s">
        <v>84</v>
      </c>
      <c r="AW270" s="12" t="s">
        <v>5</v>
      </c>
      <c r="AX270" s="12" t="s">
        <v>76</v>
      </c>
      <c r="AY270" s="146" t="s">
        <v>136</v>
      </c>
    </row>
    <row r="271" spans="2:65" s="12" customFormat="1">
      <c r="B271" s="144"/>
      <c r="D271" s="145" t="s">
        <v>146</v>
      </c>
      <c r="E271" s="146" t="s">
        <v>1</v>
      </c>
      <c r="F271" s="147" t="s">
        <v>234</v>
      </c>
      <c r="H271" s="146" t="s">
        <v>1</v>
      </c>
      <c r="M271" s="144"/>
      <c r="N271" s="148"/>
      <c r="X271" s="149"/>
      <c r="AT271" s="146" t="s">
        <v>146</v>
      </c>
      <c r="AU271" s="146" t="s">
        <v>86</v>
      </c>
      <c r="AV271" s="12" t="s">
        <v>84</v>
      </c>
      <c r="AW271" s="12" t="s">
        <v>5</v>
      </c>
      <c r="AX271" s="12" t="s">
        <v>76</v>
      </c>
      <c r="AY271" s="146" t="s">
        <v>136</v>
      </c>
    </row>
    <row r="272" spans="2:65" s="13" customFormat="1">
      <c r="B272" s="150"/>
      <c r="D272" s="145" t="s">
        <v>146</v>
      </c>
      <c r="E272" s="151" t="s">
        <v>1</v>
      </c>
      <c r="F272" s="152" t="s">
        <v>238</v>
      </c>
      <c r="H272" s="153">
        <v>269.60000000000002</v>
      </c>
      <c r="M272" s="150"/>
      <c r="N272" s="154"/>
      <c r="X272" s="155"/>
      <c r="AT272" s="151" t="s">
        <v>146</v>
      </c>
      <c r="AU272" s="151" t="s">
        <v>86</v>
      </c>
      <c r="AV272" s="13" t="s">
        <v>86</v>
      </c>
      <c r="AW272" s="13" t="s">
        <v>5</v>
      </c>
      <c r="AX272" s="13" t="s">
        <v>76</v>
      </c>
      <c r="AY272" s="151" t="s">
        <v>136</v>
      </c>
    </row>
    <row r="273" spans="2:51" s="12" customFormat="1">
      <c r="B273" s="144"/>
      <c r="D273" s="145" t="s">
        <v>146</v>
      </c>
      <c r="E273" s="146" t="s">
        <v>1</v>
      </c>
      <c r="F273" s="147" t="s">
        <v>236</v>
      </c>
      <c r="H273" s="146" t="s">
        <v>1</v>
      </c>
      <c r="M273" s="144"/>
      <c r="N273" s="148"/>
      <c r="X273" s="149"/>
      <c r="AT273" s="146" t="s">
        <v>146</v>
      </c>
      <c r="AU273" s="146" t="s">
        <v>86</v>
      </c>
      <c r="AV273" s="12" t="s">
        <v>84</v>
      </c>
      <c r="AW273" s="12" t="s">
        <v>5</v>
      </c>
      <c r="AX273" s="12" t="s">
        <v>76</v>
      </c>
      <c r="AY273" s="146" t="s">
        <v>136</v>
      </c>
    </row>
    <row r="274" spans="2:51" s="13" customFormat="1">
      <c r="B274" s="150"/>
      <c r="D274" s="145" t="s">
        <v>146</v>
      </c>
      <c r="E274" s="151" t="s">
        <v>1</v>
      </c>
      <c r="F274" s="152" t="s">
        <v>239</v>
      </c>
      <c r="H274" s="153">
        <v>117.675</v>
      </c>
      <c r="M274" s="150"/>
      <c r="N274" s="154"/>
      <c r="X274" s="155"/>
      <c r="AT274" s="151" t="s">
        <v>146</v>
      </c>
      <c r="AU274" s="151" t="s">
        <v>86</v>
      </c>
      <c r="AV274" s="13" t="s">
        <v>86</v>
      </c>
      <c r="AW274" s="13" t="s">
        <v>5</v>
      </c>
      <c r="AX274" s="13" t="s">
        <v>76</v>
      </c>
      <c r="AY274" s="151" t="s">
        <v>136</v>
      </c>
    </row>
    <row r="275" spans="2:51" s="12" customFormat="1">
      <c r="B275" s="144"/>
      <c r="D275" s="145" t="s">
        <v>146</v>
      </c>
      <c r="E275" s="146" t="s">
        <v>1</v>
      </c>
      <c r="F275" s="147" t="s">
        <v>152</v>
      </c>
      <c r="H275" s="146" t="s">
        <v>1</v>
      </c>
      <c r="M275" s="144"/>
      <c r="N275" s="148"/>
      <c r="X275" s="149"/>
      <c r="AT275" s="146" t="s">
        <v>146</v>
      </c>
      <c r="AU275" s="146" t="s">
        <v>86</v>
      </c>
      <c r="AV275" s="12" t="s">
        <v>84</v>
      </c>
      <c r="AW275" s="12" t="s">
        <v>5</v>
      </c>
      <c r="AX275" s="12" t="s">
        <v>76</v>
      </c>
      <c r="AY275" s="146" t="s">
        <v>136</v>
      </c>
    </row>
    <row r="276" spans="2:51" s="12" customFormat="1">
      <c r="B276" s="144"/>
      <c r="D276" s="145" t="s">
        <v>146</v>
      </c>
      <c r="E276" s="146" t="s">
        <v>1</v>
      </c>
      <c r="F276" s="147" t="s">
        <v>240</v>
      </c>
      <c r="H276" s="146" t="s">
        <v>1</v>
      </c>
      <c r="M276" s="144"/>
      <c r="N276" s="148"/>
      <c r="X276" s="149"/>
      <c r="AT276" s="146" t="s">
        <v>146</v>
      </c>
      <c r="AU276" s="146" t="s">
        <v>86</v>
      </c>
      <c r="AV276" s="12" t="s">
        <v>84</v>
      </c>
      <c r="AW276" s="12" t="s">
        <v>5</v>
      </c>
      <c r="AX276" s="12" t="s">
        <v>76</v>
      </c>
      <c r="AY276" s="146" t="s">
        <v>136</v>
      </c>
    </row>
    <row r="277" spans="2:51" s="13" customFormat="1">
      <c r="B277" s="150"/>
      <c r="D277" s="145" t="s">
        <v>146</v>
      </c>
      <c r="E277" s="151" t="s">
        <v>1</v>
      </c>
      <c r="F277" s="152" t="s">
        <v>241</v>
      </c>
      <c r="H277" s="153">
        <v>60.018000000000001</v>
      </c>
      <c r="M277" s="150"/>
      <c r="N277" s="154"/>
      <c r="X277" s="155"/>
      <c r="AT277" s="151" t="s">
        <v>146</v>
      </c>
      <c r="AU277" s="151" t="s">
        <v>86</v>
      </c>
      <c r="AV277" s="13" t="s">
        <v>86</v>
      </c>
      <c r="AW277" s="13" t="s">
        <v>5</v>
      </c>
      <c r="AX277" s="13" t="s">
        <v>76</v>
      </c>
      <c r="AY277" s="151" t="s">
        <v>136</v>
      </c>
    </row>
    <row r="278" spans="2:51" s="12" customFormat="1">
      <c r="B278" s="144"/>
      <c r="D278" s="145" t="s">
        <v>146</v>
      </c>
      <c r="E278" s="146" t="s">
        <v>1</v>
      </c>
      <c r="F278" s="147" t="s">
        <v>242</v>
      </c>
      <c r="H278" s="146" t="s">
        <v>1</v>
      </c>
      <c r="M278" s="144"/>
      <c r="N278" s="148"/>
      <c r="X278" s="149"/>
      <c r="AT278" s="146" t="s">
        <v>146</v>
      </c>
      <c r="AU278" s="146" t="s">
        <v>86</v>
      </c>
      <c r="AV278" s="12" t="s">
        <v>84</v>
      </c>
      <c r="AW278" s="12" t="s">
        <v>5</v>
      </c>
      <c r="AX278" s="12" t="s">
        <v>76</v>
      </c>
      <c r="AY278" s="146" t="s">
        <v>136</v>
      </c>
    </row>
    <row r="279" spans="2:51" s="13" customFormat="1">
      <c r="B279" s="150"/>
      <c r="D279" s="145" t="s">
        <v>146</v>
      </c>
      <c r="E279" s="151" t="s">
        <v>1</v>
      </c>
      <c r="F279" s="152" t="s">
        <v>243</v>
      </c>
      <c r="H279" s="153">
        <v>9</v>
      </c>
      <c r="M279" s="150"/>
      <c r="N279" s="154"/>
      <c r="X279" s="155"/>
      <c r="AT279" s="151" t="s">
        <v>146</v>
      </c>
      <c r="AU279" s="151" t="s">
        <v>86</v>
      </c>
      <c r="AV279" s="13" t="s">
        <v>86</v>
      </c>
      <c r="AW279" s="13" t="s">
        <v>5</v>
      </c>
      <c r="AX279" s="13" t="s">
        <v>76</v>
      </c>
      <c r="AY279" s="151" t="s">
        <v>136</v>
      </c>
    </row>
    <row r="280" spans="2:51" s="12" customFormat="1">
      <c r="B280" s="144"/>
      <c r="D280" s="145" t="s">
        <v>146</v>
      </c>
      <c r="E280" s="146" t="s">
        <v>1</v>
      </c>
      <c r="F280" s="147" t="s">
        <v>244</v>
      </c>
      <c r="H280" s="146" t="s">
        <v>1</v>
      </c>
      <c r="M280" s="144"/>
      <c r="N280" s="148"/>
      <c r="X280" s="149"/>
      <c r="AT280" s="146" t="s">
        <v>146</v>
      </c>
      <c r="AU280" s="146" t="s">
        <v>86</v>
      </c>
      <c r="AV280" s="12" t="s">
        <v>84</v>
      </c>
      <c r="AW280" s="12" t="s">
        <v>5</v>
      </c>
      <c r="AX280" s="12" t="s">
        <v>76</v>
      </c>
      <c r="AY280" s="146" t="s">
        <v>136</v>
      </c>
    </row>
    <row r="281" spans="2:51" s="13" customFormat="1">
      <c r="B281" s="150"/>
      <c r="D281" s="145" t="s">
        <v>146</v>
      </c>
      <c r="E281" s="151" t="s">
        <v>1</v>
      </c>
      <c r="F281" s="152" t="s">
        <v>245</v>
      </c>
      <c r="H281" s="153">
        <v>30.102</v>
      </c>
      <c r="M281" s="150"/>
      <c r="N281" s="154"/>
      <c r="X281" s="155"/>
      <c r="AT281" s="151" t="s">
        <v>146</v>
      </c>
      <c r="AU281" s="151" t="s">
        <v>86</v>
      </c>
      <c r="AV281" s="13" t="s">
        <v>86</v>
      </c>
      <c r="AW281" s="13" t="s">
        <v>5</v>
      </c>
      <c r="AX281" s="13" t="s">
        <v>76</v>
      </c>
      <c r="AY281" s="151" t="s">
        <v>136</v>
      </c>
    </row>
    <row r="282" spans="2:51" s="12" customFormat="1">
      <c r="B282" s="144"/>
      <c r="D282" s="145" t="s">
        <v>146</v>
      </c>
      <c r="E282" s="146" t="s">
        <v>1</v>
      </c>
      <c r="F282" s="147" t="s">
        <v>236</v>
      </c>
      <c r="H282" s="146" t="s">
        <v>1</v>
      </c>
      <c r="M282" s="144"/>
      <c r="N282" s="148"/>
      <c r="X282" s="149"/>
      <c r="AT282" s="146" t="s">
        <v>146</v>
      </c>
      <c r="AU282" s="146" t="s">
        <v>86</v>
      </c>
      <c r="AV282" s="12" t="s">
        <v>84</v>
      </c>
      <c r="AW282" s="12" t="s">
        <v>5</v>
      </c>
      <c r="AX282" s="12" t="s">
        <v>76</v>
      </c>
      <c r="AY282" s="146" t="s">
        <v>136</v>
      </c>
    </row>
    <row r="283" spans="2:51" s="13" customFormat="1">
      <c r="B283" s="150"/>
      <c r="D283" s="145" t="s">
        <v>146</v>
      </c>
      <c r="E283" s="151" t="s">
        <v>1</v>
      </c>
      <c r="F283" s="152" t="s">
        <v>246</v>
      </c>
      <c r="H283" s="153">
        <v>2.5659999999999998</v>
      </c>
      <c r="M283" s="150"/>
      <c r="N283" s="154"/>
      <c r="X283" s="155"/>
      <c r="AT283" s="151" t="s">
        <v>146</v>
      </c>
      <c r="AU283" s="151" t="s">
        <v>86</v>
      </c>
      <c r="AV283" s="13" t="s">
        <v>86</v>
      </c>
      <c r="AW283" s="13" t="s">
        <v>5</v>
      </c>
      <c r="AX283" s="13" t="s">
        <v>76</v>
      </c>
      <c r="AY283" s="151" t="s">
        <v>136</v>
      </c>
    </row>
    <row r="284" spans="2:51" s="12" customFormat="1">
      <c r="B284" s="144"/>
      <c r="D284" s="145" t="s">
        <v>146</v>
      </c>
      <c r="E284" s="146" t="s">
        <v>1</v>
      </c>
      <c r="F284" s="147" t="s">
        <v>154</v>
      </c>
      <c r="H284" s="146" t="s">
        <v>1</v>
      </c>
      <c r="M284" s="144"/>
      <c r="N284" s="148"/>
      <c r="X284" s="149"/>
      <c r="AT284" s="146" t="s">
        <v>146</v>
      </c>
      <c r="AU284" s="146" t="s">
        <v>86</v>
      </c>
      <c r="AV284" s="12" t="s">
        <v>84</v>
      </c>
      <c r="AW284" s="12" t="s">
        <v>5</v>
      </c>
      <c r="AX284" s="12" t="s">
        <v>76</v>
      </c>
      <c r="AY284" s="146" t="s">
        <v>136</v>
      </c>
    </row>
    <row r="285" spans="2:51" s="12" customFormat="1">
      <c r="B285" s="144"/>
      <c r="D285" s="145" t="s">
        <v>146</v>
      </c>
      <c r="E285" s="146" t="s">
        <v>1</v>
      </c>
      <c r="F285" s="147" t="s">
        <v>234</v>
      </c>
      <c r="H285" s="146" t="s">
        <v>1</v>
      </c>
      <c r="M285" s="144"/>
      <c r="N285" s="148"/>
      <c r="X285" s="149"/>
      <c r="AT285" s="146" t="s">
        <v>146</v>
      </c>
      <c r="AU285" s="146" t="s">
        <v>86</v>
      </c>
      <c r="AV285" s="12" t="s">
        <v>84</v>
      </c>
      <c r="AW285" s="12" t="s">
        <v>5</v>
      </c>
      <c r="AX285" s="12" t="s">
        <v>76</v>
      </c>
      <c r="AY285" s="146" t="s">
        <v>136</v>
      </c>
    </row>
    <row r="286" spans="2:51" s="13" customFormat="1">
      <c r="B286" s="150"/>
      <c r="D286" s="145" t="s">
        <v>146</v>
      </c>
      <c r="E286" s="151" t="s">
        <v>1</v>
      </c>
      <c r="F286" s="152" t="s">
        <v>247</v>
      </c>
      <c r="H286" s="153">
        <v>249.24</v>
      </c>
      <c r="M286" s="150"/>
      <c r="N286" s="154"/>
      <c r="X286" s="155"/>
      <c r="AT286" s="151" t="s">
        <v>146</v>
      </c>
      <c r="AU286" s="151" t="s">
        <v>86</v>
      </c>
      <c r="AV286" s="13" t="s">
        <v>86</v>
      </c>
      <c r="AW286" s="13" t="s">
        <v>5</v>
      </c>
      <c r="AX286" s="13" t="s">
        <v>76</v>
      </c>
      <c r="AY286" s="151" t="s">
        <v>136</v>
      </c>
    </row>
    <row r="287" spans="2:51" s="12" customFormat="1">
      <c r="B287" s="144"/>
      <c r="D287" s="145" t="s">
        <v>146</v>
      </c>
      <c r="E287" s="146" t="s">
        <v>1</v>
      </c>
      <c r="F287" s="147" t="s">
        <v>236</v>
      </c>
      <c r="H287" s="146" t="s">
        <v>1</v>
      </c>
      <c r="M287" s="144"/>
      <c r="N287" s="148"/>
      <c r="X287" s="149"/>
      <c r="AT287" s="146" t="s">
        <v>146</v>
      </c>
      <c r="AU287" s="146" t="s">
        <v>86</v>
      </c>
      <c r="AV287" s="12" t="s">
        <v>84</v>
      </c>
      <c r="AW287" s="12" t="s">
        <v>5</v>
      </c>
      <c r="AX287" s="12" t="s">
        <v>76</v>
      </c>
      <c r="AY287" s="146" t="s">
        <v>136</v>
      </c>
    </row>
    <row r="288" spans="2:51" s="13" customFormat="1">
      <c r="B288" s="150"/>
      <c r="D288" s="145" t="s">
        <v>146</v>
      </c>
      <c r="E288" s="151" t="s">
        <v>1</v>
      </c>
      <c r="F288" s="152" t="s">
        <v>248</v>
      </c>
      <c r="H288" s="153">
        <v>55.575000000000003</v>
      </c>
      <c r="M288" s="150"/>
      <c r="N288" s="154"/>
      <c r="X288" s="155"/>
      <c r="AT288" s="151" t="s">
        <v>146</v>
      </c>
      <c r="AU288" s="151" t="s">
        <v>86</v>
      </c>
      <c r="AV288" s="13" t="s">
        <v>86</v>
      </c>
      <c r="AW288" s="13" t="s">
        <v>5</v>
      </c>
      <c r="AX288" s="13" t="s">
        <v>76</v>
      </c>
      <c r="AY288" s="151" t="s">
        <v>136</v>
      </c>
    </row>
    <row r="289" spans="2:65" s="14" customFormat="1">
      <c r="B289" s="156"/>
      <c r="D289" s="145" t="s">
        <v>146</v>
      </c>
      <c r="E289" s="157" t="s">
        <v>204</v>
      </c>
      <c r="F289" s="158" t="s">
        <v>158</v>
      </c>
      <c r="H289" s="159">
        <v>1022.977</v>
      </c>
      <c r="M289" s="156"/>
      <c r="N289" s="160"/>
      <c r="X289" s="161"/>
      <c r="AT289" s="157" t="s">
        <v>146</v>
      </c>
      <c r="AU289" s="157" t="s">
        <v>86</v>
      </c>
      <c r="AV289" s="14" t="s">
        <v>144</v>
      </c>
      <c r="AW289" s="14" t="s">
        <v>5</v>
      </c>
      <c r="AX289" s="14" t="s">
        <v>84</v>
      </c>
      <c r="AY289" s="157" t="s">
        <v>136</v>
      </c>
    </row>
    <row r="290" spans="2:65" s="1" customFormat="1" ht="24.2" customHeight="1">
      <c r="B290" s="29"/>
      <c r="C290" s="131" t="s">
        <v>185</v>
      </c>
      <c r="D290" s="131" t="s">
        <v>139</v>
      </c>
      <c r="E290" s="132" t="s">
        <v>281</v>
      </c>
      <c r="F290" s="133" t="s">
        <v>282</v>
      </c>
      <c r="G290" s="134" t="s">
        <v>142</v>
      </c>
      <c r="H290" s="135">
        <v>3</v>
      </c>
      <c r="I290" s="136">
        <v>0</v>
      </c>
      <c r="J290" s="136">
        <v>0</v>
      </c>
      <c r="K290" s="136">
        <f>ROUND(P290*H290,2)</f>
        <v>0</v>
      </c>
      <c r="L290" s="133" t="s">
        <v>143</v>
      </c>
      <c r="M290" s="29"/>
      <c r="N290" s="137" t="s">
        <v>1</v>
      </c>
      <c r="O290" s="138" t="s">
        <v>39</v>
      </c>
      <c r="P290" s="139">
        <f>I290+J290</f>
        <v>0</v>
      </c>
      <c r="Q290" s="139">
        <f>ROUND(I290*H290,2)</f>
        <v>0</v>
      </c>
      <c r="R290" s="139">
        <f>ROUND(J290*H290,2)</f>
        <v>0</v>
      </c>
      <c r="S290" s="140">
        <v>0.25800000000000001</v>
      </c>
      <c r="T290" s="140">
        <f>S290*H290</f>
        <v>0.77400000000000002</v>
      </c>
      <c r="U290" s="140">
        <v>0</v>
      </c>
      <c r="V290" s="140">
        <f>U290*H290</f>
        <v>0</v>
      </c>
      <c r="W290" s="140">
        <v>1.7999999999999999E-2</v>
      </c>
      <c r="X290" s="141">
        <f>W290*H290</f>
        <v>5.3999999999999992E-2</v>
      </c>
      <c r="AR290" s="142" t="s">
        <v>144</v>
      </c>
      <c r="AT290" s="142" t="s">
        <v>139</v>
      </c>
      <c r="AU290" s="142" t="s">
        <v>86</v>
      </c>
      <c r="AY290" s="17" t="s">
        <v>136</v>
      </c>
      <c r="BE290" s="143">
        <f>IF(O290="základní",K290,0)</f>
        <v>0</v>
      </c>
      <c r="BF290" s="143">
        <f>IF(O290="snížená",K290,0)</f>
        <v>0</v>
      </c>
      <c r="BG290" s="143">
        <f>IF(O290="zákl. přenesená",K290,0)</f>
        <v>0</v>
      </c>
      <c r="BH290" s="143">
        <f>IF(O290="sníž. přenesená",K290,0)</f>
        <v>0</v>
      </c>
      <c r="BI290" s="143">
        <f>IF(O290="nulová",K290,0)</f>
        <v>0</v>
      </c>
      <c r="BJ290" s="17" t="s">
        <v>84</v>
      </c>
      <c r="BK290" s="143">
        <f>ROUND(P290*H290,2)</f>
        <v>0</v>
      </c>
      <c r="BL290" s="17" t="s">
        <v>144</v>
      </c>
      <c r="BM290" s="142" t="s">
        <v>283</v>
      </c>
    </row>
    <row r="291" spans="2:65" s="12" customFormat="1">
      <c r="B291" s="144"/>
      <c r="D291" s="145" t="s">
        <v>146</v>
      </c>
      <c r="E291" s="146" t="s">
        <v>1</v>
      </c>
      <c r="F291" s="147" t="s">
        <v>225</v>
      </c>
      <c r="H291" s="146" t="s">
        <v>1</v>
      </c>
      <c r="M291" s="144"/>
      <c r="N291" s="148"/>
      <c r="X291" s="149"/>
      <c r="AT291" s="146" t="s">
        <v>146</v>
      </c>
      <c r="AU291" s="146" t="s">
        <v>86</v>
      </c>
      <c r="AV291" s="12" t="s">
        <v>84</v>
      </c>
      <c r="AW291" s="12" t="s">
        <v>5</v>
      </c>
      <c r="AX291" s="12" t="s">
        <v>76</v>
      </c>
      <c r="AY291" s="146" t="s">
        <v>136</v>
      </c>
    </row>
    <row r="292" spans="2:65" s="12" customFormat="1">
      <c r="B292" s="144"/>
      <c r="D292" s="145" t="s">
        <v>146</v>
      </c>
      <c r="E292" s="146" t="s">
        <v>1</v>
      </c>
      <c r="F292" s="147" t="s">
        <v>152</v>
      </c>
      <c r="H292" s="146" t="s">
        <v>1</v>
      </c>
      <c r="M292" s="144"/>
      <c r="N292" s="148"/>
      <c r="X292" s="149"/>
      <c r="AT292" s="146" t="s">
        <v>146</v>
      </c>
      <c r="AU292" s="146" t="s">
        <v>86</v>
      </c>
      <c r="AV292" s="12" t="s">
        <v>84</v>
      </c>
      <c r="AW292" s="12" t="s">
        <v>5</v>
      </c>
      <c r="AX292" s="12" t="s">
        <v>76</v>
      </c>
      <c r="AY292" s="146" t="s">
        <v>136</v>
      </c>
    </row>
    <row r="293" spans="2:65" s="12" customFormat="1">
      <c r="B293" s="144"/>
      <c r="D293" s="145" t="s">
        <v>146</v>
      </c>
      <c r="E293" s="146" t="s">
        <v>1</v>
      </c>
      <c r="F293" s="147" t="s">
        <v>250</v>
      </c>
      <c r="H293" s="146" t="s">
        <v>1</v>
      </c>
      <c r="M293" s="144"/>
      <c r="N293" s="148"/>
      <c r="X293" s="149"/>
      <c r="AT293" s="146" t="s">
        <v>146</v>
      </c>
      <c r="AU293" s="146" t="s">
        <v>86</v>
      </c>
      <c r="AV293" s="12" t="s">
        <v>84</v>
      </c>
      <c r="AW293" s="12" t="s">
        <v>5</v>
      </c>
      <c r="AX293" s="12" t="s">
        <v>76</v>
      </c>
      <c r="AY293" s="146" t="s">
        <v>136</v>
      </c>
    </row>
    <row r="294" spans="2:65" s="13" customFormat="1">
      <c r="B294" s="150"/>
      <c r="D294" s="145" t="s">
        <v>146</v>
      </c>
      <c r="E294" s="151" t="s">
        <v>1</v>
      </c>
      <c r="F294" s="152" t="s">
        <v>251</v>
      </c>
      <c r="H294" s="153">
        <v>3</v>
      </c>
      <c r="M294" s="150"/>
      <c r="N294" s="154"/>
      <c r="X294" s="155"/>
      <c r="AT294" s="151" t="s">
        <v>146</v>
      </c>
      <c r="AU294" s="151" t="s">
        <v>86</v>
      </c>
      <c r="AV294" s="13" t="s">
        <v>86</v>
      </c>
      <c r="AW294" s="13" t="s">
        <v>5</v>
      </c>
      <c r="AX294" s="13" t="s">
        <v>76</v>
      </c>
      <c r="AY294" s="151" t="s">
        <v>136</v>
      </c>
    </row>
    <row r="295" spans="2:65" s="14" customFormat="1">
      <c r="B295" s="156"/>
      <c r="D295" s="145" t="s">
        <v>146</v>
      </c>
      <c r="E295" s="157" t="s">
        <v>207</v>
      </c>
      <c r="F295" s="158" t="s">
        <v>158</v>
      </c>
      <c r="H295" s="159">
        <v>3</v>
      </c>
      <c r="M295" s="156"/>
      <c r="N295" s="160"/>
      <c r="X295" s="161"/>
      <c r="AT295" s="157" t="s">
        <v>146</v>
      </c>
      <c r="AU295" s="157" t="s">
        <v>86</v>
      </c>
      <c r="AV295" s="14" t="s">
        <v>144</v>
      </c>
      <c r="AW295" s="14" t="s">
        <v>5</v>
      </c>
      <c r="AX295" s="14" t="s">
        <v>84</v>
      </c>
      <c r="AY295" s="157" t="s">
        <v>136</v>
      </c>
    </row>
    <row r="296" spans="2:65" s="1" customFormat="1" ht="44.25" customHeight="1">
      <c r="B296" s="29"/>
      <c r="C296" s="131" t="s">
        <v>190</v>
      </c>
      <c r="D296" s="131" t="s">
        <v>139</v>
      </c>
      <c r="E296" s="132" t="s">
        <v>284</v>
      </c>
      <c r="F296" s="133" t="s">
        <v>285</v>
      </c>
      <c r="G296" s="134" t="s">
        <v>286</v>
      </c>
      <c r="H296" s="135">
        <v>242.99799999999999</v>
      </c>
      <c r="I296" s="136">
        <v>0</v>
      </c>
      <c r="J296" s="136">
        <v>0</v>
      </c>
      <c r="K296" s="136">
        <f>ROUND(P296*H296,2)</f>
        <v>0</v>
      </c>
      <c r="L296" s="133" t="s">
        <v>1</v>
      </c>
      <c r="M296" s="29"/>
      <c r="N296" s="137" t="s">
        <v>1</v>
      </c>
      <c r="O296" s="138" t="s">
        <v>39</v>
      </c>
      <c r="P296" s="139">
        <f>I296+J296</f>
        <v>0</v>
      </c>
      <c r="Q296" s="139">
        <f>ROUND(I296*H296,2)</f>
        <v>0</v>
      </c>
      <c r="R296" s="139">
        <f>ROUND(J296*H296,2)</f>
        <v>0</v>
      </c>
      <c r="S296" s="140">
        <v>1.1100000000000001</v>
      </c>
      <c r="T296" s="140">
        <f>S296*H296</f>
        <v>269.72778</v>
      </c>
      <c r="U296" s="140">
        <v>0</v>
      </c>
      <c r="V296" s="140">
        <f>U296*H296</f>
        <v>0</v>
      </c>
      <c r="W296" s="140">
        <v>1E-3</v>
      </c>
      <c r="X296" s="141">
        <f>W296*H296</f>
        <v>0.24299799999999999</v>
      </c>
      <c r="AR296" s="142" t="s">
        <v>144</v>
      </c>
      <c r="AT296" s="142" t="s">
        <v>139</v>
      </c>
      <c r="AU296" s="142" t="s">
        <v>86</v>
      </c>
      <c r="AY296" s="17" t="s">
        <v>136</v>
      </c>
      <c r="BE296" s="143">
        <f>IF(O296="základní",K296,0)</f>
        <v>0</v>
      </c>
      <c r="BF296" s="143">
        <f>IF(O296="snížená",K296,0)</f>
        <v>0</v>
      </c>
      <c r="BG296" s="143">
        <f>IF(O296="zákl. přenesená",K296,0)</f>
        <v>0</v>
      </c>
      <c r="BH296" s="143">
        <f>IF(O296="sníž. přenesená",K296,0)</f>
        <v>0</v>
      </c>
      <c r="BI296" s="143">
        <f>IF(O296="nulová",K296,0)</f>
        <v>0</v>
      </c>
      <c r="BJ296" s="17" t="s">
        <v>84</v>
      </c>
      <c r="BK296" s="143">
        <f>ROUND(P296*H296,2)</f>
        <v>0</v>
      </c>
      <c r="BL296" s="17" t="s">
        <v>144</v>
      </c>
      <c r="BM296" s="142" t="s">
        <v>287</v>
      </c>
    </row>
    <row r="297" spans="2:65" s="12" customFormat="1">
      <c r="B297" s="144"/>
      <c r="D297" s="145" t="s">
        <v>146</v>
      </c>
      <c r="E297" s="146" t="s">
        <v>1</v>
      </c>
      <c r="F297" s="147" t="s">
        <v>288</v>
      </c>
      <c r="H297" s="146" t="s">
        <v>1</v>
      </c>
      <c r="M297" s="144"/>
      <c r="N297" s="148"/>
      <c r="X297" s="149"/>
      <c r="AT297" s="146" t="s">
        <v>146</v>
      </c>
      <c r="AU297" s="146" t="s">
        <v>86</v>
      </c>
      <c r="AV297" s="12" t="s">
        <v>84</v>
      </c>
      <c r="AW297" s="12" t="s">
        <v>5</v>
      </c>
      <c r="AX297" s="12" t="s">
        <v>76</v>
      </c>
      <c r="AY297" s="146" t="s">
        <v>136</v>
      </c>
    </row>
    <row r="298" spans="2:65" s="12" customFormat="1">
      <c r="B298" s="144"/>
      <c r="D298" s="145" t="s">
        <v>146</v>
      </c>
      <c r="E298" s="146" t="s">
        <v>1</v>
      </c>
      <c r="F298" s="147" t="s">
        <v>147</v>
      </c>
      <c r="H298" s="146" t="s">
        <v>1</v>
      </c>
      <c r="M298" s="144"/>
      <c r="N298" s="148"/>
      <c r="X298" s="149"/>
      <c r="AT298" s="146" t="s">
        <v>146</v>
      </c>
      <c r="AU298" s="146" t="s">
        <v>86</v>
      </c>
      <c r="AV298" s="12" t="s">
        <v>84</v>
      </c>
      <c r="AW298" s="12" t="s">
        <v>5</v>
      </c>
      <c r="AX298" s="12" t="s">
        <v>76</v>
      </c>
      <c r="AY298" s="146" t="s">
        <v>136</v>
      </c>
    </row>
    <row r="299" spans="2:65" s="13" customFormat="1">
      <c r="B299" s="150"/>
      <c r="D299" s="145" t="s">
        <v>146</v>
      </c>
      <c r="E299" s="151" t="s">
        <v>1</v>
      </c>
      <c r="F299" s="152" t="s">
        <v>289</v>
      </c>
      <c r="H299" s="153">
        <v>19</v>
      </c>
      <c r="M299" s="150"/>
      <c r="N299" s="154"/>
      <c r="X299" s="155"/>
      <c r="AT299" s="151" t="s">
        <v>146</v>
      </c>
      <c r="AU299" s="151" t="s">
        <v>86</v>
      </c>
      <c r="AV299" s="13" t="s">
        <v>86</v>
      </c>
      <c r="AW299" s="13" t="s">
        <v>5</v>
      </c>
      <c r="AX299" s="13" t="s">
        <v>76</v>
      </c>
      <c r="AY299" s="151" t="s">
        <v>136</v>
      </c>
    </row>
    <row r="300" spans="2:65" s="12" customFormat="1">
      <c r="B300" s="144"/>
      <c r="D300" s="145" t="s">
        <v>146</v>
      </c>
      <c r="E300" s="146" t="s">
        <v>1</v>
      </c>
      <c r="F300" s="147" t="s">
        <v>150</v>
      </c>
      <c r="H300" s="146" t="s">
        <v>1</v>
      </c>
      <c r="M300" s="144"/>
      <c r="N300" s="148"/>
      <c r="X300" s="149"/>
      <c r="AT300" s="146" t="s">
        <v>146</v>
      </c>
      <c r="AU300" s="146" t="s">
        <v>86</v>
      </c>
      <c r="AV300" s="12" t="s">
        <v>84</v>
      </c>
      <c r="AW300" s="12" t="s">
        <v>5</v>
      </c>
      <c r="AX300" s="12" t="s">
        <v>76</v>
      </c>
      <c r="AY300" s="146" t="s">
        <v>136</v>
      </c>
    </row>
    <row r="301" spans="2:65" s="13" customFormat="1">
      <c r="B301" s="150"/>
      <c r="D301" s="145" t="s">
        <v>146</v>
      </c>
      <c r="E301" s="151" t="s">
        <v>1</v>
      </c>
      <c r="F301" s="152" t="s">
        <v>290</v>
      </c>
      <c r="H301" s="153">
        <v>34</v>
      </c>
      <c r="M301" s="150"/>
      <c r="N301" s="154"/>
      <c r="X301" s="155"/>
      <c r="AT301" s="151" t="s">
        <v>146</v>
      </c>
      <c r="AU301" s="151" t="s">
        <v>86</v>
      </c>
      <c r="AV301" s="13" t="s">
        <v>86</v>
      </c>
      <c r="AW301" s="13" t="s">
        <v>5</v>
      </c>
      <c r="AX301" s="13" t="s">
        <v>76</v>
      </c>
      <c r="AY301" s="151" t="s">
        <v>136</v>
      </c>
    </row>
    <row r="302" spans="2:65" s="12" customFormat="1">
      <c r="B302" s="144"/>
      <c r="D302" s="145" t="s">
        <v>146</v>
      </c>
      <c r="E302" s="146" t="s">
        <v>1</v>
      </c>
      <c r="F302" s="147" t="s">
        <v>152</v>
      </c>
      <c r="H302" s="146" t="s">
        <v>1</v>
      </c>
      <c r="M302" s="144"/>
      <c r="N302" s="148"/>
      <c r="X302" s="149"/>
      <c r="AT302" s="146" t="s">
        <v>146</v>
      </c>
      <c r="AU302" s="146" t="s">
        <v>86</v>
      </c>
      <c r="AV302" s="12" t="s">
        <v>84</v>
      </c>
      <c r="AW302" s="12" t="s">
        <v>5</v>
      </c>
      <c r="AX302" s="12" t="s">
        <v>76</v>
      </c>
      <c r="AY302" s="146" t="s">
        <v>136</v>
      </c>
    </row>
    <row r="303" spans="2:65" s="13" customFormat="1">
      <c r="B303" s="150"/>
      <c r="D303" s="145" t="s">
        <v>146</v>
      </c>
      <c r="E303" s="151" t="s">
        <v>1</v>
      </c>
      <c r="F303" s="152" t="s">
        <v>291</v>
      </c>
      <c r="H303" s="153">
        <v>36</v>
      </c>
      <c r="M303" s="150"/>
      <c r="N303" s="154"/>
      <c r="X303" s="155"/>
      <c r="AT303" s="151" t="s">
        <v>146</v>
      </c>
      <c r="AU303" s="151" t="s">
        <v>86</v>
      </c>
      <c r="AV303" s="13" t="s">
        <v>86</v>
      </c>
      <c r="AW303" s="13" t="s">
        <v>5</v>
      </c>
      <c r="AX303" s="13" t="s">
        <v>76</v>
      </c>
      <c r="AY303" s="151" t="s">
        <v>136</v>
      </c>
    </row>
    <row r="304" spans="2:65" s="12" customFormat="1">
      <c r="B304" s="144"/>
      <c r="D304" s="145" t="s">
        <v>146</v>
      </c>
      <c r="E304" s="146" t="s">
        <v>1</v>
      </c>
      <c r="F304" s="147" t="s">
        <v>154</v>
      </c>
      <c r="H304" s="146" t="s">
        <v>1</v>
      </c>
      <c r="M304" s="144"/>
      <c r="N304" s="148"/>
      <c r="X304" s="149"/>
      <c r="AT304" s="146" t="s">
        <v>146</v>
      </c>
      <c r="AU304" s="146" t="s">
        <v>86</v>
      </c>
      <c r="AV304" s="12" t="s">
        <v>84</v>
      </c>
      <c r="AW304" s="12" t="s">
        <v>5</v>
      </c>
      <c r="AX304" s="12" t="s">
        <v>76</v>
      </c>
      <c r="AY304" s="146" t="s">
        <v>136</v>
      </c>
    </row>
    <row r="305" spans="2:51" s="13" customFormat="1">
      <c r="B305" s="150"/>
      <c r="D305" s="145" t="s">
        <v>146</v>
      </c>
      <c r="E305" s="151" t="s">
        <v>1</v>
      </c>
      <c r="F305" s="152" t="s">
        <v>290</v>
      </c>
      <c r="H305" s="153">
        <v>34</v>
      </c>
      <c r="M305" s="150"/>
      <c r="N305" s="154"/>
      <c r="X305" s="155"/>
      <c r="AT305" s="151" t="s">
        <v>146</v>
      </c>
      <c r="AU305" s="151" t="s">
        <v>86</v>
      </c>
      <c r="AV305" s="13" t="s">
        <v>86</v>
      </c>
      <c r="AW305" s="13" t="s">
        <v>5</v>
      </c>
      <c r="AX305" s="13" t="s">
        <v>76</v>
      </c>
      <c r="AY305" s="151" t="s">
        <v>136</v>
      </c>
    </row>
    <row r="306" spans="2:51" s="15" customFormat="1">
      <c r="B306" s="172"/>
      <c r="D306" s="145" t="s">
        <v>146</v>
      </c>
      <c r="E306" s="173" t="s">
        <v>1</v>
      </c>
      <c r="F306" s="174" t="s">
        <v>292</v>
      </c>
      <c r="H306" s="175">
        <v>123</v>
      </c>
      <c r="M306" s="172"/>
      <c r="N306" s="176"/>
      <c r="X306" s="177"/>
      <c r="AT306" s="173" t="s">
        <v>146</v>
      </c>
      <c r="AU306" s="173" t="s">
        <v>86</v>
      </c>
      <c r="AV306" s="15" t="s">
        <v>168</v>
      </c>
      <c r="AW306" s="15" t="s">
        <v>5</v>
      </c>
      <c r="AX306" s="15" t="s">
        <v>76</v>
      </c>
      <c r="AY306" s="173" t="s">
        <v>136</v>
      </c>
    </row>
    <row r="307" spans="2:51" s="12" customFormat="1" ht="22.5">
      <c r="B307" s="144"/>
      <c r="D307" s="145" t="s">
        <v>146</v>
      </c>
      <c r="E307" s="146" t="s">
        <v>1</v>
      </c>
      <c r="F307" s="147" t="s">
        <v>293</v>
      </c>
      <c r="H307" s="146" t="s">
        <v>1</v>
      </c>
      <c r="M307" s="144"/>
      <c r="N307" s="148"/>
      <c r="X307" s="149"/>
      <c r="AT307" s="146" t="s">
        <v>146</v>
      </c>
      <c r="AU307" s="146" t="s">
        <v>86</v>
      </c>
      <c r="AV307" s="12" t="s">
        <v>84</v>
      </c>
      <c r="AW307" s="12" t="s">
        <v>5</v>
      </c>
      <c r="AX307" s="12" t="s">
        <v>76</v>
      </c>
      <c r="AY307" s="146" t="s">
        <v>136</v>
      </c>
    </row>
    <row r="308" spans="2:51" s="12" customFormat="1">
      <c r="B308" s="144"/>
      <c r="D308" s="145" t="s">
        <v>146</v>
      </c>
      <c r="E308" s="146" t="s">
        <v>1</v>
      </c>
      <c r="F308" s="147" t="s">
        <v>147</v>
      </c>
      <c r="H308" s="146" t="s">
        <v>1</v>
      </c>
      <c r="M308" s="144"/>
      <c r="N308" s="148"/>
      <c r="X308" s="149"/>
      <c r="AT308" s="146" t="s">
        <v>146</v>
      </c>
      <c r="AU308" s="146" t="s">
        <v>86</v>
      </c>
      <c r="AV308" s="12" t="s">
        <v>84</v>
      </c>
      <c r="AW308" s="12" t="s">
        <v>5</v>
      </c>
      <c r="AX308" s="12" t="s">
        <v>76</v>
      </c>
      <c r="AY308" s="146" t="s">
        <v>136</v>
      </c>
    </row>
    <row r="309" spans="2:51" s="13" customFormat="1">
      <c r="B309" s="150"/>
      <c r="D309" s="145" t="s">
        <v>146</v>
      </c>
      <c r="E309" s="151" t="s">
        <v>1</v>
      </c>
      <c r="F309" s="152" t="s">
        <v>294</v>
      </c>
      <c r="H309" s="153">
        <v>22.076000000000001</v>
      </c>
      <c r="M309" s="150"/>
      <c r="N309" s="154"/>
      <c r="X309" s="155"/>
      <c r="AT309" s="151" t="s">
        <v>146</v>
      </c>
      <c r="AU309" s="151" t="s">
        <v>86</v>
      </c>
      <c r="AV309" s="13" t="s">
        <v>86</v>
      </c>
      <c r="AW309" s="13" t="s">
        <v>5</v>
      </c>
      <c r="AX309" s="13" t="s">
        <v>76</v>
      </c>
      <c r="AY309" s="151" t="s">
        <v>136</v>
      </c>
    </row>
    <row r="310" spans="2:51" s="12" customFormat="1">
      <c r="B310" s="144"/>
      <c r="D310" s="145" t="s">
        <v>146</v>
      </c>
      <c r="E310" s="146" t="s">
        <v>1</v>
      </c>
      <c r="F310" s="147" t="s">
        <v>150</v>
      </c>
      <c r="H310" s="146" t="s">
        <v>1</v>
      </c>
      <c r="M310" s="144"/>
      <c r="N310" s="148"/>
      <c r="X310" s="149"/>
      <c r="AT310" s="146" t="s">
        <v>146</v>
      </c>
      <c r="AU310" s="146" t="s">
        <v>86</v>
      </c>
      <c r="AV310" s="12" t="s">
        <v>84</v>
      </c>
      <c r="AW310" s="12" t="s">
        <v>5</v>
      </c>
      <c r="AX310" s="12" t="s">
        <v>76</v>
      </c>
      <c r="AY310" s="146" t="s">
        <v>136</v>
      </c>
    </row>
    <row r="311" spans="2:51" s="13" customFormat="1">
      <c r="B311" s="150"/>
      <c r="D311" s="145" t="s">
        <v>146</v>
      </c>
      <c r="E311" s="151" t="s">
        <v>1</v>
      </c>
      <c r="F311" s="152" t="s">
        <v>295</v>
      </c>
      <c r="H311" s="153">
        <v>36.020000000000003</v>
      </c>
      <c r="M311" s="150"/>
      <c r="N311" s="154"/>
      <c r="X311" s="155"/>
      <c r="AT311" s="151" t="s">
        <v>146</v>
      </c>
      <c r="AU311" s="151" t="s">
        <v>86</v>
      </c>
      <c r="AV311" s="13" t="s">
        <v>86</v>
      </c>
      <c r="AW311" s="13" t="s">
        <v>5</v>
      </c>
      <c r="AX311" s="13" t="s">
        <v>76</v>
      </c>
      <c r="AY311" s="151" t="s">
        <v>136</v>
      </c>
    </row>
    <row r="312" spans="2:51" s="12" customFormat="1">
      <c r="B312" s="144"/>
      <c r="D312" s="145" t="s">
        <v>146</v>
      </c>
      <c r="E312" s="146" t="s">
        <v>1</v>
      </c>
      <c r="F312" s="147" t="s">
        <v>152</v>
      </c>
      <c r="H312" s="146" t="s">
        <v>1</v>
      </c>
      <c r="M312" s="144"/>
      <c r="N312" s="148"/>
      <c r="X312" s="149"/>
      <c r="AT312" s="146" t="s">
        <v>146</v>
      </c>
      <c r="AU312" s="146" t="s">
        <v>86</v>
      </c>
      <c r="AV312" s="12" t="s">
        <v>84</v>
      </c>
      <c r="AW312" s="12" t="s">
        <v>5</v>
      </c>
      <c r="AX312" s="12" t="s">
        <v>76</v>
      </c>
      <c r="AY312" s="146" t="s">
        <v>136</v>
      </c>
    </row>
    <row r="313" spans="2:51" s="13" customFormat="1">
      <c r="B313" s="150"/>
      <c r="D313" s="145" t="s">
        <v>146</v>
      </c>
      <c r="E313" s="151" t="s">
        <v>1</v>
      </c>
      <c r="F313" s="152" t="s">
        <v>296</v>
      </c>
      <c r="H313" s="153">
        <v>9.7850000000000001</v>
      </c>
      <c r="M313" s="150"/>
      <c r="N313" s="154"/>
      <c r="X313" s="155"/>
      <c r="AT313" s="151" t="s">
        <v>146</v>
      </c>
      <c r="AU313" s="151" t="s">
        <v>86</v>
      </c>
      <c r="AV313" s="13" t="s">
        <v>86</v>
      </c>
      <c r="AW313" s="13" t="s">
        <v>5</v>
      </c>
      <c r="AX313" s="13" t="s">
        <v>76</v>
      </c>
      <c r="AY313" s="151" t="s">
        <v>136</v>
      </c>
    </row>
    <row r="314" spans="2:51" s="12" customFormat="1">
      <c r="B314" s="144"/>
      <c r="D314" s="145" t="s">
        <v>146</v>
      </c>
      <c r="E314" s="146" t="s">
        <v>1</v>
      </c>
      <c r="F314" s="147" t="s">
        <v>154</v>
      </c>
      <c r="H314" s="146" t="s">
        <v>1</v>
      </c>
      <c r="M314" s="144"/>
      <c r="N314" s="148"/>
      <c r="X314" s="149"/>
      <c r="AT314" s="146" t="s">
        <v>146</v>
      </c>
      <c r="AU314" s="146" t="s">
        <v>86</v>
      </c>
      <c r="AV314" s="12" t="s">
        <v>84</v>
      </c>
      <c r="AW314" s="12" t="s">
        <v>5</v>
      </c>
      <c r="AX314" s="12" t="s">
        <v>76</v>
      </c>
      <c r="AY314" s="146" t="s">
        <v>136</v>
      </c>
    </row>
    <row r="315" spans="2:51" s="13" customFormat="1">
      <c r="B315" s="150"/>
      <c r="D315" s="145" t="s">
        <v>146</v>
      </c>
      <c r="E315" s="151" t="s">
        <v>1</v>
      </c>
      <c r="F315" s="152" t="s">
        <v>297</v>
      </c>
      <c r="H315" s="153">
        <v>34.156999999999996</v>
      </c>
      <c r="M315" s="150"/>
      <c r="N315" s="154"/>
      <c r="X315" s="155"/>
      <c r="AT315" s="151" t="s">
        <v>146</v>
      </c>
      <c r="AU315" s="151" t="s">
        <v>86</v>
      </c>
      <c r="AV315" s="13" t="s">
        <v>86</v>
      </c>
      <c r="AW315" s="13" t="s">
        <v>5</v>
      </c>
      <c r="AX315" s="13" t="s">
        <v>76</v>
      </c>
      <c r="AY315" s="151" t="s">
        <v>136</v>
      </c>
    </row>
    <row r="316" spans="2:51" s="15" customFormat="1">
      <c r="B316" s="172"/>
      <c r="D316" s="145" t="s">
        <v>146</v>
      </c>
      <c r="E316" s="173" t="s">
        <v>1</v>
      </c>
      <c r="F316" s="174" t="s">
        <v>292</v>
      </c>
      <c r="H316" s="175">
        <v>102.038</v>
      </c>
      <c r="M316" s="172"/>
      <c r="N316" s="176"/>
      <c r="X316" s="177"/>
      <c r="AT316" s="173" t="s">
        <v>146</v>
      </c>
      <c r="AU316" s="173" t="s">
        <v>86</v>
      </c>
      <c r="AV316" s="15" t="s">
        <v>168</v>
      </c>
      <c r="AW316" s="15" t="s">
        <v>5</v>
      </c>
      <c r="AX316" s="15" t="s">
        <v>76</v>
      </c>
      <c r="AY316" s="173" t="s">
        <v>136</v>
      </c>
    </row>
    <row r="317" spans="2:51" s="12" customFormat="1">
      <c r="B317" s="144"/>
      <c r="D317" s="145" t="s">
        <v>146</v>
      </c>
      <c r="E317" s="146" t="s">
        <v>1</v>
      </c>
      <c r="F317" s="147" t="s">
        <v>152</v>
      </c>
      <c r="H317" s="146" t="s">
        <v>1</v>
      </c>
      <c r="M317" s="144"/>
      <c r="N317" s="148"/>
      <c r="X317" s="149"/>
      <c r="AT317" s="146" t="s">
        <v>146</v>
      </c>
      <c r="AU317" s="146" t="s">
        <v>86</v>
      </c>
      <c r="AV317" s="12" t="s">
        <v>84</v>
      </c>
      <c r="AW317" s="12" t="s">
        <v>5</v>
      </c>
      <c r="AX317" s="12" t="s">
        <v>76</v>
      </c>
      <c r="AY317" s="146" t="s">
        <v>136</v>
      </c>
    </row>
    <row r="318" spans="2:51" s="12" customFormat="1">
      <c r="B318" s="144"/>
      <c r="D318" s="145" t="s">
        <v>146</v>
      </c>
      <c r="E318" s="146" t="s">
        <v>1</v>
      </c>
      <c r="F318" s="147" t="s">
        <v>298</v>
      </c>
      <c r="H318" s="146" t="s">
        <v>1</v>
      </c>
      <c r="M318" s="144"/>
      <c r="N318" s="148"/>
      <c r="X318" s="149"/>
      <c r="AT318" s="146" t="s">
        <v>146</v>
      </c>
      <c r="AU318" s="146" t="s">
        <v>86</v>
      </c>
      <c r="AV318" s="12" t="s">
        <v>84</v>
      </c>
      <c r="AW318" s="12" t="s">
        <v>5</v>
      </c>
      <c r="AX318" s="12" t="s">
        <v>76</v>
      </c>
      <c r="AY318" s="146" t="s">
        <v>136</v>
      </c>
    </row>
    <row r="319" spans="2:51" s="13" customFormat="1">
      <c r="B319" s="150"/>
      <c r="D319" s="145" t="s">
        <v>146</v>
      </c>
      <c r="E319" s="151" t="s">
        <v>1</v>
      </c>
      <c r="F319" s="152" t="s">
        <v>299</v>
      </c>
      <c r="H319" s="153">
        <v>17.96</v>
      </c>
      <c r="M319" s="150"/>
      <c r="N319" s="154"/>
      <c r="X319" s="155"/>
      <c r="AT319" s="151" t="s">
        <v>146</v>
      </c>
      <c r="AU319" s="151" t="s">
        <v>86</v>
      </c>
      <c r="AV319" s="13" t="s">
        <v>86</v>
      </c>
      <c r="AW319" s="13" t="s">
        <v>5</v>
      </c>
      <c r="AX319" s="13" t="s">
        <v>76</v>
      </c>
      <c r="AY319" s="151" t="s">
        <v>136</v>
      </c>
    </row>
    <row r="320" spans="2:51" s="15" customFormat="1">
      <c r="B320" s="172"/>
      <c r="D320" s="145" t="s">
        <v>146</v>
      </c>
      <c r="E320" s="173" t="s">
        <v>1</v>
      </c>
      <c r="F320" s="174" t="s">
        <v>292</v>
      </c>
      <c r="H320" s="175">
        <v>17.96</v>
      </c>
      <c r="M320" s="172"/>
      <c r="N320" s="176"/>
      <c r="X320" s="177"/>
      <c r="AT320" s="173" t="s">
        <v>146</v>
      </c>
      <c r="AU320" s="173" t="s">
        <v>86</v>
      </c>
      <c r="AV320" s="15" t="s">
        <v>168</v>
      </c>
      <c r="AW320" s="15" t="s">
        <v>5</v>
      </c>
      <c r="AX320" s="15" t="s">
        <v>76</v>
      </c>
      <c r="AY320" s="173" t="s">
        <v>136</v>
      </c>
    </row>
    <row r="321" spans="2:65" s="14" customFormat="1">
      <c r="B321" s="156"/>
      <c r="D321" s="145" t="s">
        <v>146</v>
      </c>
      <c r="E321" s="157" t="s">
        <v>1</v>
      </c>
      <c r="F321" s="158" t="s">
        <v>158</v>
      </c>
      <c r="H321" s="159">
        <v>242.99799999999999</v>
      </c>
      <c r="M321" s="156"/>
      <c r="N321" s="160"/>
      <c r="X321" s="161"/>
      <c r="AT321" s="157" t="s">
        <v>146</v>
      </c>
      <c r="AU321" s="157" t="s">
        <v>86</v>
      </c>
      <c r="AV321" s="14" t="s">
        <v>144</v>
      </c>
      <c r="AW321" s="14" t="s">
        <v>5</v>
      </c>
      <c r="AX321" s="14" t="s">
        <v>84</v>
      </c>
      <c r="AY321" s="157" t="s">
        <v>136</v>
      </c>
    </row>
    <row r="322" spans="2:65" s="1" customFormat="1" ht="44.25" customHeight="1">
      <c r="B322" s="29"/>
      <c r="C322" s="131" t="s">
        <v>194</v>
      </c>
      <c r="D322" s="131" t="s">
        <v>139</v>
      </c>
      <c r="E322" s="132" t="s">
        <v>300</v>
      </c>
      <c r="F322" s="133" t="s">
        <v>301</v>
      </c>
      <c r="G322" s="134" t="s">
        <v>286</v>
      </c>
      <c r="H322" s="135">
        <v>128.56</v>
      </c>
      <c r="I322" s="136">
        <v>0</v>
      </c>
      <c r="J322" s="136">
        <v>0</v>
      </c>
      <c r="K322" s="136">
        <f>ROUND(P322*H322,2)</f>
        <v>0</v>
      </c>
      <c r="L322" s="133" t="s">
        <v>1</v>
      </c>
      <c r="M322" s="29"/>
      <c r="N322" s="137" t="s">
        <v>1</v>
      </c>
      <c r="O322" s="138" t="s">
        <v>39</v>
      </c>
      <c r="P322" s="139">
        <f>I322+J322</f>
        <v>0</v>
      </c>
      <c r="Q322" s="139">
        <f>ROUND(I322*H322,2)</f>
        <v>0</v>
      </c>
      <c r="R322" s="139">
        <f>ROUND(J322*H322,2)</f>
        <v>0</v>
      </c>
      <c r="S322" s="140">
        <v>1.319</v>
      </c>
      <c r="T322" s="140">
        <f>S322*H322</f>
        <v>169.57064</v>
      </c>
      <c r="U322" s="140">
        <v>0</v>
      </c>
      <c r="V322" s="140">
        <f>U322*H322</f>
        <v>0</v>
      </c>
      <c r="W322" s="140">
        <v>1E-3</v>
      </c>
      <c r="X322" s="141">
        <f>W322*H322</f>
        <v>0.12856000000000001</v>
      </c>
      <c r="AR322" s="142" t="s">
        <v>144</v>
      </c>
      <c r="AT322" s="142" t="s">
        <v>139</v>
      </c>
      <c r="AU322" s="142" t="s">
        <v>86</v>
      </c>
      <c r="AY322" s="17" t="s">
        <v>136</v>
      </c>
      <c r="BE322" s="143">
        <f>IF(O322="základní",K322,0)</f>
        <v>0</v>
      </c>
      <c r="BF322" s="143">
        <f>IF(O322="snížená",K322,0)</f>
        <v>0</v>
      </c>
      <c r="BG322" s="143">
        <f>IF(O322="zákl. přenesená",K322,0)</f>
        <v>0</v>
      </c>
      <c r="BH322" s="143">
        <f>IF(O322="sníž. přenesená",K322,0)</f>
        <v>0</v>
      </c>
      <c r="BI322" s="143">
        <f>IF(O322="nulová",K322,0)</f>
        <v>0</v>
      </c>
      <c r="BJ322" s="17" t="s">
        <v>84</v>
      </c>
      <c r="BK322" s="143">
        <f>ROUND(P322*H322,2)</f>
        <v>0</v>
      </c>
      <c r="BL322" s="17" t="s">
        <v>144</v>
      </c>
      <c r="BM322" s="142" t="s">
        <v>302</v>
      </c>
    </row>
    <row r="323" spans="2:65" s="12" customFormat="1">
      <c r="B323" s="144"/>
      <c r="D323" s="145" t="s">
        <v>146</v>
      </c>
      <c r="E323" s="146" t="s">
        <v>1</v>
      </c>
      <c r="F323" s="147" t="s">
        <v>303</v>
      </c>
      <c r="H323" s="146" t="s">
        <v>1</v>
      </c>
      <c r="M323" s="144"/>
      <c r="N323" s="148"/>
      <c r="X323" s="149"/>
      <c r="AT323" s="146" t="s">
        <v>146</v>
      </c>
      <c r="AU323" s="146" t="s">
        <v>86</v>
      </c>
      <c r="AV323" s="12" t="s">
        <v>84</v>
      </c>
      <c r="AW323" s="12" t="s">
        <v>5</v>
      </c>
      <c r="AX323" s="12" t="s">
        <v>76</v>
      </c>
      <c r="AY323" s="146" t="s">
        <v>136</v>
      </c>
    </row>
    <row r="324" spans="2:65" s="12" customFormat="1">
      <c r="B324" s="144"/>
      <c r="D324" s="145" t="s">
        <v>146</v>
      </c>
      <c r="E324" s="146" t="s">
        <v>1</v>
      </c>
      <c r="F324" s="147" t="s">
        <v>147</v>
      </c>
      <c r="H324" s="146" t="s">
        <v>1</v>
      </c>
      <c r="M324" s="144"/>
      <c r="N324" s="148"/>
      <c r="X324" s="149"/>
      <c r="AT324" s="146" t="s">
        <v>146</v>
      </c>
      <c r="AU324" s="146" t="s">
        <v>86</v>
      </c>
      <c r="AV324" s="12" t="s">
        <v>84</v>
      </c>
      <c r="AW324" s="12" t="s">
        <v>5</v>
      </c>
      <c r="AX324" s="12" t="s">
        <v>76</v>
      </c>
      <c r="AY324" s="146" t="s">
        <v>136</v>
      </c>
    </row>
    <row r="325" spans="2:65" s="13" customFormat="1">
      <c r="B325" s="150"/>
      <c r="D325" s="145" t="s">
        <v>146</v>
      </c>
      <c r="E325" s="151" t="s">
        <v>1</v>
      </c>
      <c r="F325" s="152" t="s">
        <v>304</v>
      </c>
      <c r="H325" s="153">
        <v>24.64</v>
      </c>
      <c r="M325" s="150"/>
      <c r="N325" s="154"/>
      <c r="X325" s="155"/>
      <c r="AT325" s="151" t="s">
        <v>146</v>
      </c>
      <c r="AU325" s="151" t="s">
        <v>86</v>
      </c>
      <c r="AV325" s="13" t="s">
        <v>86</v>
      </c>
      <c r="AW325" s="13" t="s">
        <v>5</v>
      </c>
      <c r="AX325" s="13" t="s">
        <v>76</v>
      </c>
      <c r="AY325" s="151" t="s">
        <v>136</v>
      </c>
    </row>
    <row r="326" spans="2:65" s="12" customFormat="1">
      <c r="B326" s="144"/>
      <c r="D326" s="145" t="s">
        <v>146</v>
      </c>
      <c r="E326" s="146" t="s">
        <v>1</v>
      </c>
      <c r="F326" s="147" t="s">
        <v>150</v>
      </c>
      <c r="H326" s="146" t="s">
        <v>1</v>
      </c>
      <c r="M326" s="144"/>
      <c r="N326" s="148"/>
      <c r="X326" s="149"/>
      <c r="AT326" s="146" t="s">
        <v>146</v>
      </c>
      <c r="AU326" s="146" t="s">
        <v>86</v>
      </c>
      <c r="AV326" s="12" t="s">
        <v>84</v>
      </c>
      <c r="AW326" s="12" t="s">
        <v>5</v>
      </c>
      <c r="AX326" s="12" t="s">
        <v>76</v>
      </c>
      <c r="AY326" s="146" t="s">
        <v>136</v>
      </c>
    </row>
    <row r="327" spans="2:65" s="13" customFormat="1">
      <c r="B327" s="150"/>
      <c r="D327" s="145" t="s">
        <v>146</v>
      </c>
      <c r="E327" s="151" t="s">
        <v>1</v>
      </c>
      <c r="F327" s="152" t="s">
        <v>305</v>
      </c>
      <c r="H327" s="153">
        <v>39.64</v>
      </c>
      <c r="M327" s="150"/>
      <c r="N327" s="154"/>
      <c r="X327" s="155"/>
      <c r="AT327" s="151" t="s">
        <v>146</v>
      </c>
      <c r="AU327" s="151" t="s">
        <v>86</v>
      </c>
      <c r="AV327" s="13" t="s">
        <v>86</v>
      </c>
      <c r="AW327" s="13" t="s">
        <v>5</v>
      </c>
      <c r="AX327" s="13" t="s">
        <v>76</v>
      </c>
      <c r="AY327" s="151" t="s">
        <v>136</v>
      </c>
    </row>
    <row r="328" spans="2:65" s="12" customFormat="1">
      <c r="B328" s="144"/>
      <c r="D328" s="145" t="s">
        <v>146</v>
      </c>
      <c r="E328" s="146" t="s">
        <v>1</v>
      </c>
      <c r="F328" s="147" t="s">
        <v>152</v>
      </c>
      <c r="H328" s="146" t="s">
        <v>1</v>
      </c>
      <c r="M328" s="144"/>
      <c r="N328" s="148"/>
      <c r="X328" s="149"/>
      <c r="AT328" s="146" t="s">
        <v>146</v>
      </c>
      <c r="AU328" s="146" t="s">
        <v>86</v>
      </c>
      <c r="AV328" s="12" t="s">
        <v>84</v>
      </c>
      <c r="AW328" s="12" t="s">
        <v>5</v>
      </c>
      <c r="AX328" s="12" t="s">
        <v>76</v>
      </c>
      <c r="AY328" s="146" t="s">
        <v>136</v>
      </c>
    </row>
    <row r="329" spans="2:65" s="13" customFormat="1">
      <c r="B329" s="150"/>
      <c r="D329" s="145" t="s">
        <v>146</v>
      </c>
      <c r="E329" s="151" t="s">
        <v>1</v>
      </c>
      <c r="F329" s="152" t="s">
        <v>304</v>
      </c>
      <c r="H329" s="153">
        <v>24.64</v>
      </c>
      <c r="M329" s="150"/>
      <c r="N329" s="154"/>
      <c r="X329" s="155"/>
      <c r="AT329" s="151" t="s">
        <v>146</v>
      </c>
      <c r="AU329" s="151" t="s">
        <v>86</v>
      </c>
      <c r="AV329" s="13" t="s">
        <v>86</v>
      </c>
      <c r="AW329" s="13" t="s">
        <v>5</v>
      </c>
      <c r="AX329" s="13" t="s">
        <v>76</v>
      </c>
      <c r="AY329" s="151" t="s">
        <v>136</v>
      </c>
    </row>
    <row r="330" spans="2:65" s="12" customFormat="1">
      <c r="B330" s="144"/>
      <c r="D330" s="145" t="s">
        <v>146</v>
      </c>
      <c r="E330" s="146" t="s">
        <v>1</v>
      </c>
      <c r="F330" s="147" t="s">
        <v>154</v>
      </c>
      <c r="H330" s="146" t="s">
        <v>1</v>
      </c>
      <c r="M330" s="144"/>
      <c r="N330" s="148"/>
      <c r="X330" s="149"/>
      <c r="AT330" s="146" t="s">
        <v>146</v>
      </c>
      <c r="AU330" s="146" t="s">
        <v>86</v>
      </c>
      <c r="AV330" s="12" t="s">
        <v>84</v>
      </c>
      <c r="AW330" s="12" t="s">
        <v>5</v>
      </c>
      <c r="AX330" s="12" t="s">
        <v>76</v>
      </c>
      <c r="AY330" s="146" t="s">
        <v>136</v>
      </c>
    </row>
    <row r="331" spans="2:65" s="13" customFormat="1">
      <c r="B331" s="150"/>
      <c r="D331" s="145" t="s">
        <v>146</v>
      </c>
      <c r="E331" s="151" t="s">
        <v>1</v>
      </c>
      <c r="F331" s="152" t="s">
        <v>305</v>
      </c>
      <c r="H331" s="153">
        <v>39.64</v>
      </c>
      <c r="M331" s="150"/>
      <c r="N331" s="154"/>
      <c r="X331" s="155"/>
      <c r="AT331" s="151" t="s">
        <v>146</v>
      </c>
      <c r="AU331" s="151" t="s">
        <v>86</v>
      </c>
      <c r="AV331" s="13" t="s">
        <v>86</v>
      </c>
      <c r="AW331" s="13" t="s">
        <v>5</v>
      </c>
      <c r="AX331" s="13" t="s">
        <v>76</v>
      </c>
      <c r="AY331" s="151" t="s">
        <v>136</v>
      </c>
    </row>
    <row r="332" spans="2:65" s="14" customFormat="1">
      <c r="B332" s="156"/>
      <c r="D332" s="145" t="s">
        <v>146</v>
      </c>
      <c r="E332" s="157" t="s">
        <v>1</v>
      </c>
      <c r="F332" s="158" t="s">
        <v>158</v>
      </c>
      <c r="H332" s="159">
        <v>128.56</v>
      </c>
      <c r="M332" s="156"/>
      <c r="N332" s="160"/>
      <c r="X332" s="161"/>
      <c r="AT332" s="157" t="s">
        <v>146</v>
      </c>
      <c r="AU332" s="157" t="s">
        <v>86</v>
      </c>
      <c r="AV332" s="14" t="s">
        <v>144</v>
      </c>
      <c r="AW332" s="14" t="s">
        <v>5</v>
      </c>
      <c r="AX332" s="14" t="s">
        <v>84</v>
      </c>
      <c r="AY332" s="157" t="s">
        <v>136</v>
      </c>
    </row>
    <row r="333" spans="2:65" s="1" customFormat="1" ht="33" customHeight="1">
      <c r="B333" s="29"/>
      <c r="C333" s="131" t="s">
        <v>306</v>
      </c>
      <c r="D333" s="131" t="s">
        <v>139</v>
      </c>
      <c r="E333" s="132" t="s">
        <v>307</v>
      </c>
      <c r="F333" s="133" t="s">
        <v>308</v>
      </c>
      <c r="G333" s="134" t="s">
        <v>142</v>
      </c>
      <c r="H333" s="135">
        <v>283.87099999999998</v>
      </c>
      <c r="I333" s="136">
        <v>0</v>
      </c>
      <c r="J333" s="136">
        <v>0</v>
      </c>
      <c r="K333" s="136">
        <f>ROUND(P333*H333,2)</f>
        <v>0</v>
      </c>
      <c r="L333" s="133" t="s">
        <v>1</v>
      </c>
      <c r="M333" s="29"/>
      <c r="N333" s="137" t="s">
        <v>1</v>
      </c>
      <c r="O333" s="138" t="s">
        <v>39</v>
      </c>
      <c r="P333" s="139">
        <f>I333+J333</f>
        <v>0</v>
      </c>
      <c r="Q333" s="139">
        <f>ROUND(I333*H333,2)</f>
        <v>0</v>
      </c>
      <c r="R333" s="139">
        <f>ROUND(J333*H333,2)</f>
        <v>0</v>
      </c>
      <c r="S333" s="140">
        <v>0.186</v>
      </c>
      <c r="T333" s="140">
        <f>S333*H333</f>
        <v>52.800005999999996</v>
      </c>
      <c r="U333" s="140">
        <v>0</v>
      </c>
      <c r="V333" s="140">
        <f>U333*H333</f>
        <v>0</v>
      </c>
      <c r="W333" s="140">
        <v>0</v>
      </c>
      <c r="X333" s="141">
        <f>W333*H333</f>
        <v>0</v>
      </c>
      <c r="AR333" s="142" t="s">
        <v>144</v>
      </c>
      <c r="AT333" s="142" t="s">
        <v>139</v>
      </c>
      <c r="AU333" s="142" t="s">
        <v>86</v>
      </c>
      <c r="AY333" s="17" t="s">
        <v>136</v>
      </c>
      <c r="BE333" s="143">
        <f>IF(O333="základní",K333,0)</f>
        <v>0</v>
      </c>
      <c r="BF333" s="143">
        <f>IF(O333="snížená",K333,0)</f>
        <v>0</v>
      </c>
      <c r="BG333" s="143">
        <f>IF(O333="zákl. přenesená",K333,0)</f>
        <v>0</v>
      </c>
      <c r="BH333" s="143">
        <f>IF(O333="sníž. přenesená",K333,0)</f>
        <v>0</v>
      </c>
      <c r="BI333" s="143">
        <f>IF(O333="nulová",K333,0)</f>
        <v>0</v>
      </c>
      <c r="BJ333" s="17" t="s">
        <v>84</v>
      </c>
      <c r="BK333" s="143">
        <f>ROUND(P333*H333,2)</f>
        <v>0</v>
      </c>
      <c r="BL333" s="17" t="s">
        <v>144</v>
      </c>
      <c r="BM333" s="142" t="s">
        <v>309</v>
      </c>
    </row>
    <row r="334" spans="2:65" s="12" customFormat="1">
      <c r="B334" s="144"/>
      <c r="D334" s="145" t="s">
        <v>146</v>
      </c>
      <c r="E334" s="146" t="s">
        <v>1</v>
      </c>
      <c r="F334" s="147" t="s">
        <v>147</v>
      </c>
      <c r="H334" s="146" t="s">
        <v>1</v>
      </c>
      <c r="M334" s="144"/>
      <c r="N334" s="148"/>
      <c r="X334" s="149"/>
      <c r="AT334" s="146" t="s">
        <v>146</v>
      </c>
      <c r="AU334" s="146" t="s">
        <v>86</v>
      </c>
      <c r="AV334" s="12" t="s">
        <v>84</v>
      </c>
      <c r="AW334" s="12" t="s">
        <v>5</v>
      </c>
      <c r="AX334" s="12" t="s">
        <v>76</v>
      </c>
      <c r="AY334" s="146" t="s">
        <v>136</v>
      </c>
    </row>
    <row r="335" spans="2:65" s="12" customFormat="1">
      <c r="B335" s="144"/>
      <c r="D335" s="145" t="s">
        <v>146</v>
      </c>
      <c r="E335" s="146" t="s">
        <v>1</v>
      </c>
      <c r="F335" s="147" t="s">
        <v>226</v>
      </c>
      <c r="H335" s="146" t="s">
        <v>1</v>
      </c>
      <c r="M335" s="144"/>
      <c r="N335" s="148"/>
      <c r="X335" s="149"/>
      <c r="AT335" s="146" t="s">
        <v>146</v>
      </c>
      <c r="AU335" s="146" t="s">
        <v>86</v>
      </c>
      <c r="AV335" s="12" t="s">
        <v>84</v>
      </c>
      <c r="AW335" s="12" t="s">
        <v>5</v>
      </c>
      <c r="AX335" s="12" t="s">
        <v>76</v>
      </c>
      <c r="AY335" s="146" t="s">
        <v>136</v>
      </c>
    </row>
    <row r="336" spans="2:65" s="13" customFormat="1">
      <c r="B336" s="150"/>
      <c r="D336" s="145" t="s">
        <v>146</v>
      </c>
      <c r="E336" s="151" t="s">
        <v>1</v>
      </c>
      <c r="F336" s="152" t="s">
        <v>227</v>
      </c>
      <c r="H336" s="153">
        <v>43.938000000000002</v>
      </c>
      <c r="M336" s="150"/>
      <c r="N336" s="154"/>
      <c r="X336" s="155"/>
      <c r="AT336" s="151" t="s">
        <v>146</v>
      </c>
      <c r="AU336" s="151" t="s">
        <v>86</v>
      </c>
      <c r="AV336" s="13" t="s">
        <v>86</v>
      </c>
      <c r="AW336" s="13" t="s">
        <v>5</v>
      </c>
      <c r="AX336" s="13" t="s">
        <v>76</v>
      </c>
      <c r="AY336" s="151" t="s">
        <v>136</v>
      </c>
    </row>
    <row r="337" spans="2:65" s="12" customFormat="1">
      <c r="B337" s="144"/>
      <c r="D337" s="145" t="s">
        <v>146</v>
      </c>
      <c r="E337" s="146" t="s">
        <v>1</v>
      </c>
      <c r="F337" s="147" t="s">
        <v>150</v>
      </c>
      <c r="H337" s="146" t="s">
        <v>1</v>
      </c>
      <c r="M337" s="144"/>
      <c r="N337" s="148"/>
      <c r="X337" s="149"/>
      <c r="AT337" s="146" t="s">
        <v>146</v>
      </c>
      <c r="AU337" s="146" t="s">
        <v>86</v>
      </c>
      <c r="AV337" s="12" t="s">
        <v>84</v>
      </c>
      <c r="AW337" s="12" t="s">
        <v>5</v>
      </c>
      <c r="AX337" s="12" t="s">
        <v>76</v>
      </c>
      <c r="AY337" s="146" t="s">
        <v>136</v>
      </c>
    </row>
    <row r="338" spans="2:65" s="12" customFormat="1">
      <c r="B338" s="144"/>
      <c r="D338" s="145" t="s">
        <v>146</v>
      </c>
      <c r="E338" s="146" t="s">
        <v>1</v>
      </c>
      <c r="F338" s="147" t="s">
        <v>226</v>
      </c>
      <c r="H338" s="146" t="s">
        <v>1</v>
      </c>
      <c r="M338" s="144"/>
      <c r="N338" s="148"/>
      <c r="X338" s="149"/>
      <c r="AT338" s="146" t="s">
        <v>146</v>
      </c>
      <c r="AU338" s="146" t="s">
        <v>86</v>
      </c>
      <c r="AV338" s="12" t="s">
        <v>84</v>
      </c>
      <c r="AW338" s="12" t="s">
        <v>5</v>
      </c>
      <c r="AX338" s="12" t="s">
        <v>76</v>
      </c>
      <c r="AY338" s="146" t="s">
        <v>136</v>
      </c>
    </row>
    <row r="339" spans="2:65" s="13" customFormat="1">
      <c r="B339" s="150"/>
      <c r="D339" s="145" t="s">
        <v>146</v>
      </c>
      <c r="E339" s="151" t="s">
        <v>1</v>
      </c>
      <c r="F339" s="152" t="s">
        <v>228</v>
      </c>
      <c r="H339" s="153">
        <v>77.707999999999998</v>
      </c>
      <c r="M339" s="150"/>
      <c r="N339" s="154"/>
      <c r="X339" s="155"/>
      <c r="AT339" s="151" t="s">
        <v>146</v>
      </c>
      <c r="AU339" s="151" t="s">
        <v>86</v>
      </c>
      <c r="AV339" s="13" t="s">
        <v>86</v>
      </c>
      <c r="AW339" s="13" t="s">
        <v>5</v>
      </c>
      <c r="AX339" s="13" t="s">
        <v>76</v>
      </c>
      <c r="AY339" s="151" t="s">
        <v>136</v>
      </c>
    </row>
    <row r="340" spans="2:65" s="12" customFormat="1">
      <c r="B340" s="144"/>
      <c r="D340" s="145" t="s">
        <v>146</v>
      </c>
      <c r="E340" s="146" t="s">
        <v>1</v>
      </c>
      <c r="F340" s="147" t="s">
        <v>152</v>
      </c>
      <c r="H340" s="146" t="s">
        <v>1</v>
      </c>
      <c r="M340" s="144"/>
      <c r="N340" s="148"/>
      <c r="X340" s="149"/>
      <c r="AT340" s="146" t="s">
        <v>146</v>
      </c>
      <c r="AU340" s="146" t="s">
        <v>86</v>
      </c>
      <c r="AV340" s="12" t="s">
        <v>84</v>
      </c>
      <c r="AW340" s="12" t="s">
        <v>5</v>
      </c>
      <c r="AX340" s="12" t="s">
        <v>76</v>
      </c>
      <c r="AY340" s="146" t="s">
        <v>136</v>
      </c>
    </row>
    <row r="341" spans="2:65" s="12" customFormat="1">
      <c r="B341" s="144"/>
      <c r="D341" s="145" t="s">
        <v>146</v>
      </c>
      <c r="E341" s="146" t="s">
        <v>1</v>
      </c>
      <c r="F341" s="147" t="s">
        <v>226</v>
      </c>
      <c r="H341" s="146" t="s">
        <v>1</v>
      </c>
      <c r="M341" s="144"/>
      <c r="N341" s="148"/>
      <c r="X341" s="149"/>
      <c r="AT341" s="146" t="s">
        <v>146</v>
      </c>
      <c r="AU341" s="146" t="s">
        <v>86</v>
      </c>
      <c r="AV341" s="12" t="s">
        <v>84</v>
      </c>
      <c r="AW341" s="12" t="s">
        <v>5</v>
      </c>
      <c r="AX341" s="12" t="s">
        <v>76</v>
      </c>
      <c r="AY341" s="146" t="s">
        <v>136</v>
      </c>
    </row>
    <row r="342" spans="2:65" s="13" customFormat="1">
      <c r="B342" s="150"/>
      <c r="D342" s="145" t="s">
        <v>146</v>
      </c>
      <c r="E342" s="151" t="s">
        <v>1</v>
      </c>
      <c r="F342" s="152" t="s">
        <v>229</v>
      </c>
      <c r="H342" s="153">
        <v>92.727999999999994</v>
      </c>
      <c r="M342" s="150"/>
      <c r="N342" s="154"/>
      <c r="X342" s="155"/>
      <c r="AT342" s="151" t="s">
        <v>146</v>
      </c>
      <c r="AU342" s="151" t="s">
        <v>86</v>
      </c>
      <c r="AV342" s="13" t="s">
        <v>86</v>
      </c>
      <c r="AW342" s="13" t="s">
        <v>5</v>
      </c>
      <c r="AX342" s="13" t="s">
        <v>76</v>
      </c>
      <c r="AY342" s="151" t="s">
        <v>136</v>
      </c>
    </row>
    <row r="343" spans="2:65" s="12" customFormat="1">
      <c r="B343" s="144"/>
      <c r="D343" s="145" t="s">
        <v>146</v>
      </c>
      <c r="E343" s="146" t="s">
        <v>1</v>
      </c>
      <c r="F343" s="147" t="s">
        <v>154</v>
      </c>
      <c r="H343" s="146" t="s">
        <v>1</v>
      </c>
      <c r="M343" s="144"/>
      <c r="N343" s="148"/>
      <c r="X343" s="149"/>
      <c r="AT343" s="146" t="s">
        <v>146</v>
      </c>
      <c r="AU343" s="146" t="s">
        <v>86</v>
      </c>
      <c r="AV343" s="12" t="s">
        <v>84</v>
      </c>
      <c r="AW343" s="12" t="s">
        <v>5</v>
      </c>
      <c r="AX343" s="12" t="s">
        <v>76</v>
      </c>
      <c r="AY343" s="146" t="s">
        <v>136</v>
      </c>
    </row>
    <row r="344" spans="2:65" s="12" customFormat="1">
      <c r="B344" s="144"/>
      <c r="D344" s="145" t="s">
        <v>146</v>
      </c>
      <c r="E344" s="146" t="s">
        <v>1</v>
      </c>
      <c r="F344" s="147" t="s">
        <v>226</v>
      </c>
      <c r="H344" s="146" t="s">
        <v>1</v>
      </c>
      <c r="M344" s="144"/>
      <c r="N344" s="148"/>
      <c r="X344" s="149"/>
      <c r="AT344" s="146" t="s">
        <v>146</v>
      </c>
      <c r="AU344" s="146" t="s">
        <v>86</v>
      </c>
      <c r="AV344" s="12" t="s">
        <v>84</v>
      </c>
      <c r="AW344" s="12" t="s">
        <v>5</v>
      </c>
      <c r="AX344" s="12" t="s">
        <v>76</v>
      </c>
      <c r="AY344" s="146" t="s">
        <v>136</v>
      </c>
    </row>
    <row r="345" spans="2:65" s="13" customFormat="1">
      <c r="B345" s="150"/>
      <c r="D345" s="145" t="s">
        <v>146</v>
      </c>
      <c r="E345" s="151" t="s">
        <v>1</v>
      </c>
      <c r="F345" s="152" t="s">
        <v>230</v>
      </c>
      <c r="H345" s="153">
        <v>68.400000000000006</v>
      </c>
      <c r="M345" s="150"/>
      <c r="N345" s="154"/>
      <c r="X345" s="155"/>
      <c r="AT345" s="151" t="s">
        <v>146</v>
      </c>
      <c r="AU345" s="151" t="s">
        <v>86</v>
      </c>
      <c r="AV345" s="13" t="s">
        <v>86</v>
      </c>
      <c r="AW345" s="13" t="s">
        <v>5</v>
      </c>
      <c r="AX345" s="13" t="s">
        <v>76</v>
      </c>
      <c r="AY345" s="151" t="s">
        <v>136</v>
      </c>
    </row>
    <row r="346" spans="2:65" s="13" customFormat="1">
      <c r="B346" s="150"/>
      <c r="D346" s="145" t="s">
        <v>146</v>
      </c>
      <c r="E346" s="151" t="s">
        <v>1</v>
      </c>
      <c r="F346" s="152" t="s">
        <v>270</v>
      </c>
      <c r="H346" s="153">
        <v>1.097</v>
      </c>
      <c r="M346" s="150"/>
      <c r="N346" s="154"/>
      <c r="X346" s="155"/>
      <c r="AT346" s="151" t="s">
        <v>146</v>
      </c>
      <c r="AU346" s="151" t="s">
        <v>86</v>
      </c>
      <c r="AV346" s="13" t="s">
        <v>86</v>
      </c>
      <c r="AW346" s="13" t="s">
        <v>5</v>
      </c>
      <c r="AX346" s="13" t="s">
        <v>76</v>
      </c>
      <c r="AY346" s="151" t="s">
        <v>136</v>
      </c>
    </row>
    <row r="347" spans="2:65" s="14" customFormat="1">
      <c r="B347" s="156"/>
      <c r="D347" s="145" t="s">
        <v>146</v>
      </c>
      <c r="E347" s="157" t="s">
        <v>1</v>
      </c>
      <c r="F347" s="158" t="s">
        <v>158</v>
      </c>
      <c r="H347" s="159">
        <v>283.87099999999998</v>
      </c>
      <c r="M347" s="156"/>
      <c r="N347" s="160"/>
      <c r="X347" s="161"/>
      <c r="AT347" s="157" t="s">
        <v>146</v>
      </c>
      <c r="AU347" s="157" t="s">
        <v>86</v>
      </c>
      <c r="AV347" s="14" t="s">
        <v>144</v>
      </c>
      <c r="AW347" s="14" t="s">
        <v>5</v>
      </c>
      <c r="AX347" s="14" t="s">
        <v>84</v>
      </c>
      <c r="AY347" s="157" t="s">
        <v>136</v>
      </c>
    </row>
    <row r="348" spans="2:65" s="1" customFormat="1" ht="16.5" customHeight="1">
      <c r="B348" s="29"/>
      <c r="C348" s="131" t="s">
        <v>137</v>
      </c>
      <c r="D348" s="131" t="s">
        <v>139</v>
      </c>
      <c r="E348" s="132" t="s">
        <v>310</v>
      </c>
      <c r="F348" s="133" t="s">
        <v>311</v>
      </c>
      <c r="G348" s="134" t="s">
        <v>142</v>
      </c>
      <c r="H348" s="135">
        <v>48.6</v>
      </c>
      <c r="I348" s="136">
        <v>0</v>
      </c>
      <c r="J348" s="136">
        <v>0</v>
      </c>
      <c r="K348" s="136">
        <f>ROUND(P348*H348,2)</f>
        <v>0</v>
      </c>
      <c r="L348" s="133" t="s">
        <v>1</v>
      </c>
      <c r="M348" s="29"/>
      <c r="N348" s="137" t="s">
        <v>1</v>
      </c>
      <c r="O348" s="138" t="s">
        <v>39</v>
      </c>
      <c r="P348" s="139">
        <f>I348+J348</f>
        <v>0</v>
      </c>
      <c r="Q348" s="139">
        <f>ROUND(I348*H348,2)</f>
        <v>0</v>
      </c>
      <c r="R348" s="139">
        <f>ROUND(J348*H348,2)</f>
        <v>0</v>
      </c>
      <c r="S348" s="140">
        <v>0.44400000000000001</v>
      </c>
      <c r="T348" s="140">
        <f>S348*H348</f>
        <v>21.578400000000002</v>
      </c>
      <c r="U348" s="140">
        <v>0</v>
      </c>
      <c r="V348" s="140">
        <f>U348*H348</f>
        <v>0</v>
      </c>
      <c r="W348" s="140">
        <v>8.9999999999999993E-3</v>
      </c>
      <c r="X348" s="141">
        <f>W348*H348</f>
        <v>0.43739999999999996</v>
      </c>
      <c r="AR348" s="142" t="s">
        <v>144</v>
      </c>
      <c r="AT348" s="142" t="s">
        <v>139</v>
      </c>
      <c r="AU348" s="142" t="s">
        <v>86</v>
      </c>
      <c r="AY348" s="17" t="s">
        <v>136</v>
      </c>
      <c r="BE348" s="143">
        <f>IF(O348="základní",K348,0)</f>
        <v>0</v>
      </c>
      <c r="BF348" s="143">
        <f>IF(O348="snížená",K348,0)</f>
        <v>0</v>
      </c>
      <c r="BG348" s="143">
        <f>IF(O348="zákl. přenesená",K348,0)</f>
        <v>0</v>
      </c>
      <c r="BH348" s="143">
        <f>IF(O348="sníž. přenesená",K348,0)</f>
        <v>0</v>
      </c>
      <c r="BI348" s="143">
        <f>IF(O348="nulová",K348,0)</f>
        <v>0</v>
      </c>
      <c r="BJ348" s="17" t="s">
        <v>84</v>
      </c>
      <c r="BK348" s="143">
        <f>ROUND(P348*H348,2)</f>
        <v>0</v>
      </c>
      <c r="BL348" s="17" t="s">
        <v>144</v>
      </c>
      <c r="BM348" s="142" t="s">
        <v>312</v>
      </c>
    </row>
    <row r="349" spans="2:65" s="12" customFormat="1">
      <c r="B349" s="144"/>
      <c r="D349" s="145" t="s">
        <v>146</v>
      </c>
      <c r="E349" s="146" t="s">
        <v>1</v>
      </c>
      <c r="F349" s="147" t="s">
        <v>313</v>
      </c>
      <c r="H349" s="146" t="s">
        <v>1</v>
      </c>
      <c r="M349" s="144"/>
      <c r="N349" s="148"/>
      <c r="X349" s="149"/>
      <c r="AT349" s="146" t="s">
        <v>146</v>
      </c>
      <c r="AU349" s="146" t="s">
        <v>86</v>
      </c>
      <c r="AV349" s="12" t="s">
        <v>84</v>
      </c>
      <c r="AW349" s="12" t="s">
        <v>5</v>
      </c>
      <c r="AX349" s="12" t="s">
        <v>76</v>
      </c>
      <c r="AY349" s="146" t="s">
        <v>136</v>
      </c>
    </row>
    <row r="350" spans="2:65" s="13" customFormat="1">
      <c r="B350" s="150"/>
      <c r="D350" s="145" t="s">
        <v>146</v>
      </c>
      <c r="E350" s="151" t="s">
        <v>1</v>
      </c>
      <c r="F350" s="152" t="s">
        <v>314</v>
      </c>
      <c r="H350" s="153">
        <v>48.6</v>
      </c>
      <c r="M350" s="150"/>
      <c r="N350" s="154"/>
      <c r="X350" s="155"/>
      <c r="AT350" s="151" t="s">
        <v>146</v>
      </c>
      <c r="AU350" s="151" t="s">
        <v>86</v>
      </c>
      <c r="AV350" s="13" t="s">
        <v>86</v>
      </c>
      <c r="AW350" s="13" t="s">
        <v>5</v>
      </c>
      <c r="AX350" s="13" t="s">
        <v>76</v>
      </c>
      <c r="AY350" s="151" t="s">
        <v>136</v>
      </c>
    </row>
    <row r="351" spans="2:65" s="14" customFormat="1">
      <c r="B351" s="156"/>
      <c r="D351" s="145" t="s">
        <v>146</v>
      </c>
      <c r="E351" s="157" t="s">
        <v>1</v>
      </c>
      <c r="F351" s="158" t="s">
        <v>158</v>
      </c>
      <c r="H351" s="159">
        <v>48.6</v>
      </c>
      <c r="M351" s="156"/>
      <c r="N351" s="160"/>
      <c r="X351" s="161"/>
      <c r="AT351" s="157" t="s">
        <v>146</v>
      </c>
      <c r="AU351" s="157" t="s">
        <v>86</v>
      </c>
      <c r="AV351" s="14" t="s">
        <v>144</v>
      </c>
      <c r="AW351" s="14" t="s">
        <v>5</v>
      </c>
      <c r="AX351" s="14" t="s">
        <v>84</v>
      </c>
      <c r="AY351" s="157" t="s">
        <v>136</v>
      </c>
    </row>
    <row r="352" spans="2:65" s="1" customFormat="1" ht="24.2" customHeight="1">
      <c r="B352" s="29"/>
      <c r="C352" s="131" t="s">
        <v>315</v>
      </c>
      <c r="D352" s="131" t="s">
        <v>139</v>
      </c>
      <c r="E352" s="132" t="s">
        <v>316</v>
      </c>
      <c r="F352" s="133" t="s">
        <v>317</v>
      </c>
      <c r="G352" s="134" t="s">
        <v>142</v>
      </c>
      <c r="H352" s="135">
        <v>40.773000000000003</v>
      </c>
      <c r="I352" s="136">
        <v>0</v>
      </c>
      <c r="J352" s="136">
        <v>0</v>
      </c>
      <c r="K352" s="136">
        <f>ROUND(P352*H352,2)</f>
        <v>0</v>
      </c>
      <c r="L352" s="133" t="s">
        <v>1</v>
      </c>
      <c r="M352" s="29"/>
      <c r="N352" s="137" t="s">
        <v>1</v>
      </c>
      <c r="O352" s="138" t="s">
        <v>39</v>
      </c>
      <c r="P352" s="139">
        <f>I352+J352</f>
        <v>0</v>
      </c>
      <c r="Q352" s="139">
        <f>ROUND(I352*H352,2)</f>
        <v>0</v>
      </c>
      <c r="R352" s="139">
        <f>ROUND(J352*H352,2)</f>
        <v>0</v>
      </c>
      <c r="S352" s="140">
        <v>0.39</v>
      </c>
      <c r="T352" s="140">
        <f>S352*H352</f>
        <v>15.901470000000002</v>
      </c>
      <c r="U352" s="140">
        <v>0</v>
      </c>
      <c r="V352" s="140">
        <f>U352*H352</f>
        <v>0</v>
      </c>
      <c r="W352" s="140">
        <v>8.8999999999999996E-2</v>
      </c>
      <c r="X352" s="141">
        <f>W352*H352</f>
        <v>3.6287970000000001</v>
      </c>
      <c r="AR352" s="142" t="s">
        <v>144</v>
      </c>
      <c r="AT352" s="142" t="s">
        <v>139</v>
      </c>
      <c r="AU352" s="142" t="s">
        <v>86</v>
      </c>
      <c r="AY352" s="17" t="s">
        <v>136</v>
      </c>
      <c r="BE352" s="143">
        <f>IF(O352="základní",K352,0)</f>
        <v>0</v>
      </c>
      <c r="BF352" s="143">
        <f>IF(O352="snížená",K352,0)</f>
        <v>0</v>
      </c>
      <c r="BG352" s="143">
        <f>IF(O352="zákl. přenesená",K352,0)</f>
        <v>0</v>
      </c>
      <c r="BH352" s="143">
        <f>IF(O352="sníž. přenesená",K352,0)</f>
        <v>0</v>
      </c>
      <c r="BI352" s="143">
        <f>IF(O352="nulová",K352,0)</f>
        <v>0</v>
      </c>
      <c r="BJ352" s="17" t="s">
        <v>84</v>
      </c>
      <c r="BK352" s="143">
        <f>ROUND(P352*H352,2)</f>
        <v>0</v>
      </c>
      <c r="BL352" s="17" t="s">
        <v>144</v>
      </c>
      <c r="BM352" s="142" t="s">
        <v>318</v>
      </c>
    </row>
    <row r="353" spans="2:51" s="12" customFormat="1">
      <c r="B353" s="144"/>
      <c r="D353" s="145" t="s">
        <v>146</v>
      </c>
      <c r="E353" s="146" t="s">
        <v>1</v>
      </c>
      <c r="F353" s="147" t="s">
        <v>253</v>
      </c>
      <c r="H353" s="146" t="s">
        <v>1</v>
      </c>
      <c r="M353" s="144"/>
      <c r="N353" s="148"/>
      <c r="X353" s="149"/>
      <c r="AT353" s="146" t="s">
        <v>146</v>
      </c>
      <c r="AU353" s="146" t="s">
        <v>86</v>
      </c>
      <c r="AV353" s="12" t="s">
        <v>84</v>
      </c>
      <c r="AW353" s="12" t="s">
        <v>5</v>
      </c>
      <c r="AX353" s="12" t="s">
        <v>76</v>
      </c>
      <c r="AY353" s="146" t="s">
        <v>136</v>
      </c>
    </row>
    <row r="354" spans="2:51" s="12" customFormat="1">
      <c r="B354" s="144"/>
      <c r="D354" s="145" t="s">
        <v>146</v>
      </c>
      <c r="E354" s="146" t="s">
        <v>1</v>
      </c>
      <c r="F354" s="147" t="s">
        <v>147</v>
      </c>
      <c r="H354" s="146" t="s">
        <v>1</v>
      </c>
      <c r="M354" s="144"/>
      <c r="N354" s="148"/>
      <c r="X354" s="149"/>
      <c r="AT354" s="146" t="s">
        <v>146</v>
      </c>
      <c r="AU354" s="146" t="s">
        <v>86</v>
      </c>
      <c r="AV354" s="12" t="s">
        <v>84</v>
      </c>
      <c r="AW354" s="12" t="s">
        <v>5</v>
      </c>
      <c r="AX354" s="12" t="s">
        <v>76</v>
      </c>
      <c r="AY354" s="146" t="s">
        <v>136</v>
      </c>
    </row>
    <row r="355" spans="2:51" s="12" customFormat="1">
      <c r="B355" s="144"/>
      <c r="D355" s="145" t="s">
        <v>146</v>
      </c>
      <c r="E355" s="146" t="s">
        <v>1</v>
      </c>
      <c r="F355" s="147" t="s">
        <v>254</v>
      </c>
      <c r="H355" s="146" t="s">
        <v>1</v>
      </c>
      <c r="M355" s="144"/>
      <c r="N355" s="148"/>
      <c r="X355" s="149"/>
      <c r="AT355" s="146" t="s">
        <v>146</v>
      </c>
      <c r="AU355" s="146" t="s">
        <v>86</v>
      </c>
      <c r="AV355" s="12" t="s">
        <v>84</v>
      </c>
      <c r="AW355" s="12" t="s">
        <v>5</v>
      </c>
      <c r="AX355" s="12" t="s">
        <v>76</v>
      </c>
      <c r="AY355" s="146" t="s">
        <v>136</v>
      </c>
    </row>
    <row r="356" spans="2:51" s="13" customFormat="1">
      <c r="B356" s="150"/>
      <c r="D356" s="145" t="s">
        <v>146</v>
      </c>
      <c r="E356" s="151" t="s">
        <v>1</v>
      </c>
      <c r="F356" s="152" t="s">
        <v>319</v>
      </c>
      <c r="H356" s="153">
        <v>2.024</v>
      </c>
      <c r="M356" s="150"/>
      <c r="N356" s="154"/>
      <c r="X356" s="155"/>
      <c r="AT356" s="151" t="s">
        <v>146</v>
      </c>
      <c r="AU356" s="151" t="s">
        <v>86</v>
      </c>
      <c r="AV356" s="13" t="s">
        <v>86</v>
      </c>
      <c r="AW356" s="13" t="s">
        <v>5</v>
      </c>
      <c r="AX356" s="13" t="s">
        <v>76</v>
      </c>
      <c r="AY356" s="151" t="s">
        <v>136</v>
      </c>
    </row>
    <row r="357" spans="2:51" s="12" customFormat="1">
      <c r="B357" s="144"/>
      <c r="D357" s="145" t="s">
        <v>146</v>
      </c>
      <c r="E357" s="146" t="s">
        <v>1</v>
      </c>
      <c r="F357" s="147" t="s">
        <v>256</v>
      </c>
      <c r="H357" s="146" t="s">
        <v>1</v>
      </c>
      <c r="M357" s="144"/>
      <c r="N357" s="148"/>
      <c r="X357" s="149"/>
      <c r="AT357" s="146" t="s">
        <v>146</v>
      </c>
      <c r="AU357" s="146" t="s">
        <v>86</v>
      </c>
      <c r="AV357" s="12" t="s">
        <v>84</v>
      </c>
      <c r="AW357" s="12" t="s">
        <v>5</v>
      </c>
      <c r="AX357" s="12" t="s">
        <v>76</v>
      </c>
      <c r="AY357" s="146" t="s">
        <v>136</v>
      </c>
    </row>
    <row r="358" spans="2:51" s="13" customFormat="1">
      <c r="B358" s="150"/>
      <c r="D358" s="145" t="s">
        <v>146</v>
      </c>
      <c r="E358" s="151" t="s">
        <v>1</v>
      </c>
      <c r="F358" s="152" t="s">
        <v>320</v>
      </c>
      <c r="H358" s="153">
        <v>3.5880000000000001</v>
      </c>
      <c r="M358" s="150"/>
      <c r="N358" s="154"/>
      <c r="X358" s="155"/>
      <c r="AT358" s="151" t="s">
        <v>146</v>
      </c>
      <c r="AU358" s="151" t="s">
        <v>86</v>
      </c>
      <c r="AV358" s="13" t="s">
        <v>86</v>
      </c>
      <c r="AW358" s="13" t="s">
        <v>5</v>
      </c>
      <c r="AX358" s="13" t="s">
        <v>76</v>
      </c>
      <c r="AY358" s="151" t="s">
        <v>136</v>
      </c>
    </row>
    <row r="359" spans="2:51" s="12" customFormat="1">
      <c r="B359" s="144"/>
      <c r="D359" s="145" t="s">
        <v>146</v>
      </c>
      <c r="E359" s="146" t="s">
        <v>1</v>
      </c>
      <c r="F359" s="147" t="s">
        <v>150</v>
      </c>
      <c r="H359" s="146" t="s">
        <v>1</v>
      </c>
      <c r="M359" s="144"/>
      <c r="N359" s="148"/>
      <c r="X359" s="149"/>
      <c r="AT359" s="146" t="s">
        <v>146</v>
      </c>
      <c r="AU359" s="146" t="s">
        <v>86</v>
      </c>
      <c r="AV359" s="12" t="s">
        <v>84</v>
      </c>
      <c r="AW359" s="12" t="s">
        <v>5</v>
      </c>
      <c r="AX359" s="12" t="s">
        <v>76</v>
      </c>
      <c r="AY359" s="146" t="s">
        <v>136</v>
      </c>
    </row>
    <row r="360" spans="2:51" s="12" customFormat="1">
      <c r="B360" s="144"/>
      <c r="D360" s="145" t="s">
        <v>146</v>
      </c>
      <c r="E360" s="146" t="s">
        <v>1</v>
      </c>
      <c r="F360" s="147" t="s">
        <v>256</v>
      </c>
      <c r="H360" s="146" t="s">
        <v>1</v>
      </c>
      <c r="M360" s="144"/>
      <c r="N360" s="148"/>
      <c r="X360" s="149"/>
      <c r="AT360" s="146" t="s">
        <v>146</v>
      </c>
      <c r="AU360" s="146" t="s">
        <v>86</v>
      </c>
      <c r="AV360" s="12" t="s">
        <v>84</v>
      </c>
      <c r="AW360" s="12" t="s">
        <v>5</v>
      </c>
      <c r="AX360" s="12" t="s">
        <v>76</v>
      </c>
      <c r="AY360" s="146" t="s">
        <v>136</v>
      </c>
    </row>
    <row r="361" spans="2:51" s="13" customFormat="1">
      <c r="B361" s="150"/>
      <c r="D361" s="145" t="s">
        <v>146</v>
      </c>
      <c r="E361" s="151" t="s">
        <v>1</v>
      </c>
      <c r="F361" s="152" t="s">
        <v>321</v>
      </c>
      <c r="H361" s="153">
        <v>11.605</v>
      </c>
      <c r="M361" s="150"/>
      <c r="N361" s="154"/>
      <c r="X361" s="155"/>
      <c r="AT361" s="151" t="s">
        <v>146</v>
      </c>
      <c r="AU361" s="151" t="s">
        <v>86</v>
      </c>
      <c r="AV361" s="13" t="s">
        <v>86</v>
      </c>
      <c r="AW361" s="13" t="s">
        <v>5</v>
      </c>
      <c r="AX361" s="13" t="s">
        <v>76</v>
      </c>
      <c r="AY361" s="151" t="s">
        <v>136</v>
      </c>
    </row>
    <row r="362" spans="2:51" s="12" customFormat="1">
      <c r="B362" s="144"/>
      <c r="D362" s="145" t="s">
        <v>146</v>
      </c>
      <c r="E362" s="146" t="s">
        <v>1</v>
      </c>
      <c r="F362" s="147" t="s">
        <v>259</v>
      </c>
      <c r="H362" s="146" t="s">
        <v>1</v>
      </c>
      <c r="M362" s="144"/>
      <c r="N362" s="148"/>
      <c r="X362" s="149"/>
      <c r="AT362" s="146" t="s">
        <v>146</v>
      </c>
      <c r="AU362" s="146" t="s">
        <v>86</v>
      </c>
      <c r="AV362" s="12" t="s">
        <v>84</v>
      </c>
      <c r="AW362" s="12" t="s">
        <v>5</v>
      </c>
      <c r="AX362" s="12" t="s">
        <v>76</v>
      </c>
      <c r="AY362" s="146" t="s">
        <v>136</v>
      </c>
    </row>
    <row r="363" spans="2:51" s="13" customFormat="1">
      <c r="B363" s="150"/>
      <c r="D363" s="145" t="s">
        <v>146</v>
      </c>
      <c r="E363" s="151" t="s">
        <v>1</v>
      </c>
      <c r="F363" s="152" t="s">
        <v>322</v>
      </c>
      <c r="H363" s="153">
        <v>1.3069999999999999</v>
      </c>
      <c r="M363" s="150"/>
      <c r="N363" s="154"/>
      <c r="X363" s="155"/>
      <c r="AT363" s="151" t="s">
        <v>146</v>
      </c>
      <c r="AU363" s="151" t="s">
        <v>86</v>
      </c>
      <c r="AV363" s="13" t="s">
        <v>86</v>
      </c>
      <c r="AW363" s="13" t="s">
        <v>5</v>
      </c>
      <c r="AX363" s="13" t="s">
        <v>76</v>
      </c>
      <c r="AY363" s="151" t="s">
        <v>136</v>
      </c>
    </row>
    <row r="364" spans="2:51" s="12" customFormat="1">
      <c r="B364" s="144"/>
      <c r="D364" s="145" t="s">
        <v>146</v>
      </c>
      <c r="E364" s="146" t="s">
        <v>1</v>
      </c>
      <c r="F364" s="147" t="s">
        <v>261</v>
      </c>
      <c r="H364" s="146" t="s">
        <v>1</v>
      </c>
      <c r="M364" s="144"/>
      <c r="N364" s="148"/>
      <c r="X364" s="149"/>
      <c r="AT364" s="146" t="s">
        <v>146</v>
      </c>
      <c r="AU364" s="146" t="s">
        <v>86</v>
      </c>
      <c r="AV364" s="12" t="s">
        <v>84</v>
      </c>
      <c r="AW364" s="12" t="s">
        <v>5</v>
      </c>
      <c r="AX364" s="12" t="s">
        <v>76</v>
      </c>
      <c r="AY364" s="146" t="s">
        <v>136</v>
      </c>
    </row>
    <row r="365" spans="2:51" s="13" customFormat="1">
      <c r="B365" s="150"/>
      <c r="D365" s="145" t="s">
        <v>146</v>
      </c>
      <c r="E365" s="151" t="s">
        <v>1</v>
      </c>
      <c r="F365" s="152" t="s">
        <v>262</v>
      </c>
      <c r="H365" s="153">
        <v>5.2999999999999999E-2</v>
      </c>
      <c r="M365" s="150"/>
      <c r="N365" s="154"/>
      <c r="X365" s="155"/>
      <c r="AT365" s="151" t="s">
        <v>146</v>
      </c>
      <c r="AU365" s="151" t="s">
        <v>86</v>
      </c>
      <c r="AV365" s="13" t="s">
        <v>86</v>
      </c>
      <c r="AW365" s="13" t="s">
        <v>5</v>
      </c>
      <c r="AX365" s="13" t="s">
        <v>76</v>
      </c>
      <c r="AY365" s="151" t="s">
        <v>136</v>
      </c>
    </row>
    <row r="366" spans="2:51" s="12" customFormat="1">
      <c r="B366" s="144"/>
      <c r="D366" s="145" t="s">
        <v>146</v>
      </c>
      <c r="E366" s="146" t="s">
        <v>1</v>
      </c>
      <c r="F366" s="147" t="s">
        <v>152</v>
      </c>
      <c r="H366" s="146" t="s">
        <v>1</v>
      </c>
      <c r="M366" s="144"/>
      <c r="N366" s="148"/>
      <c r="X366" s="149"/>
      <c r="AT366" s="146" t="s">
        <v>146</v>
      </c>
      <c r="AU366" s="146" t="s">
        <v>86</v>
      </c>
      <c r="AV366" s="12" t="s">
        <v>84</v>
      </c>
      <c r="AW366" s="12" t="s">
        <v>5</v>
      </c>
      <c r="AX366" s="12" t="s">
        <v>76</v>
      </c>
      <c r="AY366" s="146" t="s">
        <v>136</v>
      </c>
    </row>
    <row r="367" spans="2:51" s="12" customFormat="1">
      <c r="B367" s="144"/>
      <c r="D367" s="145" t="s">
        <v>146</v>
      </c>
      <c r="E367" s="146" t="s">
        <v>1</v>
      </c>
      <c r="F367" s="147" t="s">
        <v>259</v>
      </c>
      <c r="H367" s="146" t="s">
        <v>1</v>
      </c>
      <c r="M367" s="144"/>
      <c r="N367" s="148"/>
      <c r="X367" s="149"/>
      <c r="AT367" s="146" t="s">
        <v>146</v>
      </c>
      <c r="AU367" s="146" t="s">
        <v>86</v>
      </c>
      <c r="AV367" s="12" t="s">
        <v>84</v>
      </c>
      <c r="AW367" s="12" t="s">
        <v>5</v>
      </c>
      <c r="AX367" s="12" t="s">
        <v>76</v>
      </c>
      <c r="AY367" s="146" t="s">
        <v>136</v>
      </c>
    </row>
    <row r="368" spans="2:51" s="13" customFormat="1">
      <c r="B368" s="150"/>
      <c r="D368" s="145" t="s">
        <v>146</v>
      </c>
      <c r="E368" s="151" t="s">
        <v>1</v>
      </c>
      <c r="F368" s="152" t="s">
        <v>323</v>
      </c>
      <c r="H368" s="153">
        <v>1.2050000000000001</v>
      </c>
      <c r="M368" s="150"/>
      <c r="N368" s="154"/>
      <c r="X368" s="155"/>
      <c r="AT368" s="151" t="s">
        <v>146</v>
      </c>
      <c r="AU368" s="151" t="s">
        <v>86</v>
      </c>
      <c r="AV368" s="13" t="s">
        <v>86</v>
      </c>
      <c r="AW368" s="13" t="s">
        <v>5</v>
      </c>
      <c r="AX368" s="13" t="s">
        <v>76</v>
      </c>
      <c r="AY368" s="151" t="s">
        <v>136</v>
      </c>
    </row>
    <row r="369" spans="2:65" s="12" customFormat="1">
      <c r="B369" s="144"/>
      <c r="D369" s="145" t="s">
        <v>146</v>
      </c>
      <c r="E369" s="146" t="s">
        <v>1</v>
      </c>
      <c r="F369" s="147" t="s">
        <v>264</v>
      </c>
      <c r="H369" s="146" t="s">
        <v>1</v>
      </c>
      <c r="M369" s="144"/>
      <c r="N369" s="148"/>
      <c r="X369" s="149"/>
      <c r="AT369" s="146" t="s">
        <v>146</v>
      </c>
      <c r="AU369" s="146" t="s">
        <v>86</v>
      </c>
      <c r="AV369" s="12" t="s">
        <v>84</v>
      </c>
      <c r="AW369" s="12" t="s">
        <v>5</v>
      </c>
      <c r="AX369" s="12" t="s">
        <v>76</v>
      </c>
      <c r="AY369" s="146" t="s">
        <v>136</v>
      </c>
    </row>
    <row r="370" spans="2:65" s="13" customFormat="1">
      <c r="B370" s="150"/>
      <c r="D370" s="145" t="s">
        <v>146</v>
      </c>
      <c r="E370" s="151" t="s">
        <v>1</v>
      </c>
      <c r="F370" s="152" t="s">
        <v>324</v>
      </c>
      <c r="H370" s="153">
        <v>1.2789999999999999</v>
      </c>
      <c r="M370" s="150"/>
      <c r="N370" s="154"/>
      <c r="X370" s="155"/>
      <c r="AT370" s="151" t="s">
        <v>146</v>
      </c>
      <c r="AU370" s="151" t="s">
        <v>86</v>
      </c>
      <c r="AV370" s="13" t="s">
        <v>86</v>
      </c>
      <c r="AW370" s="13" t="s">
        <v>5</v>
      </c>
      <c r="AX370" s="13" t="s">
        <v>76</v>
      </c>
      <c r="AY370" s="151" t="s">
        <v>136</v>
      </c>
    </row>
    <row r="371" spans="2:65" s="12" customFormat="1">
      <c r="B371" s="144"/>
      <c r="D371" s="145" t="s">
        <v>146</v>
      </c>
      <c r="E371" s="146" t="s">
        <v>1</v>
      </c>
      <c r="F371" s="147" t="s">
        <v>325</v>
      </c>
      <c r="H371" s="146" t="s">
        <v>1</v>
      </c>
      <c r="M371" s="144"/>
      <c r="N371" s="148"/>
      <c r="X371" s="149"/>
      <c r="AT371" s="146" t="s">
        <v>146</v>
      </c>
      <c r="AU371" s="146" t="s">
        <v>86</v>
      </c>
      <c r="AV371" s="12" t="s">
        <v>84</v>
      </c>
      <c r="AW371" s="12" t="s">
        <v>5</v>
      </c>
      <c r="AX371" s="12" t="s">
        <v>76</v>
      </c>
      <c r="AY371" s="146" t="s">
        <v>136</v>
      </c>
    </row>
    <row r="372" spans="2:65" s="13" customFormat="1">
      <c r="B372" s="150"/>
      <c r="D372" s="145" t="s">
        <v>146</v>
      </c>
      <c r="E372" s="151" t="s">
        <v>1</v>
      </c>
      <c r="F372" s="152" t="s">
        <v>220</v>
      </c>
      <c r="H372" s="153">
        <v>7.25</v>
      </c>
      <c r="M372" s="150"/>
      <c r="N372" s="154"/>
      <c r="X372" s="155"/>
      <c r="AT372" s="151" t="s">
        <v>146</v>
      </c>
      <c r="AU372" s="151" t="s">
        <v>86</v>
      </c>
      <c r="AV372" s="13" t="s">
        <v>86</v>
      </c>
      <c r="AW372" s="13" t="s">
        <v>5</v>
      </c>
      <c r="AX372" s="13" t="s">
        <v>76</v>
      </c>
      <c r="AY372" s="151" t="s">
        <v>136</v>
      </c>
    </row>
    <row r="373" spans="2:65" s="12" customFormat="1">
      <c r="B373" s="144"/>
      <c r="D373" s="145" t="s">
        <v>146</v>
      </c>
      <c r="E373" s="146" t="s">
        <v>1</v>
      </c>
      <c r="F373" s="147" t="s">
        <v>154</v>
      </c>
      <c r="H373" s="146" t="s">
        <v>1</v>
      </c>
      <c r="M373" s="144"/>
      <c r="N373" s="148"/>
      <c r="X373" s="149"/>
      <c r="AT373" s="146" t="s">
        <v>146</v>
      </c>
      <c r="AU373" s="146" t="s">
        <v>86</v>
      </c>
      <c r="AV373" s="12" t="s">
        <v>84</v>
      </c>
      <c r="AW373" s="12" t="s">
        <v>5</v>
      </c>
      <c r="AX373" s="12" t="s">
        <v>76</v>
      </c>
      <c r="AY373" s="146" t="s">
        <v>136</v>
      </c>
    </row>
    <row r="374" spans="2:65" s="12" customFormat="1">
      <c r="B374" s="144"/>
      <c r="D374" s="145" t="s">
        <v>146</v>
      </c>
      <c r="E374" s="146" t="s">
        <v>1</v>
      </c>
      <c r="F374" s="147" t="s">
        <v>259</v>
      </c>
      <c r="H374" s="146" t="s">
        <v>1</v>
      </c>
      <c r="M374" s="144"/>
      <c r="N374" s="148"/>
      <c r="X374" s="149"/>
      <c r="AT374" s="146" t="s">
        <v>146</v>
      </c>
      <c r="AU374" s="146" t="s">
        <v>86</v>
      </c>
      <c r="AV374" s="12" t="s">
        <v>84</v>
      </c>
      <c r="AW374" s="12" t="s">
        <v>5</v>
      </c>
      <c r="AX374" s="12" t="s">
        <v>76</v>
      </c>
      <c r="AY374" s="146" t="s">
        <v>136</v>
      </c>
    </row>
    <row r="375" spans="2:65" s="13" customFormat="1">
      <c r="B375" s="150"/>
      <c r="D375" s="145" t="s">
        <v>146</v>
      </c>
      <c r="E375" s="151" t="s">
        <v>1</v>
      </c>
      <c r="F375" s="152" t="s">
        <v>326</v>
      </c>
      <c r="H375" s="153">
        <v>7.5060000000000002</v>
      </c>
      <c r="M375" s="150"/>
      <c r="N375" s="154"/>
      <c r="X375" s="155"/>
      <c r="AT375" s="151" t="s">
        <v>146</v>
      </c>
      <c r="AU375" s="151" t="s">
        <v>86</v>
      </c>
      <c r="AV375" s="13" t="s">
        <v>86</v>
      </c>
      <c r="AW375" s="13" t="s">
        <v>5</v>
      </c>
      <c r="AX375" s="13" t="s">
        <v>76</v>
      </c>
      <c r="AY375" s="151" t="s">
        <v>136</v>
      </c>
    </row>
    <row r="376" spans="2:65" s="12" customFormat="1">
      <c r="B376" s="144"/>
      <c r="D376" s="145" t="s">
        <v>146</v>
      </c>
      <c r="E376" s="146" t="s">
        <v>1</v>
      </c>
      <c r="F376" s="147" t="s">
        <v>267</v>
      </c>
      <c r="H376" s="146" t="s">
        <v>1</v>
      </c>
      <c r="M376" s="144"/>
      <c r="N376" s="148"/>
      <c r="X376" s="149"/>
      <c r="AT376" s="146" t="s">
        <v>146</v>
      </c>
      <c r="AU376" s="146" t="s">
        <v>86</v>
      </c>
      <c r="AV376" s="12" t="s">
        <v>84</v>
      </c>
      <c r="AW376" s="12" t="s">
        <v>5</v>
      </c>
      <c r="AX376" s="12" t="s">
        <v>76</v>
      </c>
      <c r="AY376" s="146" t="s">
        <v>136</v>
      </c>
    </row>
    <row r="377" spans="2:65" s="13" customFormat="1">
      <c r="B377" s="150"/>
      <c r="D377" s="145" t="s">
        <v>146</v>
      </c>
      <c r="E377" s="151" t="s">
        <v>1</v>
      </c>
      <c r="F377" s="152" t="s">
        <v>268</v>
      </c>
      <c r="H377" s="153">
        <v>0.122</v>
      </c>
      <c r="M377" s="150"/>
      <c r="N377" s="154"/>
      <c r="X377" s="155"/>
      <c r="AT377" s="151" t="s">
        <v>146</v>
      </c>
      <c r="AU377" s="151" t="s">
        <v>86</v>
      </c>
      <c r="AV377" s="13" t="s">
        <v>86</v>
      </c>
      <c r="AW377" s="13" t="s">
        <v>5</v>
      </c>
      <c r="AX377" s="13" t="s">
        <v>76</v>
      </c>
      <c r="AY377" s="151" t="s">
        <v>136</v>
      </c>
    </row>
    <row r="378" spans="2:65" s="12" customFormat="1">
      <c r="B378" s="144"/>
      <c r="D378" s="145" t="s">
        <v>146</v>
      </c>
      <c r="E378" s="146" t="s">
        <v>1</v>
      </c>
      <c r="F378" s="147" t="s">
        <v>269</v>
      </c>
      <c r="H378" s="146" t="s">
        <v>1</v>
      </c>
      <c r="M378" s="144"/>
      <c r="N378" s="148"/>
      <c r="X378" s="149"/>
      <c r="AT378" s="146" t="s">
        <v>146</v>
      </c>
      <c r="AU378" s="146" t="s">
        <v>86</v>
      </c>
      <c r="AV378" s="12" t="s">
        <v>84</v>
      </c>
      <c r="AW378" s="12" t="s">
        <v>5</v>
      </c>
      <c r="AX378" s="12" t="s">
        <v>76</v>
      </c>
      <c r="AY378" s="146" t="s">
        <v>136</v>
      </c>
    </row>
    <row r="379" spans="2:65" s="13" customFormat="1">
      <c r="B379" s="150"/>
      <c r="D379" s="145" t="s">
        <v>146</v>
      </c>
      <c r="E379" s="151" t="s">
        <v>1</v>
      </c>
      <c r="F379" s="152" t="s">
        <v>327</v>
      </c>
      <c r="H379" s="153">
        <v>3.97</v>
      </c>
      <c r="M379" s="150"/>
      <c r="N379" s="154"/>
      <c r="X379" s="155"/>
      <c r="AT379" s="151" t="s">
        <v>146</v>
      </c>
      <c r="AU379" s="151" t="s">
        <v>86</v>
      </c>
      <c r="AV379" s="13" t="s">
        <v>86</v>
      </c>
      <c r="AW379" s="13" t="s">
        <v>5</v>
      </c>
      <c r="AX379" s="13" t="s">
        <v>76</v>
      </c>
      <c r="AY379" s="151" t="s">
        <v>136</v>
      </c>
    </row>
    <row r="380" spans="2:65" s="12" customFormat="1">
      <c r="B380" s="144"/>
      <c r="D380" s="145" t="s">
        <v>146</v>
      </c>
      <c r="E380" s="146" t="s">
        <v>1</v>
      </c>
      <c r="F380" s="147" t="s">
        <v>254</v>
      </c>
      <c r="H380" s="146" t="s">
        <v>1</v>
      </c>
      <c r="M380" s="144"/>
      <c r="N380" s="148"/>
      <c r="X380" s="149"/>
      <c r="AT380" s="146" t="s">
        <v>146</v>
      </c>
      <c r="AU380" s="146" t="s">
        <v>86</v>
      </c>
      <c r="AV380" s="12" t="s">
        <v>84</v>
      </c>
      <c r="AW380" s="12" t="s">
        <v>5</v>
      </c>
      <c r="AX380" s="12" t="s">
        <v>76</v>
      </c>
      <c r="AY380" s="146" t="s">
        <v>136</v>
      </c>
    </row>
    <row r="381" spans="2:65" s="13" customFormat="1">
      <c r="B381" s="150"/>
      <c r="D381" s="145" t="s">
        <v>146</v>
      </c>
      <c r="E381" s="151" t="s">
        <v>1</v>
      </c>
      <c r="F381" s="152" t="s">
        <v>328</v>
      </c>
      <c r="H381" s="153">
        <v>0.86399999999999999</v>
      </c>
      <c r="M381" s="150"/>
      <c r="N381" s="154"/>
      <c r="X381" s="155"/>
      <c r="AT381" s="151" t="s">
        <v>146</v>
      </c>
      <c r="AU381" s="151" t="s">
        <v>86</v>
      </c>
      <c r="AV381" s="13" t="s">
        <v>86</v>
      </c>
      <c r="AW381" s="13" t="s">
        <v>5</v>
      </c>
      <c r="AX381" s="13" t="s">
        <v>76</v>
      </c>
      <c r="AY381" s="151" t="s">
        <v>136</v>
      </c>
    </row>
    <row r="382" spans="2:65" s="14" customFormat="1">
      <c r="B382" s="156"/>
      <c r="D382" s="145" t="s">
        <v>146</v>
      </c>
      <c r="E382" s="157" t="s">
        <v>1</v>
      </c>
      <c r="F382" s="158" t="s">
        <v>158</v>
      </c>
      <c r="H382" s="159">
        <v>40.773000000000003</v>
      </c>
      <c r="M382" s="156"/>
      <c r="N382" s="160"/>
      <c r="X382" s="161"/>
      <c r="AT382" s="157" t="s">
        <v>146</v>
      </c>
      <c r="AU382" s="157" t="s">
        <v>86</v>
      </c>
      <c r="AV382" s="14" t="s">
        <v>144</v>
      </c>
      <c r="AW382" s="14" t="s">
        <v>5</v>
      </c>
      <c r="AX382" s="14" t="s">
        <v>84</v>
      </c>
      <c r="AY382" s="157" t="s">
        <v>136</v>
      </c>
    </row>
    <row r="383" spans="2:65" s="1" customFormat="1" ht="37.9" customHeight="1">
      <c r="B383" s="29"/>
      <c r="C383" s="131" t="s">
        <v>329</v>
      </c>
      <c r="D383" s="131" t="s">
        <v>139</v>
      </c>
      <c r="E383" s="132" t="s">
        <v>330</v>
      </c>
      <c r="F383" s="133" t="s">
        <v>331</v>
      </c>
      <c r="G383" s="134" t="s">
        <v>142</v>
      </c>
      <c r="H383" s="135">
        <v>5.8280000000000003</v>
      </c>
      <c r="I383" s="136">
        <v>0</v>
      </c>
      <c r="J383" s="136">
        <v>0</v>
      </c>
      <c r="K383" s="136">
        <f>ROUND(P383*H383,2)</f>
        <v>0</v>
      </c>
      <c r="L383" s="133" t="s">
        <v>1</v>
      </c>
      <c r="M383" s="29"/>
      <c r="N383" s="137" t="s">
        <v>1</v>
      </c>
      <c r="O383" s="138" t="s">
        <v>39</v>
      </c>
      <c r="P383" s="139">
        <f>I383+J383</f>
        <v>0</v>
      </c>
      <c r="Q383" s="139">
        <f>ROUND(I383*H383,2)</f>
        <v>0</v>
      </c>
      <c r="R383" s="139">
        <f>ROUND(J383*H383,2)</f>
        <v>0</v>
      </c>
      <c r="S383" s="140">
        <v>0.47399999999999998</v>
      </c>
      <c r="T383" s="140">
        <f>S383*H383</f>
        <v>2.7624719999999998</v>
      </c>
      <c r="U383" s="140">
        <v>0</v>
      </c>
      <c r="V383" s="140">
        <f>U383*H383</f>
        <v>0</v>
      </c>
      <c r="W383" s="140">
        <v>4.7800000000000004E-3</v>
      </c>
      <c r="X383" s="141">
        <f>W383*H383</f>
        <v>2.7857840000000005E-2</v>
      </c>
      <c r="AR383" s="142" t="s">
        <v>332</v>
      </c>
      <c r="AT383" s="142" t="s">
        <v>139</v>
      </c>
      <c r="AU383" s="142" t="s">
        <v>86</v>
      </c>
      <c r="AY383" s="17" t="s">
        <v>136</v>
      </c>
      <c r="BE383" s="143">
        <f>IF(O383="základní",K383,0)</f>
        <v>0</v>
      </c>
      <c r="BF383" s="143">
        <f>IF(O383="snížená",K383,0)</f>
        <v>0</v>
      </c>
      <c r="BG383" s="143">
        <f>IF(O383="zákl. přenesená",K383,0)</f>
        <v>0</v>
      </c>
      <c r="BH383" s="143">
        <f>IF(O383="sníž. přenesená",K383,0)</f>
        <v>0</v>
      </c>
      <c r="BI383" s="143">
        <f>IF(O383="nulová",K383,0)</f>
        <v>0</v>
      </c>
      <c r="BJ383" s="17" t="s">
        <v>84</v>
      </c>
      <c r="BK383" s="143">
        <f>ROUND(P383*H383,2)</f>
        <v>0</v>
      </c>
      <c r="BL383" s="17" t="s">
        <v>332</v>
      </c>
      <c r="BM383" s="142" t="s">
        <v>333</v>
      </c>
    </row>
    <row r="384" spans="2:65" s="13" customFormat="1">
      <c r="B384" s="150"/>
      <c r="D384" s="145" t="s">
        <v>146</v>
      </c>
      <c r="E384" s="151" t="s">
        <v>1</v>
      </c>
      <c r="F384" s="152" t="s">
        <v>334</v>
      </c>
      <c r="H384" s="153">
        <v>5.8280000000000003</v>
      </c>
      <c r="M384" s="150"/>
      <c r="N384" s="154"/>
      <c r="X384" s="155"/>
      <c r="AT384" s="151" t="s">
        <v>146</v>
      </c>
      <c r="AU384" s="151" t="s">
        <v>86</v>
      </c>
      <c r="AV384" s="13" t="s">
        <v>86</v>
      </c>
      <c r="AW384" s="13" t="s">
        <v>5</v>
      </c>
      <c r="AX384" s="13" t="s">
        <v>76</v>
      </c>
      <c r="AY384" s="151" t="s">
        <v>136</v>
      </c>
    </row>
    <row r="385" spans="2:65" s="14" customFormat="1">
      <c r="B385" s="156"/>
      <c r="D385" s="145" t="s">
        <v>146</v>
      </c>
      <c r="E385" s="157" t="s">
        <v>1</v>
      </c>
      <c r="F385" s="158" t="s">
        <v>158</v>
      </c>
      <c r="H385" s="159">
        <v>5.8280000000000003</v>
      </c>
      <c r="M385" s="156"/>
      <c r="N385" s="160"/>
      <c r="X385" s="161"/>
      <c r="AT385" s="157" t="s">
        <v>146</v>
      </c>
      <c r="AU385" s="157" t="s">
        <v>86</v>
      </c>
      <c r="AV385" s="14" t="s">
        <v>144</v>
      </c>
      <c r="AW385" s="14" t="s">
        <v>5</v>
      </c>
      <c r="AX385" s="14" t="s">
        <v>84</v>
      </c>
      <c r="AY385" s="157" t="s">
        <v>136</v>
      </c>
    </row>
    <row r="386" spans="2:65" s="1" customFormat="1" ht="16.5" customHeight="1">
      <c r="B386" s="29"/>
      <c r="C386" s="131" t="s">
        <v>9</v>
      </c>
      <c r="D386" s="131" t="s">
        <v>139</v>
      </c>
      <c r="E386" s="132" t="s">
        <v>335</v>
      </c>
      <c r="F386" s="133" t="s">
        <v>336</v>
      </c>
      <c r="G386" s="134" t="s">
        <v>286</v>
      </c>
      <c r="H386" s="135">
        <v>246.6</v>
      </c>
      <c r="I386" s="136">
        <v>0</v>
      </c>
      <c r="J386" s="136">
        <v>0</v>
      </c>
      <c r="K386" s="136">
        <f>ROUND(P386*H386,2)</f>
        <v>0</v>
      </c>
      <c r="L386" s="133" t="s">
        <v>1</v>
      </c>
      <c r="M386" s="29"/>
      <c r="N386" s="137" t="s">
        <v>1</v>
      </c>
      <c r="O386" s="138" t="s">
        <v>39</v>
      </c>
      <c r="P386" s="139">
        <f>I386+J386</f>
        <v>0</v>
      </c>
      <c r="Q386" s="139">
        <f>ROUND(I386*H386,2)</f>
        <v>0</v>
      </c>
      <c r="R386" s="139">
        <f>ROUND(J386*H386,2)</f>
        <v>0</v>
      </c>
      <c r="S386" s="140">
        <v>0.21199999999999999</v>
      </c>
      <c r="T386" s="140">
        <f>S386*H386</f>
        <v>52.279199999999996</v>
      </c>
      <c r="U386" s="140">
        <v>0</v>
      </c>
      <c r="V386" s="140">
        <f>U386*H386</f>
        <v>0</v>
      </c>
      <c r="W386" s="140">
        <v>1.2E-2</v>
      </c>
      <c r="X386" s="141">
        <f>W386*H386</f>
        <v>2.9592000000000001</v>
      </c>
      <c r="AR386" s="142" t="s">
        <v>144</v>
      </c>
      <c r="AT386" s="142" t="s">
        <v>139</v>
      </c>
      <c r="AU386" s="142" t="s">
        <v>86</v>
      </c>
      <c r="AY386" s="17" t="s">
        <v>136</v>
      </c>
      <c r="BE386" s="143">
        <f>IF(O386="základní",K386,0)</f>
        <v>0</v>
      </c>
      <c r="BF386" s="143">
        <f>IF(O386="snížená",K386,0)</f>
        <v>0</v>
      </c>
      <c r="BG386" s="143">
        <f>IF(O386="zákl. přenesená",K386,0)</f>
        <v>0</v>
      </c>
      <c r="BH386" s="143">
        <f>IF(O386="sníž. přenesená",K386,0)</f>
        <v>0</v>
      </c>
      <c r="BI386" s="143">
        <f>IF(O386="nulová",K386,0)</f>
        <v>0</v>
      </c>
      <c r="BJ386" s="17" t="s">
        <v>84</v>
      </c>
      <c r="BK386" s="143">
        <f>ROUND(P386*H386,2)</f>
        <v>0</v>
      </c>
      <c r="BL386" s="17" t="s">
        <v>144</v>
      </c>
      <c r="BM386" s="142" t="s">
        <v>337</v>
      </c>
    </row>
    <row r="387" spans="2:65" s="12" customFormat="1" ht="22.5">
      <c r="B387" s="144"/>
      <c r="D387" s="145" t="s">
        <v>146</v>
      </c>
      <c r="E387" s="146" t="s">
        <v>1</v>
      </c>
      <c r="F387" s="147" t="s">
        <v>338</v>
      </c>
      <c r="H387" s="146" t="s">
        <v>1</v>
      </c>
      <c r="M387" s="144"/>
      <c r="N387" s="148"/>
      <c r="X387" s="149"/>
      <c r="AT387" s="146" t="s">
        <v>146</v>
      </c>
      <c r="AU387" s="146" t="s">
        <v>86</v>
      </c>
      <c r="AV387" s="12" t="s">
        <v>84</v>
      </c>
      <c r="AW387" s="12" t="s">
        <v>5</v>
      </c>
      <c r="AX387" s="12" t="s">
        <v>76</v>
      </c>
      <c r="AY387" s="146" t="s">
        <v>136</v>
      </c>
    </row>
    <row r="388" spans="2:65" s="13" customFormat="1">
      <c r="B388" s="150"/>
      <c r="D388" s="145" t="s">
        <v>146</v>
      </c>
      <c r="E388" s="151" t="s">
        <v>1</v>
      </c>
      <c r="F388" s="152" t="s">
        <v>339</v>
      </c>
      <c r="H388" s="153">
        <v>246.6</v>
      </c>
      <c r="M388" s="150"/>
      <c r="N388" s="154"/>
      <c r="X388" s="155"/>
      <c r="AT388" s="151" t="s">
        <v>146</v>
      </c>
      <c r="AU388" s="151" t="s">
        <v>86</v>
      </c>
      <c r="AV388" s="13" t="s">
        <v>86</v>
      </c>
      <c r="AW388" s="13" t="s">
        <v>5</v>
      </c>
      <c r="AX388" s="13" t="s">
        <v>76</v>
      </c>
      <c r="AY388" s="151" t="s">
        <v>136</v>
      </c>
    </row>
    <row r="389" spans="2:65" s="14" customFormat="1">
      <c r="B389" s="156"/>
      <c r="D389" s="145" t="s">
        <v>146</v>
      </c>
      <c r="E389" s="157" t="s">
        <v>1</v>
      </c>
      <c r="F389" s="158" t="s">
        <v>158</v>
      </c>
      <c r="H389" s="159">
        <v>246.6</v>
      </c>
      <c r="M389" s="156"/>
      <c r="N389" s="160"/>
      <c r="X389" s="161"/>
      <c r="AT389" s="157" t="s">
        <v>146</v>
      </c>
      <c r="AU389" s="157" t="s">
        <v>86</v>
      </c>
      <c r="AV389" s="14" t="s">
        <v>144</v>
      </c>
      <c r="AW389" s="14" t="s">
        <v>5</v>
      </c>
      <c r="AX389" s="14" t="s">
        <v>84</v>
      </c>
      <c r="AY389" s="157" t="s">
        <v>136</v>
      </c>
    </row>
    <row r="390" spans="2:65" s="1" customFormat="1" ht="55.5" customHeight="1">
      <c r="B390" s="29"/>
      <c r="C390" s="131" t="s">
        <v>340</v>
      </c>
      <c r="D390" s="131" t="s">
        <v>139</v>
      </c>
      <c r="E390" s="132" t="s">
        <v>341</v>
      </c>
      <c r="F390" s="133" t="s">
        <v>342</v>
      </c>
      <c r="G390" s="134" t="s">
        <v>142</v>
      </c>
      <c r="H390" s="135">
        <v>1361.0260000000001</v>
      </c>
      <c r="I390" s="136">
        <v>0</v>
      </c>
      <c r="J390" s="136">
        <v>0</v>
      </c>
      <c r="K390" s="136">
        <f>ROUND(P390*H390,2)</f>
        <v>0</v>
      </c>
      <c r="L390" s="133" t="s">
        <v>1</v>
      </c>
      <c r="M390" s="29"/>
      <c r="N390" s="137" t="s">
        <v>1</v>
      </c>
      <c r="O390" s="138" t="s">
        <v>39</v>
      </c>
      <c r="P390" s="139">
        <f>I390+J390</f>
        <v>0</v>
      </c>
      <c r="Q390" s="139">
        <f>ROUND(I390*H390,2)</f>
        <v>0</v>
      </c>
      <c r="R390" s="139">
        <f>ROUND(J390*H390,2)</f>
        <v>0</v>
      </c>
      <c r="S390" s="140">
        <v>0.22</v>
      </c>
      <c r="T390" s="140">
        <f>S390*H390</f>
        <v>299.42572000000001</v>
      </c>
      <c r="U390" s="140">
        <v>0</v>
      </c>
      <c r="V390" s="140">
        <f>U390*H390</f>
        <v>0</v>
      </c>
      <c r="W390" s="140">
        <v>1.4999999999999999E-2</v>
      </c>
      <c r="X390" s="141">
        <f>W390*H390</f>
        <v>20.415389999999999</v>
      </c>
      <c r="AR390" s="142" t="s">
        <v>144</v>
      </c>
      <c r="AT390" s="142" t="s">
        <v>139</v>
      </c>
      <c r="AU390" s="142" t="s">
        <v>86</v>
      </c>
      <c r="AY390" s="17" t="s">
        <v>136</v>
      </c>
      <c r="BE390" s="143">
        <f>IF(O390="základní",K390,0)</f>
        <v>0</v>
      </c>
      <c r="BF390" s="143">
        <f>IF(O390="snížená",K390,0)</f>
        <v>0</v>
      </c>
      <c r="BG390" s="143">
        <f>IF(O390="zákl. přenesená",K390,0)</f>
        <v>0</v>
      </c>
      <c r="BH390" s="143">
        <f>IF(O390="sníž. přenesená",K390,0)</f>
        <v>0</v>
      </c>
      <c r="BI390" s="143">
        <f>IF(O390="nulová",K390,0)</f>
        <v>0</v>
      </c>
      <c r="BJ390" s="17" t="s">
        <v>84</v>
      </c>
      <c r="BK390" s="143">
        <f>ROUND(P390*H390,2)</f>
        <v>0</v>
      </c>
      <c r="BL390" s="17" t="s">
        <v>144</v>
      </c>
      <c r="BM390" s="142" t="s">
        <v>343</v>
      </c>
    </row>
    <row r="391" spans="2:65" s="13" customFormat="1">
      <c r="B391" s="150"/>
      <c r="D391" s="145" t="s">
        <v>146</v>
      </c>
      <c r="E391" s="151" t="s">
        <v>1</v>
      </c>
      <c r="F391" s="152" t="s">
        <v>198</v>
      </c>
      <c r="H391" s="153">
        <v>282.774</v>
      </c>
      <c r="M391" s="150"/>
      <c r="N391" s="154"/>
      <c r="X391" s="155"/>
      <c r="AT391" s="151" t="s">
        <v>146</v>
      </c>
      <c r="AU391" s="151" t="s">
        <v>86</v>
      </c>
      <c r="AV391" s="13" t="s">
        <v>86</v>
      </c>
      <c r="AW391" s="13" t="s">
        <v>5</v>
      </c>
      <c r="AX391" s="13" t="s">
        <v>76</v>
      </c>
      <c r="AY391" s="151" t="s">
        <v>136</v>
      </c>
    </row>
    <row r="392" spans="2:65" s="13" customFormat="1">
      <c r="B392" s="150"/>
      <c r="D392" s="145" t="s">
        <v>146</v>
      </c>
      <c r="E392" s="151" t="s">
        <v>1</v>
      </c>
      <c r="F392" s="152" t="s">
        <v>204</v>
      </c>
      <c r="H392" s="153">
        <v>1022.977</v>
      </c>
      <c r="M392" s="150"/>
      <c r="N392" s="154"/>
      <c r="X392" s="155"/>
      <c r="AT392" s="151" t="s">
        <v>146</v>
      </c>
      <c r="AU392" s="151" t="s">
        <v>86</v>
      </c>
      <c r="AV392" s="13" t="s">
        <v>86</v>
      </c>
      <c r="AW392" s="13" t="s">
        <v>5</v>
      </c>
      <c r="AX392" s="13" t="s">
        <v>76</v>
      </c>
      <c r="AY392" s="151" t="s">
        <v>136</v>
      </c>
    </row>
    <row r="393" spans="2:65" s="13" customFormat="1">
      <c r="B393" s="150"/>
      <c r="D393" s="145" t="s">
        <v>146</v>
      </c>
      <c r="E393" s="151" t="s">
        <v>1</v>
      </c>
      <c r="F393" s="152" t="s">
        <v>207</v>
      </c>
      <c r="H393" s="153">
        <v>3</v>
      </c>
      <c r="M393" s="150"/>
      <c r="N393" s="154"/>
      <c r="X393" s="155"/>
      <c r="AT393" s="151" t="s">
        <v>146</v>
      </c>
      <c r="AU393" s="151" t="s">
        <v>86</v>
      </c>
      <c r="AV393" s="13" t="s">
        <v>86</v>
      </c>
      <c r="AW393" s="13" t="s">
        <v>5</v>
      </c>
      <c r="AX393" s="13" t="s">
        <v>76</v>
      </c>
      <c r="AY393" s="151" t="s">
        <v>136</v>
      </c>
    </row>
    <row r="394" spans="2:65" s="13" customFormat="1">
      <c r="B394" s="150"/>
      <c r="D394" s="145" t="s">
        <v>146</v>
      </c>
      <c r="E394" s="151" t="s">
        <v>1</v>
      </c>
      <c r="F394" s="152" t="s">
        <v>201</v>
      </c>
      <c r="H394" s="153">
        <v>45.024999999999999</v>
      </c>
      <c r="M394" s="150"/>
      <c r="N394" s="154"/>
      <c r="X394" s="155"/>
      <c r="AT394" s="151" t="s">
        <v>146</v>
      </c>
      <c r="AU394" s="151" t="s">
        <v>86</v>
      </c>
      <c r="AV394" s="13" t="s">
        <v>86</v>
      </c>
      <c r="AW394" s="13" t="s">
        <v>5</v>
      </c>
      <c r="AX394" s="13" t="s">
        <v>76</v>
      </c>
      <c r="AY394" s="151" t="s">
        <v>136</v>
      </c>
    </row>
    <row r="395" spans="2:65" s="13" customFormat="1">
      <c r="B395" s="150"/>
      <c r="D395" s="145" t="s">
        <v>146</v>
      </c>
      <c r="E395" s="151" t="s">
        <v>1</v>
      </c>
      <c r="F395" s="152" t="s">
        <v>220</v>
      </c>
      <c r="H395" s="153">
        <v>7.25</v>
      </c>
      <c r="M395" s="150"/>
      <c r="N395" s="154"/>
      <c r="X395" s="155"/>
      <c r="AT395" s="151" t="s">
        <v>146</v>
      </c>
      <c r="AU395" s="151" t="s">
        <v>86</v>
      </c>
      <c r="AV395" s="13" t="s">
        <v>86</v>
      </c>
      <c r="AW395" s="13" t="s">
        <v>5</v>
      </c>
      <c r="AX395" s="13" t="s">
        <v>76</v>
      </c>
      <c r="AY395" s="151" t="s">
        <v>136</v>
      </c>
    </row>
    <row r="396" spans="2:65" s="14" customFormat="1">
      <c r="B396" s="156"/>
      <c r="D396" s="145" t="s">
        <v>146</v>
      </c>
      <c r="E396" s="157" t="s">
        <v>1</v>
      </c>
      <c r="F396" s="158" t="s">
        <v>158</v>
      </c>
      <c r="H396" s="159">
        <v>1361.0260000000001</v>
      </c>
      <c r="M396" s="156"/>
      <c r="N396" s="160"/>
      <c r="X396" s="161"/>
      <c r="AT396" s="157" t="s">
        <v>146</v>
      </c>
      <c r="AU396" s="157" t="s">
        <v>86</v>
      </c>
      <c r="AV396" s="14" t="s">
        <v>144</v>
      </c>
      <c r="AW396" s="14" t="s">
        <v>5</v>
      </c>
      <c r="AX396" s="14" t="s">
        <v>84</v>
      </c>
      <c r="AY396" s="157" t="s">
        <v>136</v>
      </c>
    </row>
    <row r="397" spans="2:65" s="1" customFormat="1">
      <c r="B397" s="29"/>
      <c r="D397" s="145" t="s">
        <v>223</v>
      </c>
      <c r="F397" s="168" t="s">
        <v>224</v>
      </c>
      <c r="M397" s="29"/>
      <c r="N397" s="169"/>
      <c r="X397" s="53"/>
      <c r="AU397" s="17" t="s">
        <v>86</v>
      </c>
    </row>
    <row r="398" spans="2:65" s="1" customFormat="1">
      <c r="B398" s="29"/>
      <c r="D398" s="145" t="s">
        <v>223</v>
      </c>
      <c r="F398" s="170" t="s">
        <v>225</v>
      </c>
      <c r="H398" s="171">
        <v>0</v>
      </c>
      <c r="M398" s="29"/>
      <c r="N398" s="169"/>
      <c r="X398" s="53"/>
      <c r="AU398" s="17" t="s">
        <v>86</v>
      </c>
    </row>
    <row r="399" spans="2:65" s="1" customFormat="1">
      <c r="B399" s="29"/>
      <c r="D399" s="145" t="s">
        <v>223</v>
      </c>
      <c r="F399" s="170" t="s">
        <v>147</v>
      </c>
      <c r="H399" s="171">
        <v>0</v>
      </c>
      <c r="M399" s="29"/>
      <c r="N399" s="169"/>
      <c r="X399" s="53"/>
      <c r="AU399" s="17" t="s">
        <v>86</v>
      </c>
    </row>
    <row r="400" spans="2:65" s="1" customFormat="1">
      <c r="B400" s="29"/>
      <c r="D400" s="145" t="s">
        <v>223</v>
      </c>
      <c r="F400" s="170" t="s">
        <v>226</v>
      </c>
      <c r="H400" s="171">
        <v>0</v>
      </c>
      <c r="M400" s="29"/>
      <c r="N400" s="169"/>
      <c r="X400" s="53"/>
      <c r="AU400" s="17" t="s">
        <v>86</v>
      </c>
    </row>
    <row r="401" spans="2:47" s="1" customFormat="1">
      <c r="B401" s="29"/>
      <c r="D401" s="145" t="s">
        <v>223</v>
      </c>
      <c r="F401" s="170" t="s">
        <v>227</v>
      </c>
      <c r="H401" s="171">
        <v>43.938000000000002</v>
      </c>
      <c r="M401" s="29"/>
      <c r="N401" s="169"/>
      <c r="X401" s="53"/>
      <c r="AU401" s="17" t="s">
        <v>86</v>
      </c>
    </row>
    <row r="402" spans="2:47" s="1" customFormat="1">
      <c r="B402" s="29"/>
      <c r="D402" s="145" t="s">
        <v>223</v>
      </c>
      <c r="F402" s="170" t="s">
        <v>150</v>
      </c>
      <c r="H402" s="171">
        <v>0</v>
      </c>
      <c r="M402" s="29"/>
      <c r="N402" s="169"/>
      <c r="X402" s="53"/>
      <c r="AU402" s="17" t="s">
        <v>86</v>
      </c>
    </row>
    <row r="403" spans="2:47" s="1" customFormat="1">
      <c r="B403" s="29"/>
      <c r="D403" s="145" t="s">
        <v>223</v>
      </c>
      <c r="F403" s="170" t="s">
        <v>226</v>
      </c>
      <c r="H403" s="171">
        <v>0</v>
      </c>
      <c r="M403" s="29"/>
      <c r="N403" s="169"/>
      <c r="X403" s="53"/>
      <c r="AU403" s="17" t="s">
        <v>86</v>
      </c>
    </row>
    <row r="404" spans="2:47" s="1" customFormat="1">
      <c r="B404" s="29"/>
      <c r="D404" s="145" t="s">
        <v>223</v>
      </c>
      <c r="F404" s="170" t="s">
        <v>228</v>
      </c>
      <c r="H404" s="171">
        <v>77.707999999999998</v>
      </c>
      <c r="M404" s="29"/>
      <c r="N404" s="169"/>
      <c r="X404" s="53"/>
      <c r="AU404" s="17" t="s">
        <v>86</v>
      </c>
    </row>
    <row r="405" spans="2:47" s="1" customFormat="1">
      <c r="B405" s="29"/>
      <c r="D405" s="145" t="s">
        <v>223</v>
      </c>
      <c r="F405" s="170" t="s">
        <v>152</v>
      </c>
      <c r="H405" s="171">
        <v>0</v>
      </c>
      <c r="M405" s="29"/>
      <c r="N405" s="169"/>
      <c r="X405" s="53"/>
      <c r="AU405" s="17" t="s">
        <v>86</v>
      </c>
    </row>
    <row r="406" spans="2:47" s="1" customFormat="1">
      <c r="B406" s="29"/>
      <c r="D406" s="145" t="s">
        <v>223</v>
      </c>
      <c r="F406" s="170" t="s">
        <v>226</v>
      </c>
      <c r="H406" s="171">
        <v>0</v>
      </c>
      <c r="M406" s="29"/>
      <c r="N406" s="169"/>
      <c r="X406" s="53"/>
      <c r="AU406" s="17" t="s">
        <v>86</v>
      </c>
    </row>
    <row r="407" spans="2:47" s="1" customFormat="1">
      <c r="B407" s="29"/>
      <c r="D407" s="145" t="s">
        <v>223</v>
      </c>
      <c r="F407" s="170" t="s">
        <v>229</v>
      </c>
      <c r="H407" s="171">
        <v>92.727999999999994</v>
      </c>
      <c r="M407" s="29"/>
      <c r="N407" s="169"/>
      <c r="X407" s="53"/>
      <c r="AU407" s="17" t="s">
        <v>86</v>
      </c>
    </row>
    <row r="408" spans="2:47" s="1" customFormat="1">
      <c r="B408" s="29"/>
      <c r="D408" s="145" t="s">
        <v>223</v>
      </c>
      <c r="F408" s="170" t="s">
        <v>154</v>
      </c>
      <c r="H408" s="171">
        <v>0</v>
      </c>
      <c r="M408" s="29"/>
      <c r="N408" s="169"/>
      <c r="X408" s="53"/>
      <c r="AU408" s="17" t="s">
        <v>86</v>
      </c>
    </row>
    <row r="409" spans="2:47" s="1" customFormat="1">
      <c r="B409" s="29"/>
      <c r="D409" s="145" t="s">
        <v>223</v>
      </c>
      <c r="F409" s="170" t="s">
        <v>226</v>
      </c>
      <c r="H409" s="171">
        <v>0</v>
      </c>
      <c r="M409" s="29"/>
      <c r="N409" s="169"/>
      <c r="X409" s="53"/>
      <c r="AU409" s="17" t="s">
        <v>86</v>
      </c>
    </row>
    <row r="410" spans="2:47" s="1" customFormat="1">
      <c r="B410" s="29"/>
      <c r="D410" s="145" t="s">
        <v>223</v>
      </c>
      <c r="F410" s="170" t="s">
        <v>230</v>
      </c>
      <c r="H410" s="171">
        <v>68.400000000000006</v>
      </c>
      <c r="M410" s="29"/>
      <c r="N410" s="169"/>
      <c r="X410" s="53"/>
      <c r="AU410" s="17" t="s">
        <v>86</v>
      </c>
    </row>
    <row r="411" spans="2:47" s="1" customFormat="1">
      <c r="B411" s="29"/>
      <c r="D411" s="145" t="s">
        <v>223</v>
      </c>
      <c r="F411" s="170" t="s">
        <v>158</v>
      </c>
      <c r="H411" s="171">
        <v>282.774</v>
      </c>
      <c r="M411" s="29"/>
      <c r="N411" s="169"/>
      <c r="X411" s="53"/>
      <c r="AU411" s="17" t="s">
        <v>86</v>
      </c>
    </row>
    <row r="412" spans="2:47" s="1" customFormat="1">
      <c r="B412" s="29"/>
      <c r="D412" s="145" t="s">
        <v>223</v>
      </c>
      <c r="F412" s="168" t="s">
        <v>231</v>
      </c>
      <c r="M412" s="29"/>
      <c r="N412" s="169"/>
      <c r="X412" s="53"/>
      <c r="AU412" s="17" t="s">
        <v>86</v>
      </c>
    </row>
    <row r="413" spans="2:47" s="1" customFormat="1">
      <c r="B413" s="29"/>
      <c r="D413" s="145" t="s">
        <v>223</v>
      </c>
      <c r="F413" s="170" t="s">
        <v>225</v>
      </c>
      <c r="H413" s="171">
        <v>0</v>
      </c>
      <c r="M413" s="29"/>
      <c r="N413" s="169"/>
      <c r="X413" s="53"/>
      <c r="AU413" s="17" t="s">
        <v>86</v>
      </c>
    </row>
    <row r="414" spans="2:47" s="1" customFormat="1">
      <c r="B414" s="29"/>
      <c r="D414" s="145" t="s">
        <v>223</v>
      </c>
      <c r="F414" s="170" t="s">
        <v>232</v>
      </c>
      <c r="H414" s="171">
        <v>0</v>
      </c>
      <c r="M414" s="29"/>
      <c r="N414" s="169"/>
      <c r="X414" s="53"/>
      <c r="AU414" s="17" t="s">
        <v>86</v>
      </c>
    </row>
    <row r="415" spans="2:47" s="1" customFormat="1">
      <c r="B415" s="29"/>
      <c r="D415" s="145" t="s">
        <v>223</v>
      </c>
      <c r="F415" s="170" t="s">
        <v>233</v>
      </c>
      <c r="H415" s="171">
        <v>0</v>
      </c>
      <c r="M415" s="29"/>
      <c r="N415" s="169"/>
      <c r="X415" s="53"/>
      <c r="AU415" s="17" t="s">
        <v>86</v>
      </c>
    </row>
    <row r="416" spans="2:47" s="1" customFormat="1">
      <c r="B416" s="29"/>
      <c r="D416" s="145" t="s">
        <v>223</v>
      </c>
      <c r="F416" s="170" t="s">
        <v>234</v>
      </c>
      <c r="H416" s="171">
        <v>0</v>
      </c>
      <c r="M416" s="29"/>
      <c r="N416" s="169"/>
      <c r="X416" s="53"/>
      <c r="AU416" s="17" t="s">
        <v>86</v>
      </c>
    </row>
    <row r="417" spans="2:47" s="1" customFormat="1">
      <c r="B417" s="29"/>
      <c r="D417" s="145" t="s">
        <v>223</v>
      </c>
      <c r="F417" s="170" t="s">
        <v>235</v>
      </c>
      <c r="H417" s="171">
        <v>178.19200000000001</v>
      </c>
      <c r="M417" s="29"/>
      <c r="N417" s="169"/>
      <c r="X417" s="53"/>
      <c r="AU417" s="17" t="s">
        <v>86</v>
      </c>
    </row>
    <row r="418" spans="2:47" s="1" customFormat="1">
      <c r="B418" s="29"/>
      <c r="D418" s="145" t="s">
        <v>223</v>
      </c>
      <c r="F418" s="170" t="s">
        <v>236</v>
      </c>
      <c r="H418" s="171">
        <v>0</v>
      </c>
      <c r="M418" s="29"/>
      <c r="N418" s="169"/>
      <c r="X418" s="53"/>
      <c r="AU418" s="17" t="s">
        <v>86</v>
      </c>
    </row>
    <row r="419" spans="2:47" s="1" customFormat="1">
      <c r="B419" s="29"/>
      <c r="D419" s="145" t="s">
        <v>223</v>
      </c>
      <c r="F419" s="170" t="s">
        <v>237</v>
      </c>
      <c r="H419" s="171">
        <v>51.009</v>
      </c>
      <c r="M419" s="29"/>
      <c r="N419" s="169"/>
      <c r="X419" s="53"/>
      <c r="AU419" s="17" t="s">
        <v>86</v>
      </c>
    </row>
    <row r="420" spans="2:47" s="1" customFormat="1">
      <c r="B420" s="29"/>
      <c r="D420" s="145" t="s">
        <v>223</v>
      </c>
      <c r="F420" s="170" t="s">
        <v>150</v>
      </c>
      <c r="H420" s="171">
        <v>0</v>
      </c>
      <c r="M420" s="29"/>
      <c r="N420" s="169"/>
      <c r="X420" s="53"/>
      <c r="AU420" s="17" t="s">
        <v>86</v>
      </c>
    </row>
    <row r="421" spans="2:47" s="1" customFormat="1">
      <c r="B421" s="29"/>
      <c r="D421" s="145" t="s">
        <v>223</v>
      </c>
      <c r="F421" s="170" t="s">
        <v>234</v>
      </c>
      <c r="H421" s="171">
        <v>0</v>
      </c>
      <c r="M421" s="29"/>
      <c r="N421" s="169"/>
      <c r="X421" s="53"/>
      <c r="AU421" s="17" t="s">
        <v>86</v>
      </c>
    </row>
    <row r="422" spans="2:47" s="1" customFormat="1">
      <c r="B422" s="29"/>
      <c r="D422" s="145" t="s">
        <v>223</v>
      </c>
      <c r="F422" s="170" t="s">
        <v>238</v>
      </c>
      <c r="H422" s="171">
        <v>269.60000000000002</v>
      </c>
      <c r="M422" s="29"/>
      <c r="N422" s="169"/>
      <c r="X422" s="53"/>
      <c r="AU422" s="17" t="s">
        <v>86</v>
      </c>
    </row>
    <row r="423" spans="2:47" s="1" customFormat="1">
      <c r="B423" s="29"/>
      <c r="D423" s="145" t="s">
        <v>223</v>
      </c>
      <c r="F423" s="170" t="s">
        <v>236</v>
      </c>
      <c r="H423" s="171">
        <v>0</v>
      </c>
      <c r="M423" s="29"/>
      <c r="N423" s="169"/>
      <c r="X423" s="53"/>
      <c r="AU423" s="17" t="s">
        <v>86</v>
      </c>
    </row>
    <row r="424" spans="2:47" s="1" customFormat="1">
      <c r="B424" s="29"/>
      <c r="D424" s="145" t="s">
        <v>223</v>
      </c>
      <c r="F424" s="170" t="s">
        <v>239</v>
      </c>
      <c r="H424" s="171">
        <v>117.675</v>
      </c>
      <c r="M424" s="29"/>
      <c r="N424" s="169"/>
      <c r="X424" s="53"/>
      <c r="AU424" s="17" t="s">
        <v>86</v>
      </c>
    </row>
    <row r="425" spans="2:47" s="1" customFormat="1">
      <c r="B425" s="29"/>
      <c r="D425" s="145" t="s">
        <v>223</v>
      </c>
      <c r="F425" s="170" t="s">
        <v>152</v>
      </c>
      <c r="H425" s="171">
        <v>0</v>
      </c>
      <c r="M425" s="29"/>
      <c r="N425" s="169"/>
      <c r="X425" s="53"/>
      <c r="AU425" s="17" t="s">
        <v>86</v>
      </c>
    </row>
    <row r="426" spans="2:47" s="1" customFormat="1">
      <c r="B426" s="29"/>
      <c r="D426" s="145" t="s">
        <v>223</v>
      </c>
      <c r="F426" s="170" t="s">
        <v>240</v>
      </c>
      <c r="H426" s="171">
        <v>0</v>
      </c>
      <c r="M426" s="29"/>
      <c r="N426" s="169"/>
      <c r="X426" s="53"/>
      <c r="AU426" s="17" t="s">
        <v>86</v>
      </c>
    </row>
    <row r="427" spans="2:47" s="1" customFormat="1">
      <c r="B427" s="29"/>
      <c r="D427" s="145" t="s">
        <v>223</v>
      </c>
      <c r="F427" s="170" t="s">
        <v>241</v>
      </c>
      <c r="H427" s="171">
        <v>60.018000000000001</v>
      </c>
      <c r="M427" s="29"/>
      <c r="N427" s="169"/>
      <c r="X427" s="53"/>
      <c r="AU427" s="17" t="s">
        <v>86</v>
      </c>
    </row>
    <row r="428" spans="2:47" s="1" customFormat="1">
      <c r="B428" s="29"/>
      <c r="D428" s="145" t="s">
        <v>223</v>
      </c>
      <c r="F428" s="170" t="s">
        <v>242</v>
      </c>
      <c r="H428" s="171">
        <v>0</v>
      </c>
      <c r="M428" s="29"/>
      <c r="N428" s="169"/>
      <c r="X428" s="53"/>
      <c r="AU428" s="17" t="s">
        <v>86</v>
      </c>
    </row>
    <row r="429" spans="2:47" s="1" customFormat="1">
      <c r="B429" s="29"/>
      <c r="D429" s="145" t="s">
        <v>223</v>
      </c>
      <c r="F429" s="170" t="s">
        <v>243</v>
      </c>
      <c r="H429" s="171">
        <v>9</v>
      </c>
      <c r="M429" s="29"/>
      <c r="N429" s="169"/>
      <c r="X429" s="53"/>
      <c r="AU429" s="17" t="s">
        <v>86</v>
      </c>
    </row>
    <row r="430" spans="2:47" s="1" customFormat="1">
      <c r="B430" s="29"/>
      <c r="D430" s="145" t="s">
        <v>223</v>
      </c>
      <c r="F430" s="170" t="s">
        <v>244</v>
      </c>
      <c r="H430" s="171">
        <v>0</v>
      </c>
      <c r="M430" s="29"/>
      <c r="N430" s="169"/>
      <c r="X430" s="53"/>
      <c r="AU430" s="17" t="s">
        <v>86</v>
      </c>
    </row>
    <row r="431" spans="2:47" s="1" customFormat="1">
      <c r="B431" s="29"/>
      <c r="D431" s="145" t="s">
        <v>223</v>
      </c>
      <c r="F431" s="170" t="s">
        <v>245</v>
      </c>
      <c r="H431" s="171">
        <v>30.102</v>
      </c>
      <c r="M431" s="29"/>
      <c r="N431" s="169"/>
      <c r="X431" s="53"/>
      <c r="AU431" s="17" t="s">
        <v>86</v>
      </c>
    </row>
    <row r="432" spans="2:47" s="1" customFormat="1">
      <c r="B432" s="29"/>
      <c r="D432" s="145" t="s">
        <v>223</v>
      </c>
      <c r="F432" s="170" t="s">
        <v>236</v>
      </c>
      <c r="H432" s="171">
        <v>0</v>
      </c>
      <c r="M432" s="29"/>
      <c r="N432" s="169"/>
      <c r="X432" s="53"/>
      <c r="AU432" s="17" t="s">
        <v>86</v>
      </c>
    </row>
    <row r="433" spans="2:47" s="1" customFormat="1">
      <c r="B433" s="29"/>
      <c r="D433" s="145" t="s">
        <v>223</v>
      </c>
      <c r="F433" s="170" t="s">
        <v>246</v>
      </c>
      <c r="H433" s="171">
        <v>2.5659999999999998</v>
      </c>
      <c r="M433" s="29"/>
      <c r="N433" s="169"/>
      <c r="X433" s="53"/>
      <c r="AU433" s="17" t="s">
        <v>86</v>
      </c>
    </row>
    <row r="434" spans="2:47" s="1" customFormat="1">
      <c r="B434" s="29"/>
      <c r="D434" s="145" t="s">
        <v>223</v>
      </c>
      <c r="F434" s="170" t="s">
        <v>154</v>
      </c>
      <c r="H434" s="171">
        <v>0</v>
      </c>
      <c r="M434" s="29"/>
      <c r="N434" s="169"/>
      <c r="X434" s="53"/>
      <c r="AU434" s="17" t="s">
        <v>86</v>
      </c>
    </row>
    <row r="435" spans="2:47" s="1" customFormat="1">
      <c r="B435" s="29"/>
      <c r="D435" s="145" t="s">
        <v>223</v>
      </c>
      <c r="F435" s="170" t="s">
        <v>234</v>
      </c>
      <c r="H435" s="171">
        <v>0</v>
      </c>
      <c r="M435" s="29"/>
      <c r="N435" s="169"/>
      <c r="X435" s="53"/>
      <c r="AU435" s="17" t="s">
        <v>86</v>
      </c>
    </row>
    <row r="436" spans="2:47" s="1" customFormat="1">
      <c r="B436" s="29"/>
      <c r="D436" s="145" t="s">
        <v>223</v>
      </c>
      <c r="F436" s="170" t="s">
        <v>247</v>
      </c>
      <c r="H436" s="171">
        <v>249.24</v>
      </c>
      <c r="M436" s="29"/>
      <c r="N436" s="169"/>
      <c r="X436" s="53"/>
      <c r="AU436" s="17" t="s">
        <v>86</v>
      </c>
    </row>
    <row r="437" spans="2:47" s="1" customFormat="1">
      <c r="B437" s="29"/>
      <c r="D437" s="145" t="s">
        <v>223</v>
      </c>
      <c r="F437" s="170" t="s">
        <v>236</v>
      </c>
      <c r="H437" s="171">
        <v>0</v>
      </c>
      <c r="M437" s="29"/>
      <c r="N437" s="169"/>
      <c r="X437" s="53"/>
      <c r="AU437" s="17" t="s">
        <v>86</v>
      </c>
    </row>
    <row r="438" spans="2:47" s="1" customFormat="1">
      <c r="B438" s="29"/>
      <c r="D438" s="145" t="s">
        <v>223</v>
      </c>
      <c r="F438" s="170" t="s">
        <v>248</v>
      </c>
      <c r="H438" s="171">
        <v>55.575000000000003</v>
      </c>
      <c r="M438" s="29"/>
      <c r="N438" s="169"/>
      <c r="X438" s="53"/>
      <c r="AU438" s="17" t="s">
        <v>86</v>
      </c>
    </row>
    <row r="439" spans="2:47" s="1" customFormat="1">
      <c r="B439" s="29"/>
      <c r="D439" s="145" t="s">
        <v>223</v>
      </c>
      <c r="F439" s="170" t="s">
        <v>158</v>
      </c>
      <c r="H439" s="171">
        <v>1022.977</v>
      </c>
      <c r="M439" s="29"/>
      <c r="N439" s="169"/>
      <c r="X439" s="53"/>
      <c r="AU439" s="17" t="s">
        <v>86</v>
      </c>
    </row>
    <row r="440" spans="2:47" s="1" customFormat="1">
      <c r="B440" s="29"/>
      <c r="D440" s="145" t="s">
        <v>223</v>
      </c>
      <c r="F440" s="168" t="s">
        <v>249</v>
      </c>
      <c r="M440" s="29"/>
      <c r="N440" s="169"/>
      <c r="X440" s="53"/>
      <c r="AU440" s="17" t="s">
        <v>86</v>
      </c>
    </row>
    <row r="441" spans="2:47" s="1" customFormat="1">
      <c r="B441" s="29"/>
      <c r="D441" s="145" t="s">
        <v>223</v>
      </c>
      <c r="F441" s="170" t="s">
        <v>225</v>
      </c>
      <c r="H441" s="171">
        <v>0</v>
      </c>
      <c r="M441" s="29"/>
      <c r="N441" s="169"/>
      <c r="X441" s="53"/>
      <c r="AU441" s="17" t="s">
        <v>86</v>
      </c>
    </row>
    <row r="442" spans="2:47" s="1" customFormat="1">
      <c r="B442" s="29"/>
      <c r="D442" s="145" t="s">
        <v>223</v>
      </c>
      <c r="F442" s="170" t="s">
        <v>152</v>
      </c>
      <c r="H442" s="171">
        <v>0</v>
      </c>
      <c r="M442" s="29"/>
      <c r="N442" s="169"/>
      <c r="X442" s="53"/>
      <c r="AU442" s="17" t="s">
        <v>86</v>
      </c>
    </row>
    <row r="443" spans="2:47" s="1" customFormat="1">
      <c r="B443" s="29"/>
      <c r="D443" s="145" t="s">
        <v>223</v>
      </c>
      <c r="F443" s="170" t="s">
        <v>250</v>
      </c>
      <c r="H443" s="171">
        <v>0</v>
      </c>
      <c r="M443" s="29"/>
      <c r="N443" s="169"/>
      <c r="X443" s="53"/>
      <c r="AU443" s="17" t="s">
        <v>86</v>
      </c>
    </row>
    <row r="444" spans="2:47" s="1" customFormat="1">
      <c r="B444" s="29"/>
      <c r="D444" s="145" t="s">
        <v>223</v>
      </c>
      <c r="F444" s="170" t="s">
        <v>251</v>
      </c>
      <c r="H444" s="171">
        <v>3</v>
      </c>
      <c r="M444" s="29"/>
      <c r="N444" s="169"/>
      <c r="X444" s="53"/>
      <c r="AU444" s="17" t="s">
        <v>86</v>
      </c>
    </row>
    <row r="445" spans="2:47" s="1" customFormat="1">
      <c r="B445" s="29"/>
      <c r="D445" s="145" t="s">
        <v>223</v>
      </c>
      <c r="F445" s="170" t="s">
        <v>158</v>
      </c>
      <c r="H445" s="171">
        <v>3</v>
      </c>
      <c r="M445" s="29"/>
      <c r="N445" s="169"/>
      <c r="X445" s="53"/>
      <c r="AU445" s="17" t="s">
        <v>86</v>
      </c>
    </row>
    <row r="446" spans="2:47" s="1" customFormat="1">
      <c r="B446" s="29"/>
      <c r="D446" s="145" t="s">
        <v>223</v>
      </c>
      <c r="F446" s="168" t="s">
        <v>252</v>
      </c>
      <c r="M446" s="29"/>
      <c r="N446" s="169"/>
      <c r="X446" s="53"/>
      <c r="AU446" s="17" t="s">
        <v>86</v>
      </c>
    </row>
    <row r="447" spans="2:47" s="1" customFormat="1">
      <c r="B447" s="29"/>
      <c r="D447" s="145" t="s">
        <v>223</v>
      </c>
      <c r="F447" s="170" t="s">
        <v>225</v>
      </c>
      <c r="H447" s="171">
        <v>0</v>
      </c>
      <c r="M447" s="29"/>
      <c r="N447" s="169"/>
      <c r="X447" s="53"/>
      <c r="AU447" s="17" t="s">
        <v>86</v>
      </c>
    </row>
    <row r="448" spans="2:47" s="1" customFormat="1">
      <c r="B448" s="29"/>
      <c r="D448" s="145" t="s">
        <v>223</v>
      </c>
      <c r="F448" s="170" t="s">
        <v>253</v>
      </c>
      <c r="H448" s="171">
        <v>0</v>
      </c>
      <c r="M448" s="29"/>
      <c r="N448" s="169"/>
      <c r="X448" s="53"/>
      <c r="AU448" s="17" t="s">
        <v>86</v>
      </c>
    </row>
    <row r="449" spans="2:47" s="1" customFormat="1">
      <c r="B449" s="29"/>
      <c r="D449" s="145" t="s">
        <v>223</v>
      </c>
      <c r="F449" s="170" t="s">
        <v>147</v>
      </c>
      <c r="H449" s="171">
        <v>0</v>
      </c>
      <c r="M449" s="29"/>
      <c r="N449" s="169"/>
      <c r="X449" s="53"/>
      <c r="AU449" s="17" t="s">
        <v>86</v>
      </c>
    </row>
    <row r="450" spans="2:47" s="1" customFormat="1">
      <c r="B450" s="29"/>
      <c r="D450" s="145" t="s">
        <v>223</v>
      </c>
      <c r="F450" s="170" t="s">
        <v>254</v>
      </c>
      <c r="H450" s="171">
        <v>0</v>
      </c>
      <c r="M450" s="29"/>
      <c r="N450" s="169"/>
      <c r="X450" s="53"/>
      <c r="AU450" s="17" t="s">
        <v>86</v>
      </c>
    </row>
    <row r="451" spans="2:47" s="1" customFormat="1">
      <c r="B451" s="29"/>
      <c r="D451" s="145" t="s">
        <v>223</v>
      </c>
      <c r="F451" s="170" t="s">
        <v>255</v>
      </c>
      <c r="H451" s="171">
        <v>3.3330000000000002</v>
      </c>
      <c r="M451" s="29"/>
      <c r="N451" s="169"/>
      <c r="X451" s="53"/>
      <c r="AU451" s="17" t="s">
        <v>86</v>
      </c>
    </row>
    <row r="452" spans="2:47" s="1" customFormat="1">
      <c r="B452" s="29"/>
      <c r="D452" s="145" t="s">
        <v>223</v>
      </c>
      <c r="F452" s="170" t="s">
        <v>256</v>
      </c>
      <c r="H452" s="171">
        <v>0</v>
      </c>
      <c r="M452" s="29"/>
      <c r="N452" s="169"/>
      <c r="X452" s="53"/>
      <c r="AU452" s="17" t="s">
        <v>86</v>
      </c>
    </row>
    <row r="453" spans="2:47" s="1" customFormat="1">
      <c r="B453" s="29"/>
      <c r="D453" s="145" t="s">
        <v>223</v>
      </c>
      <c r="F453" s="170" t="s">
        <v>257</v>
      </c>
      <c r="H453" s="171">
        <v>5.7409999999999997</v>
      </c>
      <c r="M453" s="29"/>
      <c r="N453" s="169"/>
      <c r="X453" s="53"/>
      <c r="AU453" s="17" t="s">
        <v>86</v>
      </c>
    </row>
    <row r="454" spans="2:47" s="1" customFormat="1">
      <c r="B454" s="29"/>
      <c r="D454" s="145" t="s">
        <v>223</v>
      </c>
      <c r="F454" s="170" t="s">
        <v>150</v>
      </c>
      <c r="H454" s="171">
        <v>0</v>
      </c>
      <c r="M454" s="29"/>
      <c r="N454" s="169"/>
      <c r="X454" s="53"/>
      <c r="AU454" s="17" t="s">
        <v>86</v>
      </c>
    </row>
    <row r="455" spans="2:47" s="1" customFormat="1">
      <c r="B455" s="29"/>
      <c r="D455" s="145" t="s">
        <v>223</v>
      </c>
      <c r="F455" s="170" t="s">
        <v>256</v>
      </c>
      <c r="H455" s="171">
        <v>0</v>
      </c>
      <c r="M455" s="29"/>
      <c r="N455" s="169"/>
      <c r="X455" s="53"/>
      <c r="AU455" s="17" t="s">
        <v>86</v>
      </c>
    </row>
    <row r="456" spans="2:47" s="1" customFormat="1">
      <c r="B456" s="29"/>
      <c r="D456" s="145" t="s">
        <v>223</v>
      </c>
      <c r="F456" s="170" t="s">
        <v>258</v>
      </c>
      <c r="H456" s="171">
        <v>16.518000000000001</v>
      </c>
      <c r="M456" s="29"/>
      <c r="N456" s="169"/>
      <c r="X456" s="53"/>
      <c r="AU456" s="17" t="s">
        <v>86</v>
      </c>
    </row>
    <row r="457" spans="2:47" s="1" customFormat="1">
      <c r="B457" s="29"/>
      <c r="D457" s="145" t="s">
        <v>223</v>
      </c>
      <c r="F457" s="170" t="s">
        <v>259</v>
      </c>
      <c r="H457" s="171">
        <v>0</v>
      </c>
      <c r="M457" s="29"/>
      <c r="N457" s="169"/>
      <c r="X457" s="53"/>
      <c r="AU457" s="17" t="s">
        <v>86</v>
      </c>
    </row>
    <row r="458" spans="2:47" s="1" customFormat="1">
      <c r="B458" s="29"/>
      <c r="D458" s="145" t="s">
        <v>223</v>
      </c>
      <c r="F458" s="170" t="s">
        <v>260</v>
      </c>
      <c r="H458" s="171">
        <v>1.752</v>
      </c>
      <c r="M458" s="29"/>
      <c r="N458" s="169"/>
      <c r="X458" s="53"/>
      <c r="AU458" s="17" t="s">
        <v>86</v>
      </c>
    </row>
    <row r="459" spans="2:47" s="1" customFormat="1">
      <c r="B459" s="29"/>
      <c r="D459" s="145" t="s">
        <v>223</v>
      </c>
      <c r="F459" s="170" t="s">
        <v>261</v>
      </c>
      <c r="H459" s="171">
        <v>0</v>
      </c>
      <c r="M459" s="29"/>
      <c r="N459" s="169"/>
      <c r="X459" s="53"/>
      <c r="AU459" s="17" t="s">
        <v>86</v>
      </c>
    </row>
    <row r="460" spans="2:47" s="1" customFormat="1">
      <c r="B460" s="29"/>
      <c r="D460" s="145" t="s">
        <v>223</v>
      </c>
      <c r="F460" s="170" t="s">
        <v>262</v>
      </c>
      <c r="H460" s="171">
        <v>5.2999999999999999E-2</v>
      </c>
      <c r="M460" s="29"/>
      <c r="N460" s="169"/>
      <c r="X460" s="53"/>
      <c r="AU460" s="17" t="s">
        <v>86</v>
      </c>
    </row>
    <row r="461" spans="2:47" s="1" customFormat="1">
      <c r="B461" s="29"/>
      <c r="D461" s="145" t="s">
        <v>223</v>
      </c>
      <c r="F461" s="170" t="s">
        <v>152</v>
      </c>
      <c r="H461" s="171">
        <v>0</v>
      </c>
      <c r="M461" s="29"/>
      <c r="N461" s="169"/>
      <c r="X461" s="53"/>
      <c r="AU461" s="17" t="s">
        <v>86</v>
      </c>
    </row>
    <row r="462" spans="2:47" s="1" customFormat="1">
      <c r="B462" s="29"/>
      <c r="D462" s="145" t="s">
        <v>223</v>
      </c>
      <c r="F462" s="170" t="s">
        <v>259</v>
      </c>
      <c r="H462" s="171">
        <v>0</v>
      </c>
      <c r="M462" s="29"/>
      <c r="N462" s="169"/>
      <c r="X462" s="53"/>
      <c r="AU462" s="17" t="s">
        <v>86</v>
      </c>
    </row>
    <row r="463" spans="2:47" s="1" customFormat="1">
      <c r="B463" s="29"/>
      <c r="D463" s="145" t="s">
        <v>223</v>
      </c>
      <c r="F463" s="170" t="s">
        <v>263</v>
      </c>
      <c r="H463" s="171">
        <v>1.631</v>
      </c>
      <c r="M463" s="29"/>
      <c r="N463" s="169"/>
      <c r="X463" s="53"/>
      <c r="AU463" s="17" t="s">
        <v>86</v>
      </c>
    </row>
    <row r="464" spans="2:47" s="1" customFormat="1">
      <c r="B464" s="29"/>
      <c r="D464" s="145" t="s">
        <v>223</v>
      </c>
      <c r="F464" s="170" t="s">
        <v>264</v>
      </c>
      <c r="H464" s="171">
        <v>0</v>
      </c>
      <c r="M464" s="29"/>
      <c r="N464" s="169"/>
      <c r="X464" s="53"/>
      <c r="AU464" s="17" t="s">
        <v>86</v>
      </c>
    </row>
    <row r="465" spans="2:65" s="1" customFormat="1">
      <c r="B465" s="29"/>
      <c r="D465" s="145" t="s">
        <v>223</v>
      </c>
      <c r="F465" s="170" t="s">
        <v>265</v>
      </c>
      <c r="H465" s="171">
        <v>1.7909999999999999</v>
      </c>
      <c r="M465" s="29"/>
      <c r="N465" s="169"/>
      <c r="X465" s="53"/>
      <c r="AU465" s="17" t="s">
        <v>86</v>
      </c>
    </row>
    <row r="466" spans="2:65" s="1" customFormat="1">
      <c r="B466" s="29"/>
      <c r="D466" s="145" t="s">
        <v>223</v>
      </c>
      <c r="F466" s="170" t="s">
        <v>154</v>
      </c>
      <c r="H466" s="171">
        <v>0</v>
      </c>
      <c r="M466" s="29"/>
      <c r="N466" s="169"/>
      <c r="X466" s="53"/>
      <c r="AU466" s="17" t="s">
        <v>86</v>
      </c>
    </row>
    <row r="467" spans="2:65" s="1" customFormat="1">
      <c r="B467" s="29"/>
      <c r="D467" s="145" t="s">
        <v>223</v>
      </c>
      <c r="F467" s="170" t="s">
        <v>259</v>
      </c>
      <c r="H467" s="171">
        <v>0</v>
      </c>
      <c r="M467" s="29"/>
      <c r="N467" s="169"/>
      <c r="X467" s="53"/>
      <c r="AU467" s="17" t="s">
        <v>86</v>
      </c>
    </row>
    <row r="468" spans="2:65" s="1" customFormat="1">
      <c r="B468" s="29"/>
      <c r="D468" s="145" t="s">
        <v>223</v>
      </c>
      <c r="F468" s="170" t="s">
        <v>266</v>
      </c>
      <c r="H468" s="171">
        <v>11.259</v>
      </c>
      <c r="M468" s="29"/>
      <c r="N468" s="169"/>
      <c r="X468" s="53"/>
      <c r="AU468" s="17" t="s">
        <v>86</v>
      </c>
    </row>
    <row r="469" spans="2:65" s="1" customFormat="1">
      <c r="B469" s="29"/>
      <c r="D469" s="145" t="s">
        <v>223</v>
      </c>
      <c r="F469" s="170" t="s">
        <v>267</v>
      </c>
      <c r="H469" s="171">
        <v>0</v>
      </c>
      <c r="M469" s="29"/>
      <c r="N469" s="169"/>
      <c r="X469" s="53"/>
      <c r="AU469" s="17" t="s">
        <v>86</v>
      </c>
    </row>
    <row r="470" spans="2:65" s="1" customFormat="1">
      <c r="B470" s="29"/>
      <c r="D470" s="145" t="s">
        <v>223</v>
      </c>
      <c r="F470" s="170" t="s">
        <v>268</v>
      </c>
      <c r="H470" s="171">
        <v>0.122</v>
      </c>
      <c r="M470" s="29"/>
      <c r="N470" s="169"/>
      <c r="X470" s="53"/>
      <c r="AU470" s="17" t="s">
        <v>86</v>
      </c>
    </row>
    <row r="471" spans="2:65" s="1" customFormat="1">
      <c r="B471" s="29"/>
      <c r="D471" s="145" t="s">
        <v>223</v>
      </c>
      <c r="F471" s="170" t="s">
        <v>269</v>
      </c>
      <c r="H471" s="171">
        <v>0</v>
      </c>
      <c r="M471" s="29"/>
      <c r="N471" s="169"/>
      <c r="X471" s="53"/>
      <c r="AU471" s="17" t="s">
        <v>86</v>
      </c>
    </row>
    <row r="472" spans="2:65" s="1" customFormat="1">
      <c r="B472" s="29"/>
      <c r="D472" s="145" t="s">
        <v>223</v>
      </c>
      <c r="F472" s="170" t="s">
        <v>270</v>
      </c>
      <c r="H472" s="171">
        <v>1.097</v>
      </c>
      <c r="M472" s="29"/>
      <c r="N472" s="169"/>
      <c r="X472" s="53"/>
      <c r="AU472" s="17" t="s">
        <v>86</v>
      </c>
    </row>
    <row r="473" spans="2:65" s="1" customFormat="1">
      <c r="B473" s="29"/>
      <c r="D473" s="145" t="s">
        <v>223</v>
      </c>
      <c r="F473" s="170" t="s">
        <v>254</v>
      </c>
      <c r="H473" s="171">
        <v>0</v>
      </c>
      <c r="M473" s="29"/>
      <c r="N473" s="169"/>
      <c r="X473" s="53"/>
      <c r="AU473" s="17" t="s">
        <v>86</v>
      </c>
    </row>
    <row r="474" spans="2:65" s="1" customFormat="1">
      <c r="B474" s="29"/>
      <c r="D474" s="145" t="s">
        <v>223</v>
      </c>
      <c r="F474" s="170" t="s">
        <v>271</v>
      </c>
      <c r="H474" s="171">
        <v>1.728</v>
      </c>
      <c r="M474" s="29"/>
      <c r="N474" s="169"/>
      <c r="X474" s="53"/>
      <c r="AU474" s="17" t="s">
        <v>86</v>
      </c>
    </row>
    <row r="475" spans="2:65" s="1" customFormat="1">
      <c r="B475" s="29"/>
      <c r="D475" s="145" t="s">
        <v>223</v>
      </c>
      <c r="F475" s="170" t="s">
        <v>158</v>
      </c>
      <c r="H475" s="171">
        <v>45.024999999999999</v>
      </c>
      <c r="M475" s="29"/>
      <c r="N475" s="169"/>
      <c r="X475" s="53"/>
      <c r="AU475" s="17" t="s">
        <v>86</v>
      </c>
    </row>
    <row r="476" spans="2:65" s="1" customFormat="1" ht="49.15" customHeight="1">
      <c r="B476" s="29"/>
      <c r="C476" s="131" t="s">
        <v>344</v>
      </c>
      <c r="D476" s="131" t="s">
        <v>139</v>
      </c>
      <c r="E476" s="132" t="s">
        <v>345</v>
      </c>
      <c r="F476" s="133" t="s">
        <v>346</v>
      </c>
      <c r="G476" s="134" t="s">
        <v>142</v>
      </c>
      <c r="H476" s="135">
        <v>105.995</v>
      </c>
      <c r="I476" s="136">
        <v>0</v>
      </c>
      <c r="J476" s="136">
        <v>0</v>
      </c>
      <c r="K476" s="136">
        <f>ROUND(P476*H476,2)</f>
        <v>0</v>
      </c>
      <c r="L476" s="133" t="s">
        <v>1</v>
      </c>
      <c r="M476" s="29"/>
      <c r="N476" s="137" t="s">
        <v>1</v>
      </c>
      <c r="O476" s="138" t="s">
        <v>39</v>
      </c>
      <c r="P476" s="139">
        <f>I476+J476</f>
        <v>0</v>
      </c>
      <c r="Q476" s="139">
        <f>ROUND(I476*H476,2)</f>
        <v>0</v>
      </c>
      <c r="R476" s="139">
        <f>ROUND(J476*H476,2)</f>
        <v>0</v>
      </c>
      <c r="S476" s="140">
        <v>0.22</v>
      </c>
      <c r="T476" s="140">
        <f>S476*H476</f>
        <v>23.318900000000003</v>
      </c>
      <c r="U476" s="140">
        <v>0</v>
      </c>
      <c r="V476" s="140">
        <f>U476*H476</f>
        <v>0</v>
      </c>
      <c r="W476" s="140">
        <v>1.4999999999999999E-2</v>
      </c>
      <c r="X476" s="141">
        <f>W476*H476</f>
        <v>1.589925</v>
      </c>
      <c r="AR476" s="142" t="s">
        <v>144</v>
      </c>
      <c r="AT476" s="142" t="s">
        <v>139</v>
      </c>
      <c r="AU476" s="142" t="s">
        <v>86</v>
      </c>
      <c r="AY476" s="17" t="s">
        <v>136</v>
      </c>
      <c r="BE476" s="143">
        <f>IF(O476="základní",K476,0)</f>
        <v>0</v>
      </c>
      <c r="BF476" s="143">
        <f>IF(O476="snížená",K476,0)</f>
        <v>0</v>
      </c>
      <c r="BG476" s="143">
        <f>IF(O476="zákl. přenesená",K476,0)</f>
        <v>0</v>
      </c>
      <c r="BH476" s="143">
        <f>IF(O476="sníž. přenesená",K476,0)</f>
        <v>0</v>
      </c>
      <c r="BI476" s="143">
        <f>IF(O476="nulová",K476,0)</f>
        <v>0</v>
      </c>
      <c r="BJ476" s="17" t="s">
        <v>84</v>
      </c>
      <c r="BK476" s="143">
        <f>ROUND(P476*H476,2)</f>
        <v>0</v>
      </c>
      <c r="BL476" s="17" t="s">
        <v>144</v>
      </c>
      <c r="BM476" s="142" t="s">
        <v>347</v>
      </c>
    </row>
    <row r="477" spans="2:65" s="12" customFormat="1">
      <c r="B477" s="144"/>
      <c r="D477" s="145" t="s">
        <v>146</v>
      </c>
      <c r="E477" s="146" t="s">
        <v>1</v>
      </c>
      <c r="F477" s="147" t="s">
        <v>348</v>
      </c>
      <c r="H477" s="146" t="s">
        <v>1</v>
      </c>
      <c r="M477" s="144"/>
      <c r="N477" s="148"/>
      <c r="X477" s="149"/>
      <c r="AT477" s="146" t="s">
        <v>146</v>
      </c>
      <c r="AU477" s="146" t="s">
        <v>86</v>
      </c>
      <c r="AV477" s="12" t="s">
        <v>84</v>
      </c>
      <c r="AW477" s="12" t="s">
        <v>5</v>
      </c>
      <c r="AX477" s="12" t="s">
        <v>76</v>
      </c>
      <c r="AY477" s="146" t="s">
        <v>136</v>
      </c>
    </row>
    <row r="478" spans="2:65" s="13" customFormat="1">
      <c r="B478" s="150"/>
      <c r="D478" s="145" t="s">
        <v>146</v>
      </c>
      <c r="E478" s="151" t="s">
        <v>1</v>
      </c>
      <c r="F478" s="152" t="s">
        <v>222</v>
      </c>
      <c r="H478" s="153">
        <v>105.995</v>
      </c>
      <c r="M478" s="150"/>
      <c r="N478" s="154"/>
      <c r="X478" s="155"/>
      <c r="AT478" s="151" t="s">
        <v>146</v>
      </c>
      <c r="AU478" s="151" t="s">
        <v>86</v>
      </c>
      <c r="AV478" s="13" t="s">
        <v>86</v>
      </c>
      <c r="AW478" s="13" t="s">
        <v>5</v>
      </c>
      <c r="AX478" s="13" t="s">
        <v>76</v>
      </c>
      <c r="AY478" s="151" t="s">
        <v>136</v>
      </c>
    </row>
    <row r="479" spans="2:65" s="14" customFormat="1">
      <c r="B479" s="156"/>
      <c r="D479" s="145" t="s">
        <v>146</v>
      </c>
      <c r="E479" s="157" t="s">
        <v>1</v>
      </c>
      <c r="F479" s="158" t="s">
        <v>158</v>
      </c>
      <c r="H479" s="159">
        <v>105.995</v>
      </c>
      <c r="M479" s="156"/>
      <c r="N479" s="160"/>
      <c r="X479" s="161"/>
      <c r="AT479" s="157" t="s">
        <v>146</v>
      </c>
      <c r="AU479" s="157" t="s">
        <v>86</v>
      </c>
      <c r="AV479" s="14" t="s">
        <v>144</v>
      </c>
      <c r="AW479" s="14" t="s">
        <v>5</v>
      </c>
      <c r="AX479" s="14" t="s">
        <v>84</v>
      </c>
      <c r="AY479" s="157" t="s">
        <v>136</v>
      </c>
    </row>
    <row r="480" spans="2:65" s="1" customFormat="1" ht="37.9" customHeight="1">
      <c r="B480" s="29"/>
      <c r="C480" s="131" t="s">
        <v>349</v>
      </c>
      <c r="D480" s="131" t="s">
        <v>139</v>
      </c>
      <c r="E480" s="132" t="s">
        <v>350</v>
      </c>
      <c r="F480" s="133" t="s">
        <v>351</v>
      </c>
      <c r="G480" s="134" t="s">
        <v>352</v>
      </c>
      <c r="H480" s="135">
        <v>1</v>
      </c>
      <c r="I480" s="136">
        <v>0</v>
      </c>
      <c r="J480" s="136">
        <v>0</v>
      </c>
      <c r="K480" s="136">
        <f>ROUND(P480*H480,2)</f>
        <v>0</v>
      </c>
      <c r="L480" s="133" t="s">
        <v>1</v>
      </c>
      <c r="M480" s="29"/>
      <c r="N480" s="137" t="s">
        <v>1</v>
      </c>
      <c r="O480" s="138" t="s">
        <v>39</v>
      </c>
      <c r="P480" s="139">
        <f>I480+J480</f>
        <v>0</v>
      </c>
      <c r="Q480" s="139">
        <f>ROUND(I480*H480,2)</f>
        <v>0</v>
      </c>
      <c r="R480" s="139">
        <f>ROUND(J480*H480,2)</f>
        <v>0</v>
      </c>
      <c r="S480" s="140">
        <v>0.58699999999999997</v>
      </c>
      <c r="T480" s="140">
        <f>S480*H480</f>
        <v>0.58699999999999997</v>
      </c>
      <c r="U480" s="140">
        <v>0</v>
      </c>
      <c r="V480" s="140">
        <f>U480*H480</f>
        <v>0</v>
      </c>
      <c r="W480" s="140">
        <v>0.04</v>
      </c>
      <c r="X480" s="141">
        <f>W480*H480</f>
        <v>0.04</v>
      </c>
      <c r="AR480" s="142" t="s">
        <v>144</v>
      </c>
      <c r="AT480" s="142" t="s">
        <v>139</v>
      </c>
      <c r="AU480" s="142" t="s">
        <v>86</v>
      </c>
      <c r="AY480" s="17" t="s">
        <v>136</v>
      </c>
      <c r="BE480" s="143">
        <f>IF(O480="základní",K480,0)</f>
        <v>0</v>
      </c>
      <c r="BF480" s="143">
        <f>IF(O480="snížená",K480,0)</f>
        <v>0</v>
      </c>
      <c r="BG480" s="143">
        <f>IF(O480="zákl. přenesená",K480,0)</f>
        <v>0</v>
      </c>
      <c r="BH480" s="143">
        <f>IF(O480="sníž. přenesená",K480,0)</f>
        <v>0</v>
      </c>
      <c r="BI480" s="143">
        <f>IF(O480="nulová",K480,0)</f>
        <v>0</v>
      </c>
      <c r="BJ480" s="17" t="s">
        <v>84</v>
      </c>
      <c r="BK480" s="143">
        <f>ROUND(P480*H480,2)</f>
        <v>0</v>
      </c>
      <c r="BL480" s="17" t="s">
        <v>144</v>
      </c>
      <c r="BM480" s="142" t="s">
        <v>353</v>
      </c>
    </row>
    <row r="481" spans="2:65" s="13" customFormat="1">
      <c r="B481" s="150"/>
      <c r="D481" s="145" t="s">
        <v>146</v>
      </c>
      <c r="E481" s="151" t="s">
        <v>1</v>
      </c>
      <c r="F481" s="152" t="s">
        <v>84</v>
      </c>
      <c r="H481" s="153">
        <v>1</v>
      </c>
      <c r="M481" s="150"/>
      <c r="N481" s="154"/>
      <c r="X481" s="155"/>
      <c r="AT481" s="151" t="s">
        <v>146</v>
      </c>
      <c r="AU481" s="151" t="s">
        <v>86</v>
      </c>
      <c r="AV481" s="13" t="s">
        <v>86</v>
      </c>
      <c r="AW481" s="13" t="s">
        <v>5</v>
      </c>
      <c r="AX481" s="13" t="s">
        <v>76</v>
      </c>
      <c r="AY481" s="151" t="s">
        <v>136</v>
      </c>
    </row>
    <row r="482" spans="2:65" s="14" customFormat="1">
      <c r="B482" s="156"/>
      <c r="D482" s="145" t="s">
        <v>146</v>
      </c>
      <c r="E482" s="157" t="s">
        <v>1</v>
      </c>
      <c r="F482" s="158" t="s">
        <v>158</v>
      </c>
      <c r="H482" s="159">
        <v>1</v>
      </c>
      <c r="M482" s="156"/>
      <c r="N482" s="160"/>
      <c r="X482" s="161"/>
      <c r="AT482" s="157" t="s">
        <v>146</v>
      </c>
      <c r="AU482" s="157" t="s">
        <v>86</v>
      </c>
      <c r="AV482" s="14" t="s">
        <v>144</v>
      </c>
      <c r="AW482" s="14" t="s">
        <v>5</v>
      </c>
      <c r="AX482" s="14" t="s">
        <v>84</v>
      </c>
      <c r="AY482" s="157" t="s">
        <v>136</v>
      </c>
    </row>
    <row r="483" spans="2:65" s="11" customFormat="1" ht="22.9" customHeight="1">
      <c r="B483" s="119"/>
      <c r="D483" s="120" t="s">
        <v>75</v>
      </c>
      <c r="E483" s="129" t="s">
        <v>179</v>
      </c>
      <c r="F483" s="129" t="s">
        <v>180</v>
      </c>
      <c r="K483" s="130">
        <f>BK483</f>
        <v>0</v>
      </c>
      <c r="M483" s="119"/>
      <c r="N483" s="123"/>
      <c r="Q483" s="124">
        <f>SUM(Q484:Q491)</f>
        <v>0</v>
      </c>
      <c r="R483" s="124">
        <f>SUM(R484:R491)</f>
        <v>0</v>
      </c>
      <c r="T483" s="125">
        <f>SUM(T484:T491)</f>
        <v>421.37259000000006</v>
      </c>
      <c r="V483" s="125">
        <f>SUM(V484:V491)</f>
        <v>0.2484845</v>
      </c>
      <c r="X483" s="126">
        <f>SUM(X484:X491)</f>
        <v>0</v>
      </c>
      <c r="AR483" s="120" t="s">
        <v>84</v>
      </c>
      <c r="AT483" s="127" t="s">
        <v>75</v>
      </c>
      <c r="AU483" s="127" t="s">
        <v>84</v>
      </c>
      <c r="AY483" s="120" t="s">
        <v>136</v>
      </c>
      <c r="BK483" s="128">
        <f>SUM(BK484:BK491)</f>
        <v>0</v>
      </c>
    </row>
    <row r="484" spans="2:65" s="1" customFormat="1" ht="33" customHeight="1">
      <c r="B484" s="29"/>
      <c r="C484" s="131" t="s">
        <v>332</v>
      </c>
      <c r="D484" s="131" t="s">
        <v>139</v>
      </c>
      <c r="E484" s="132" t="s">
        <v>181</v>
      </c>
      <c r="F484" s="133" t="s">
        <v>182</v>
      </c>
      <c r="G484" s="134" t="s">
        <v>183</v>
      </c>
      <c r="H484" s="135">
        <v>52.761000000000003</v>
      </c>
      <c r="I484" s="136">
        <v>0</v>
      </c>
      <c r="J484" s="136">
        <v>0</v>
      </c>
      <c r="K484" s="136">
        <f>ROUND(P484*H484,2)</f>
        <v>0</v>
      </c>
      <c r="L484" s="133" t="s">
        <v>143</v>
      </c>
      <c r="M484" s="29"/>
      <c r="N484" s="137" t="s">
        <v>1</v>
      </c>
      <c r="O484" s="138" t="s">
        <v>39</v>
      </c>
      <c r="P484" s="139">
        <f>I484+J484</f>
        <v>0</v>
      </c>
      <c r="Q484" s="139">
        <f>ROUND(I484*H484,2)</f>
        <v>0</v>
      </c>
      <c r="R484" s="139">
        <f>ROUND(J484*H484,2)</f>
        <v>0</v>
      </c>
      <c r="S484" s="140">
        <v>0.08</v>
      </c>
      <c r="T484" s="140">
        <f>S484*H484</f>
        <v>4.2208800000000002</v>
      </c>
      <c r="U484" s="140">
        <v>0</v>
      </c>
      <c r="V484" s="140">
        <f>U484*H484</f>
        <v>0</v>
      </c>
      <c r="W484" s="140">
        <v>0</v>
      </c>
      <c r="X484" s="141">
        <f>W484*H484</f>
        <v>0</v>
      </c>
      <c r="AR484" s="142" t="s">
        <v>144</v>
      </c>
      <c r="AT484" s="142" t="s">
        <v>139</v>
      </c>
      <c r="AU484" s="142" t="s">
        <v>86</v>
      </c>
      <c r="AY484" s="17" t="s">
        <v>136</v>
      </c>
      <c r="BE484" s="143">
        <f>IF(O484="základní",K484,0)</f>
        <v>0</v>
      </c>
      <c r="BF484" s="143">
        <f>IF(O484="snížená",K484,0)</f>
        <v>0</v>
      </c>
      <c r="BG484" s="143">
        <f>IF(O484="zákl. přenesená",K484,0)</f>
        <v>0</v>
      </c>
      <c r="BH484" s="143">
        <f>IF(O484="sníž. přenesená",K484,0)</f>
        <v>0</v>
      </c>
      <c r="BI484" s="143">
        <f>IF(O484="nulová",K484,0)</f>
        <v>0</v>
      </c>
      <c r="BJ484" s="17" t="s">
        <v>84</v>
      </c>
      <c r="BK484" s="143">
        <f>ROUND(P484*H484,2)</f>
        <v>0</v>
      </c>
      <c r="BL484" s="17" t="s">
        <v>144</v>
      </c>
      <c r="BM484" s="142" t="s">
        <v>354</v>
      </c>
    </row>
    <row r="485" spans="2:65" s="1" customFormat="1" ht="24">
      <c r="B485" s="29"/>
      <c r="C485" s="131" t="s">
        <v>355</v>
      </c>
      <c r="D485" s="131" t="s">
        <v>139</v>
      </c>
      <c r="E485" s="132" t="s">
        <v>186</v>
      </c>
      <c r="F485" s="133" t="s">
        <v>187</v>
      </c>
      <c r="G485" s="134" t="s">
        <v>183</v>
      </c>
      <c r="H485" s="135">
        <v>1582.83</v>
      </c>
      <c r="I485" s="136">
        <v>0</v>
      </c>
      <c r="J485" s="136">
        <v>0</v>
      </c>
      <c r="K485" s="136">
        <f>ROUND(P485*H485,2)</f>
        <v>0</v>
      </c>
      <c r="L485" s="133" t="s">
        <v>143</v>
      </c>
      <c r="M485" s="29"/>
      <c r="N485" s="137" t="s">
        <v>1</v>
      </c>
      <c r="O485" s="138" t="s">
        <v>39</v>
      </c>
      <c r="P485" s="139">
        <f>I485+J485</f>
        <v>0</v>
      </c>
      <c r="Q485" s="139">
        <f>ROUND(I485*H485,2)</f>
        <v>0</v>
      </c>
      <c r="R485" s="139">
        <f>ROUND(J485*H485,2)</f>
        <v>0</v>
      </c>
      <c r="S485" s="140">
        <v>1.4E-2</v>
      </c>
      <c r="T485" s="140">
        <f>S485*H485</f>
        <v>22.15962</v>
      </c>
      <c r="U485" s="140">
        <v>0</v>
      </c>
      <c r="V485" s="140">
        <f>U485*H485</f>
        <v>0</v>
      </c>
      <c r="W485" s="140">
        <v>0</v>
      </c>
      <c r="X485" s="141">
        <f>W485*H485</f>
        <v>0</v>
      </c>
      <c r="AR485" s="142" t="s">
        <v>144</v>
      </c>
      <c r="AT485" s="142" t="s">
        <v>139</v>
      </c>
      <c r="AU485" s="142" t="s">
        <v>86</v>
      </c>
      <c r="AY485" s="17" t="s">
        <v>136</v>
      </c>
      <c r="BE485" s="143">
        <f>IF(O485="základní",K485,0)</f>
        <v>0</v>
      </c>
      <c r="BF485" s="143">
        <f>IF(O485="snížená",K485,0)</f>
        <v>0</v>
      </c>
      <c r="BG485" s="143">
        <f>IF(O485="zákl. přenesená",K485,0)</f>
        <v>0</v>
      </c>
      <c r="BH485" s="143">
        <f>IF(O485="sníž. přenesená",K485,0)</f>
        <v>0</v>
      </c>
      <c r="BI485" s="143">
        <f>IF(O485="nulová",K485,0)</f>
        <v>0</v>
      </c>
      <c r="BJ485" s="17" t="s">
        <v>84</v>
      </c>
      <c r="BK485" s="143">
        <f>ROUND(P485*H485,2)</f>
        <v>0</v>
      </c>
      <c r="BL485" s="17" t="s">
        <v>144</v>
      </c>
      <c r="BM485" s="142" t="s">
        <v>356</v>
      </c>
    </row>
    <row r="486" spans="2:65" s="13" customFormat="1">
      <c r="B486" s="150"/>
      <c r="D486" s="145" t="s">
        <v>146</v>
      </c>
      <c r="F486" s="152" t="s">
        <v>357</v>
      </c>
      <c r="H486" s="153">
        <v>1582.83</v>
      </c>
      <c r="M486" s="150"/>
      <c r="N486" s="154"/>
      <c r="X486" s="155"/>
      <c r="AT486" s="151" t="s">
        <v>146</v>
      </c>
      <c r="AU486" s="151" t="s">
        <v>86</v>
      </c>
      <c r="AV486" s="13" t="s">
        <v>86</v>
      </c>
      <c r="AW486" s="13" t="s">
        <v>4</v>
      </c>
      <c r="AX486" s="13" t="s">
        <v>84</v>
      </c>
      <c r="AY486" s="151" t="s">
        <v>136</v>
      </c>
    </row>
    <row r="487" spans="2:65" s="1" customFormat="1" ht="16.5" customHeight="1">
      <c r="B487" s="29"/>
      <c r="C487" s="131" t="s">
        <v>358</v>
      </c>
      <c r="D487" s="131" t="s">
        <v>139</v>
      </c>
      <c r="E487" s="132" t="s">
        <v>359</v>
      </c>
      <c r="F487" s="133" t="s">
        <v>360</v>
      </c>
      <c r="G487" s="134" t="s">
        <v>183</v>
      </c>
      <c r="H487" s="135">
        <v>45.179000000000002</v>
      </c>
      <c r="I487" s="136">
        <v>0</v>
      </c>
      <c r="J487" s="136">
        <v>0</v>
      </c>
      <c r="K487" s="136">
        <f>ROUND(P487*H487,2)</f>
        <v>0</v>
      </c>
      <c r="L487" s="133" t="s">
        <v>1</v>
      </c>
      <c r="M487" s="29"/>
      <c r="N487" s="137" t="s">
        <v>1</v>
      </c>
      <c r="O487" s="138" t="s">
        <v>39</v>
      </c>
      <c r="P487" s="139">
        <f>I487+J487</f>
        <v>0</v>
      </c>
      <c r="Q487" s="139">
        <f>ROUND(I487*H487,2)</f>
        <v>0</v>
      </c>
      <c r="R487" s="139">
        <f>ROUND(J487*H487,2)</f>
        <v>0</v>
      </c>
      <c r="S487" s="140">
        <v>4.2</v>
      </c>
      <c r="T487" s="140">
        <f>S487*H487</f>
        <v>189.7518</v>
      </c>
      <c r="U487" s="140">
        <v>5.4999999999999997E-3</v>
      </c>
      <c r="V487" s="140">
        <f>U487*H487</f>
        <v>0.2484845</v>
      </c>
      <c r="W487" s="140">
        <v>0</v>
      </c>
      <c r="X487" s="141">
        <f>W487*H487</f>
        <v>0</v>
      </c>
      <c r="AR487" s="142" t="s">
        <v>144</v>
      </c>
      <c r="AT487" s="142" t="s">
        <v>139</v>
      </c>
      <c r="AU487" s="142" t="s">
        <v>86</v>
      </c>
      <c r="AY487" s="17" t="s">
        <v>136</v>
      </c>
      <c r="BE487" s="143">
        <f>IF(O487="základní",K487,0)</f>
        <v>0</v>
      </c>
      <c r="BF487" s="143">
        <f>IF(O487="snížená",K487,0)</f>
        <v>0</v>
      </c>
      <c r="BG487" s="143">
        <f>IF(O487="zákl. přenesená",K487,0)</f>
        <v>0</v>
      </c>
      <c r="BH487" s="143">
        <f>IF(O487="sníž. přenesená",K487,0)</f>
        <v>0</v>
      </c>
      <c r="BI487" s="143">
        <f>IF(O487="nulová",K487,0)</f>
        <v>0</v>
      </c>
      <c r="BJ487" s="17" t="s">
        <v>84</v>
      </c>
      <c r="BK487" s="143">
        <f>ROUND(P487*H487,2)</f>
        <v>0</v>
      </c>
      <c r="BL487" s="17" t="s">
        <v>144</v>
      </c>
      <c r="BM487" s="142" t="s">
        <v>361</v>
      </c>
    </row>
    <row r="488" spans="2:65" s="13" customFormat="1" ht="22.5">
      <c r="B488" s="150"/>
      <c r="D488" s="145" t="s">
        <v>146</v>
      </c>
      <c r="E488" s="151" t="s">
        <v>1</v>
      </c>
      <c r="F488" s="152" t="s">
        <v>362</v>
      </c>
      <c r="H488" s="153">
        <v>45.179000000000002</v>
      </c>
      <c r="M488" s="150"/>
      <c r="N488" s="154"/>
      <c r="X488" s="155"/>
      <c r="AT488" s="151" t="s">
        <v>146</v>
      </c>
      <c r="AU488" s="151" t="s">
        <v>86</v>
      </c>
      <c r="AV488" s="13" t="s">
        <v>86</v>
      </c>
      <c r="AW488" s="13" t="s">
        <v>5</v>
      </c>
      <c r="AX488" s="13" t="s">
        <v>76</v>
      </c>
      <c r="AY488" s="151" t="s">
        <v>136</v>
      </c>
    </row>
    <row r="489" spans="2:65" s="14" customFormat="1">
      <c r="B489" s="156"/>
      <c r="D489" s="145" t="s">
        <v>146</v>
      </c>
      <c r="E489" s="157" t="s">
        <v>1</v>
      </c>
      <c r="F489" s="158" t="s">
        <v>158</v>
      </c>
      <c r="H489" s="159">
        <v>45.179000000000002</v>
      </c>
      <c r="M489" s="156"/>
      <c r="N489" s="160"/>
      <c r="X489" s="161"/>
      <c r="AT489" s="157" t="s">
        <v>146</v>
      </c>
      <c r="AU489" s="157" t="s">
        <v>86</v>
      </c>
      <c r="AV489" s="14" t="s">
        <v>144</v>
      </c>
      <c r="AW489" s="14" t="s">
        <v>5</v>
      </c>
      <c r="AX489" s="14" t="s">
        <v>84</v>
      </c>
      <c r="AY489" s="157" t="s">
        <v>136</v>
      </c>
    </row>
    <row r="490" spans="2:65" s="1" customFormat="1" ht="33" customHeight="1">
      <c r="B490" s="29"/>
      <c r="C490" s="131" t="s">
        <v>363</v>
      </c>
      <c r="D490" s="131" t="s">
        <v>139</v>
      </c>
      <c r="E490" s="132" t="s">
        <v>364</v>
      </c>
      <c r="F490" s="133" t="s">
        <v>365</v>
      </c>
      <c r="G490" s="134" t="s">
        <v>183</v>
      </c>
      <c r="H490" s="135">
        <v>52.761000000000003</v>
      </c>
      <c r="I490" s="136">
        <v>0</v>
      </c>
      <c r="J490" s="136">
        <v>0</v>
      </c>
      <c r="K490" s="136">
        <f>ROUND(P490*H490,2)</f>
        <v>0</v>
      </c>
      <c r="L490" s="133" t="s">
        <v>143</v>
      </c>
      <c r="M490" s="29"/>
      <c r="N490" s="137" t="s">
        <v>1</v>
      </c>
      <c r="O490" s="138" t="s">
        <v>39</v>
      </c>
      <c r="P490" s="139">
        <f>I490+J490</f>
        <v>0</v>
      </c>
      <c r="Q490" s="139">
        <f>ROUND(I490*H490,2)</f>
        <v>0</v>
      </c>
      <c r="R490" s="139">
        <f>ROUND(J490*H490,2)</f>
        <v>0</v>
      </c>
      <c r="S490" s="140">
        <v>3.89</v>
      </c>
      <c r="T490" s="140">
        <f>S490*H490</f>
        <v>205.24029000000002</v>
      </c>
      <c r="U490" s="140">
        <v>0</v>
      </c>
      <c r="V490" s="140">
        <f>U490*H490</f>
        <v>0</v>
      </c>
      <c r="W490" s="140">
        <v>0</v>
      </c>
      <c r="X490" s="141">
        <f>W490*H490</f>
        <v>0</v>
      </c>
      <c r="AR490" s="142" t="s">
        <v>144</v>
      </c>
      <c r="AT490" s="142" t="s">
        <v>139</v>
      </c>
      <c r="AU490" s="142" t="s">
        <v>86</v>
      </c>
      <c r="AY490" s="17" t="s">
        <v>136</v>
      </c>
      <c r="BE490" s="143">
        <f>IF(O490="základní",K490,0)</f>
        <v>0</v>
      </c>
      <c r="BF490" s="143">
        <f>IF(O490="snížená",K490,0)</f>
        <v>0</v>
      </c>
      <c r="BG490" s="143">
        <f>IF(O490="zákl. přenesená",K490,0)</f>
        <v>0</v>
      </c>
      <c r="BH490" s="143">
        <f>IF(O490="sníž. přenesená",K490,0)</f>
        <v>0</v>
      </c>
      <c r="BI490" s="143">
        <f>IF(O490="nulová",K490,0)</f>
        <v>0</v>
      </c>
      <c r="BJ490" s="17" t="s">
        <v>84</v>
      </c>
      <c r="BK490" s="143">
        <f>ROUND(P490*H490,2)</f>
        <v>0</v>
      </c>
      <c r="BL490" s="17" t="s">
        <v>144</v>
      </c>
      <c r="BM490" s="142" t="s">
        <v>366</v>
      </c>
    </row>
    <row r="491" spans="2:65" s="1" customFormat="1" ht="33" customHeight="1">
      <c r="B491" s="29"/>
      <c r="C491" s="131" t="s">
        <v>367</v>
      </c>
      <c r="D491" s="131" t="s">
        <v>139</v>
      </c>
      <c r="E491" s="132" t="s">
        <v>368</v>
      </c>
      <c r="F491" s="133" t="s">
        <v>369</v>
      </c>
      <c r="G491" s="134" t="s">
        <v>183</v>
      </c>
      <c r="H491" s="135">
        <v>52.761000000000003</v>
      </c>
      <c r="I491" s="136">
        <v>0</v>
      </c>
      <c r="J491" s="136">
        <v>0</v>
      </c>
      <c r="K491" s="136">
        <f>ROUND(P491*H491,2)</f>
        <v>0</v>
      </c>
      <c r="L491" s="133" t="s">
        <v>143</v>
      </c>
      <c r="M491" s="29"/>
      <c r="N491" s="137" t="s">
        <v>1</v>
      </c>
      <c r="O491" s="138" t="s">
        <v>39</v>
      </c>
      <c r="P491" s="139">
        <f>I491+J491</f>
        <v>0</v>
      </c>
      <c r="Q491" s="139">
        <f>ROUND(I491*H491,2)</f>
        <v>0</v>
      </c>
      <c r="R491" s="139">
        <f>ROUND(J491*H491,2)</f>
        <v>0</v>
      </c>
      <c r="S491" s="140">
        <v>0</v>
      </c>
      <c r="T491" s="140">
        <f>S491*H491</f>
        <v>0</v>
      </c>
      <c r="U491" s="140">
        <v>0</v>
      </c>
      <c r="V491" s="140">
        <f>U491*H491</f>
        <v>0</v>
      </c>
      <c r="W491" s="140">
        <v>0</v>
      </c>
      <c r="X491" s="141">
        <f>W491*H491</f>
        <v>0</v>
      </c>
      <c r="AR491" s="142" t="s">
        <v>144</v>
      </c>
      <c r="AT491" s="142" t="s">
        <v>139</v>
      </c>
      <c r="AU491" s="142" t="s">
        <v>86</v>
      </c>
      <c r="AY491" s="17" t="s">
        <v>136</v>
      </c>
      <c r="BE491" s="143">
        <f>IF(O491="základní",K491,0)</f>
        <v>0</v>
      </c>
      <c r="BF491" s="143">
        <f>IF(O491="snížená",K491,0)</f>
        <v>0</v>
      </c>
      <c r="BG491" s="143">
        <f>IF(O491="zákl. přenesená",K491,0)</f>
        <v>0</v>
      </c>
      <c r="BH491" s="143">
        <f>IF(O491="sníž. přenesená",K491,0)</f>
        <v>0</v>
      </c>
      <c r="BI491" s="143">
        <f>IF(O491="nulová",K491,0)</f>
        <v>0</v>
      </c>
      <c r="BJ491" s="17" t="s">
        <v>84</v>
      </c>
      <c r="BK491" s="143">
        <f>ROUND(P491*H491,2)</f>
        <v>0</v>
      </c>
      <c r="BL491" s="17" t="s">
        <v>144</v>
      </c>
      <c r="BM491" s="142" t="s">
        <v>370</v>
      </c>
    </row>
    <row r="492" spans="2:65" s="11" customFormat="1" ht="25.9" customHeight="1">
      <c r="B492" s="119"/>
      <c r="D492" s="120" t="s">
        <v>75</v>
      </c>
      <c r="E492" s="121" t="s">
        <v>371</v>
      </c>
      <c r="F492" s="121" t="s">
        <v>372</v>
      </c>
      <c r="K492" s="122">
        <f>BK492</f>
        <v>0</v>
      </c>
      <c r="M492" s="119"/>
      <c r="N492" s="123"/>
      <c r="Q492" s="124">
        <f>Q493+Q497+Q572+Q579</f>
        <v>0</v>
      </c>
      <c r="R492" s="124">
        <f>R493+R497+R572+R579</f>
        <v>0</v>
      </c>
      <c r="T492" s="125">
        <f>T493+T497+T572+T579</f>
        <v>48.917100000000005</v>
      </c>
      <c r="V492" s="125">
        <f>V493+V497+V572+V579</f>
        <v>0</v>
      </c>
      <c r="X492" s="126">
        <f>X493+X497+X572+X579</f>
        <v>0.51724990000000004</v>
      </c>
      <c r="AR492" s="120" t="s">
        <v>86</v>
      </c>
      <c r="AT492" s="127" t="s">
        <v>75</v>
      </c>
      <c r="AU492" s="127" t="s">
        <v>76</v>
      </c>
      <c r="AY492" s="120" t="s">
        <v>136</v>
      </c>
      <c r="BK492" s="128">
        <f>BK493+BK497+BK572+BK579</f>
        <v>0</v>
      </c>
    </row>
    <row r="493" spans="2:65" s="11" customFormat="1" ht="22.9" customHeight="1">
      <c r="B493" s="119"/>
      <c r="D493" s="120" t="s">
        <v>75</v>
      </c>
      <c r="E493" s="129" t="s">
        <v>373</v>
      </c>
      <c r="F493" s="129" t="s">
        <v>374</v>
      </c>
      <c r="K493" s="130">
        <f>BK493</f>
        <v>0</v>
      </c>
      <c r="M493" s="119"/>
      <c r="N493" s="123"/>
      <c r="Q493" s="124">
        <f>SUM(Q494:Q496)</f>
        <v>0</v>
      </c>
      <c r="R493" s="124">
        <f>SUM(R494:R496)</f>
        <v>0</v>
      </c>
      <c r="T493" s="125">
        <f>SUM(T494:T496)</f>
        <v>5.60025</v>
      </c>
      <c r="V493" s="125">
        <f>SUM(V494:V496)</f>
        <v>0</v>
      </c>
      <c r="X493" s="126">
        <f>SUM(X494:X496)</f>
        <v>1.2445000000000001E-2</v>
      </c>
      <c r="AR493" s="120" t="s">
        <v>86</v>
      </c>
      <c r="AT493" s="127" t="s">
        <v>75</v>
      </c>
      <c r="AU493" s="127" t="s">
        <v>84</v>
      </c>
      <c r="AY493" s="120" t="s">
        <v>136</v>
      </c>
      <c r="BK493" s="128">
        <f>SUM(BK494:BK496)</f>
        <v>0</v>
      </c>
    </row>
    <row r="494" spans="2:65" s="1" customFormat="1" ht="24.2" customHeight="1">
      <c r="B494" s="29"/>
      <c r="C494" s="131" t="s">
        <v>8</v>
      </c>
      <c r="D494" s="131" t="s">
        <v>139</v>
      </c>
      <c r="E494" s="132" t="s">
        <v>375</v>
      </c>
      <c r="F494" s="133" t="s">
        <v>376</v>
      </c>
      <c r="G494" s="134" t="s">
        <v>286</v>
      </c>
      <c r="H494" s="135">
        <v>124.45</v>
      </c>
      <c r="I494" s="136">
        <v>0</v>
      </c>
      <c r="J494" s="136">
        <v>0</v>
      </c>
      <c r="K494" s="136">
        <f>ROUND(P494*H494,2)</f>
        <v>0</v>
      </c>
      <c r="L494" s="133" t="s">
        <v>143</v>
      </c>
      <c r="M494" s="29"/>
      <c r="N494" s="137" t="s">
        <v>1</v>
      </c>
      <c r="O494" s="138" t="s">
        <v>39</v>
      </c>
      <c r="P494" s="139">
        <f>I494+J494</f>
        <v>0</v>
      </c>
      <c r="Q494" s="139">
        <f>ROUND(I494*H494,2)</f>
        <v>0</v>
      </c>
      <c r="R494" s="139">
        <f>ROUND(J494*H494,2)</f>
        <v>0</v>
      </c>
      <c r="S494" s="140">
        <v>4.4999999999999998E-2</v>
      </c>
      <c r="T494" s="140">
        <f>S494*H494</f>
        <v>5.60025</v>
      </c>
      <c r="U494" s="140">
        <v>0</v>
      </c>
      <c r="V494" s="140">
        <f>U494*H494</f>
        <v>0</v>
      </c>
      <c r="W494" s="140">
        <v>1E-4</v>
      </c>
      <c r="X494" s="141">
        <f>W494*H494</f>
        <v>1.2445000000000001E-2</v>
      </c>
      <c r="AR494" s="142" t="s">
        <v>332</v>
      </c>
      <c r="AT494" s="142" t="s">
        <v>139</v>
      </c>
      <c r="AU494" s="142" t="s">
        <v>86</v>
      </c>
      <c r="AY494" s="17" t="s">
        <v>136</v>
      </c>
      <c r="BE494" s="143">
        <f>IF(O494="základní",K494,0)</f>
        <v>0</v>
      </c>
      <c r="BF494" s="143">
        <f>IF(O494="snížená",K494,0)</f>
        <v>0</v>
      </c>
      <c r="BG494" s="143">
        <f>IF(O494="zákl. přenesená",K494,0)</f>
        <v>0</v>
      </c>
      <c r="BH494" s="143">
        <f>IF(O494="sníž. přenesená",K494,0)</f>
        <v>0</v>
      </c>
      <c r="BI494" s="143">
        <f>IF(O494="nulová",K494,0)</f>
        <v>0</v>
      </c>
      <c r="BJ494" s="17" t="s">
        <v>84</v>
      </c>
      <c r="BK494" s="143">
        <f>ROUND(P494*H494,2)</f>
        <v>0</v>
      </c>
      <c r="BL494" s="17" t="s">
        <v>332</v>
      </c>
      <c r="BM494" s="142" t="s">
        <v>377</v>
      </c>
    </row>
    <row r="495" spans="2:65" s="13" customFormat="1">
      <c r="B495" s="150"/>
      <c r="D495" s="145" t="s">
        <v>146</v>
      </c>
      <c r="E495" s="151" t="s">
        <v>1</v>
      </c>
      <c r="F495" s="152" t="s">
        <v>378</v>
      </c>
      <c r="H495" s="153">
        <v>124.45</v>
      </c>
      <c r="M495" s="150"/>
      <c r="N495" s="154"/>
      <c r="X495" s="155"/>
      <c r="AT495" s="151" t="s">
        <v>146</v>
      </c>
      <c r="AU495" s="151" t="s">
        <v>86</v>
      </c>
      <c r="AV495" s="13" t="s">
        <v>86</v>
      </c>
      <c r="AW495" s="13" t="s">
        <v>5</v>
      </c>
      <c r="AX495" s="13" t="s">
        <v>76</v>
      </c>
      <c r="AY495" s="151" t="s">
        <v>136</v>
      </c>
    </row>
    <row r="496" spans="2:65" s="14" customFormat="1">
      <c r="B496" s="156"/>
      <c r="D496" s="145" t="s">
        <v>146</v>
      </c>
      <c r="E496" s="157" t="s">
        <v>1</v>
      </c>
      <c r="F496" s="158" t="s">
        <v>158</v>
      </c>
      <c r="H496" s="159">
        <v>124.45</v>
      </c>
      <c r="M496" s="156"/>
      <c r="N496" s="160"/>
      <c r="X496" s="161"/>
      <c r="AT496" s="157" t="s">
        <v>146</v>
      </c>
      <c r="AU496" s="157" t="s">
        <v>86</v>
      </c>
      <c r="AV496" s="14" t="s">
        <v>144</v>
      </c>
      <c r="AW496" s="14" t="s">
        <v>5</v>
      </c>
      <c r="AX496" s="14" t="s">
        <v>84</v>
      </c>
      <c r="AY496" s="157" t="s">
        <v>136</v>
      </c>
    </row>
    <row r="497" spans="2:65" s="11" customFormat="1" ht="22.9" customHeight="1">
      <c r="B497" s="119"/>
      <c r="D497" s="120" t="s">
        <v>75</v>
      </c>
      <c r="E497" s="129" t="s">
        <v>379</v>
      </c>
      <c r="F497" s="129" t="s">
        <v>380</v>
      </c>
      <c r="K497" s="130">
        <f>BK497</f>
        <v>0</v>
      </c>
      <c r="M497" s="119"/>
      <c r="N497" s="123"/>
      <c r="Q497" s="124">
        <f>SUM(Q498:Q571)</f>
        <v>0</v>
      </c>
      <c r="R497" s="124">
        <f>SUM(R498:R571)</f>
        <v>0</v>
      </c>
      <c r="T497" s="125">
        <f>SUM(T498:T571)</f>
        <v>12.582000000000001</v>
      </c>
      <c r="V497" s="125">
        <f>SUM(V498:V571)</f>
        <v>0</v>
      </c>
      <c r="X497" s="126">
        <f>SUM(X498:X571)</f>
        <v>4.4000000000000003E-3</v>
      </c>
      <c r="AR497" s="120" t="s">
        <v>86</v>
      </c>
      <c r="AT497" s="127" t="s">
        <v>75</v>
      </c>
      <c r="AU497" s="127" t="s">
        <v>84</v>
      </c>
      <c r="AY497" s="120" t="s">
        <v>136</v>
      </c>
      <c r="BK497" s="128">
        <f>SUM(BK498:BK571)</f>
        <v>0</v>
      </c>
    </row>
    <row r="498" spans="2:65" s="1" customFormat="1" ht="24">
      <c r="B498" s="29"/>
      <c r="C498" s="131" t="s">
        <v>381</v>
      </c>
      <c r="D498" s="131" t="s">
        <v>139</v>
      </c>
      <c r="E498" s="132" t="s">
        <v>382</v>
      </c>
      <c r="F498" s="133" t="s">
        <v>383</v>
      </c>
      <c r="G498" s="134" t="s">
        <v>384</v>
      </c>
      <c r="H498" s="135">
        <v>6</v>
      </c>
      <c r="I498" s="136">
        <v>0</v>
      </c>
      <c r="J498" s="136">
        <v>0</v>
      </c>
      <c r="K498" s="136">
        <f>ROUND(P498*H498,2)</f>
        <v>0</v>
      </c>
      <c r="L498" s="133" t="s">
        <v>143</v>
      </c>
      <c r="M498" s="29"/>
      <c r="N498" s="137" t="s">
        <v>1</v>
      </c>
      <c r="O498" s="138" t="s">
        <v>39</v>
      </c>
      <c r="P498" s="139">
        <f>I498+J498</f>
        <v>0</v>
      </c>
      <c r="Q498" s="139">
        <f>ROUND(I498*H498,2)</f>
        <v>0</v>
      </c>
      <c r="R498" s="139">
        <f>ROUND(J498*H498,2)</f>
        <v>0</v>
      </c>
      <c r="S498" s="140">
        <v>0.17799999999999999</v>
      </c>
      <c r="T498" s="140">
        <f>S498*H498</f>
        <v>1.0680000000000001</v>
      </c>
      <c r="U498" s="140">
        <v>0</v>
      </c>
      <c r="V498" s="140">
        <f>U498*H498</f>
        <v>0</v>
      </c>
      <c r="W498" s="140">
        <v>5.0000000000000002E-5</v>
      </c>
      <c r="X498" s="141">
        <f>W498*H498</f>
        <v>3.0000000000000003E-4</v>
      </c>
      <c r="AR498" s="142" t="s">
        <v>332</v>
      </c>
      <c r="AT498" s="142" t="s">
        <v>139</v>
      </c>
      <c r="AU498" s="142" t="s">
        <v>86</v>
      </c>
      <c r="AY498" s="17" t="s">
        <v>136</v>
      </c>
      <c r="BE498" s="143">
        <f>IF(O498="základní",K498,0)</f>
        <v>0</v>
      </c>
      <c r="BF498" s="143">
        <f>IF(O498="snížená",K498,0)</f>
        <v>0</v>
      </c>
      <c r="BG498" s="143">
        <f>IF(O498="zákl. přenesená",K498,0)</f>
        <v>0</v>
      </c>
      <c r="BH498" s="143">
        <f>IF(O498="sníž. přenesená",K498,0)</f>
        <v>0</v>
      </c>
      <c r="BI498" s="143">
        <f>IF(O498="nulová",K498,0)</f>
        <v>0</v>
      </c>
      <c r="BJ498" s="17" t="s">
        <v>84</v>
      </c>
      <c r="BK498" s="143">
        <f>ROUND(P498*H498,2)</f>
        <v>0</v>
      </c>
      <c r="BL498" s="17" t="s">
        <v>332</v>
      </c>
      <c r="BM498" s="142" t="s">
        <v>385</v>
      </c>
    </row>
    <row r="499" spans="2:65" s="12" customFormat="1">
      <c r="B499" s="144"/>
      <c r="D499" s="145" t="s">
        <v>146</v>
      </c>
      <c r="E499" s="146" t="s">
        <v>1</v>
      </c>
      <c r="F499" s="147" t="s">
        <v>386</v>
      </c>
      <c r="H499" s="146" t="s">
        <v>1</v>
      </c>
      <c r="M499" s="144"/>
      <c r="N499" s="148"/>
      <c r="X499" s="149"/>
      <c r="AT499" s="146" t="s">
        <v>146</v>
      </c>
      <c r="AU499" s="146" t="s">
        <v>86</v>
      </c>
      <c r="AV499" s="12" t="s">
        <v>84</v>
      </c>
      <c r="AW499" s="12" t="s">
        <v>5</v>
      </c>
      <c r="AX499" s="12" t="s">
        <v>76</v>
      </c>
      <c r="AY499" s="146" t="s">
        <v>136</v>
      </c>
    </row>
    <row r="500" spans="2:65" s="12" customFormat="1">
      <c r="B500" s="144"/>
      <c r="D500" s="145" t="s">
        <v>146</v>
      </c>
      <c r="E500" s="146" t="s">
        <v>1</v>
      </c>
      <c r="F500" s="147" t="s">
        <v>387</v>
      </c>
      <c r="H500" s="146" t="s">
        <v>1</v>
      </c>
      <c r="M500" s="144"/>
      <c r="N500" s="148"/>
      <c r="X500" s="149"/>
      <c r="AT500" s="146" t="s">
        <v>146</v>
      </c>
      <c r="AU500" s="146" t="s">
        <v>86</v>
      </c>
      <c r="AV500" s="12" t="s">
        <v>84</v>
      </c>
      <c r="AW500" s="12" t="s">
        <v>5</v>
      </c>
      <c r="AX500" s="12" t="s">
        <v>76</v>
      </c>
      <c r="AY500" s="146" t="s">
        <v>136</v>
      </c>
    </row>
    <row r="501" spans="2:65" s="13" customFormat="1">
      <c r="B501" s="150"/>
      <c r="D501" s="145" t="s">
        <v>146</v>
      </c>
      <c r="E501" s="151" t="s">
        <v>1</v>
      </c>
      <c r="F501" s="152" t="s">
        <v>86</v>
      </c>
      <c r="H501" s="153">
        <v>2</v>
      </c>
      <c r="M501" s="150"/>
      <c r="N501" s="154"/>
      <c r="X501" s="155"/>
      <c r="AT501" s="151" t="s">
        <v>146</v>
      </c>
      <c r="AU501" s="151" t="s">
        <v>86</v>
      </c>
      <c r="AV501" s="13" t="s">
        <v>86</v>
      </c>
      <c r="AW501" s="13" t="s">
        <v>5</v>
      </c>
      <c r="AX501" s="13" t="s">
        <v>76</v>
      </c>
      <c r="AY501" s="151" t="s">
        <v>136</v>
      </c>
    </row>
    <row r="502" spans="2:65" s="12" customFormat="1">
      <c r="B502" s="144"/>
      <c r="D502" s="145" t="s">
        <v>146</v>
      </c>
      <c r="E502" s="146" t="s">
        <v>1</v>
      </c>
      <c r="F502" s="147" t="s">
        <v>388</v>
      </c>
      <c r="H502" s="146" t="s">
        <v>1</v>
      </c>
      <c r="M502" s="144"/>
      <c r="N502" s="148"/>
      <c r="X502" s="149"/>
      <c r="AT502" s="146" t="s">
        <v>146</v>
      </c>
      <c r="AU502" s="146" t="s">
        <v>86</v>
      </c>
      <c r="AV502" s="12" t="s">
        <v>84</v>
      </c>
      <c r="AW502" s="12" t="s">
        <v>5</v>
      </c>
      <c r="AX502" s="12" t="s">
        <v>76</v>
      </c>
      <c r="AY502" s="146" t="s">
        <v>136</v>
      </c>
    </row>
    <row r="503" spans="2:65" s="12" customFormat="1">
      <c r="B503" s="144"/>
      <c r="D503" s="145" t="s">
        <v>146</v>
      </c>
      <c r="E503" s="146" t="s">
        <v>1</v>
      </c>
      <c r="F503" s="147" t="s">
        <v>389</v>
      </c>
      <c r="H503" s="146" t="s">
        <v>1</v>
      </c>
      <c r="M503" s="144"/>
      <c r="N503" s="148"/>
      <c r="X503" s="149"/>
      <c r="AT503" s="146" t="s">
        <v>146</v>
      </c>
      <c r="AU503" s="146" t="s">
        <v>86</v>
      </c>
      <c r="AV503" s="12" t="s">
        <v>84</v>
      </c>
      <c r="AW503" s="12" t="s">
        <v>5</v>
      </c>
      <c r="AX503" s="12" t="s">
        <v>76</v>
      </c>
      <c r="AY503" s="146" t="s">
        <v>136</v>
      </c>
    </row>
    <row r="504" spans="2:65" s="13" customFormat="1">
      <c r="B504" s="150"/>
      <c r="D504" s="145" t="s">
        <v>146</v>
      </c>
      <c r="E504" s="151" t="s">
        <v>1</v>
      </c>
      <c r="F504" s="152" t="s">
        <v>84</v>
      </c>
      <c r="H504" s="153">
        <v>1</v>
      </c>
      <c r="M504" s="150"/>
      <c r="N504" s="154"/>
      <c r="X504" s="155"/>
      <c r="AT504" s="151" t="s">
        <v>146</v>
      </c>
      <c r="AU504" s="151" t="s">
        <v>86</v>
      </c>
      <c r="AV504" s="13" t="s">
        <v>86</v>
      </c>
      <c r="AW504" s="13" t="s">
        <v>5</v>
      </c>
      <c r="AX504" s="13" t="s">
        <v>76</v>
      </c>
      <c r="AY504" s="151" t="s">
        <v>136</v>
      </c>
    </row>
    <row r="505" spans="2:65" s="12" customFormat="1">
      <c r="B505" s="144"/>
      <c r="D505" s="145" t="s">
        <v>146</v>
      </c>
      <c r="E505" s="146" t="s">
        <v>1</v>
      </c>
      <c r="F505" s="147" t="s">
        <v>390</v>
      </c>
      <c r="H505" s="146" t="s">
        <v>1</v>
      </c>
      <c r="M505" s="144"/>
      <c r="N505" s="148"/>
      <c r="X505" s="149"/>
      <c r="AT505" s="146" t="s">
        <v>146</v>
      </c>
      <c r="AU505" s="146" t="s">
        <v>86</v>
      </c>
      <c r="AV505" s="12" t="s">
        <v>84</v>
      </c>
      <c r="AW505" s="12" t="s">
        <v>5</v>
      </c>
      <c r="AX505" s="12" t="s">
        <v>76</v>
      </c>
      <c r="AY505" s="146" t="s">
        <v>136</v>
      </c>
    </row>
    <row r="506" spans="2:65" s="12" customFormat="1">
      <c r="B506" s="144"/>
      <c r="D506" s="145" t="s">
        <v>146</v>
      </c>
      <c r="E506" s="146" t="s">
        <v>1</v>
      </c>
      <c r="F506" s="147" t="s">
        <v>387</v>
      </c>
      <c r="H506" s="146" t="s">
        <v>1</v>
      </c>
      <c r="M506" s="144"/>
      <c r="N506" s="148"/>
      <c r="X506" s="149"/>
      <c r="AT506" s="146" t="s">
        <v>146</v>
      </c>
      <c r="AU506" s="146" t="s">
        <v>86</v>
      </c>
      <c r="AV506" s="12" t="s">
        <v>84</v>
      </c>
      <c r="AW506" s="12" t="s">
        <v>5</v>
      </c>
      <c r="AX506" s="12" t="s">
        <v>76</v>
      </c>
      <c r="AY506" s="146" t="s">
        <v>136</v>
      </c>
    </row>
    <row r="507" spans="2:65" s="13" customFormat="1">
      <c r="B507" s="150"/>
      <c r="D507" s="145" t="s">
        <v>146</v>
      </c>
      <c r="E507" s="151" t="s">
        <v>1</v>
      </c>
      <c r="F507" s="152" t="s">
        <v>86</v>
      </c>
      <c r="H507" s="153">
        <v>2</v>
      </c>
      <c r="M507" s="150"/>
      <c r="N507" s="154"/>
      <c r="X507" s="155"/>
      <c r="AT507" s="151" t="s">
        <v>146</v>
      </c>
      <c r="AU507" s="151" t="s">
        <v>86</v>
      </c>
      <c r="AV507" s="13" t="s">
        <v>86</v>
      </c>
      <c r="AW507" s="13" t="s">
        <v>5</v>
      </c>
      <c r="AX507" s="13" t="s">
        <v>76</v>
      </c>
      <c r="AY507" s="151" t="s">
        <v>136</v>
      </c>
    </row>
    <row r="508" spans="2:65" s="12" customFormat="1">
      <c r="B508" s="144"/>
      <c r="D508" s="145" t="s">
        <v>146</v>
      </c>
      <c r="E508" s="146" t="s">
        <v>1</v>
      </c>
      <c r="F508" s="147" t="s">
        <v>391</v>
      </c>
      <c r="H508" s="146" t="s">
        <v>1</v>
      </c>
      <c r="M508" s="144"/>
      <c r="N508" s="148"/>
      <c r="X508" s="149"/>
      <c r="AT508" s="146" t="s">
        <v>146</v>
      </c>
      <c r="AU508" s="146" t="s">
        <v>86</v>
      </c>
      <c r="AV508" s="12" t="s">
        <v>84</v>
      </c>
      <c r="AW508" s="12" t="s">
        <v>5</v>
      </c>
      <c r="AX508" s="12" t="s">
        <v>76</v>
      </c>
      <c r="AY508" s="146" t="s">
        <v>136</v>
      </c>
    </row>
    <row r="509" spans="2:65" s="12" customFormat="1">
      <c r="B509" s="144"/>
      <c r="D509" s="145" t="s">
        <v>146</v>
      </c>
      <c r="E509" s="146" t="s">
        <v>1</v>
      </c>
      <c r="F509" s="147" t="s">
        <v>389</v>
      </c>
      <c r="H509" s="146" t="s">
        <v>1</v>
      </c>
      <c r="M509" s="144"/>
      <c r="N509" s="148"/>
      <c r="X509" s="149"/>
      <c r="AT509" s="146" t="s">
        <v>146</v>
      </c>
      <c r="AU509" s="146" t="s">
        <v>86</v>
      </c>
      <c r="AV509" s="12" t="s">
        <v>84</v>
      </c>
      <c r="AW509" s="12" t="s">
        <v>5</v>
      </c>
      <c r="AX509" s="12" t="s">
        <v>76</v>
      </c>
      <c r="AY509" s="146" t="s">
        <v>136</v>
      </c>
    </row>
    <row r="510" spans="2:65" s="13" customFormat="1">
      <c r="B510" s="150"/>
      <c r="D510" s="145" t="s">
        <v>146</v>
      </c>
      <c r="E510" s="151" t="s">
        <v>1</v>
      </c>
      <c r="F510" s="152" t="s">
        <v>84</v>
      </c>
      <c r="H510" s="153">
        <v>1</v>
      </c>
      <c r="M510" s="150"/>
      <c r="N510" s="154"/>
      <c r="X510" s="155"/>
      <c r="AT510" s="151" t="s">
        <v>146</v>
      </c>
      <c r="AU510" s="151" t="s">
        <v>86</v>
      </c>
      <c r="AV510" s="13" t="s">
        <v>86</v>
      </c>
      <c r="AW510" s="13" t="s">
        <v>5</v>
      </c>
      <c r="AX510" s="13" t="s">
        <v>76</v>
      </c>
      <c r="AY510" s="151" t="s">
        <v>136</v>
      </c>
    </row>
    <row r="511" spans="2:65" s="14" customFormat="1">
      <c r="B511" s="156"/>
      <c r="D511" s="145" t="s">
        <v>146</v>
      </c>
      <c r="E511" s="157" t="s">
        <v>1</v>
      </c>
      <c r="F511" s="158" t="s">
        <v>158</v>
      </c>
      <c r="H511" s="159">
        <v>6</v>
      </c>
      <c r="M511" s="156"/>
      <c r="N511" s="160"/>
      <c r="X511" s="161"/>
      <c r="AT511" s="157" t="s">
        <v>146</v>
      </c>
      <c r="AU511" s="157" t="s">
        <v>86</v>
      </c>
      <c r="AV511" s="14" t="s">
        <v>144</v>
      </c>
      <c r="AW511" s="14" t="s">
        <v>5</v>
      </c>
      <c r="AX511" s="14" t="s">
        <v>84</v>
      </c>
      <c r="AY511" s="157" t="s">
        <v>136</v>
      </c>
    </row>
    <row r="512" spans="2:65" s="1" customFormat="1" ht="24.2" customHeight="1">
      <c r="B512" s="29"/>
      <c r="C512" s="131" t="s">
        <v>392</v>
      </c>
      <c r="D512" s="131" t="s">
        <v>139</v>
      </c>
      <c r="E512" s="132" t="s">
        <v>393</v>
      </c>
      <c r="F512" s="133" t="s">
        <v>394</v>
      </c>
      <c r="G512" s="134" t="s">
        <v>384</v>
      </c>
      <c r="H512" s="135">
        <v>2</v>
      </c>
      <c r="I512" s="136">
        <v>0</v>
      </c>
      <c r="J512" s="136">
        <v>0</v>
      </c>
      <c r="K512" s="136">
        <f>ROUND(P512*H512,2)</f>
        <v>0</v>
      </c>
      <c r="L512" s="133" t="s">
        <v>143</v>
      </c>
      <c r="M512" s="29"/>
      <c r="N512" s="137" t="s">
        <v>1</v>
      </c>
      <c r="O512" s="138" t="s">
        <v>39</v>
      </c>
      <c r="P512" s="139">
        <f>I512+J512</f>
        <v>0</v>
      </c>
      <c r="Q512" s="139">
        <f>ROUND(I512*H512,2)</f>
        <v>0</v>
      </c>
      <c r="R512" s="139">
        <f>ROUND(J512*H512,2)</f>
        <v>0</v>
      </c>
      <c r="S512" s="140">
        <v>0.254</v>
      </c>
      <c r="T512" s="140">
        <f>S512*H512</f>
        <v>0.50800000000000001</v>
      </c>
      <c r="U512" s="140">
        <v>0</v>
      </c>
      <c r="V512" s="140">
        <f>U512*H512</f>
        <v>0</v>
      </c>
      <c r="W512" s="140">
        <v>1E-4</v>
      </c>
      <c r="X512" s="141">
        <f>W512*H512</f>
        <v>2.0000000000000001E-4</v>
      </c>
      <c r="AR512" s="142" t="s">
        <v>332</v>
      </c>
      <c r="AT512" s="142" t="s">
        <v>139</v>
      </c>
      <c r="AU512" s="142" t="s">
        <v>86</v>
      </c>
      <c r="AY512" s="17" t="s">
        <v>136</v>
      </c>
      <c r="BE512" s="143">
        <f>IF(O512="základní",K512,0)</f>
        <v>0</v>
      </c>
      <c r="BF512" s="143">
        <f>IF(O512="snížená",K512,0)</f>
        <v>0</v>
      </c>
      <c r="BG512" s="143">
        <f>IF(O512="zákl. přenesená",K512,0)</f>
        <v>0</v>
      </c>
      <c r="BH512" s="143">
        <f>IF(O512="sníž. přenesená",K512,0)</f>
        <v>0</v>
      </c>
      <c r="BI512" s="143">
        <f>IF(O512="nulová",K512,0)</f>
        <v>0</v>
      </c>
      <c r="BJ512" s="17" t="s">
        <v>84</v>
      </c>
      <c r="BK512" s="143">
        <f>ROUND(P512*H512,2)</f>
        <v>0</v>
      </c>
      <c r="BL512" s="17" t="s">
        <v>332</v>
      </c>
      <c r="BM512" s="142" t="s">
        <v>395</v>
      </c>
    </row>
    <row r="513" spans="2:65" s="12" customFormat="1">
      <c r="B513" s="144"/>
      <c r="D513" s="145" t="s">
        <v>146</v>
      </c>
      <c r="E513" s="146" t="s">
        <v>1</v>
      </c>
      <c r="F513" s="147" t="s">
        <v>396</v>
      </c>
      <c r="H513" s="146" t="s">
        <v>1</v>
      </c>
      <c r="M513" s="144"/>
      <c r="N513" s="148"/>
      <c r="X513" s="149"/>
      <c r="AT513" s="146" t="s">
        <v>146</v>
      </c>
      <c r="AU513" s="146" t="s">
        <v>86</v>
      </c>
      <c r="AV513" s="12" t="s">
        <v>84</v>
      </c>
      <c r="AW513" s="12" t="s">
        <v>5</v>
      </c>
      <c r="AX513" s="12" t="s">
        <v>76</v>
      </c>
      <c r="AY513" s="146" t="s">
        <v>136</v>
      </c>
    </row>
    <row r="514" spans="2:65" s="12" customFormat="1">
      <c r="B514" s="144"/>
      <c r="D514" s="145" t="s">
        <v>146</v>
      </c>
      <c r="E514" s="146" t="s">
        <v>1</v>
      </c>
      <c r="F514" s="147" t="s">
        <v>397</v>
      </c>
      <c r="H514" s="146" t="s">
        <v>1</v>
      </c>
      <c r="M514" s="144"/>
      <c r="N514" s="148"/>
      <c r="X514" s="149"/>
      <c r="AT514" s="146" t="s">
        <v>146</v>
      </c>
      <c r="AU514" s="146" t="s">
        <v>86</v>
      </c>
      <c r="AV514" s="12" t="s">
        <v>84</v>
      </c>
      <c r="AW514" s="12" t="s">
        <v>5</v>
      </c>
      <c r="AX514" s="12" t="s">
        <v>76</v>
      </c>
      <c r="AY514" s="146" t="s">
        <v>136</v>
      </c>
    </row>
    <row r="515" spans="2:65" s="13" customFormat="1">
      <c r="B515" s="150"/>
      <c r="D515" s="145" t="s">
        <v>146</v>
      </c>
      <c r="E515" s="151" t="s">
        <v>1</v>
      </c>
      <c r="F515" s="152" t="s">
        <v>84</v>
      </c>
      <c r="H515" s="153">
        <v>1</v>
      </c>
      <c r="M515" s="150"/>
      <c r="N515" s="154"/>
      <c r="X515" s="155"/>
      <c r="AT515" s="151" t="s">
        <v>146</v>
      </c>
      <c r="AU515" s="151" t="s">
        <v>86</v>
      </c>
      <c r="AV515" s="13" t="s">
        <v>86</v>
      </c>
      <c r="AW515" s="13" t="s">
        <v>5</v>
      </c>
      <c r="AX515" s="13" t="s">
        <v>76</v>
      </c>
      <c r="AY515" s="151" t="s">
        <v>136</v>
      </c>
    </row>
    <row r="516" spans="2:65" s="12" customFormat="1">
      <c r="B516" s="144"/>
      <c r="D516" s="145" t="s">
        <v>146</v>
      </c>
      <c r="E516" s="146" t="s">
        <v>1</v>
      </c>
      <c r="F516" s="147" t="s">
        <v>398</v>
      </c>
      <c r="H516" s="146" t="s">
        <v>1</v>
      </c>
      <c r="M516" s="144"/>
      <c r="N516" s="148"/>
      <c r="X516" s="149"/>
      <c r="AT516" s="146" t="s">
        <v>146</v>
      </c>
      <c r="AU516" s="146" t="s">
        <v>86</v>
      </c>
      <c r="AV516" s="12" t="s">
        <v>84</v>
      </c>
      <c r="AW516" s="12" t="s">
        <v>5</v>
      </c>
      <c r="AX516" s="12" t="s">
        <v>76</v>
      </c>
      <c r="AY516" s="146" t="s">
        <v>136</v>
      </c>
    </row>
    <row r="517" spans="2:65" s="12" customFormat="1">
      <c r="B517" s="144"/>
      <c r="D517" s="145" t="s">
        <v>146</v>
      </c>
      <c r="E517" s="146" t="s">
        <v>1</v>
      </c>
      <c r="F517" s="147" t="s">
        <v>399</v>
      </c>
      <c r="H517" s="146" t="s">
        <v>1</v>
      </c>
      <c r="M517" s="144"/>
      <c r="N517" s="148"/>
      <c r="X517" s="149"/>
      <c r="AT517" s="146" t="s">
        <v>146</v>
      </c>
      <c r="AU517" s="146" t="s">
        <v>86</v>
      </c>
      <c r="AV517" s="12" t="s">
        <v>84</v>
      </c>
      <c r="AW517" s="12" t="s">
        <v>5</v>
      </c>
      <c r="AX517" s="12" t="s">
        <v>76</v>
      </c>
      <c r="AY517" s="146" t="s">
        <v>136</v>
      </c>
    </row>
    <row r="518" spans="2:65" s="13" customFormat="1">
      <c r="B518" s="150"/>
      <c r="D518" s="145" t="s">
        <v>146</v>
      </c>
      <c r="E518" s="151" t="s">
        <v>1</v>
      </c>
      <c r="F518" s="152" t="s">
        <v>84</v>
      </c>
      <c r="H518" s="153">
        <v>1</v>
      </c>
      <c r="M518" s="150"/>
      <c r="N518" s="154"/>
      <c r="X518" s="155"/>
      <c r="AT518" s="151" t="s">
        <v>146</v>
      </c>
      <c r="AU518" s="151" t="s">
        <v>86</v>
      </c>
      <c r="AV518" s="13" t="s">
        <v>86</v>
      </c>
      <c r="AW518" s="13" t="s">
        <v>5</v>
      </c>
      <c r="AX518" s="13" t="s">
        <v>76</v>
      </c>
      <c r="AY518" s="151" t="s">
        <v>136</v>
      </c>
    </row>
    <row r="519" spans="2:65" s="14" customFormat="1">
      <c r="B519" s="156"/>
      <c r="D519" s="145" t="s">
        <v>146</v>
      </c>
      <c r="E519" s="157" t="s">
        <v>1</v>
      </c>
      <c r="F519" s="158" t="s">
        <v>158</v>
      </c>
      <c r="H519" s="159">
        <v>2</v>
      </c>
      <c r="M519" s="156"/>
      <c r="N519" s="160"/>
      <c r="X519" s="161"/>
      <c r="AT519" s="157" t="s">
        <v>146</v>
      </c>
      <c r="AU519" s="157" t="s">
        <v>86</v>
      </c>
      <c r="AV519" s="14" t="s">
        <v>144</v>
      </c>
      <c r="AW519" s="14" t="s">
        <v>5</v>
      </c>
      <c r="AX519" s="14" t="s">
        <v>84</v>
      </c>
      <c r="AY519" s="157" t="s">
        <v>136</v>
      </c>
    </row>
    <row r="520" spans="2:65" s="1" customFormat="1" ht="24.2" customHeight="1">
      <c r="B520" s="29"/>
      <c r="C520" s="131" t="s">
        <v>400</v>
      </c>
      <c r="D520" s="131" t="s">
        <v>139</v>
      </c>
      <c r="E520" s="132" t="s">
        <v>401</v>
      </c>
      <c r="F520" s="133" t="s">
        <v>402</v>
      </c>
      <c r="G520" s="134" t="s">
        <v>384</v>
      </c>
      <c r="H520" s="135">
        <v>2</v>
      </c>
      <c r="I520" s="136">
        <v>0</v>
      </c>
      <c r="J520" s="136">
        <v>0</v>
      </c>
      <c r="K520" s="136">
        <f>ROUND(P520*H520,2)</f>
        <v>0</v>
      </c>
      <c r="L520" s="133" t="s">
        <v>143</v>
      </c>
      <c r="M520" s="29"/>
      <c r="N520" s="137" t="s">
        <v>1</v>
      </c>
      <c r="O520" s="138" t="s">
        <v>39</v>
      </c>
      <c r="P520" s="139">
        <f>I520+J520</f>
        <v>0</v>
      </c>
      <c r="Q520" s="139">
        <f>ROUND(I520*H520,2)</f>
        <v>0</v>
      </c>
      <c r="R520" s="139">
        <f>ROUND(J520*H520,2)</f>
        <v>0</v>
      </c>
      <c r="S520" s="140">
        <v>0.48099999999999998</v>
      </c>
      <c r="T520" s="140">
        <f>S520*H520</f>
        <v>0.96199999999999997</v>
      </c>
      <c r="U520" s="140">
        <v>0</v>
      </c>
      <c r="V520" s="140">
        <f>U520*H520</f>
        <v>0</v>
      </c>
      <c r="W520" s="140">
        <v>1.4999999999999999E-4</v>
      </c>
      <c r="X520" s="141">
        <f>W520*H520</f>
        <v>2.9999999999999997E-4</v>
      </c>
      <c r="AR520" s="142" t="s">
        <v>332</v>
      </c>
      <c r="AT520" s="142" t="s">
        <v>139</v>
      </c>
      <c r="AU520" s="142" t="s">
        <v>86</v>
      </c>
      <c r="AY520" s="17" t="s">
        <v>136</v>
      </c>
      <c r="BE520" s="143">
        <f>IF(O520="základní",K520,0)</f>
        <v>0</v>
      </c>
      <c r="BF520" s="143">
        <f>IF(O520="snížená",K520,0)</f>
        <v>0</v>
      </c>
      <c r="BG520" s="143">
        <f>IF(O520="zákl. přenesená",K520,0)</f>
        <v>0</v>
      </c>
      <c r="BH520" s="143">
        <f>IF(O520="sníž. přenesená",K520,0)</f>
        <v>0</v>
      </c>
      <c r="BI520" s="143">
        <f>IF(O520="nulová",K520,0)</f>
        <v>0</v>
      </c>
      <c r="BJ520" s="17" t="s">
        <v>84</v>
      </c>
      <c r="BK520" s="143">
        <f>ROUND(P520*H520,2)</f>
        <v>0</v>
      </c>
      <c r="BL520" s="17" t="s">
        <v>332</v>
      </c>
      <c r="BM520" s="142" t="s">
        <v>403</v>
      </c>
    </row>
    <row r="521" spans="2:65" s="12" customFormat="1">
      <c r="B521" s="144"/>
      <c r="D521" s="145" t="s">
        <v>146</v>
      </c>
      <c r="E521" s="146" t="s">
        <v>1</v>
      </c>
      <c r="F521" s="147" t="s">
        <v>404</v>
      </c>
      <c r="H521" s="146" t="s">
        <v>1</v>
      </c>
      <c r="M521" s="144"/>
      <c r="N521" s="148"/>
      <c r="X521" s="149"/>
      <c r="AT521" s="146" t="s">
        <v>146</v>
      </c>
      <c r="AU521" s="146" t="s">
        <v>86</v>
      </c>
      <c r="AV521" s="12" t="s">
        <v>84</v>
      </c>
      <c r="AW521" s="12" t="s">
        <v>5</v>
      </c>
      <c r="AX521" s="12" t="s">
        <v>76</v>
      </c>
      <c r="AY521" s="146" t="s">
        <v>136</v>
      </c>
    </row>
    <row r="522" spans="2:65" s="12" customFormat="1">
      <c r="B522" s="144"/>
      <c r="D522" s="145" t="s">
        <v>146</v>
      </c>
      <c r="E522" s="146" t="s">
        <v>1</v>
      </c>
      <c r="F522" s="147" t="s">
        <v>405</v>
      </c>
      <c r="H522" s="146" t="s">
        <v>1</v>
      </c>
      <c r="M522" s="144"/>
      <c r="N522" s="148"/>
      <c r="X522" s="149"/>
      <c r="AT522" s="146" t="s">
        <v>146</v>
      </c>
      <c r="AU522" s="146" t="s">
        <v>86</v>
      </c>
      <c r="AV522" s="12" t="s">
        <v>84</v>
      </c>
      <c r="AW522" s="12" t="s">
        <v>5</v>
      </c>
      <c r="AX522" s="12" t="s">
        <v>76</v>
      </c>
      <c r="AY522" s="146" t="s">
        <v>136</v>
      </c>
    </row>
    <row r="523" spans="2:65" s="13" customFormat="1">
      <c r="B523" s="150"/>
      <c r="D523" s="145" t="s">
        <v>146</v>
      </c>
      <c r="E523" s="151" t="s">
        <v>1</v>
      </c>
      <c r="F523" s="152" t="s">
        <v>84</v>
      </c>
      <c r="H523" s="153">
        <v>1</v>
      </c>
      <c r="M523" s="150"/>
      <c r="N523" s="154"/>
      <c r="X523" s="155"/>
      <c r="AT523" s="151" t="s">
        <v>146</v>
      </c>
      <c r="AU523" s="151" t="s">
        <v>86</v>
      </c>
      <c r="AV523" s="13" t="s">
        <v>86</v>
      </c>
      <c r="AW523" s="13" t="s">
        <v>5</v>
      </c>
      <c r="AX523" s="13" t="s">
        <v>76</v>
      </c>
      <c r="AY523" s="151" t="s">
        <v>136</v>
      </c>
    </row>
    <row r="524" spans="2:65" s="12" customFormat="1">
      <c r="B524" s="144"/>
      <c r="D524" s="145" t="s">
        <v>146</v>
      </c>
      <c r="E524" s="146" t="s">
        <v>1</v>
      </c>
      <c r="F524" s="147" t="s">
        <v>406</v>
      </c>
      <c r="H524" s="146" t="s">
        <v>1</v>
      </c>
      <c r="M524" s="144"/>
      <c r="N524" s="148"/>
      <c r="X524" s="149"/>
      <c r="AT524" s="146" t="s">
        <v>146</v>
      </c>
      <c r="AU524" s="146" t="s">
        <v>86</v>
      </c>
      <c r="AV524" s="12" t="s">
        <v>84</v>
      </c>
      <c r="AW524" s="12" t="s">
        <v>5</v>
      </c>
      <c r="AX524" s="12" t="s">
        <v>76</v>
      </c>
      <c r="AY524" s="146" t="s">
        <v>136</v>
      </c>
    </row>
    <row r="525" spans="2:65" s="12" customFormat="1">
      <c r="B525" s="144"/>
      <c r="D525" s="145" t="s">
        <v>146</v>
      </c>
      <c r="E525" s="146" t="s">
        <v>1</v>
      </c>
      <c r="F525" s="147" t="s">
        <v>407</v>
      </c>
      <c r="H525" s="146" t="s">
        <v>1</v>
      </c>
      <c r="M525" s="144"/>
      <c r="N525" s="148"/>
      <c r="X525" s="149"/>
      <c r="AT525" s="146" t="s">
        <v>146</v>
      </c>
      <c r="AU525" s="146" t="s">
        <v>86</v>
      </c>
      <c r="AV525" s="12" t="s">
        <v>84</v>
      </c>
      <c r="AW525" s="12" t="s">
        <v>5</v>
      </c>
      <c r="AX525" s="12" t="s">
        <v>76</v>
      </c>
      <c r="AY525" s="146" t="s">
        <v>136</v>
      </c>
    </row>
    <row r="526" spans="2:65" s="13" customFormat="1">
      <c r="B526" s="150"/>
      <c r="D526" s="145" t="s">
        <v>146</v>
      </c>
      <c r="E526" s="151" t="s">
        <v>1</v>
      </c>
      <c r="F526" s="152" t="s">
        <v>84</v>
      </c>
      <c r="H526" s="153">
        <v>1</v>
      </c>
      <c r="M526" s="150"/>
      <c r="N526" s="154"/>
      <c r="X526" s="155"/>
      <c r="AT526" s="151" t="s">
        <v>146</v>
      </c>
      <c r="AU526" s="151" t="s">
        <v>86</v>
      </c>
      <c r="AV526" s="13" t="s">
        <v>86</v>
      </c>
      <c r="AW526" s="13" t="s">
        <v>5</v>
      </c>
      <c r="AX526" s="13" t="s">
        <v>76</v>
      </c>
      <c r="AY526" s="151" t="s">
        <v>136</v>
      </c>
    </row>
    <row r="527" spans="2:65" s="14" customFormat="1">
      <c r="B527" s="156"/>
      <c r="D527" s="145" t="s">
        <v>146</v>
      </c>
      <c r="E527" s="157" t="s">
        <v>1</v>
      </c>
      <c r="F527" s="158" t="s">
        <v>158</v>
      </c>
      <c r="H527" s="159">
        <v>2</v>
      </c>
      <c r="M527" s="156"/>
      <c r="N527" s="160"/>
      <c r="X527" s="161"/>
      <c r="AT527" s="157" t="s">
        <v>146</v>
      </c>
      <c r="AU527" s="157" t="s">
        <v>86</v>
      </c>
      <c r="AV527" s="14" t="s">
        <v>144</v>
      </c>
      <c r="AW527" s="14" t="s">
        <v>5</v>
      </c>
      <c r="AX527" s="14" t="s">
        <v>84</v>
      </c>
      <c r="AY527" s="157" t="s">
        <v>136</v>
      </c>
    </row>
    <row r="528" spans="2:65" s="1" customFormat="1" ht="24.2" customHeight="1">
      <c r="B528" s="29"/>
      <c r="C528" s="131" t="s">
        <v>408</v>
      </c>
      <c r="D528" s="131" t="s">
        <v>139</v>
      </c>
      <c r="E528" s="132" t="s">
        <v>409</v>
      </c>
      <c r="F528" s="133" t="s">
        <v>410</v>
      </c>
      <c r="G528" s="134" t="s">
        <v>384</v>
      </c>
      <c r="H528" s="135">
        <v>18</v>
      </c>
      <c r="I528" s="136">
        <v>0</v>
      </c>
      <c r="J528" s="136">
        <v>0</v>
      </c>
      <c r="K528" s="136">
        <f>ROUND(P528*H528,2)</f>
        <v>0</v>
      </c>
      <c r="L528" s="133" t="s">
        <v>143</v>
      </c>
      <c r="M528" s="29"/>
      <c r="N528" s="137" t="s">
        <v>1</v>
      </c>
      <c r="O528" s="138" t="s">
        <v>39</v>
      </c>
      <c r="P528" s="139">
        <f>I528+J528</f>
        <v>0</v>
      </c>
      <c r="Q528" s="139">
        <f>ROUND(I528*H528,2)</f>
        <v>0</v>
      </c>
      <c r="R528" s="139">
        <f>ROUND(J528*H528,2)</f>
        <v>0</v>
      </c>
      <c r="S528" s="140">
        <v>0.55800000000000005</v>
      </c>
      <c r="T528" s="140">
        <f>S528*H528</f>
        <v>10.044</v>
      </c>
      <c r="U528" s="140">
        <v>0</v>
      </c>
      <c r="V528" s="140">
        <f>U528*H528</f>
        <v>0</v>
      </c>
      <c r="W528" s="140">
        <v>2.0000000000000001E-4</v>
      </c>
      <c r="X528" s="141">
        <f>W528*H528</f>
        <v>3.6000000000000003E-3</v>
      </c>
      <c r="AR528" s="142" t="s">
        <v>332</v>
      </c>
      <c r="AT528" s="142" t="s">
        <v>139</v>
      </c>
      <c r="AU528" s="142" t="s">
        <v>86</v>
      </c>
      <c r="AY528" s="17" t="s">
        <v>136</v>
      </c>
      <c r="BE528" s="143">
        <f>IF(O528="základní",K528,0)</f>
        <v>0</v>
      </c>
      <c r="BF528" s="143">
        <f>IF(O528="snížená",K528,0)</f>
        <v>0</v>
      </c>
      <c r="BG528" s="143">
        <f>IF(O528="zákl. přenesená",K528,0)</f>
        <v>0</v>
      </c>
      <c r="BH528" s="143">
        <f>IF(O528="sníž. přenesená",K528,0)</f>
        <v>0</v>
      </c>
      <c r="BI528" s="143">
        <f>IF(O528="nulová",K528,0)</f>
        <v>0</v>
      </c>
      <c r="BJ528" s="17" t="s">
        <v>84</v>
      </c>
      <c r="BK528" s="143">
        <f>ROUND(P528*H528,2)</f>
        <v>0</v>
      </c>
      <c r="BL528" s="17" t="s">
        <v>332</v>
      </c>
      <c r="BM528" s="142" t="s">
        <v>411</v>
      </c>
    </row>
    <row r="529" spans="2:51" s="12" customFormat="1">
      <c r="B529" s="144"/>
      <c r="D529" s="145" t="s">
        <v>146</v>
      </c>
      <c r="E529" s="146" t="s">
        <v>1</v>
      </c>
      <c r="F529" s="147" t="s">
        <v>412</v>
      </c>
      <c r="H529" s="146" t="s">
        <v>1</v>
      </c>
      <c r="M529" s="144"/>
      <c r="N529" s="148"/>
      <c r="X529" s="149"/>
      <c r="AT529" s="146" t="s">
        <v>146</v>
      </c>
      <c r="AU529" s="146" t="s">
        <v>86</v>
      </c>
      <c r="AV529" s="12" t="s">
        <v>84</v>
      </c>
      <c r="AW529" s="12" t="s">
        <v>5</v>
      </c>
      <c r="AX529" s="12" t="s">
        <v>76</v>
      </c>
      <c r="AY529" s="146" t="s">
        <v>136</v>
      </c>
    </row>
    <row r="530" spans="2:51" s="12" customFormat="1">
      <c r="B530" s="144"/>
      <c r="D530" s="145" t="s">
        <v>146</v>
      </c>
      <c r="E530" s="146" t="s">
        <v>1</v>
      </c>
      <c r="F530" s="147" t="s">
        <v>413</v>
      </c>
      <c r="H530" s="146" t="s">
        <v>1</v>
      </c>
      <c r="M530" s="144"/>
      <c r="N530" s="148"/>
      <c r="X530" s="149"/>
      <c r="AT530" s="146" t="s">
        <v>146</v>
      </c>
      <c r="AU530" s="146" t="s">
        <v>86</v>
      </c>
      <c r="AV530" s="12" t="s">
        <v>84</v>
      </c>
      <c r="AW530" s="12" t="s">
        <v>5</v>
      </c>
      <c r="AX530" s="12" t="s">
        <v>76</v>
      </c>
      <c r="AY530" s="146" t="s">
        <v>136</v>
      </c>
    </row>
    <row r="531" spans="2:51" s="13" customFormat="1">
      <c r="B531" s="150"/>
      <c r="D531" s="145" t="s">
        <v>146</v>
      </c>
      <c r="E531" s="151" t="s">
        <v>1</v>
      </c>
      <c r="F531" s="152" t="s">
        <v>84</v>
      </c>
      <c r="H531" s="153">
        <v>1</v>
      </c>
      <c r="M531" s="150"/>
      <c r="N531" s="154"/>
      <c r="X531" s="155"/>
      <c r="AT531" s="151" t="s">
        <v>146</v>
      </c>
      <c r="AU531" s="151" t="s">
        <v>86</v>
      </c>
      <c r="AV531" s="13" t="s">
        <v>86</v>
      </c>
      <c r="AW531" s="13" t="s">
        <v>5</v>
      </c>
      <c r="AX531" s="13" t="s">
        <v>76</v>
      </c>
      <c r="AY531" s="151" t="s">
        <v>136</v>
      </c>
    </row>
    <row r="532" spans="2:51" s="12" customFormat="1">
      <c r="B532" s="144"/>
      <c r="D532" s="145" t="s">
        <v>146</v>
      </c>
      <c r="E532" s="146" t="s">
        <v>1</v>
      </c>
      <c r="F532" s="147" t="s">
        <v>414</v>
      </c>
      <c r="H532" s="146" t="s">
        <v>1</v>
      </c>
      <c r="M532" s="144"/>
      <c r="N532" s="148"/>
      <c r="X532" s="149"/>
      <c r="AT532" s="146" t="s">
        <v>146</v>
      </c>
      <c r="AU532" s="146" t="s">
        <v>86</v>
      </c>
      <c r="AV532" s="12" t="s">
        <v>84</v>
      </c>
      <c r="AW532" s="12" t="s">
        <v>5</v>
      </c>
      <c r="AX532" s="12" t="s">
        <v>76</v>
      </c>
      <c r="AY532" s="146" t="s">
        <v>136</v>
      </c>
    </row>
    <row r="533" spans="2:51" s="12" customFormat="1">
      <c r="B533" s="144"/>
      <c r="D533" s="145" t="s">
        <v>146</v>
      </c>
      <c r="E533" s="146" t="s">
        <v>1</v>
      </c>
      <c r="F533" s="147" t="s">
        <v>415</v>
      </c>
      <c r="H533" s="146" t="s">
        <v>1</v>
      </c>
      <c r="M533" s="144"/>
      <c r="N533" s="148"/>
      <c r="X533" s="149"/>
      <c r="AT533" s="146" t="s">
        <v>146</v>
      </c>
      <c r="AU533" s="146" t="s">
        <v>86</v>
      </c>
      <c r="AV533" s="12" t="s">
        <v>84</v>
      </c>
      <c r="AW533" s="12" t="s">
        <v>5</v>
      </c>
      <c r="AX533" s="12" t="s">
        <v>76</v>
      </c>
      <c r="AY533" s="146" t="s">
        <v>136</v>
      </c>
    </row>
    <row r="534" spans="2:51" s="13" customFormat="1">
      <c r="B534" s="150"/>
      <c r="D534" s="145" t="s">
        <v>146</v>
      </c>
      <c r="E534" s="151" t="s">
        <v>1</v>
      </c>
      <c r="F534" s="152" t="s">
        <v>84</v>
      </c>
      <c r="H534" s="153">
        <v>1</v>
      </c>
      <c r="M534" s="150"/>
      <c r="N534" s="154"/>
      <c r="X534" s="155"/>
      <c r="AT534" s="151" t="s">
        <v>146</v>
      </c>
      <c r="AU534" s="151" t="s">
        <v>86</v>
      </c>
      <c r="AV534" s="13" t="s">
        <v>86</v>
      </c>
      <c r="AW534" s="13" t="s">
        <v>5</v>
      </c>
      <c r="AX534" s="13" t="s">
        <v>76</v>
      </c>
      <c r="AY534" s="151" t="s">
        <v>136</v>
      </c>
    </row>
    <row r="535" spans="2:51" s="12" customFormat="1">
      <c r="B535" s="144"/>
      <c r="D535" s="145" t="s">
        <v>146</v>
      </c>
      <c r="E535" s="146" t="s">
        <v>1</v>
      </c>
      <c r="F535" s="147" t="s">
        <v>416</v>
      </c>
      <c r="H535" s="146" t="s">
        <v>1</v>
      </c>
      <c r="M535" s="144"/>
      <c r="N535" s="148"/>
      <c r="X535" s="149"/>
      <c r="AT535" s="146" t="s">
        <v>146</v>
      </c>
      <c r="AU535" s="146" t="s">
        <v>86</v>
      </c>
      <c r="AV535" s="12" t="s">
        <v>84</v>
      </c>
      <c r="AW535" s="12" t="s">
        <v>5</v>
      </c>
      <c r="AX535" s="12" t="s">
        <v>76</v>
      </c>
      <c r="AY535" s="146" t="s">
        <v>136</v>
      </c>
    </row>
    <row r="536" spans="2:51" s="12" customFormat="1">
      <c r="B536" s="144"/>
      <c r="D536" s="145" t="s">
        <v>146</v>
      </c>
      <c r="E536" s="146" t="s">
        <v>1</v>
      </c>
      <c r="F536" s="147" t="s">
        <v>417</v>
      </c>
      <c r="H536" s="146" t="s">
        <v>1</v>
      </c>
      <c r="M536" s="144"/>
      <c r="N536" s="148"/>
      <c r="X536" s="149"/>
      <c r="AT536" s="146" t="s">
        <v>146</v>
      </c>
      <c r="AU536" s="146" t="s">
        <v>86</v>
      </c>
      <c r="AV536" s="12" t="s">
        <v>84</v>
      </c>
      <c r="AW536" s="12" t="s">
        <v>5</v>
      </c>
      <c r="AX536" s="12" t="s">
        <v>76</v>
      </c>
      <c r="AY536" s="146" t="s">
        <v>136</v>
      </c>
    </row>
    <row r="537" spans="2:51" s="13" customFormat="1">
      <c r="B537" s="150"/>
      <c r="D537" s="145" t="s">
        <v>146</v>
      </c>
      <c r="E537" s="151" t="s">
        <v>1</v>
      </c>
      <c r="F537" s="152" t="s">
        <v>84</v>
      </c>
      <c r="H537" s="153">
        <v>1</v>
      </c>
      <c r="M537" s="150"/>
      <c r="N537" s="154"/>
      <c r="X537" s="155"/>
      <c r="AT537" s="151" t="s">
        <v>146</v>
      </c>
      <c r="AU537" s="151" t="s">
        <v>86</v>
      </c>
      <c r="AV537" s="13" t="s">
        <v>86</v>
      </c>
      <c r="AW537" s="13" t="s">
        <v>5</v>
      </c>
      <c r="AX537" s="13" t="s">
        <v>76</v>
      </c>
      <c r="AY537" s="151" t="s">
        <v>136</v>
      </c>
    </row>
    <row r="538" spans="2:51" s="12" customFormat="1">
      <c r="B538" s="144"/>
      <c r="D538" s="145" t="s">
        <v>146</v>
      </c>
      <c r="E538" s="146" t="s">
        <v>1</v>
      </c>
      <c r="F538" s="147" t="s">
        <v>418</v>
      </c>
      <c r="H538" s="146" t="s">
        <v>1</v>
      </c>
      <c r="M538" s="144"/>
      <c r="N538" s="148"/>
      <c r="X538" s="149"/>
      <c r="AT538" s="146" t="s">
        <v>146</v>
      </c>
      <c r="AU538" s="146" t="s">
        <v>86</v>
      </c>
      <c r="AV538" s="12" t="s">
        <v>84</v>
      </c>
      <c r="AW538" s="12" t="s">
        <v>5</v>
      </c>
      <c r="AX538" s="12" t="s">
        <v>76</v>
      </c>
      <c r="AY538" s="146" t="s">
        <v>136</v>
      </c>
    </row>
    <row r="539" spans="2:51" s="12" customFormat="1">
      <c r="B539" s="144"/>
      <c r="D539" s="145" t="s">
        <v>146</v>
      </c>
      <c r="E539" s="146" t="s">
        <v>1</v>
      </c>
      <c r="F539" s="147" t="s">
        <v>419</v>
      </c>
      <c r="H539" s="146" t="s">
        <v>1</v>
      </c>
      <c r="M539" s="144"/>
      <c r="N539" s="148"/>
      <c r="X539" s="149"/>
      <c r="AT539" s="146" t="s">
        <v>146</v>
      </c>
      <c r="AU539" s="146" t="s">
        <v>86</v>
      </c>
      <c r="AV539" s="12" t="s">
        <v>84</v>
      </c>
      <c r="AW539" s="12" t="s">
        <v>5</v>
      </c>
      <c r="AX539" s="12" t="s">
        <v>76</v>
      </c>
      <c r="AY539" s="146" t="s">
        <v>136</v>
      </c>
    </row>
    <row r="540" spans="2:51" s="13" customFormat="1">
      <c r="B540" s="150"/>
      <c r="D540" s="145" t="s">
        <v>146</v>
      </c>
      <c r="E540" s="151" t="s">
        <v>1</v>
      </c>
      <c r="F540" s="152" t="s">
        <v>84</v>
      </c>
      <c r="H540" s="153">
        <v>1</v>
      </c>
      <c r="M540" s="150"/>
      <c r="N540" s="154"/>
      <c r="X540" s="155"/>
      <c r="AT540" s="151" t="s">
        <v>146</v>
      </c>
      <c r="AU540" s="151" t="s">
        <v>86</v>
      </c>
      <c r="AV540" s="13" t="s">
        <v>86</v>
      </c>
      <c r="AW540" s="13" t="s">
        <v>5</v>
      </c>
      <c r="AX540" s="13" t="s">
        <v>76</v>
      </c>
      <c r="AY540" s="151" t="s">
        <v>136</v>
      </c>
    </row>
    <row r="541" spans="2:51" s="12" customFormat="1">
      <c r="B541" s="144"/>
      <c r="D541" s="145" t="s">
        <v>146</v>
      </c>
      <c r="E541" s="146" t="s">
        <v>1</v>
      </c>
      <c r="F541" s="147" t="s">
        <v>420</v>
      </c>
      <c r="H541" s="146" t="s">
        <v>1</v>
      </c>
      <c r="M541" s="144"/>
      <c r="N541" s="148"/>
      <c r="X541" s="149"/>
      <c r="AT541" s="146" t="s">
        <v>146</v>
      </c>
      <c r="AU541" s="146" t="s">
        <v>86</v>
      </c>
      <c r="AV541" s="12" t="s">
        <v>84</v>
      </c>
      <c r="AW541" s="12" t="s">
        <v>5</v>
      </c>
      <c r="AX541" s="12" t="s">
        <v>76</v>
      </c>
      <c r="AY541" s="146" t="s">
        <v>136</v>
      </c>
    </row>
    <row r="542" spans="2:51" s="12" customFormat="1">
      <c r="B542" s="144"/>
      <c r="D542" s="145" t="s">
        <v>146</v>
      </c>
      <c r="E542" s="146" t="s">
        <v>1</v>
      </c>
      <c r="F542" s="147" t="s">
        <v>421</v>
      </c>
      <c r="H542" s="146" t="s">
        <v>1</v>
      </c>
      <c r="M542" s="144"/>
      <c r="N542" s="148"/>
      <c r="X542" s="149"/>
      <c r="AT542" s="146" t="s">
        <v>146</v>
      </c>
      <c r="AU542" s="146" t="s">
        <v>86</v>
      </c>
      <c r="AV542" s="12" t="s">
        <v>84</v>
      </c>
      <c r="AW542" s="12" t="s">
        <v>5</v>
      </c>
      <c r="AX542" s="12" t="s">
        <v>76</v>
      </c>
      <c r="AY542" s="146" t="s">
        <v>136</v>
      </c>
    </row>
    <row r="543" spans="2:51" s="13" customFormat="1">
      <c r="B543" s="150"/>
      <c r="D543" s="145" t="s">
        <v>146</v>
      </c>
      <c r="E543" s="151" t="s">
        <v>1</v>
      </c>
      <c r="F543" s="152" t="s">
        <v>84</v>
      </c>
      <c r="H543" s="153">
        <v>1</v>
      </c>
      <c r="M543" s="150"/>
      <c r="N543" s="154"/>
      <c r="X543" s="155"/>
      <c r="AT543" s="151" t="s">
        <v>146</v>
      </c>
      <c r="AU543" s="151" t="s">
        <v>86</v>
      </c>
      <c r="AV543" s="13" t="s">
        <v>86</v>
      </c>
      <c r="AW543" s="13" t="s">
        <v>5</v>
      </c>
      <c r="AX543" s="13" t="s">
        <v>76</v>
      </c>
      <c r="AY543" s="151" t="s">
        <v>136</v>
      </c>
    </row>
    <row r="544" spans="2:51" s="12" customFormat="1">
      <c r="B544" s="144"/>
      <c r="D544" s="145" t="s">
        <v>146</v>
      </c>
      <c r="E544" s="146" t="s">
        <v>1</v>
      </c>
      <c r="F544" s="147" t="s">
        <v>422</v>
      </c>
      <c r="H544" s="146" t="s">
        <v>1</v>
      </c>
      <c r="M544" s="144"/>
      <c r="N544" s="148"/>
      <c r="X544" s="149"/>
      <c r="AT544" s="146" t="s">
        <v>146</v>
      </c>
      <c r="AU544" s="146" t="s">
        <v>86</v>
      </c>
      <c r="AV544" s="12" t="s">
        <v>84</v>
      </c>
      <c r="AW544" s="12" t="s">
        <v>5</v>
      </c>
      <c r="AX544" s="12" t="s">
        <v>76</v>
      </c>
      <c r="AY544" s="146" t="s">
        <v>136</v>
      </c>
    </row>
    <row r="545" spans="2:51" s="12" customFormat="1">
      <c r="B545" s="144"/>
      <c r="D545" s="145" t="s">
        <v>146</v>
      </c>
      <c r="E545" s="146" t="s">
        <v>1</v>
      </c>
      <c r="F545" s="147" t="s">
        <v>423</v>
      </c>
      <c r="H545" s="146" t="s">
        <v>1</v>
      </c>
      <c r="M545" s="144"/>
      <c r="N545" s="148"/>
      <c r="X545" s="149"/>
      <c r="AT545" s="146" t="s">
        <v>146</v>
      </c>
      <c r="AU545" s="146" t="s">
        <v>86</v>
      </c>
      <c r="AV545" s="12" t="s">
        <v>84</v>
      </c>
      <c r="AW545" s="12" t="s">
        <v>5</v>
      </c>
      <c r="AX545" s="12" t="s">
        <v>76</v>
      </c>
      <c r="AY545" s="146" t="s">
        <v>136</v>
      </c>
    </row>
    <row r="546" spans="2:51" s="13" customFormat="1">
      <c r="B546" s="150"/>
      <c r="D546" s="145" t="s">
        <v>146</v>
      </c>
      <c r="E546" s="151" t="s">
        <v>1</v>
      </c>
      <c r="F546" s="152" t="s">
        <v>84</v>
      </c>
      <c r="H546" s="153">
        <v>1</v>
      </c>
      <c r="M546" s="150"/>
      <c r="N546" s="154"/>
      <c r="X546" s="155"/>
      <c r="AT546" s="151" t="s">
        <v>146</v>
      </c>
      <c r="AU546" s="151" t="s">
        <v>86</v>
      </c>
      <c r="AV546" s="13" t="s">
        <v>86</v>
      </c>
      <c r="AW546" s="13" t="s">
        <v>5</v>
      </c>
      <c r="AX546" s="13" t="s">
        <v>76</v>
      </c>
      <c r="AY546" s="151" t="s">
        <v>136</v>
      </c>
    </row>
    <row r="547" spans="2:51" s="12" customFormat="1">
      <c r="B547" s="144"/>
      <c r="D547" s="145" t="s">
        <v>146</v>
      </c>
      <c r="E547" s="146" t="s">
        <v>1</v>
      </c>
      <c r="F547" s="147" t="s">
        <v>424</v>
      </c>
      <c r="H547" s="146" t="s">
        <v>1</v>
      </c>
      <c r="M547" s="144"/>
      <c r="N547" s="148"/>
      <c r="X547" s="149"/>
      <c r="AT547" s="146" t="s">
        <v>146</v>
      </c>
      <c r="AU547" s="146" t="s">
        <v>86</v>
      </c>
      <c r="AV547" s="12" t="s">
        <v>84</v>
      </c>
      <c r="AW547" s="12" t="s">
        <v>5</v>
      </c>
      <c r="AX547" s="12" t="s">
        <v>76</v>
      </c>
      <c r="AY547" s="146" t="s">
        <v>136</v>
      </c>
    </row>
    <row r="548" spans="2:51" s="12" customFormat="1">
      <c r="B548" s="144"/>
      <c r="D548" s="145" t="s">
        <v>146</v>
      </c>
      <c r="E548" s="146" t="s">
        <v>1</v>
      </c>
      <c r="F548" s="147" t="s">
        <v>425</v>
      </c>
      <c r="H548" s="146" t="s">
        <v>1</v>
      </c>
      <c r="M548" s="144"/>
      <c r="N548" s="148"/>
      <c r="X548" s="149"/>
      <c r="AT548" s="146" t="s">
        <v>146</v>
      </c>
      <c r="AU548" s="146" t="s">
        <v>86</v>
      </c>
      <c r="AV548" s="12" t="s">
        <v>84</v>
      </c>
      <c r="AW548" s="12" t="s">
        <v>5</v>
      </c>
      <c r="AX548" s="12" t="s">
        <v>76</v>
      </c>
      <c r="AY548" s="146" t="s">
        <v>136</v>
      </c>
    </row>
    <row r="549" spans="2:51" s="13" customFormat="1">
      <c r="B549" s="150"/>
      <c r="D549" s="145" t="s">
        <v>146</v>
      </c>
      <c r="E549" s="151" t="s">
        <v>1</v>
      </c>
      <c r="F549" s="152" t="s">
        <v>84</v>
      </c>
      <c r="H549" s="153">
        <v>1</v>
      </c>
      <c r="M549" s="150"/>
      <c r="N549" s="154"/>
      <c r="X549" s="155"/>
      <c r="AT549" s="151" t="s">
        <v>146</v>
      </c>
      <c r="AU549" s="151" t="s">
        <v>86</v>
      </c>
      <c r="AV549" s="13" t="s">
        <v>86</v>
      </c>
      <c r="AW549" s="13" t="s">
        <v>5</v>
      </c>
      <c r="AX549" s="13" t="s">
        <v>76</v>
      </c>
      <c r="AY549" s="151" t="s">
        <v>136</v>
      </c>
    </row>
    <row r="550" spans="2:51" s="12" customFormat="1">
      <c r="B550" s="144"/>
      <c r="D550" s="145" t="s">
        <v>146</v>
      </c>
      <c r="E550" s="146" t="s">
        <v>1</v>
      </c>
      <c r="F550" s="147" t="s">
        <v>426</v>
      </c>
      <c r="H550" s="146" t="s">
        <v>1</v>
      </c>
      <c r="M550" s="144"/>
      <c r="N550" s="148"/>
      <c r="X550" s="149"/>
      <c r="AT550" s="146" t="s">
        <v>146</v>
      </c>
      <c r="AU550" s="146" t="s">
        <v>86</v>
      </c>
      <c r="AV550" s="12" t="s">
        <v>84</v>
      </c>
      <c r="AW550" s="12" t="s">
        <v>5</v>
      </c>
      <c r="AX550" s="12" t="s">
        <v>76</v>
      </c>
      <c r="AY550" s="146" t="s">
        <v>136</v>
      </c>
    </row>
    <row r="551" spans="2:51" s="12" customFormat="1">
      <c r="B551" s="144"/>
      <c r="D551" s="145" t="s">
        <v>146</v>
      </c>
      <c r="E551" s="146" t="s">
        <v>1</v>
      </c>
      <c r="F551" s="147" t="s">
        <v>427</v>
      </c>
      <c r="H551" s="146" t="s">
        <v>1</v>
      </c>
      <c r="M551" s="144"/>
      <c r="N551" s="148"/>
      <c r="X551" s="149"/>
      <c r="AT551" s="146" t="s">
        <v>146</v>
      </c>
      <c r="AU551" s="146" t="s">
        <v>86</v>
      </c>
      <c r="AV551" s="12" t="s">
        <v>84</v>
      </c>
      <c r="AW551" s="12" t="s">
        <v>5</v>
      </c>
      <c r="AX551" s="12" t="s">
        <v>76</v>
      </c>
      <c r="AY551" s="146" t="s">
        <v>136</v>
      </c>
    </row>
    <row r="552" spans="2:51" s="13" customFormat="1">
      <c r="B552" s="150"/>
      <c r="D552" s="145" t="s">
        <v>146</v>
      </c>
      <c r="E552" s="151" t="s">
        <v>1</v>
      </c>
      <c r="F552" s="152" t="s">
        <v>84</v>
      </c>
      <c r="H552" s="153">
        <v>1</v>
      </c>
      <c r="M552" s="150"/>
      <c r="N552" s="154"/>
      <c r="X552" s="155"/>
      <c r="AT552" s="151" t="s">
        <v>146</v>
      </c>
      <c r="AU552" s="151" t="s">
        <v>86</v>
      </c>
      <c r="AV552" s="13" t="s">
        <v>86</v>
      </c>
      <c r="AW552" s="13" t="s">
        <v>5</v>
      </c>
      <c r="AX552" s="13" t="s">
        <v>76</v>
      </c>
      <c r="AY552" s="151" t="s">
        <v>136</v>
      </c>
    </row>
    <row r="553" spans="2:51" s="12" customFormat="1">
      <c r="B553" s="144"/>
      <c r="D553" s="145" t="s">
        <v>146</v>
      </c>
      <c r="E553" s="146" t="s">
        <v>1</v>
      </c>
      <c r="F553" s="147" t="s">
        <v>428</v>
      </c>
      <c r="H553" s="146" t="s">
        <v>1</v>
      </c>
      <c r="M553" s="144"/>
      <c r="N553" s="148"/>
      <c r="X553" s="149"/>
      <c r="AT553" s="146" t="s">
        <v>146</v>
      </c>
      <c r="AU553" s="146" t="s">
        <v>86</v>
      </c>
      <c r="AV553" s="12" t="s">
        <v>84</v>
      </c>
      <c r="AW553" s="12" t="s">
        <v>5</v>
      </c>
      <c r="AX553" s="12" t="s">
        <v>76</v>
      </c>
      <c r="AY553" s="146" t="s">
        <v>136</v>
      </c>
    </row>
    <row r="554" spans="2:51" s="12" customFormat="1">
      <c r="B554" s="144"/>
      <c r="D554" s="145" t="s">
        <v>146</v>
      </c>
      <c r="E554" s="146" t="s">
        <v>1</v>
      </c>
      <c r="F554" s="147" t="s">
        <v>429</v>
      </c>
      <c r="H554" s="146" t="s">
        <v>1</v>
      </c>
      <c r="M554" s="144"/>
      <c r="N554" s="148"/>
      <c r="X554" s="149"/>
      <c r="AT554" s="146" t="s">
        <v>146</v>
      </c>
      <c r="AU554" s="146" t="s">
        <v>86</v>
      </c>
      <c r="AV554" s="12" t="s">
        <v>84</v>
      </c>
      <c r="AW554" s="12" t="s">
        <v>5</v>
      </c>
      <c r="AX554" s="12" t="s">
        <v>76</v>
      </c>
      <c r="AY554" s="146" t="s">
        <v>136</v>
      </c>
    </row>
    <row r="555" spans="2:51" s="13" customFormat="1">
      <c r="B555" s="150"/>
      <c r="D555" s="145" t="s">
        <v>146</v>
      </c>
      <c r="E555" s="151" t="s">
        <v>1</v>
      </c>
      <c r="F555" s="152" t="s">
        <v>84</v>
      </c>
      <c r="H555" s="153">
        <v>1</v>
      </c>
      <c r="M555" s="150"/>
      <c r="N555" s="154"/>
      <c r="X555" s="155"/>
      <c r="AT555" s="151" t="s">
        <v>146</v>
      </c>
      <c r="AU555" s="151" t="s">
        <v>86</v>
      </c>
      <c r="AV555" s="13" t="s">
        <v>86</v>
      </c>
      <c r="AW555" s="13" t="s">
        <v>5</v>
      </c>
      <c r="AX555" s="13" t="s">
        <v>76</v>
      </c>
      <c r="AY555" s="151" t="s">
        <v>136</v>
      </c>
    </row>
    <row r="556" spans="2:51" s="12" customFormat="1">
      <c r="B556" s="144"/>
      <c r="D556" s="145" t="s">
        <v>146</v>
      </c>
      <c r="E556" s="146" t="s">
        <v>1</v>
      </c>
      <c r="F556" s="147" t="s">
        <v>430</v>
      </c>
      <c r="H556" s="146" t="s">
        <v>1</v>
      </c>
      <c r="M556" s="144"/>
      <c r="N556" s="148"/>
      <c r="X556" s="149"/>
      <c r="AT556" s="146" t="s">
        <v>146</v>
      </c>
      <c r="AU556" s="146" t="s">
        <v>86</v>
      </c>
      <c r="AV556" s="12" t="s">
        <v>84</v>
      </c>
      <c r="AW556" s="12" t="s">
        <v>5</v>
      </c>
      <c r="AX556" s="12" t="s">
        <v>76</v>
      </c>
      <c r="AY556" s="146" t="s">
        <v>136</v>
      </c>
    </row>
    <row r="557" spans="2:51" s="12" customFormat="1">
      <c r="B557" s="144"/>
      <c r="D557" s="145" t="s">
        <v>146</v>
      </c>
      <c r="E557" s="146" t="s">
        <v>1</v>
      </c>
      <c r="F557" s="147" t="s">
        <v>431</v>
      </c>
      <c r="H557" s="146" t="s">
        <v>1</v>
      </c>
      <c r="M557" s="144"/>
      <c r="N557" s="148"/>
      <c r="X557" s="149"/>
      <c r="AT557" s="146" t="s">
        <v>146</v>
      </c>
      <c r="AU557" s="146" t="s">
        <v>86</v>
      </c>
      <c r="AV557" s="12" t="s">
        <v>84</v>
      </c>
      <c r="AW557" s="12" t="s">
        <v>5</v>
      </c>
      <c r="AX557" s="12" t="s">
        <v>76</v>
      </c>
      <c r="AY557" s="146" t="s">
        <v>136</v>
      </c>
    </row>
    <row r="558" spans="2:51" s="13" customFormat="1">
      <c r="B558" s="150"/>
      <c r="D558" s="145" t="s">
        <v>146</v>
      </c>
      <c r="E558" s="151" t="s">
        <v>1</v>
      </c>
      <c r="F558" s="152" t="s">
        <v>84</v>
      </c>
      <c r="H558" s="153">
        <v>1</v>
      </c>
      <c r="M558" s="150"/>
      <c r="N558" s="154"/>
      <c r="X558" s="155"/>
      <c r="AT558" s="151" t="s">
        <v>146</v>
      </c>
      <c r="AU558" s="151" t="s">
        <v>86</v>
      </c>
      <c r="AV558" s="13" t="s">
        <v>86</v>
      </c>
      <c r="AW558" s="13" t="s">
        <v>5</v>
      </c>
      <c r="AX558" s="13" t="s">
        <v>76</v>
      </c>
      <c r="AY558" s="151" t="s">
        <v>136</v>
      </c>
    </row>
    <row r="559" spans="2:51" s="12" customFormat="1">
      <c r="B559" s="144"/>
      <c r="D559" s="145" t="s">
        <v>146</v>
      </c>
      <c r="E559" s="146" t="s">
        <v>1</v>
      </c>
      <c r="F559" s="147" t="s">
        <v>432</v>
      </c>
      <c r="H559" s="146" t="s">
        <v>1</v>
      </c>
      <c r="M559" s="144"/>
      <c r="N559" s="148"/>
      <c r="X559" s="149"/>
      <c r="AT559" s="146" t="s">
        <v>146</v>
      </c>
      <c r="AU559" s="146" t="s">
        <v>86</v>
      </c>
      <c r="AV559" s="12" t="s">
        <v>84</v>
      </c>
      <c r="AW559" s="12" t="s">
        <v>5</v>
      </c>
      <c r="AX559" s="12" t="s">
        <v>76</v>
      </c>
      <c r="AY559" s="146" t="s">
        <v>136</v>
      </c>
    </row>
    <row r="560" spans="2:51" s="12" customFormat="1">
      <c r="B560" s="144"/>
      <c r="D560" s="145" t="s">
        <v>146</v>
      </c>
      <c r="E560" s="146" t="s">
        <v>1</v>
      </c>
      <c r="F560" s="147" t="s">
        <v>433</v>
      </c>
      <c r="H560" s="146" t="s">
        <v>1</v>
      </c>
      <c r="M560" s="144"/>
      <c r="N560" s="148"/>
      <c r="X560" s="149"/>
      <c r="AT560" s="146" t="s">
        <v>146</v>
      </c>
      <c r="AU560" s="146" t="s">
        <v>86</v>
      </c>
      <c r="AV560" s="12" t="s">
        <v>84</v>
      </c>
      <c r="AW560" s="12" t="s">
        <v>5</v>
      </c>
      <c r="AX560" s="12" t="s">
        <v>76</v>
      </c>
      <c r="AY560" s="146" t="s">
        <v>136</v>
      </c>
    </row>
    <row r="561" spans="2:65" s="13" customFormat="1">
      <c r="B561" s="150"/>
      <c r="D561" s="145" t="s">
        <v>146</v>
      </c>
      <c r="E561" s="151" t="s">
        <v>1</v>
      </c>
      <c r="F561" s="152" t="s">
        <v>86</v>
      </c>
      <c r="H561" s="153">
        <v>2</v>
      </c>
      <c r="M561" s="150"/>
      <c r="N561" s="154"/>
      <c r="X561" s="155"/>
      <c r="AT561" s="151" t="s">
        <v>146</v>
      </c>
      <c r="AU561" s="151" t="s">
        <v>86</v>
      </c>
      <c r="AV561" s="13" t="s">
        <v>86</v>
      </c>
      <c r="AW561" s="13" t="s">
        <v>5</v>
      </c>
      <c r="AX561" s="13" t="s">
        <v>76</v>
      </c>
      <c r="AY561" s="151" t="s">
        <v>136</v>
      </c>
    </row>
    <row r="562" spans="2:65" s="12" customFormat="1">
      <c r="B562" s="144"/>
      <c r="D562" s="145" t="s">
        <v>146</v>
      </c>
      <c r="E562" s="146" t="s">
        <v>1</v>
      </c>
      <c r="F562" s="147" t="s">
        <v>434</v>
      </c>
      <c r="H562" s="146" t="s">
        <v>1</v>
      </c>
      <c r="M562" s="144"/>
      <c r="N562" s="148"/>
      <c r="X562" s="149"/>
      <c r="AT562" s="146" t="s">
        <v>146</v>
      </c>
      <c r="AU562" s="146" t="s">
        <v>86</v>
      </c>
      <c r="AV562" s="12" t="s">
        <v>84</v>
      </c>
      <c r="AW562" s="12" t="s">
        <v>5</v>
      </c>
      <c r="AX562" s="12" t="s">
        <v>76</v>
      </c>
      <c r="AY562" s="146" t="s">
        <v>136</v>
      </c>
    </row>
    <row r="563" spans="2:65" s="12" customFormat="1">
      <c r="B563" s="144"/>
      <c r="D563" s="145" t="s">
        <v>146</v>
      </c>
      <c r="E563" s="146" t="s">
        <v>1</v>
      </c>
      <c r="F563" s="147" t="s">
        <v>435</v>
      </c>
      <c r="H563" s="146" t="s">
        <v>1</v>
      </c>
      <c r="M563" s="144"/>
      <c r="N563" s="148"/>
      <c r="X563" s="149"/>
      <c r="AT563" s="146" t="s">
        <v>146</v>
      </c>
      <c r="AU563" s="146" t="s">
        <v>86</v>
      </c>
      <c r="AV563" s="12" t="s">
        <v>84</v>
      </c>
      <c r="AW563" s="12" t="s">
        <v>5</v>
      </c>
      <c r="AX563" s="12" t="s">
        <v>76</v>
      </c>
      <c r="AY563" s="146" t="s">
        <v>136</v>
      </c>
    </row>
    <row r="564" spans="2:65" s="13" customFormat="1">
      <c r="B564" s="150"/>
      <c r="D564" s="145" t="s">
        <v>146</v>
      </c>
      <c r="E564" s="151" t="s">
        <v>1</v>
      </c>
      <c r="F564" s="152" t="s">
        <v>168</v>
      </c>
      <c r="H564" s="153">
        <v>3</v>
      </c>
      <c r="M564" s="150"/>
      <c r="N564" s="154"/>
      <c r="X564" s="155"/>
      <c r="AT564" s="151" t="s">
        <v>146</v>
      </c>
      <c r="AU564" s="151" t="s">
        <v>86</v>
      </c>
      <c r="AV564" s="13" t="s">
        <v>86</v>
      </c>
      <c r="AW564" s="13" t="s">
        <v>5</v>
      </c>
      <c r="AX564" s="13" t="s">
        <v>76</v>
      </c>
      <c r="AY564" s="151" t="s">
        <v>136</v>
      </c>
    </row>
    <row r="565" spans="2:65" s="12" customFormat="1">
      <c r="B565" s="144"/>
      <c r="D565" s="145" t="s">
        <v>146</v>
      </c>
      <c r="E565" s="146" t="s">
        <v>1</v>
      </c>
      <c r="F565" s="147" t="s">
        <v>436</v>
      </c>
      <c r="H565" s="146" t="s">
        <v>1</v>
      </c>
      <c r="M565" s="144"/>
      <c r="N565" s="148"/>
      <c r="X565" s="149"/>
      <c r="AT565" s="146" t="s">
        <v>146</v>
      </c>
      <c r="AU565" s="146" t="s">
        <v>86</v>
      </c>
      <c r="AV565" s="12" t="s">
        <v>84</v>
      </c>
      <c r="AW565" s="12" t="s">
        <v>5</v>
      </c>
      <c r="AX565" s="12" t="s">
        <v>76</v>
      </c>
      <c r="AY565" s="146" t="s">
        <v>136</v>
      </c>
    </row>
    <row r="566" spans="2:65" s="12" customFormat="1">
      <c r="B566" s="144"/>
      <c r="D566" s="145" t="s">
        <v>146</v>
      </c>
      <c r="E566" s="146" t="s">
        <v>1</v>
      </c>
      <c r="F566" s="147" t="s">
        <v>437</v>
      </c>
      <c r="H566" s="146" t="s">
        <v>1</v>
      </c>
      <c r="M566" s="144"/>
      <c r="N566" s="148"/>
      <c r="X566" s="149"/>
      <c r="AT566" s="146" t="s">
        <v>146</v>
      </c>
      <c r="AU566" s="146" t="s">
        <v>86</v>
      </c>
      <c r="AV566" s="12" t="s">
        <v>84</v>
      </c>
      <c r="AW566" s="12" t="s">
        <v>5</v>
      </c>
      <c r="AX566" s="12" t="s">
        <v>76</v>
      </c>
      <c r="AY566" s="146" t="s">
        <v>136</v>
      </c>
    </row>
    <row r="567" spans="2:65" s="13" customFormat="1">
      <c r="B567" s="150"/>
      <c r="D567" s="145" t="s">
        <v>146</v>
      </c>
      <c r="E567" s="151" t="s">
        <v>1</v>
      </c>
      <c r="F567" s="152" t="s">
        <v>86</v>
      </c>
      <c r="H567" s="153">
        <v>2</v>
      </c>
      <c r="M567" s="150"/>
      <c r="N567" s="154"/>
      <c r="X567" s="155"/>
      <c r="AT567" s="151" t="s">
        <v>146</v>
      </c>
      <c r="AU567" s="151" t="s">
        <v>86</v>
      </c>
      <c r="AV567" s="13" t="s">
        <v>86</v>
      </c>
      <c r="AW567" s="13" t="s">
        <v>5</v>
      </c>
      <c r="AX567" s="13" t="s">
        <v>76</v>
      </c>
      <c r="AY567" s="151" t="s">
        <v>136</v>
      </c>
    </row>
    <row r="568" spans="2:65" s="12" customFormat="1">
      <c r="B568" s="144"/>
      <c r="D568" s="145" t="s">
        <v>146</v>
      </c>
      <c r="E568" s="146" t="s">
        <v>1</v>
      </c>
      <c r="F568" s="147" t="s">
        <v>438</v>
      </c>
      <c r="H568" s="146" t="s">
        <v>1</v>
      </c>
      <c r="M568" s="144"/>
      <c r="N568" s="148"/>
      <c r="X568" s="149"/>
      <c r="AT568" s="146" t="s">
        <v>146</v>
      </c>
      <c r="AU568" s="146" t="s">
        <v>86</v>
      </c>
      <c r="AV568" s="12" t="s">
        <v>84</v>
      </c>
      <c r="AW568" s="12" t="s">
        <v>5</v>
      </c>
      <c r="AX568" s="12" t="s">
        <v>76</v>
      </c>
      <c r="AY568" s="146" t="s">
        <v>136</v>
      </c>
    </row>
    <row r="569" spans="2:65" s="12" customFormat="1">
      <c r="B569" s="144"/>
      <c r="D569" s="145" t="s">
        <v>146</v>
      </c>
      <c r="E569" s="146" t="s">
        <v>1</v>
      </c>
      <c r="F569" s="147" t="s">
        <v>429</v>
      </c>
      <c r="H569" s="146" t="s">
        <v>1</v>
      </c>
      <c r="M569" s="144"/>
      <c r="N569" s="148"/>
      <c r="X569" s="149"/>
      <c r="AT569" s="146" t="s">
        <v>146</v>
      </c>
      <c r="AU569" s="146" t="s">
        <v>86</v>
      </c>
      <c r="AV569" s="12" t="s">
        <v>84</v>
      </c>
      <c r="AW569" s="12" t="s">
        <v>5</v>
      </c>
      <c r="AX569" s="12" t="s">
        <v>76</v>
      </c>
      <c r="AY569" s="146" t="s">
        <v>136</v>
      </c>
    </row>
    <row r="570" spans="2:65" s="13" customFormat="1">
      <c r="B570" s="150"/>
      <c r="D570" s="145" t="s">
        <v>146</v>
      </c>
      <c r="E570" s="151" t="s">
        <v>1</v>
      </c>
      <c r="F570" s="152" t="s">
        <v>84</v>
      </c>
      <c r="H570" s="153">
        <v>1</v>
      </c>
      <c r="M570" s="150"/>
      <c r="N570" s="154"/>
      <c r="X570" s="155"/>
      <c r="AT570" s="151" t="s">
        <v>146</v>
      </c>
      <c r="AU570" s="151" t="s">
        <v>86</v>
      </c>
      <c r="AV570" s="13" t="s">
        <v>86</v>
      </c>
      <c r="AW570" s="13" t="s">
        <v>5</v>
      </c>
      <c r="AX570" s="13" t="s">
        <v>76</v>
      </c>
      <c r="AY570" s="151" t="s">
        <v>136</v>
      </c>
    </row>
    <row r="571" spans="2:65" s="14" customFormat="1">
      <c r="B571" s="156"/>
      <c r="D571" s="145" t="s">
        <v>146</v>
      </c>
      <c r="E571" s="157" t="s">
        <v>1</v>
      </c>
      <c r="F571" s="158" t="s">
        <v>158</v>
      </c>
      <c r="H571" s="159">
        <v>18</v>
      </c>
      <c r="M571" s="156"/>
      <c r="N571" s="160"/>
      <c r="X571" s="161"/>
      <c r="AT571" s="157" t="s">
        <v>146</v>
      </c>
      <c r="AU571" s="157" t="s">
        <v>86</v>
      </c>
      <c r="AV571" s="14" t="s">
        <v>144</v>
      </c>
      <c r="AW571" s="14" t="s">
        <v>5</v>
      </c>
      <c r="AX571" s="14" t="s">
        <v>84</v>
      </c>
      <c r="AY571" s="157" t="s">
        <v>136</v>
      </c>
    </row>
    <row r="572" spans="2:65" s="11" customFormat="1" ht="22.9" customHeight="1">
      <c r="B572" s="119"/>
      <c r="D572" s="120" t="s">
        <v>75</v>
      </c>
      <c r="E572" s="129" t="s">
        <v>439</v>
      </c>
      <c r="F572" s="129" t="s">
        <v>440</v>
      </c>
      <c r="K572" s="130">
        <f>BK572</f>
        <v>0</v>
      </c>
      <c r="M572" s="119"/>
      <c r="N572" s="123"/>
      <c r="Q572" s="124">
        <f>SUM(Q573:Q578)</f>
        <v>0</v>
      </c>
      <c r="R572" s="124">
        <f>SUM(R573:R578)</f>
        <v>0</v>
      </c>
      <c r="T572" s="125">
        <f>SUM(T573:T578)</f>
        <v>24.661650000000002</v>
      </c>
      <c r="V572" s="125">
        <f>SUM(V573:V578)</f>
        <v>0</v>
      </c>
      <c r="X572" s="126">
        <f>SUM(X573:X578)</f>
        <v>0.2112049</v>
      </c>
      <c r="AR572" s="120" t="s">
        <v>86</v>
      </c>
      <c r="AT572" s="127" t="s">
        <v>75</v>
      </c>
      <c r="AU572" s="127" t="s">
        <v>84</v>
      </c>
      <c r="AY572" s="120" t="s">
        <v>136</v>
      </c>
      <c r="BK572" s="128">
        <f>SUM(BK573:BK578)</f>
        <v>0</v>
      </c>
    </row>
    <row r="573" spans="2:65" s="1" customFormat="1" ht="24.2" customHeight="1">
      <c r="B573" s="29"/>
      <c r="C573" s="131" t="s">
        <v>441</v>
      </c>
      <c r="D573" s="131" t="s">
        <v>139</v>
      </c>
      <c r="E573" s="132" t="s">
        <v>442</v>
      </c>
      <c r="F573" s="133" t="s">
        <v>443</v>
      </c>
      <c r="G573" s="134" t="s">
        <v>286</v>
      </c>
      <c r="H573" s="135">
        <v>126.47</v>
      </c>
      <c r="I573" s="136">
        <v>0</v>
      </c>
      <c r="J573" s="136">
        <v>0</v>
      </c>
      <c r="K573" s="136">
        <f>ROUND(P573*H573,2)</f>
        <v>0</v>
      </c>
      <c r="L573" s="133" t="s">
        <v>143</v>
      </c>
      <c r="M573" s="29"/>
      <c r="N573" s="137" t="s">
        <v>1</v>
      </c>
      <c r="O573" s="138" t="s">
        <v>39</v>
      </c>
      <c r="P573" s="139">
        <f>I573+J573</f>
        <v>0</v>
      </c>
      <c r="Q573" s="139">
        <f>ROUND(I573*H573,2)</f>
        <v>0</v>
      </c>
      <c r="R573" s="139">
        <f>ROUND(J573*H573,2)</f>
        <v>0</v>
      </c>
      <c r="S573" s="140">
        <v>0.19500000000000001</v>
      </c>
      <c r="T573" s="140">
        <f>S573*H573</f>
        <v>24.661650000000002</v>
      </c>
      <c r="U573" s="140">
        <v>0</v>
      </c>
      <c r="V573" s="140">
        <f>U573*H573</f>
        <v>0</v>
      </c>
      <c r="W573" s="140">
        <v>1.67E-3</v>
      </c>
      <c r="X573" s="141">
        <f>W573*H573</f>
        <v>0.2112049</v>
      </c>
      <c r="AR573" s="142" t="s">
        <v>332</v>
      </c>
      <c r="AT573" s="142" t="s">
        <v>139</v>
      </c>
      <c r="AU573" s="142" t="s">
        <v>86</v>
      </c>
      <c r="AY573" s="17" t="s">
        <v>136</v>
      </c>
      <c r="BE573" s="143">
        <f>IF(O573="základní",K573,0)</f>
        <v>0</v>
      </c>
      <c r="BF573" s="143">
        <f>IF(O573="snížená",K573,0)</f>
        <v>0</v>
      </c>
      <c r="BG573" s="143">
        <f>IF(O573="zákl. přenesená",K573,0)</f>
        <v>0</v>
      </c>
      <c r="BH573" s="143">
        <f>IF(O573="sníž. přenesená",K573,0)</f>
        <v>0</v>
      </c>
      <c r="BI573" s="143">
        <f>IF(O573="nulová",K573,0)</f>
        <v>0</v>
      </c>
      <c r="BJ573" s="17" t="s">
        <v>84</v>
      </c>
      <c r="BK573" s="143">
        <f>ROUND(P573*H573,2)</f>
        <v>0</v>
      </c>
      <c r="BL573" s="17" t="s">
        <v>332</v>
      </c>
      <c r="BM573" s="142" t="s">
        <v>444</v>
      </c>
    </row>
    <row r="574" spans="2:65" s="12" customFormat="1">
      <c r="B574" s="144"/>
      <c r="D574" s="145" t="s">
        <v>146</v>
      </c>
      <c r="E574" s="146" t="s">
        <v>1</v>
      </c>
      <c r="F574" s="147" t="s">
        <v>313</v>
      </c>
      <c r="H574" s="146" t="s">
        <v>1</v>
      </c>
      <c r="M574" s="144"/>
      <c r="N574" s="148"/>
      <c r="X574" s="149"/>
      <c r="AT574" s="146" t="s">
        <v>146</v>
      </c>
      <c r="AU574" s="146" t="s">
        <v>86</v>
      </c>
      <c r="AV574" s="12" t="s">
        <v>84</v>
      </c>
      <c r="AW574" s="12" t="s">
        <v>5</v>
      </c>
      <c r="AX574" s="12" t="s">
        <v>76</v>
      </c>
      <c r="AY574" s="146" t="s">
        <v>136</v>
      </c>
    </row>
    <row r="575" spans="2:65" s="13" customFormat="1">
      <c r="B575" s="150"/>
      <c r="D575" s="145" t="s">
        <v>146</v>
      </c>
      <c r="E575" s="151" t="s">
        <v>1</v>
      </c>
      <c r="F575" s="152" t="s">
        <v>445</v>
      </c>
      <c r="H575" s="153">
        <v>123.3</v>
      </c>
      <c r="M575" s="150"/>
      <c r="N575" s="154"/>
      <c r="X575" s="155"/>
      <c r="AT575" s="151" t="s">
        <v>146</v>
      </c>
      <c r="AU575" s="151" t="s">
        <v>86</v>
      </c>
      <c r="AV575" s="13" t="s">
        <v>86</v>
      </c>
      <c r="AW575" s="13" t="s">
        <v>5</v>
      </c>
      <c r="AX575" s="13" t="s">
        <v>76</v>
      </c>
      <c r="AY575" s="151" t="s">
        <v>136</v>
      </c>
    </row>
    <row r="576" spans="2:65" s="12" customFormat="1">
      <c r="B576" s="144"/>
      <c r="D576" s="145" t="s">
        <v>146</v>
      </c>
      <c r="E576" s="146" t="s">
        <v>1</v>
      </c>
      <c r="F576" s="147" t="s">
        <v>446</v>
      </c>
      <c r="H576" s="146" t="s">
        <v>1</v>
      </c>
      <c r="M576" s="144"/>
      <c r="N576" s="148"/>
      <c r="X576" s="149"/>
      <c r="AT576" s="146" t="s">
        <v>146</v>
      </c>
      <c r="AU576" s="146" t="s">
        <v>86</v>
      </c>
      <c r="AV576" s="12" t="s">
        <v>84</v>
      </c>
      <c r="AW576" s="12" t="s">
        <v>5</v>
      </c>
      <c r="AX576" s="12" t="s">
        <v>76</v>
      </c>
      <c r="AY576" s="146" t="s">
        <v>136</v>
      </c>
    </row>
    <row r="577" spans="2:65" s="13" customFormat="1">
      <c r="B577" s="150"/>
      <c r="D577" s="145" t="s">
        <v>146</v>
      </c>
      <c r="E577" s="151" t="s">
        <v>1</v>
      </c>
      <c r="F577" s="152" t="s">
        <v>447</v>
      </c>
      <c r="H577" s="153">
        <v>3.17</v>
      </c>
      <c r="M577" s="150"/>
      <c r="N577" s="154"/>
      <c r="X577" s="155"/>
      <c r="AT577" s="151" t="s">
        <v>146</v>
      </c>
      <c r="AU577" s="151" t="s">
        <v>86</v>
      </c>
      <c r="AV577" s="13" t="s">
        <v>86</v>
      </c>
      <c r="AW577" s="13" t="s">
        <v>5</v>
      </c>
      <c r="AX577" s="13" t="s">
        <v>76</v>
      </c>
      <c r="AY577" s="151" t="s">
        <v>136</v>
      </c>
    </row>
    <row r="578" spans="2:65" s="14" customFormat="1">
      <c r="B578" s="156"/>
      <c r="D578" s="145" t="s">
        <v>146</v>
      </c>
      <c r="E578" s="157" t="s">
        <v>1</v>
      </c>
      <c r="F578" s="158" t="s">
        <v>158</v>
      </c>
      <c r="H578" s="159">
        <v>126.47</v>
      </c>
      <c r="M578" s="156"/>
      <c r="N578" s="160"/>
      <c r="X578" s="161"/>
      <c r="AT578" s="157" t="s">
        <v>146</v>
      </c>
      <c r="AU578" s="157" t="s">
        <v>86</v>
      </c>
      <c r="AV578" s="14" t="s">
        <v>144</v>
      </c>
      <c r="AW578" s="14" t="s">
        <v>5</v>
      </c>
      <c r="AX578" s="14" t="s">
        <v>84</v>
      </c>
      <c r="AY578" s="157" t="s">
        <v>136</v>
      </c>
    </row>
    <row r="579" spans="2:65" s="11" customFormat="1" ht="22.9" customHeight="1">
      <c r="B579" s="119"/>
      <c r="D579" s="120" t="s">
        <v>75</v>
      </c>
      <c r="E579" s="129" t="s">
        <v>448</v>
      </c>
      <c r="F579" s="129" t="s">
        <v>449</v>
      </c>
      <c r="K579" s="130">
        <f>BK579</f>
        <v>0</v>
      </c>
      <c r="M579" s="119"/>
      <c r="N579" s="123"/>
      <c r="Q579" s="124">
        <f>SUM(Q580:Q583)</f>
        <v>0</v>
      </c>
      <c r="R579" s="124">
        <f>SUM(R580:R583)</f>
        <v>0</v>
      </c>
      <c r="T579" s="125">
        <f>SUM(T580:T583)</f>
        <v>6.0731999999999999</v>
      </c>
      <c r="V579" s="125">
        <f>SUM(V580:V583)</f>
        <v>0</v>
      </c>
      <c r="X579" s="126">
        <f>SUM(X580:X583)</f>
        <v>0.28920000000000001</v>
      </c>
      <c r="AR579" s="120" t="s">
        <v>86</v>
      </c>
      <c r="AT579" s="127" t="s">
        <v>75</v>
      </c>
      <c r="AU579" s="127" t="s">
        <v>84</v>
      </c>
      <c r="AY579" s="120" t="s">
        <v>136</v>
      </c>
      <c r="BK579" s="128">
        <f>SUM(BK580:BK583)</f>
        <v>0</v>
      </c>
    </row>
    <row r="580" spans="2:65" s="1" customFormat="1" ht="24.2" customHeight="1">
      <c r="B580" s="29"/>
      <c r="C580" s="131" t="s">
        <v>450</v>
      </c>
      <c r="D580" s="131" t="s">
        <v>139</v>
      </c>
      <c r="E580" s="132" t="s">
        <v>451</v>
      </c>
      <c r="F580" s="133" t="s">
        <v>452</v>
      </c>
      <c r="G580" s="134" t="s">
        <v>142</v>
      </c>
      <c r="H580" s="135">
        <v>14.46</v>
      </c>
      <c r="I580" s="136">
        <v>0</v>
      </c>
      <c r="J580" s="136">
        <v>0</v>
      </c>
      <c r="K580" s="136">
        <f>ROUND(P580*H580,2)</f>
        <v>0</v>
      </c>
      <c r="L580" s="133" t="s">
        <v>143</v>
      </c>
      <c r="M580" s="29"/>
      <c r="N580" s="137" t="s">
        <v>1</v>
      </c>
      <c r="O580" s="138" t="s">
        <v>39</v>
      </c>
      <c r="P580" s="139">
        <f>I580+J580</f>
        <v>0</v>
      </c>
      <c r="Q580" s="139">
        <f>ROUND(I580*H580,2)</f>
        <v>0</v>
      </c>
      <c r="R580" s="139">
        <f>ROUND(J580*H580,2)</f>
        <v>0</v>
      </c>
      <c r="S580" s="140">
        <v>0.42</v>
      </c>
      <c r="T580" s="140">
        <f>S580*H580</f>
        <v>6.0731999999999999</v>
      </c>
      <c r="U580" s="140">
        <v>0</v>
      </c>
      <c r="V580" s="140">
        <f>U580*H580</f>
        <v>0</v>
      </c>
      <c r="W580" s="140">
        <v>0.02</v>
      </c>
      <c r="X580" s="141">
        <f>W580*H580</f>
        <v>0.28920000000000001</v>
      </c>
      <c r="AR580" s="142" t="s">
        <v>332</v>
      </c>
      <c r="AT580" s="142" t="s">
        <v>139</v>
      </c>
      <c r="AU580" s="142" t="s">
        <v>86</v>
      </c>
      <c r="AY580" s="17" t="s">
        <v>136</v>
      </c>
      <c r="BE580" s="143">
        <f>IF(O580="základní",K580,0)</f>
        <v>0</v>
      </c>
      <c r="BF580" s="143">
        <f>IF(O580="snížená",K580,0)</f>
        <v>0</v>
      </c>
      <c r="BG580" s="143">
        <f>IF(O580="zákl. přenesená",K580,0)</f>
        <v>0</v>
      </c>
      <c r="BH580" s="143">
        <f>IF(O580="sníž. přenesená",K580,0)</f>
        <v>0</v>
      </c>
      <c r="BI580" s="143">
        <f>IF(O580="nulová",K580,0)</f>
        <v>0</v>
      </c>
      <c r="BJ580" s="17" t="s">
        <v>84</v>
      </c>
      <c r="BK580" s="143">
        <f>ROUND(P580*H580,2)</f>
        <v>0</v>
      </c>
      <c r="BL580" s="17" t="s">
        <v>332</v>
      </c>
      <c r="BM580" s="142" t="s">
        <v>453</v>
      </c>
    </row>
    <row r="581" spans="2:65" s="13" customFormat="1">
      <c r="B581" s="150"/>
      <c r="D581" s="145" t="s">
        <v>146</v>
      </c>
      <c r="E581" s="151" t="s">
        <v>1</v>
      </c>
      <c r="F581" s="152" t="s">
        <v>454</v>
      </c>
      <c r="H581" s="153">
        <v>13.44</v>
      </c>
      <c r="M581" s="150"/>
      <c r="N581" s="154"/>
      <c r="X581" s="155"/>
      <c r="AT581" s="151" t="s">
        <v>146</v>
      </c>
      <c r="AU581" s="151" t="s">
        <v>86</v>
      </c>
      <c r="AV581" s="13" t="s">
        <v>86</v>
      </c>
      <c r="AW581" s="13" t="s">
        <v>5</v>
      </c>
      <c r="AX581" s="13" t="s">
        <v>76</v>
      </c>
      <c r="AY581" s="151" t="s">
        <v>136</v>
      </c>
    </row>
    <row r="582" spans="2:65" s="13" customFormat="1">
      <c r="B582" s="150"/>
      <c r="D582" s="145" t="s">
        <v>146</v>
      </c>
      <c r="E582" s="151" t="s">
        <v>1</v>
      </c>
      <c r="F582" s="152" t="s">
        <v>455</v>
      </c>
      <c r="H582" s="153">
        <v>1.02</v>
      </c>
      <c r="M582" s="150"/>
      <c r="N582" s="154"/>
      <c r="X582" s="155"/>
      <c r="AT582" s="151" t="s">
        <v>146</v>
      </c>
      <c r="AU582" s="151" t="s">
        <v>86</v>
      </c>
      <c r="AV582" s="13" t="s">
        <v>86</v>
      </c>
      <c r="AW582" s="13" t="s">
        <v>5</v>
      </c>
      <c r="AX582" s="13" t="s">
        <v>76</v>
      </c>
      <c r="AY582" s="151" t="s">
        <v>136</v>
      </c>
    </row>
    <row r="583" spans="2:65" s="14" customFormat="1">
      <c r="B583" s="156"/>
      <c r="D583" s="145" t="s">
        <v>146</v>
      </c>
      <c r="E583" s="157" t="s">
        <v>1</v>
      </c>
      <c r="F583" s="158" t="s">
        <v>158</v>
      </c>
      <c r="H583" s="159">
        <v>14.46</v>
      </c>
      <c r="M583" s="156"/>
      <c r="N583" s="178"/>
      <c r="O583" s="179"/>
      <c r="P583" s="179"/>
      <c r="Q583" s="179"/>
      <c r="R583" s="179"/>
      <c r="S583" s="179"/>
      <c r="T583" s="179"/>
      <c r="U583" s="179"/>
      <c r="V583" s="179"/>
      <c r="W583" s="179"/>
      <c r="X583" s="180"/>
      <c r="AT583" s="157" t="s">
        <v>146</v>
      </c>
      <c r="AU583" s="157" t="s">
        <v>86</v>
      </c>
      <c r="AV583" s="14" t="s">
        <v>144</v>
      </c>
      <c r="AW583" s="14" t="s">
        <v>5</v>
      </c>
      <c r="AX583" s="14" t="s">
        <v>84</v>
      </c>
      <c r="AY583" s="157" t="s">
        <v>136</v>
      </c>
    </row>
    <row r="584" spans="2:65" s="1" customFormat="1" ht="6.95" customHeight="1">
      <c r="B584" s="41"/>
      <c r="C584" s="42"/>
      <c r="D584" s="42"/>
      <c r="E584" s="42"/>
      <c r="F584" s="42"/>
      <c r="G584" s="42"/>
      <c r="H584" s="42"/>
      <c r="I584" s="42"/>
      <c r="J584" s="42"/>
      <c r="K584" s="42"/>
      <c r="L584" s="42"/>
      <c r="M584" s="29"/>
    </row>
  </sheetData>
  <sheetProtection formatColumns="0" formatRows="0" autoFilter="0"/>
  <autoFilter ref="C124:L583"/>
  <mergeCells count="9">
    <mergeCell ref="E87:H87"/>
    <mergeCell ref="E115:H115"/>
    <mergeCell ref="E117:H117"/>
    <mergeCell ref="M2:Z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sheetPr>
    <pageSetUpPr fitToPage="1"/>
  </sheetPr>
  <dimension ref="B2:BM278"/>
  <sheetViews>
    <sheetView showGridLines="0" topLeftCell="A141" workbookViewId="0">
      <selection activeCell="AD165" sqref="AD165"/>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15.5" customWidth="1"/>
    <col min="13" max="13" width="9.33203125" customWidth="1"/>
    <col min="14" max="14" width="10.83203125" hidden="1" customWidth="1"/>
    <col min="15" max="15" width="9.33203125" hidden="1"/>
    <col min="16" max="24" width="14.1640625" hidden="1" customWidth="1"/>
    <col min="25" max="25" width="12.33203125" hidden="1" customWidth="1"/>
    <col min="26" max="26" width="16.33203125" customWidth="1"/>
    <col min="27" max="27" width="12.33203125" customWidth="1"/>
    <col min="28" max="28" width="15" customWidth="1"/>
    <col min="29" max="29" width="11" customWidth="1"/>
    <col min="30" max="30" width="15" customWidth="1"/>
    <col min="31" max="31" width="16.33203125" customWidth="1"/>
    <col min="44" max="65" width="9.33203125" hidden="1"/>
  </cols>
  <sheetData>
    <row r="2" spans="2:46" ht="36.950000000000003" customHeight="1">
      <c r="M2" s="320"/>
      <c r="N2" s="320"/>
      <c r="O2" s="320"/>
      <c r="P2" s="320"/>
      <c r="Q2" s="320"/>
      <c r="R2" s="320"/>
      <c r="S2" s="320"/>
      <c r="T2" s="320"/>
      <c r="U2" s="320"/>
      <c r="V2" s="320"/>
      <c r="W2" s="320"/>
      <c r="X2" s="320"/>
      <c r="Y2" s="320"/>
      <c r="Z2" s="320"/>
      <c r="AT2" s="17" t="s">
        <v>92</v>
      </c>
    </row>
    <row r="3" spans="2:46" ht="6.95" customHeight="1">
      <c r="B3" s="18"/>
      <c r="C3" s="19"/>
      <c r="D3" s="19"/>
      <c r="E3" s="19"/>
      <c r="F3" s="19"/>
      <c r="G3" s="19"/>
      <c r="H3" s="19"/>
      <c r="I3" s="19"/>
      <c r="J3" s="19"/>
      <c r="K3" s="19"/>
      <c r="L3" s="19"/>
      <c r="M3" s="20"/>
      <c r="AT3" s="17" t="s">
        <v>86</v>
      </c>
    </row>
    <row r="4" spans="2:46" ht="24.95" customHeight="1">
      <c r="B4" s="20"/>
      <c r="D4" s="21" t="s">
        <v>102</v>
      </c>
      <c r="M4" s="20"/>
      <c r="N4" s="86" t="s">
        <v>11</v>
      </c>
      <c r="AT4" s="17" t="s">
        <v>4</v>
      </c>
    </row>
    <row r="5" spans="2:46" ht="6.95" customHeight="1">
      <c r="B5" s="20"/>
      <c r="M5" s="20"/>
    </row>
    <row r="6" spans="2:46" ht="12" customHeight="1">
      <c r="B6" s="20"/>
      <c r="D6" s="26" t="s">
        <v>15</v>
      </c>
      <c r="M6" s="20"/>
    </row>
    <row r="7" spans="2:46" ht="26.25" customHeight="1">
      <c r="B7" s="20"/>
      <c r="E7" s="326" t="str">
        <f>'Rekapitulace stavby'!K6</f>
        <v>Energetická optimalizace objektu pavilonu H v areálu nemocnice Nymburk</v>
      </c>
      <c r="F7" s="327"/>
      <c r="G7" s="327"/>
      <c r="H7" s="327"/>
      <c r="M7" s="20"/>
    </row>
    <row r="8" spans="2:46" s="1" customFormat="1" ht="12" customHeight="1">
      <c r="B8" s="29"/>
      <c r="D8" s="26" t="s">
        <v>103</v>
      </c>
      <c r="M8" s="29"/>
    </row>
    <row r="9" spans="2:46" s="1" customFormat="1" ht="30" customHeight="1">
      <c r="B9" s="29"/>
      <c r="E9" s="303" t="s">
        <v>456</v>
      </c>
      <c r="F9" s="325"/>
      <c r="G9" s="325"/>
      <c r="H9" s="325"/>
      <c r="M9" s="29"/>
    </row>
    <row r="10" spans="2:46" s="1" customFormat="1">
      <c r="B10" s="29"/>
      <c r="M10" s="29"/>
    </row>
    <row r="11" spans="2:46" s="1" customFormat="1" ht="12" customHeight="1">
      <c r="B11" s="29"/>
      <c r="D11" s="26" t="s">
        <v>17</v>
      </c>
      <c r="F11" s="24" t="s">
        <v>1</v>
      </c>
      <c r="I11" s="26" t="s">
        <v>18</v>
      </c>
      <c r="J11" s="24" t="s">
        <v>1</v>
      </c>
      <c r="M11" s="29"/>
    </row>
    <row r="12" spans="2:46" s="1" customFormat="1" ht="12" customHeight="1">
      <c r="B12" s="29"/>
      <c r="D12" s="26" t="s">
        <v>19</v>
      </c>
      <c r="F12" s="24" t="s">
        <v>20</v>
      </c>
      <c r="I12" s="26" t="s">
        <v>21</v>
      </c>
      <c r="J12" s="49" t="str">
        <f>'Rekapitulace stavby'!AN8</f>
        <v>16. 9. 2025</v>
      </c>
      <c r="M12" s="29"/>
    </row>
    <row r="13" spans="2:46" s="1" customFormat="1" ht="10.9" customHeight="1">
      <c r="B13" s="29"/>
      <c r="M13" s="29"/>
    </row>
    <row r="14" spans="2:46" s="1" customFormat="1" ht="12" customHeight="1">
      <c r="B14" s="29"/>
      <c r="D14" s="26" t="s">
        <v>23</v>
      </c>
      <c r="I14" s="26" t="s">
        <v>24</v>
      </c>
      <c r="J14" s="24" t="str">
        <f>IF('Rekapitulace stavby'!AN10="","",'Rekapitulace stavby'!AN10)</f>
        <v/>
      </c>
      <c r="M14" s="29"/>
    </row>
    <row r="15" spans="2:46" s="1" customFormat="1" ht="18" customHeight="1">
      <c r="B15" s="29"/>
      <c r="E15" s="24" t="str">
        <f>IF('Rekapitulace stavby'!E11="","",'Rekapitulace stavby'!E11)</f>
        <v xml:space="preserve"> </v>
      </c>
      <c r="I15" s="26" t="s">
        <v>26</v>
      </c>
      <c r="J15" s="24" t="str">
        <f>IF('Rekapitulace stavby'!AN11="","",'Rekapitulace stavby'!AN11)</f>
        <v/>
      </c>
      <c r="M15" s="29"/>
    </row>
    <row r="16" spans="2:46" s="1" customFormat="1" ht="6.95" customHeight="1">
      <c r="B16" s="29"/>
      <c r="M16" s="29"/>
    </row>
    <row r="17" spans="2:13" s="1" customFormat="1" ht="12" customHeight="1">
      <c r="B17" s="29"/>
      <c r="D17" s="26" t="s">
        <v>27</v>
      </c>
      <c r="I17" s="26" t="s">
        <v>24</v>
      </c>
      <c r="J17" s="24" t="str">
        <f>'Rekapitulace stavby'!AN13</f>
        <v/>
      </c>
      <c r="M17" s="29"/>
    </row>
    <row r="18" spans="2:13" s="1" customFormat="1" ht="18" customHeight="1">
      <c r="B18" s="29"/>
      <c r="E18" s="319" t="str">
        <f>'Rekapitulace stavby'!E14</f>
        <v xml:space="preserve"> </v>
      </c>
      <c r="F18" s="319"/>
      <c r="G18" s="319"/>
      <c r="H18" s="319"/>
      <c r="I18" s="26" t="s">
        <v>26</v>
      </c>
      <c r="J18" s="24" t="str">
        <f>'Rekapitulace stavby'!AN14</f>
        <v/>
      </c>
      <c r="M18" s="29"/>
    </row>
    <row r="19" spans="2:13" s="1" customFormat="1" ht="6.95" customHeight="1">
      <c r="B19" s="29"/>
      <c r="M19" s="29"/>
    </row>
    <row r="20" spans="2:13" s="1" customFormat="1" ht="12" customHeight="1">
      <c r="B20" s="29"/>
      <c r="D20" s="26" t="s">
        <v>28</v>
      </c>
      <c r="I20" s="26" t="s">
        <v>24</v>
      </c>
      <c r="J20" s="24" t="s">
        <v>29</v>
      </c>
      <c r="M20" s="29"/>
    </row>
    <row r="21" spans="2:13" s="1" customFormat="1" ht="18" customHeight="1">
      <c r="B21" s="29"/>
      <c r="E21" s="24" t="s">
        <v>30</v>
      </c>
      <c r="I21" s="26" t="s">
        <v>26</v>
      </c>
      <c r="J21" s="24" t="s">
        <v>1</v>
      </c>
      <c r="M21" s="29"/>
    </row>
    <row r="22" spans="2:13" s="1" customFormat="1" ht="6.95" customHeight="1">
      <c r="B22" s="29"/>
      <c r="M22" s="29"/>
    </row>
    <row r="23" spans="2:13" s="1" customFormat="1" ht="12" customHeight="1">
      <c r="B23" s="29"/>
      <c r="D23" s="26" t="s">
        <v>31</v>
      </c>
      <c r="I23" s="26" t="s">
        <v>24</v>
      </c>
      <c r="J23" s="24" t="s">
        <v>1</v>
      </c>
      <c r="M23" s="29"/>
    </row>
    <row r="24" spans="2:13" s="1" customFormat="1" ht="18" customHeight="1">
      <c r="B24" s="29"/>
      <c r="E24" s="24" t="s">
        <v>32</v>
      </c>
      <c r="I24" s="26" t="s">
        <v>26</v>
      </c>
      <c r="J24" s="24" t="s">
        <v>1</v>
      </c>
      <c r="M24" s="29"/>
    </row>
    <row r="25" spans="2:13" s="1" customFormat="1" ht="6.95" customHeight="1">
      <c r="B25" s="29"/>
      <c r="M25" s="29"/>
    </row>
    <row r="26" spans="2:13" s="1" customFormat="1" ht="12" customHeight="1">
      <c r="B26" s="29"/>
      <c r="D26" s="26" t="s">
        <v>33</v>
      </c>
      <c r="M26" s="29"/>
    </row>
    <row r="27" spans="2:13" s="7" customFormat="1" ht="16.5" customHeight="1">
      <c r="B27" s="87"/>
      <c r="E27" s="322" t="s">
        <v>1</v>
      </c>
      <c r="F27" s="322"/>
      <c r="G27" s="322"/>
      <c r="H27" s="322"/>
      <c r="M27" s="87"/>
    </row>
    <row r="28" spans="2:13" s="1" customFormat="1" ht="6.95" customHeight="1">
      <c r="B28" s="29"/>
      <c r="M28" s="29"/>
    </row>
    <row r="29" spans="2:13" s="1" customFormat="1" ht="6.95" customHeight="1">
      <c r="B29" s="29"/>
      <c r="D29" s="50"/>
      <c r="E29" s="50"/>
      <c r="F29" s="50"/>
      <c r="G29" s="50"/>
      <c r="H29" s="50"/>
      <c r="I29" s="50"/>
      <c r="J29" s="50"/>
      <c r="K29" s="50"/>
      <c r="L29" s="50"/>
      <c r="M29" s="29"/>
    </row>
    <row r="30" spans="2:13" s="1" customFormat="1" ht="12.75">
      <c r="B30" s="29"/>
      <c r="E30" s="26" t="s">
        <v>105</v>
      </c>
      <c r="K30" s="88">
        <f>I96</f>
        <v>0</v>
      </c>
      <c r="M30" s="29"/>
    </row>
    <row r="31" spans="2:13" s="1" customFormat="1" ht="12.75">
      <c r="B31" s="29"/>
      <c r="E31" s="26" t="s">
        <v>106</v>
      </c>
      <c r="K31" s="88">
        <f>J96</f>
        <v>0</v>
      </c>
      <c r="M31" s="29"/>
    </row>
    <row r="32" spans="2:13" s="1" customFormat="1" ht="25.35" customHeight="1">
      <c r="B32" s="29"/>
      <c r="D32" s="89" t="s">
        <v>34</v>
      </c>
      <c r="K32" s="63">
        <f>ROUND(K130, 2)</f>
        <v>0</v>
      </c>
      <c r="M32" s="29"/>
    </row>
    <row r="33" spans="2:13" s="1" customFormat="1" ht="6.95" customHeight="1">
      <c r="B33" s="29"/>
      <c r="D33" s="50"/>
      <c r="E33" s="50"/>
      <c r="F33" s="50"/>
      <c r="G33" s="50"/>
      <c r="H33" s="50"/>
      <c r="I33" s="50"/>
      <c r="J33" s="50"/>
      <c r="K33" s="50"/>
      <c r="L33" s="50"/>
      <c r="M33" s="29"/>
    </row>
    <row r="34" spans="2:13" s="1" customFormat="1" ht="14.45" customHeight="1">
      <c r="B34" s="29"/>
      <c r="F34" s="32" t="s">
        <v>36</v>
      </c>
      <c r="I34" s="32" t="s">
        <v>35</v>
      </c>
      <c r="K34" s="32" t="s">
        <v>37</v>
      </c>
      <c r="M34" s="29"/>
    </row>
    <row r="35" spans="2:13" s="1" customFormat="1" ht="14.45" customHeight="1">
      <c r="B35" s="29"/>
      <c r="D35" s="52" t="s">
        <v>38</v>
      </c>
      <c r="E35" s="26" t="s">
        <v>39</v>
      </c>
      <c r="F35" s="88">
        <f>ROUND((SUM(BE130:BE277)),  2)</f>
        <v>0</v>
      </c>
      <c r="I35" s="90">
        <v>0.21</v>
      </c>
      <c r="K35" s="88">
        <f>ROUND(((SUM(BE130:BE277))*I35),  2)</f>
        <v>0</v>
      </c>
      <c r="M35" s="29"/>
    </row>
    <row r="36" spans="2:13" s="1" customFormat="1" ht="14.45" customHeight="1">
      <c r="B36" s="29"/>
      <c r="E36" s="26" t="s">
        <v>40</v>
      </c>
      <c r="F36" s="88">
        <f>ROUND((SUM(BF130:BF277)),  2)</f>
        <v>0</v>
      </c>
      <c r="I36" s="90">
        <v>0.12</v>
      </c>
      <c r="K36" s="88">
        <f>ROUND(((SUM(BF130:BF277))*I36),  2)</f>
        <v>0</v>
      </c>
      <c r="M36" s="29"/>
    </row>
    <row r="37" spans="2:13" s="1" customFormat="1" ht="14.45" hidden="1" customHeight="1">
      <c r="B37" s="29"/>
      <c r="E37" s="26" t="s">
        <v>41</v>
      </c>
      <c r="F37" s="88">
        <f>ROUND((SUM(BG130:BG277)),  2)</f>
        <v>0</v>
      </c>
      <c r="I37" s="90">
        <v>0.21</v>
      </c>
      <c r="K37" s="88">
        <f>0</f>
        <v>0</v>
      </c>
      <c r="M37" s="29"/>
    </row>
    <row r="38" spans="2:13" s="1" customFormat="1" ht="14.45" hidden="1" customHeight="1">
      <c r="B38" s="29"/>
      <c r="E38" s="26" t="s">
        <v>42</v>
      </c>
      <c r="F38" s="88">
        <f>ROUND((SUM(BH130:BH277)),  2)</f>
        <v>0</v>
      </c>
      <c r="I38" s="90">
        <v>0.12</v>
      </c>
      <c r="K38" s="88">
        <f>0</f>
        <v>0</v>
      </c>
      <c r="M38" s="29"/>
    </row>
    <row r="39" spans="2:13" s="1" customFormat="1" ht="14.45" hidden="1" customHeight="1">
      <c r="B39" s="29"/>
      <c r="E39" s="26" t="s">
        <v>43</v>
      </c>
      <c r="F39" s="88">
        <f>ROUND((SUM(BI130:BI277)),  2)</f>
        <v>0</v>
      </c>
      <c r="I39" s="90">
        <v>0</v>
      </c>
      <c r="K39" s="88">
        <f>0</f>
        <v>0</v>
      </c>
      <c r="M39" s="29"/>
    </row>
    <row r="40" spans="2:13" s="1" customFormat="1" ht="6.95" customHeight="1">
      <c r="B40" s="29"/>
      <c r="M40" s="29"/>
    </row>
    <row r="41" spans="2:13" s="1" customFormat="1" ht="25.35" customHeight="1">
      <c r="B41" s="29"/>
      <c r="C41" s="91"/>
      <c r="D41" s="92" t="s">
        <v>44</v>
      </c>
      <c r="E41" s="54"/>
      <c r="F41" s="54"/>
      <c r="G41" s="93" t="s">
        <v>45</v>
      </c>
      <c r="H41" s="94" t="s">
        <v>46</v>
      </c>
      <c r="I41" s="54"/>
      <c r="J41" s="54"/>
      <c r="K41" s="95">
        <f>SUM(K32:K39)</f>
        <v>0</v>
      </c>
      <c r="L41" s="96"/>
      <c r="M41" s="29"/>
    </row>
    <row r="42" spans="2:13" s="1" customFormat="1" ht="14.45" customHeight="1">
      <c r="B42" s="29"/>
      <c r="M42" s="29"/>
    </row>
    <row r="43" spans="2:13" ht="14.45" customHeight="1">
      <c r="B43" s="20"/>
      <c r="M43" s="20"/>
    </row>
    <row r="44" spans="2:13" ht="14.45" customHeight="1">
      <c r="B44" s="20"/>
      <c r="M44" s="20"/>
    </row>
    <row r="45" spans="2:13" ht="14.45" customHeight="1">
      <c r="B45" s="20"/>
      <c r="M45" s="20"/>
    </row>
    <row r="46" spans="2:13" ht="14.45" customHeight="1">
      <c r="B46" s="20"/>
      <c r="M46" s="20"/>
    </row>
    <row r="47" spans="2:13" ht="14.45" customHeight="1">
      <c r="B47" s="20"/>
      <c r="M47" s="20"/>
    </row>
    <row r="48" spans="2:13" ht="14.45" customHeight="1">
      <c r="B48" s="20"/>
      <c r="M48" s="20"/>
    </row>
    <row r="49" spans="2:13" ht="14.45" customHeight="1">
      <c r="B49" s="20"/>
      <c r="M49" s="20"/>
    </row>
    <row r="50" spans="2:13" s="1" customFormat="1" ht="14.45" customHeight="1">
      <c r="B50" s="29"/>
      <c r="D50" s="38" t="s">
        <v>47</v>
      </c>
      <c r="E50" s="39"/>
      <c r="F50" s="39"/>
      <c r="G50" s="38" t="s">
        <v>48</v>
      </c>
      <c r="H50" s="39"/>
      <c r="I50" s="39"/>
      <c r="J50" s="39"/>
      <c r="K50" s="39"/>
      <c r="L50" s="39"/>
      <c r="M50" s="29"/>
    </row>
    <row r="51" spans="2:13">
      <c r="B51" s="20"/>
      <c r="M51" s="20"/>
    </row>
    <row r="52" spans="2:13">
      <c r="B52" s="20"/>
      <c r="M52" s="20"/>
    </row>
    <row r="53" spans="2:13">
      <c r="B53" s="20"/>
      <c r="M53" s="20"/>
    </row>
    <row r="54" spans="2:13">
      <c r="B54" s="20"/>
      <c r="M54" s="20"/>
    </row>
    <row r="55" spans="2:13">
      <c r="B55" s="20"/>
      <c r="M55" s="20"/>
    </row>
    <row r="56" spans="2:13">
      <c r="B56" s="20"/>
      <c r="M56" s="20"/>
    </row>
    <row r="57" spans="2:13">
      <c r="B57" s="20"/>
      <c r="M57" s="20"/>
    </row>
    <row r="58" spans="2:13">
      <c r="B58" s="20"/>
      <c r="M58" s="20"/>
    </row>
    <row r="59" spans="2:13">
      <c r="B59" s="20"/>
      <c r="M59" s="20"/>
    </row>
    <row r="60" spans="2:13">
      <c r="B60" s="20"/>
      <c r="M60" s="20"/>
    </row>
    <row r="61" spans="2:13" s="1" customFormat="1" ht="12.75">
      <c r="B61" s="29"/>
      <c r="D61" s="40" t="s">
        <v>49</v>
      </c>
      <c r="E61" s="31"/>
      <c r="F61" s="97" t="s">
        <v>50</v>
      </c>
      <c r="G61" s="40" t="s">
        <v>49</v>
      </c>
      <c r="H61" s="31"/>
      <c r="I61" s="31"/>
      <c r="J61" s="98" t="s">
        <v>50</v>
      </c>
      <c r="K61" s="31"/>
      <c r="L61" s="31"/>
      <c r="M61" s="29"/>
    </row>
    <row r="62" spans="2:13">
      <c r="B62" s="20"/>
      <c r="M62" s="20"/>
    </row>
    <row r="63" spans="2:13">
      <c r="B63" s="20"/>
      <c r="M63" s="20"/>
    </row>
    <row r="64" spans="2:13">
      <c r="B64" s="20"/>
      <c r="M64" s="20"/>
    </row>
    <row r="65" spans="2:13" s="1" customFormat="1" ht="12.75">
      <c r="B65" s="29"/>
      <c r="D65" s="38" t="s">
        <v>51</v>
      </c>
      <c r="E65" s="39"/>
      <c r="F65" s="39"/>
      <c r="G65" s="38" t="s">
        <v>52</v>
      </c>
      <c r="H65" s="39"/>
      <c r="I65" s="39"/>
      <c r="J65" s="39"/>
      <c r="K65" s="39"/>
      <c r="L65" s="39"/>
      <c r="M65" s="29"/>
    </row>
    <row r="66" spans="2:13">
      <c r="B66" s="20"/>
      <c r="M66" s="20"/>
    </row>
    <row r="67" spans="2:13">
      <c r="B67" s="20"/>
      <c r="M67" s="20"/>
    </row>
    <row r="68" spans="2:13">
      <c r="B68" s="20"/>
      <c r="M68" s="20"/>
    </row>
    <row r="69" spans="2:13">
      <c r="B69" s="20"/>
      <c r="M69" s="20"/>
    </row>
    <row r="70" spans="2:13">
      <c r="B70" s="20"/>
      <c r="M70" s="20"/>
    </row>
    <row r="71" spans="2:13">
      <c r="B71" s="20"/>
      <c r="M71" s="20"/>
    </row>
    <row r="72" spans="2:13">
      <c r="B72" s="20"/>
      <c r="M72" s="20"/>
    </row>
    <row r="73" spans="2:13">
      <c r="B73" s="20"/>
      <c r="M73" s="20"/>
    </row>
    <row r="74" spans="2:13">
      <c r="B74" s="20"/>
      <c r="M74" s="20"/>
    </row>
    <row r="75" spans="2:13">
      <c r="B75" s="20"/>
      <c r="M75" s="20"/>
    </row>
    <row r="76" spans="2:13" s="1" customFormat="1" ht="12.75">
      <c r="B76" s="29"/>
      <c r="D76" s="40" t="s">
        <v>49</v>
      </c>
      <c r="E76" s="31"/>
      <c r="F76" s="97" t="s">
        <v>50</v>
      </c>
      <c r="G76" s="40" t="s">
        <v>49</v>
      </c>
      <c r="H76" s="31"/>
      <c r="I76" s="31"/>
      <c r="J76" s="98" t="s">
        <v>50</v>
      </c>
      <c r="K76" s="31"/>
      <c r="L76" s="31"/>
      <c r="M76" s="29"/>
    </row>
    <row r="77" spans="2:13" s="1" customFormat="1" ht="14.45" customHeight="1">
      <c r="B77" s="41"/>
      <c r="C77" s="42"/>
      <c r="D77" s="42"/>
      <c r="E77" s="42"/>
      <c r="F77" s="42"/>
      <c r="G77" s="42"/>
      <c r="H77" s="42"/>
      <c r="I77" s="42"/>
      <c r="J77" s="42"/>
      <c r="K77" s="42"/>
      <c r="L77" s="42"/>
      <c r="M77" s="29"/>
    </row>
    <row r="81" spans="2:47" s="1" customFormat="1" ht="6.95" customHeight="1">
      <c r="B81" s="43"/>
      <c r="C81" s="44"/>
      <c r="D81" s="44"/>
      <c r="E81" s="44"/>
      <c r="F81" s="44"/>
      <c r="G81" s="44"/>
      <c r="H81" s="44"/>
      <c r="I81" s="44"/>
      <c r="J81" s="44"/>
      <c r="K81" s="44"/>
      <c r="L81" s="44"/>
      <c r="M81" s="29"/>
    </row>
    <row r="82" spans="2:47" s="1" customFormat="1" ht="24.95" customHeight="1">
      <c r="B82" s="29"/>
      <c r="C82" s="21" t="s">
        <v>107</v>
      </c>
      <c r="M82" s="29"/>
    </row>
    <row r="83" spans="2:47" s="1" customFormat="1" ht="6.95" customHeight="1">
      <c r="B83" s="29"/>
      <c r="M83" s="29"/>
    </row>
    <row r="84" spans="2:47" s="1" customFormat="1" ht="12" customHeight="1">
      <c r="B84" s="29"/>
      <c r="C84" s="26" t="s">
        <v>15</v>
      </c>
      <c r="M84" s="29"/>
    </row>
    <row r="85" spans="2:47" s="1" customFormat="1" ht="26.25" customHeight="1">
      <c r="B85" s="29"/>
      <c r="E85" s="326" t="str">
        <f>E7</f>
        <v>Energetická optimalizace objektu pavilonu H v areálu nemocnice Nymburk</v>
      </c>
      <c r="F85" s="327"/>
      <c r="G85" s="327"/>
      <c r="H85" s="327"/>
      <c r="M85" s="29"/>
    </row>
    <row r="86" spans="2:47" s="1" customFormat="1" ht="12" customHeight="1">
      <c r="B86" s="29"/>
      <c r="C86" s="26" t="s">
        <v>103</v>
      </c>
      <c r="M86" s="29"/>
    </row>
    <row r="87" spans="2:47" s="1" customFormat="1" ht="30" customHeight="1">
      <c r="B87" s="29"/>
      <c r="E87" s="303" t="str">
        <f>E9</f>
        <v xml:space="preserve">2025-09-03 - EO obj. pavilonu H - Nemocnice Nymburk - ocelové přístřešky </v>
      </c>
      <c r="F87" s="325"/>
      <c r="G87" s="325"/>
      <c r="H87" s="325"/>
      <c r="M87" s="29"/>
    </row>
    <row r="88" spans="2:47" s="1" customFormat="1" ht="6.95" customHeight="1">
      <c r="B88" s="29"/>
      <c r="M88" s="29"/>
    </row>
    <row r="89" spans="2:47" s="1" customFormat="1" ht="12" customHeight="1">
      <c r="B89" s="29"/>
      <c r="C89" s="26" t="s">
        <v>19</v>
      </c>
      <c r="F89" s="24" t="str">
        <f>F12</f>
        <v>Nymburk</v>
      </c>
      <c r="I89" s="26" t="s">
        <v>21</v>
      </c>
      <c r="J89" s="49" t="str">
        <f>IF(J12="","",J12)</f>
        <v>16. 9. 2025</v>
      </c>
      <c r="M89" s="29"/>
    </row>
    <row r="90" spans="2:47" s="1" customFormat="1" ht="6.95" customHeight="1">
      <c r="B90" s="29"/>
      <c r="M90" s="29"/>
    </row>
    <row r="91" spans="2:47" s="1" customFormat="1" ht="15.2" customHeight="1">
      <c r="B91" s="29"/>
      <c r="C91" s="26" t="s">
        <v>23</v>
      </c>
      <c r="F91" s="24" t="str">
        <f>E15</f>
        <v xml:space="preserve"> </v>
      </c>
      <c r="I91" s="26" t="s">
        <v>28</v>
      </c>
      <c r="J91" s="27" t="str">
        <f>E21</f>
        <v>Atelier 87 s.r.o.</v>
      </c>
      <c r="M91" s="29"/>
    </row>
    <row r="92" spans="2:47" s="1" customFormat="1" ht="25.7" customHeight="1">
      <c r="B92" s="29"/>
      <c r="C92" s="26" t="s">
        <v>27</v>
      </c>
      <c r="F92" s="24" t="str">
        <f>IF(E18="","",E18)</f>
        <v xml:space="preserve"> </v>
      </c>
      <c r="I92" s="26" t="s">
        <v>31</v>
      </c>
      <c r="J92" s="27" t="str">
        <f>E24</f>
        <v>Ing. Kateřina Petlíková, Ph.D.</v>
      </c>
      <c r="M92" s="29"/>
    </row>
    <row r="93" spans="2:47" s="1" customFormat="1" ht="10.35" customHeight="1">
      <c r="B93" s="29"/>
      <c r="M93" s="29"/>
    </row>
    <row r="94" spans="2:47" s="1" customFormat="1" ht="29.25" customHeight="1">
      <c r="B94" s="29"/>
      <c r="C94" s="99" t="s">
        <v>108</v>
      </c>
      <c r="D94" s="91"/>
      <c r="E94" s="91"/>
      <c r="F94" s="91"/>
      <c r="G94" s="91"/>
      <c r="H94" s="91"/>
      <c r="I94" s="100" t="s">
        <v>109</v>
      </c>
      <c r="J94" s="100" t="s">
        <v>110</v>
      </c>
      <c r="K94" s="100" t="s">
        <v>111</v>
      </c>
      <c r="L94" s="91"/>
      <c r="M94" s="29"/>
    </row>
    <row r="95" spans="2:47" s="1" customFormat="1" ht="10.35" customHeight="1">
      <c r="B95" s="29"/>
      <c r="M95" s="29"/>
    </row>
    <row r="96" spans="2:47" s="1" customFormat="1" ht="22.9" customHeight="1">
      <c r="B96" s="29"/>
      <c r="C96" s="101" t="s">
        <v>112</v>
      </c>
      <c r="I96" s="63">
        <f t="shared" ref="I96:J98" si="0">Q130</f>
        <v>0</v>
      </c>
      <c r="J96" s="63">
        <f t="shared" si="0"/>
        <v>0</v>
      </c>
      <c r="K96" s="63">
        <f>K130</f>
        <v>0</v>
      </c>
      <c r="M96" s="29"/>
      <c r="AU96" s="17" t="s">
        <v>113</v>
      </c>
    </row>
    <row r="97" spans="2:13" s="8" customFormat="1" ht="24.95" customHeight="1">
      <c r="B97" s="102"/>
      <c r="D97" s="103" t="s">
        <v>114</v>
      </c>
      <c r="E97" s="104"/>
      <c r="F97" s="104"/>
      <c r="G97" s="104"/>
      <c r="H97" s="104"/>
      <c r="I97" s="105">
        <f t="shared" si="0"/>
        <v>0</v>
      </c>
      <c r="J97" s="105">
        <f t="shared" si="0"/>
        <v>0</v>
      </c>
      <c r="K97" s="105">
        <f>K131</f>
        <v>0</v>
      </c>
      <c r="M97" s="102"/>
    </row>
    <row r="98" spans="2:13" s="9" customFormat="1" ht="19.899999999999999" customHeight="1">
      <c r="B98" s="106"/>
      <c r="D98" s="107" t="s">
        <v>115</v>
      </c>
      <c r="E98" s="108"/>
      <c r="F98" s="108"/>
      <c r="G98" s="108"/>
      <c r="H98" s="108"/>
      <c r="I98" s="109">
        <f t="shared" si="0"/>
        <v>0</v>
      </c>
      <c r="J98" s="109">
        <f t="shared" si="0"/>
        <v>0</v>
      </c>
      <c r="K98" s="109">
        <f>K132</f>
        <v>0</v>
      </c>
      <c r="M98" s="106"/>
    </row>
    <row r="99" spans="2:13" s="9" customFormat="1" ht="19.899999999999999" customHeight="1">
      <c r="B99" s="106"/>
      <c r="D99" s="107" t="s">
        <v>116</v>
      </c>
      <c r="E99" s="108"/>
      <c r="F99" s="108"/>
      <c r="G99" s="108"/>
      <c r="H99" s="108"/>
      <c r="I99" s="109">
        <f>Q139</f>
        <v>0</v>
      </c>
      <c r="J99" s="109">
        <f>R139</f>
        <v>0</v>
      </c>
      <c r="K99" s="109">
        <f>K139</f>
        <v>0</v>
      </c>
      <c r="M99" s="106"/>
    </row>
    <row r="100" spans="2:13" s="9" customFormat="1" ht="19.899999999999999" customHeight="1">
      <c r="B100" s="106"/>
      <c r="D100" s="107" t="s">
        <v>457</v>
      </c>
      <c r="E100" s="108"/>
      <c r="F100" s="108"/>
      <c r="G100" s="108"/>
      <c r="H100" s="108"/>
      <c r="I100" s="109">
        <f>Q145</f>
        <v>0</v>
      </c>
      <c r="J100" s="109">
        <f>R145</f>
        <v>0</v>
      </c>
      <c r="K100" s="109">
        <f>K145</f>
        <v>0</v>
      </c>
      <c r="M100" s="106"/>
    </row>
    <row r="101" spans="2:13" s="8" customFormat="1" ht="24.95" customHeight="1">
      <c r="B101" s="102"/>
      <c r="D101" s="103" t="s">
        <v>211</v>
      </c>
      <c r="E101" s="104"/>
      <c r="F101" s="104"/>
      <c r="G101" s="104"/>
      <c r="H101" s="104"/>
      <c r="I101" s="105">
        <f>Q147</f>
        <v>0</v>
      </c>
      <c r="J101" s="105">
        <f>R147</f>
        <v>0</v>
      </c>
      <c r="K101" s="105">
        <f>K147</f>
        <v>0</v>
      </c>
      <c r="M101" s="102"/>
    </row>
    <row r="102" spans="2:13" s="9" customFormat="1" ht="19.899999999999999" customHeight="1">
      <c r="B102" s="106"/>
      <c r="D102" s="107" t="s">
        <v>458</v>
      </c>
      <c r="E102" s="108"/>
      <c r="F102" s="108"/>
      <c r="G102" s="108"/>
      <c r="H102" s="108"/>
      <c r="I102" s="109">
        <f>Q148</f>
        <v>0</v>
      </c>
      <c r="J102" s="109">
        <f>R148</f>
        <v>0</v>
      </c>
      <c r="K102" s="109">
        <f>K148</f>
        <v>0</v>
      </c>
      <c r="M102" s="106"/>
    </row>
    <row r="103" spans="2:13" s="9" customFormat="1" ht="19.899999999999999" customHeight="1">
      <c r="B103" s="106"/>
      <c r="D103" s="107" t="s">
        <v>214</v>
      </c>
      <c r="E103" s="108"/>
      <c r="F103" s="108"/>
      <c r="G103" s="108"/>
      <c r="H103" s="108"/>
      <c r="I103" s="109">
        <f>Q159</f>
        <v>0</v>
      </c>
      <c r="J103" s="109">
        <f>R159</f>
        <v>0</v>
      </c>
      <c r="K103" s="109">
        <f>K159</f>
        <v>0</v>
      </c>
      <c r="M103" s="106"/>
    </row>
    <row r="104" spans="2:13" s="9" customFormat="1" ht="19.899999999999999" customHeight="1">
      <c r="B104" s="106"/>
      <c r="D104" s="107" t="s">
        <v>459</v>
      </c>
      <c r="E104" s="108"/>
      <c r="F104" s="108"/>
      <c r="G104" s="108"/>
      <c r="H104" s="108"/>
      <c r="I104" s="109">
        <f>Q217</f>
        <v>0</v>
      </c>
      <c r="J104" s="109">
        <f>R217</f>
        <v>0</v>
      </c>
      <c r="K104" s="109">
        <f>K217</f>
        <v>0</v>
      </c>
      <c r="M104" s="106"/>
    </row>
    <row r="105" spans="2:13" s="9" customFormat="1" ht="19.899999999999999" customHeight="1">
      <c r="B105" s="106"/>
      <c r="D105" s="107" t="s">
        <v>215</v>
      </c>
      <c r="E105" s="108"/>
      <c r="F105" s="108"/>
      <c r="G105" s="108"/>
      <c r="H105" s="108"/>
      <c r="I105" s="109">
        <f>Q223</f>
        <v>0</v>
      </c>
      <c r="J105" s="109">
        <f>R223</f>
        <v>0</v>
      </c>
      <c r="K105" s="109">
        <f>K223</f>
        <v>0</v>
      </c>
      <c r="M105" s="106"/>
    </row>
    <row r="106" spans="2:13" s="9" customFormat="1" ht="19.899999999999999" customHeight="1">
      <c r="B106" s="106"/>
      <c r="D106" s="107" t="s">
        <v>460</v>
      </c>
      <c r="E106" s="108"/>
      <c r="F106" s="108"/>
      <c r="G106" s="108"/>
      <c r="H106" s="108"/>
      <c r="I106" s="109">
        <f>Q246</f>
        <v>0</v>
      </c>
      <c r="J106" s="109">
        <f>R246</f>
        <v>0</v>
      </c>
      <c r="K106" s="109">
        <f>K246</f>
        <v>0</v>
      </c>
      <c r="M106" s="106"/>
    </row>
    <row r="107" spans="2:13" s="8" customFormat="1" ht="24.95" customHeight="1">
      <c r="B107" s="102"/>
      <c r="D107" s="103" t="s">
        <v>461</v>
      </c>
      <c r="E107" s="104"/>
      <c r="F107" s="104"/>
      <c r="G107" s="104"/>
      <c r="H107" s="104"/>
      <c r="I107" s="105">
        <f>Q268</f>
        <v>0</v>
      </c>
      <c r="J107" s="105">
        <f>R268</f>
        <v>0</v>
      </c>
      <c r="K107" s="105">
        <f>K268</f>
        <v>0</v>
      </c>
      <c r="M107" s="102"/>
    </row>
    <row r="108" spans="2:13" s="9" customFormat="1" ht="19.899999999999999" customHeight="1">
      <c r="B108" s="106"/>
      <c r="D108" s="107" t="s">
        <v>462</v>
      </c>
      <c r="E108" s="108"/>
      <c r="F108" s="108"/>
      <c r="G108" s="108"/>
      <c r="H108" s="108"/>
      <c r="I108" s="109">
        <f>Q269</f>
        <v>0</v>
      </c>
      <c r="J108" s="109">
        <f>R269</f>
        <v>0</v>
      </c>
      <c r="K108" s="109">
        <f>K269</f>
        <v>0</v>
      </c>
      <c r="M108" s="106"/>
    </row>
    <row r="109" spans="2:13" s="8" customFormat="1" ht="24.95" customHeight="1">
      <c r="B109" s="102"/>
      <c r="D109" s="103" t="s">
        <v>463</v>
      </c>
      <c r="E109" s="104"/>
      <c r="F109" s="104"/>
      <c r="G109" s="104"/>
      <c r="H109" s="104"/>
      <c r="I109" s="105">
        <f>Q273</f>
        <v>0</v>
      </c>
      <c r="J109" s="105">
        <f>R273</f>
        <v>0</v>
      </c>
      <c r="K109" s="105">
        <f>K273</f>
        <v>0</v>
      </c>
      <c r="M109" s="102"/>
    </row>
    <row r="110" spans="2:13" s="9" customFormat="1" ht="19.899999999999999" customHeight="1">
      <c r="B110" s="106"/>
      <c r="D110" s="107" t="s">
        <v>464</v>
      </c>
      <c r="E110" s="108"/>
      <c r="F110" s="108"/>
      <c r="G110" s="108"/>
      <c r="H110" s="108"/>
      <c r="I110" s="109">
        <f>Q274</f>
        <v>0</v>
      </c>
      <c r="J110" s="109">
        <f>R274</f>
        <v>0</v>
      </c>
      <c r="K110" s="109">
        <f>K274</f>
        <v>0</v>
      </c>
      <c r="M110" s="106"/>
    </row>
    <row r="111" spans="2:13" s="1" customFormat="1" ht="21.75" customHeight="1">
      <c r="B111" s="29"/>
      <c r="M111" s="29"/>
    </row>
    <row r="112" spans="2:13" s="1" customFormat="1" ht="6.95" customHeight="1">
      <c r="B112" s="41"/>
      <c r="C112" s="42"/>
      <c r="D112" s="42"/>
      <c r="E112" s="42"/>
      <c r="F112" s="42"/>
      <c r="G112" s="42"/>
      <c r="H112" s="42"/>
      <c r="I112" s="42"/>
      <c r="J112" s="42"/>
      <c r="K112" s="42"/>
      <c r="L112" s="42"/>
      <c r="M112" s="29"/>
    </row>
    <row r="116" spans="2:13" s="1" customFormat="1" ht="6.95" customHeight="1">
      <c r="B116" s="43"/>
      <c r="C116" s="44"/>
      <c r="D116" s="44"/>
      <c r="E116" s="44"/>
      <c r="F116" s="44"/>
      <c r="G116" s="44"/>
      <c r="H116" s="44"/>
      <c r="I116" s="44"/>
      <c r="J116" s="44"/>
      <c r="K116" s="44"/>
      <c r="L116" s="44"/>
      <c r="M116" s="29"/>
    </row>
    <row r="117" spans="2:13" s="1" customFormat="1" ht="24.95" customHeight="1">
      <c r="B117" s="29"/>
      <c r="C117" s="21" t="s">
        <v>117</v>
      </c>
      <c r="M117" s="29"/>
    </row>
    <row r="118" spans="2:13" s="1" customFormat="1" ht="6.95" customHeight="1">
      <c r="B118" s="29"/>
      <c r="M118" s="29"/>
    </row>
    <row r="119" spans="2:13" s="1" customFormat="1" ht="12" customHeight="1">
      <c r="B119" s="29"/>
      <c r="C119" s="26" t="s">
        <v>15</v>
      </c>
      <c r="M119" s="29"/>
    </row>
    <row r="120" spans="2:13" s="1" customFormat="1" ht="26.25" customHeight="1">
      <c r="B120" s="29"/>
      <c r="E120" s="326" t="str">
        <f>E7</f>
        <v>Energetická optimalizace objektu pavilonu H v areálu nemocnice Nymburk</v>
      </c>
      <c r="F120" s="327"/>
      <c r="G120" s="327"/>
      <c r="H120" s="327"/>
      <c r="M120" s="29"/>
    </row>
    <row r="121" spans="2:13" s="1" customFormat="1" ht="12" customHeight="1">
      <c r="B121" s="29"/>
      <c r="C121" s="26" t="s">
        <v>103</v>
      </c>
      <c r="M121" s="29"/>
    </row>
    <row r="122" spans="2:13" s="1" customFormat="1" ht="30" customHeight="1">
      <c r="B122" s="29"/>
      <c r="E122" s="303" t="str">
        <f>E9</f>
        <v xml:space="preserve">2025-09-03 - EO obj. pavilonu H - Nemocnice Nymburk - ocelové přístřešky </v>
      </c>
      <c r="F122" s="325"/>
      <c r="G122" s="325"/>
      <c r="H122" s="325"/>
      <c r="M122" s="29"/>
    </row>
    <row r="123" spans="2:13" s="1" customFormat="1" ht="6.95" customHeight="1">
      <c r="B123" s="29"/>
      <c r="M123" s="29"/>
    </row>
    <row r="124" spans="2:13" s="1" customFormat="1" ht="12" customHeight="1">
      <c r="B124" s="29"/>
      <c r="C124" s="26" t="s">
        <v>19</v>
      </c>
      <c r="F124" s="24" t="str">
        <f>F12</f>
        <v>Nymburk</v>
      </c>
      <c r="I124" s="26" t="s">
        <v>21</v>
      </c>
      <c r="J124" s="49" t="str">
        <f>IF(J12="","",J12)</f>
        <v>16. 9. 2025</v>
      </c>
      <c r="M124" s="29"/>
    </row>
    <row r="125" spans="2:13" s="1" customFormat="1" ht="6.95" customHeight="1">
      <c r="B125" s="29"/>
      <c r="M125" s="29"/>
    </row>
    <row r="126" spans="2:13" s="1" customFormat="1" ht="15.2" customHeight="1">
      <c r="B126" s="29"/>
      <c r="C126" s="26" t="s">
        <v>23</v>
      </c>
      <c r="F126" s="24" t="str">
        <f>E15</f>
        <v xml:space="preserve"> </v>
      </c>
      <c r="I126" s="26" t="s">
        <v>28</v>
      </c>
      <c r="J126" s="27" t="str">
        <f>E21</f>
        <v>Atelier 87 s.r.o.</v>
      </c>
      <c r="M126" s="29"/>
    </row>
    <row r="127" spans="2:13" s="1" customFormat="1" ht="25.7" customHeight="1">
      <c r="B127" s="29"/>
      <c r="C127" s="26" t="s">
        <v>27</v>
      </c>
      <c r="F127" s="24" t="str">
        <f>IF(E18="","",E18)</f>
        <v xml:space="preserve"> </v>
      </c>
      <c r="I127" s="26" t="s">
        <v>31</v>
      </c>
      <c r="J127" s="27" t="str">
        <f>E24</f>
        <v>Ing. Kateřina Petlíková, Ph.D.</v>
      </c>
      <c r="M127" s="29"/>
    </row>
    <row r="128" spans="2:13" s="1" customFormat="1" ht="10.35" customHeight="1">
      <c r="B128" s="29"/>
      <c r="M128" s="29"/>
    </row>
    <row r="129" spans="2:65" s="10" customFormat="1" ht="29.25" customHeight="1">
      <c r="B129" s="110"/>
      <c r="C129" s="111" t="s">
        <v>118</v>
      </c>
      <c r="D129" s="112" t="s">
        <v>59</v>
      </c>
      <c r="E129" s="112" t="s">
        <v>55</v>
      </c>
      <c r="F129" s="112" t="s">
        <v>56</v>
      </c>
      <c r="G129" s="112" t="s">
        <v>119</v>
      </c>
      <c r="H129" s="112" t="s">
        <v>120</v>
      </c>
      <c r="I129" s="112" t="s">
        <v>121</v>
      </c>
      <c r="J129" s="112" t="s">
        <v>122</v>
      </c>
      <c r="K129" s="112" t="s">
        <v>111</v>
      </c>
      <c r="L129" s="113" t="s">
        <v>123</v>
      </c>
      <c r="M129" s="110"/>
      <c r="N129" s="56" t="s">
        <v>1</v>
      </c>
      <c r="O129" s="57" t="s">
        <v>38</v>
      </c>
      <c r="P129" s="57" t="s">
        <v>124</v>
      </c>
      <c r="Q129" s="57" t="s">
        <v>125</v>
      </c>
      <c r="R129" s="57" t="s">
        <v>126</v>
      </c>
      <c r="S129" s="57" t="s">
        <v>127</v>
      </c>
      <c r="T129" s="57" t="s">
        <v>128</v>
      </c>
      <c r="U129" s="57" t="s">
        <v>129</v>
      </c>
      <c r="V129" s="57" t="s">
        <v>130</v>
      </c>
      <c r="W129" s="57" t="s">
        <v>131</v>
      </c>
      <c r="X129" s="58" t="s">
        <v>132</v>
      </c>
    </row>
    <row r="130" spans="2:65" s="1" customFormat="1" ht="22.9" customHeight="1">
      <c r="B130" s="29"/>
      <c r="C130" s="61" t="s">
        <v>133</v>
      </c>
      <c r="K130" s="114">
        <f>BK130</f>
        <v>0</v>
      </c>
      <c r="M130" s="29"/>
      <c r="N130" s="59"/>
      <c r="O130" s="50"/>
      <c r="P130" s="50"/>
      <c r="Q130" s="115">
        <f>Q131+Q147+Q268+Q273</f>
        <v>0</v>
      </c>
      <c r="R130" s="115">
        <f>R131+R147+R268+R273</f>
        <v>0</v>
      </c>
      <c r="S130" s="50"/>
      <c r="T130" s="116">
        <f>T131+T147+T268+T273</f>
        <v>548.16255799999999</v>
      </c>
      <c r="U130" s="50"/>
      <c r="V130" s="116">
        <f>V131+V147+V268+V273</f>
        <v>2.07797272</v>
      </c>
      <c r="W130" s="50"/>
      <c r="X130" s="117">
        <f>X131+X147+X268+X273</f>
        <v>8.8186991999999993</v>
      </c>
      <c r="AT130" s="17" t="s">
        <v>75</v>
      </c>
      <c r="AU130" s="17" t="s">
        <v>113</v>
      </c>
      <c r="BK130" s="118">
        <f>BK131+BK147+BK268+BK273</f>
        <v>0</v>
      </c>
    </row>
    <row r="131" spans="2:65" s="11" customFormat="1" ht="25.9" customHeight="1">
      <c r="B131" s="119"/>
      <c r="D131" s="120" t="s">
        <v>75</v>
      </c>
      <c r="E131" s="121" t="s">
        <v>134</v>
      </c>
      <c r="F131" s="121" t="s">
        <v>135</v>
      </c>
      <c r="K131" s="122">
        <f>BK131</f>
        <v>0</v>
      </c>
      <c r="M131" s="119"/>
      <c r="N131" s="123"/>
      <c r="Q131" s="124">
        <f>Q132+Q139+Q145</f>
        <v>0</v>
      </c>
      <c r="R131" s="124">
        <f>R132+R139+R145</f>
        <v>0</v>
      </c>
      <c r="T131" s="125">
        <f>T132+T139+T145</f>
        <v>0.87324800000000002</v>
      </c>
      <c r="V131" s="125">
        <f>V132+V139+V145</f>
        <v>3.2200000000000002E-3</v>
      </c>
      <c r="X131" s="126">
        <f>X132+X139+X145</f>
        <v>0</v>
      </c>
      <c r="AR131" s="120" t="s">
        <v>84</v>
      </c>
      <c r="AT131" s="127" t="s">
        <v>75</v>
      </c>
      <c r="AU131" s="127" t="s">
        <v>76</v>
      </c>
      <c r="AY131" s="120" t="s">
        <v>136</v>
      </c>
      <c r="BK131" s="128">
        <f>BK132+BK139+BK145</f>
        <v>0</v>
      </c>
    </row>
    <row r="132" spans="2:65" s="11" customFormat="1" ht="22.9" customHeight="1">
      <c r="B132" s="119"/>
      <c r="D132" s="120" t="s">
        <v>75</v>
      </c>
      <c r="E132" s="129" t="s">
        <v>137</v>
      </c>
      <c r="F132" s="129" t="s">
        <v>138</v>
      </c>
      <c r="K132" s="130">
        <f>BK132</f>
        <v>0</v>
      </c>
      <c r="M132" s="119"/>
      <c r="N132" s="123"/>
      <c r="Q132" s="124">
        <f>SUM(Q133:Q138)</f>
        <v>0</v>
      </c>
      <c r="R132" s="124">
        <f>SUM(R133:R138)</f>
        <v>0</v>
      </c>
      <c r="T132" s="125">
        <f>SUM(T133:T138)</f>
        <v>0.86299999999999999</v>
      </c>
      <c r="V132" s="125">
        <f>SUM(V133:V138)</f>
        <v>3.2200000000000002E-3</v>
      </c>
      <c r="X132" s="126">
        <f>SUM(X133:X138)</f>
        <v>0</v>
      </c>
      <c r="AR132" s="120" t="s">
        <v>84</v>
      </c>
      <c r="AT132" s="127" t="s">
        <v>75</v>
      </c>
      <c r="AU132" s="127" t="s">
        <v>84</v>
      </c>
      <c r="AY132" s="120" t="s">
        <v>136</v>
      </c>
      <c r="BK132" s="128">
        <f>SUM(BK133:BK138)</f>
        <v>0</v>
      </c>
    </row>
    <row r="133" spans="2:65" s="1" customFormat="1" ht="16.5" customHeight="1">
      <c r="B133" s="29"/>
      <c r="C133" s="131" t="s">
        <v>84</v>
      </c>
      <c r="D133" s="131" t="s">
        <v>139</v>
      </c>
      <c r="E133" s="132" t="s">
        <v>465</v>
      </c>
      <c r="F133" s="133" t="s">
        <v>466</v>
      </c>
      <c r="G133" s="134" t="s">
        <v>352</v>
      </c>
      <c r="H133" s="135">
        <v>1</v>
      </c>
      <c r="I133" s="136">
        <v>0</v>
      </c>
      <c r="J133" s="136">
        <v>0</v>
      </c>
      <c r="K133" s="136">
        <f>ROUND(P133*H133,2)</f>
        <v>0</v>
      </c>
      <c r="L133" s="133" t="s">
        <v>1</v>
      </c>
      <c r="M133" s="29"/>
      <c r="N133" s="137" t="s">
        <v>1</v>
      </c>
      <c r="O133" s="138" t="s">
        <v>39</v>
      </c>
      <c r="P133" s="139">
        <f>I133+J133</f>
        <v>0</v>
      </c>
      <c r="Q133" s="139">
        <f>ROUND(I133*H133,2)</f>
        <v>0</v>
      </c>
      <c r="R133" s="139">
        <f>ROUND(J133*H133,2)</f>
        <v>0</v>
      </c>
      <c r="S133" s="140">
        <v>0.01</v>
      </c>
      <c r="T133" s="140">
        <f>S133*H133</f>
        <v>0.01</v>
      </c>
      <c r="U133" s="140">
        <v>0</v>
      </c>
      <c r="V133" s="140">
        <f>U133*H133</f>
        <v>0</v>
      </c>
      <c r="W133" s="140">
        <v>0</v>
      </c>
      <c r="X133" s="141">
        <f>W133*H133</f>
        <v>0</v>
      </c>
      <c r="AR133" s="142" t="s">
        <v>144</v>
      </c>
      <c r="AT133" s="142" t="s">
        <v>139</v>
      </c>
      <c r="AU133" s="142" t="s">
        <v>86</v>
      </c>
      <c r="AY133" s="17" t="s">
        <v>136</v>
      </c>
      <c r="BE133" s="143">
        <f>IF(O133="základní",K133,0)</f>
        <v>0</v>
      </c>
      <c r="BF133" s="143">
        <f>IF(O133="snížená",K133,0)</f>
        <v>0</v>
      </c>
      <c r="BG133" s="143">
        <f>IF(O133="zákl. přenesená",K133,0)</f>
        <v>0</v>
      </c>
      <c r="BH133" s="143">
        <f>IF(O133="sníž. přenesená",K133,0)</f>
        <v>0</v>
      </c>
      <c r="BI133" s="143">
        <f>IF(O133="nulová",K133,0)</f>
        <v>0</v>
      </c>
      <c r="BJ133" s="17" t="s">
        <v>84</v>
      </c>
      <c r="BK133" s="143">
        <f>ROUND(P133*H133,2)</f>
        <v>0</v>
      </c>
      <c r="BL133" s="17" t="s">
        <v>144</v>
      </c>
      <c r="BM133" s="142" t="s">
        <v>467</v>
      </c>
    </row>
    <row r="134" spans="2:65" s="13" customFormat="1">
      <c r="B134" s="150"/>
      <c r="D134" s="145" t="s">
        <v>146</v>
      </c>
      <c r="E134" s="151" t="s">
        <v>1</v>
      </c>
      <c r="F134" s="152" t="s">
        <v>84</v>
      </c>
      <c r="H134" s="153">
        <v>1</v>
      </c>
      <c r="M134" s="150"/>
      <c r="N134" s="154"/>
      <c r="X134" s="155"/>
      <c r="AT134" s="151" t="s">
        <v>146</v>
      </c>
      <c r="AU134" s="151" t="s">
        <v>86</v>
      </c>
      <c r="AV134" s="13" t="s">
        <v>86</v>
      </c>
      <c r="AW134" s="13" t="s">
        <v>5</v>
      </c>
      <c r="AX134" s="13" t="s">
        <v>76</v>
      </c>
      <c r="AY134" s="151" t="s">
        <v>136</v>
      </c>
    </row>
    <row r="135" spans="2:65" s="14" customFormat="1">
      <c r="B135" s="156"/>
      <c r="D135" s="145" t="s">
        <v>146</v>
      </c>
      <c r="E135" s="157" t="s">
        <v>1</v>
      </c>
      <c r="F135" s="158" t="s">
        <v>158</v>
      </c>
      <c r="H135" s="159">
        <v>1</v>
      </c>
      <c r="M135" s="156"/>
      <c r="N135" s="160"/>
      <c r="X135" s="161"/>
      <c r="AT135" s="157" t="s">
        <v>146</v>
      </c>
      <c r="AU135" s="157" t="s">
        <v>86</v>
      </c>
      <c r="AV135" s="14" t="s">
        <v>144</v>
      </c>
      <c r="AW135" s="14" t="s">
        <v>5</v>
      </c>
      <c r="AX135" s="14" t="s">
        <v>84</v>
      </c>
      <c r="AY135" s="157" t="s">
        <v>136</v>
      </c>
    </row>
    <row r="136" spans="2:65" s="1" customFormat="1" ht="24.2" customHeight="1">
      <c r="B136" s="29"/>
      <c r="C136" s="131" t="s">
        <v>86</v>
      </c>
      <c r="D136" s="131" t="s">
        <v>139</v>
      </c>
      <c r="E136" s="132" t="s">
        <v>468</v>
      </c>
      <c r="F136" s="133" t="s">
        <v>469</v>
      </c>
      <c r="G136" s="134" t="s">
        <v>352</v>
      </c>
      <c r="H136" s="135">
        <v>1</v>
      </c>
      <c r="I136" s="136">
        <v>0</v>
      </c>
      <c r="J136" s="136">
        <v>0</v>
      </c>
      <c r="K136" s="136">
        <f>ROUND(P136*H136,2)</f>
        <v>0</v>
      </c>
      <c r="L136" s="133" t="s">
        <v>1</v>
      </c>
      <c r="M136" s="29"/>
      <c r="N136" s="137" t="s">
        <v>1</v>
      </c>
      <c r="O136" s="138" t="s">
        <v>39</v>
      </c>
      <c r="P136" s="139">
        <f>I136+J136</f>
        <v>0</v>
      </c>
      <c r="Q136" s="139">
        <f>ROUND(I136*H136,2)</f>
        <v>0</v>
      </c>
      <c r="R136" s="139">
        <f>ROUND(J136*H136,2)</f>
        <v>0</v>
      </c>
      <c r="S136" s="140">
        <v>0.85299999999999998</v>
      </c>
      <c r="T136" s="140">
        <f>S136*H136</f>
        <v>0.85299999999999998</v>
      </c>
      <c r="U136" s="140">
        <v>3.2200000000000002E-3</v>
      </c>
      <c r="V136" s="140">
        <f>U136*H136</f>
        <v>3.2200000000000002E-3</v>
      </c>
      <c r="W136" s="140">
        <v>0</v>
      </c>
      <c r="X136" s="141">
        <f>W136*H136</f>
        <v>0</v>
      </c>
      <c r="AR136" s="142" t="s">
        <v>144</v>
      </c>
      <c r="AT136" s="142" t="s">
        <v>139</v>
      </c>
      <c r="AU136" s="142" t="s">
        <v>86</v>
      </c>
      <c r="AY136" s="17" t="s">
        <v>136</v>
      </c>
      <c r="BE136" s="143">
        <f>IF(O136="základní",K136,0)</f>
        <v>0</v>
      </c>
      <c r="BF136" s="143">
        <f>IF(O136="snížená",K136,0)</f>
        <v>0</v>
      </c>
      <c r="BG136" s="143">
        <f>IF(O136="zákl. přenesená",K136,0)</f>
        <v>0</v>
      </c>
      <c r="BH136" s="143">
        <f>IF(O136="sníž. přenesená",K136,0)</f>
        <v>0</v>
      </c>
      <c r="BI136" s="143">
        <f>IF(O136="nulová",K136,0)</f>
        <v>0</v>
      </c>
      <c r="BJ136" s="17" t="s">
        <v>84</v>
      </c>
      <c r="BK136" s="143">
        <f>ROUND(P136*H136,2)</f>
        <v>0</v>
      </c>
      <c r="BL136" s="17" t="s">
        <v>144</v>
      </c>
      <c r="BM136" s="142" t="s">
        <v>470</v>
      </c>
    </row>
    <row r="137" spans="2:65" s="13" customFormat="1">
      <c r="B137" s="150"/>
      <c r="D137" s="145" t="s">
        <v>146</v>
      </c>
      <c r="E137" s="151" t="s">
        <v>1</v>
      </c>
      <c r="F137" s="152" t="s">
        <v>84</v>
      </c>
      <c r="H137" s="153">
        <v>1</v>
      </c>
      <c r="M137" s="150"/>
      <c r="N137" s="154"/>
      <c r="X137" s="155"/>
      <c r="AT137" s="151" t="s">
        <v>146</v>
      </c>
      <c r="AU137" s="151" t="s">
        <v>86</v>
      </c>
      <c r="AV137" s="13" t="s">
        <v>86</v>
      </c>
      <c r="AW137" s="13" t="s">
        <v>5</v>
      </c>
      <c r="AX137" s="13" t="s">
        <v>76</v>
      </c>
      <c r="AY137" s="151" t="s">
        <v>136</v>
      </c>
    </row>
    <row r="138" spans="2:65" s="14" customFormat="1">
      <c r="B138" s="156"/>
      <c r="D138" s="145" t="s">
        <v>146</v>
      </c>
      <c r="E138" s="157" t="s">
        <v>1</v>
      </c>
      <c r="F138" s="158" t="s">
        <v>158</v>
      </c>
      <c r="H138" s="159">
        <v>1</v>
      </c>
      <c r="M138" s="156"/>
      <c r="N138" s="160"/>
      <c r="X138" s="161"/>
      <c r="AT138" s="157" t="s">
        <v>146</v>
      </c>
      <c r="AU138" s="157" t="s">
        <v>86</v>
      </c>
      <c r="AV138" s="14" t="s">
        <v>144</v>
      </c>
      <c r="AW138" s="14" t="s">
        <v>5</v>
      </c>
      <c r="AX138" s="14" t="s">
        <v>84</v>
      </c>
      <c r="AY138" s="157" t="s">
        <v>136</v>
      </c>
    </row>
    <row r="139" spans="2:65" s="11" customFormat="1" ht="22.9" customHeight="1">
      <c r="B139" s="119"/>
      <c r="D139" s="120" t="s">
        <v>75</v>
      </c>
      <c r="E139" s="129" t="s">
        <v>179</v>
      </c>
      <c r="F139" s="129" t="s">
        <v>180</v>
      </c>
      <c r="K139" s="130">
        <f>BK139</f>
        <v>0</v>
      </c>
      <c r="M139" s="119"/>
      <c r="N139" s="123"/>
      <c r="Q139" s="124">
        <f>SUM(Q140:Q144)</f>
        <v>0</v>
      </c>
      <c r="R139" s="124">
        <f>SUM(R140:R144)</f>
        <v>0</v>
      </c>
      <c r="T139" s="125">
        <f>SUM(T140:T144)</f>
        <v>0</v>
      </c>
      <c r="V139" s="125">
        <f>SUM(V140:V144)</f>
        <v>0</v>
      </c>
      <c r="X139" s="126">
        <f>SUM(X140:X144)</f>
        <v>0</v>
      </c>
      <c r="AR139" s="120" t="s">
        <v>84</v>
      </c>
      <c r="AT139" s="127" t="s">
        <v>75</v>
      </c>
      <c r="AU139" s="127" t="s">
        <v>84</v>
      </c>
      <c r="AY139" s="120" t="s">
        <v>136</v>
      </c>
      <c r="BK139" s="128">
        <f>SUM(BK140:BK144)</f>
        <v>0</v>
      </c>
    </row>
    <row r="140" spans="2:65" s="1" customFormat="1" ht="24.2" customHeight="1">
      <c r="B140" s="29"/>
      <c r="C140" s="131" t="s">
        <v>168</v>
      </c>
      <c r="D140" s="131" t="s">
        <v>139</v>
      </c>
      <c r="E140" s="132" t="s">
        <v>471</v>
      </c>
      <c r="F140" s="133" t="s">
        <v>472</v>
      </c>
      <c r="G140" s="134" t="s">
        <v>183</v>
      </c>
      <c r="H140" s="135">
        <v>0</v>
      </c>
      <c r="I140" s="136">
        <v>0</v>
      </c>
      <c r="J140" s="136">
        <v>669</v>
      </c>
      <c r="K140" s="136">
        <f>ROUND(P140*H140,2)</f>
        <v>0</v>
      </c>
      <c r="L140" s="133" t="s">
        <v>143</v>
      </c>
      <c r="M140" s="29"/>
      <c r="N140" s="137" t="s">
        <v>1</v>
      </c>
      <c r="O140" s="138" t="s">
        <v>39</v>
      </c>
      <c r="P140" s="139">
        <f>I140+J140</f>
        <v>669</v>
      </c>
      <c r="Q140" s="139">
        <f>ROUND(I140*H140,2)</f>
        <v>0</v>
      </c>
      <c r="R140" s="139">
        <f>ROUND(J140*H140,2)</f>
        <v>0</v>
      </c>
      <c r="S140" s="140">
        <v>1.1679999999999999</v>
      </c>
      <c r="T140" s="140">
        <f>S140*H140</f>
        <v>0</v>
      </c>
      <c r="U140" s="140">
        <v>0</v>
      </c>
      <c r="V140" s="140">
        <f>U140*H140</f>
        <v>0</v>
      </c>
      <c r="W140" s="140">
        <v>0</v>
      </c>
      <c r="X140" s="141">
        <f>W140*H140</f>
        <v>0</v>
      </c>
      <c r="AR140" s="142" t="s">
        <v>144</v>
      </c>
      <c r="AT140" s="142" t="s">
        <v>139</v>
      </c>
      <c r="AU140" s="142" t="s">
        <v>86</v>
      </c>
      <c r="AY140" s="17" t="s">
        <v>136</v>
      </c>
      <c r="BE140" s="143">
        <f>IF(O140="základní",K140,0)</f>
        <v>0</v>
      </c>
      <c r="BF140" s="143">
        <f>IF(O140="snížená",K140,0)</f>
        <v>0</v>
      </c>
      <c r="BG140" s="143">
        <f>IF(O140="zákl. přenesená",K140,0)</f>
        <v>0</v>
      </c>
      <c r="BH140" s="143">
        <f>IF(O140="sníž. přenesená",K140,0)</f>
        <v>0</v>
      </c>
      <c r="BI140" s="143">
        <f>IF(O140="nulová",K140,0)</f>
        <v>0</v>
      </c>
      <c r="BJ140" s="17" t="s">
        <v>84</v>
      </c>
      <c r="BK140" s="143">
        <f>ROUND(P140*H140,2)</f>
        <v>0</v>
      </c>
      <c r="BL140" s="17" t="s">
        <v>144</v>
      </c>
      <c r="BM140" s="142" t="s">
        <v>473</v>
      </c>
    </row>
    <row r="141" spans="2:65" s="1" customFormat="1" ht="24.2" customHeight="1">
      <c r="B141" s="29"/>
      <c r="C141" s="131" t="s">
        <v>144</v>
      </c>
      <c r="D141" s="131" t="s">
        <v>139</v>
      </c>
      <c r="E141" s="132" t="s">
        <v>474</v>
      </c>
      <c r="F141" s="133" t="s">
        <v>475</v>
      </c>
      <c r="G141" s="134" t="s">
        <v>183</v>
      </c>
      <c r="H141" s="135">
        <v>0</v>
      </c>
      <c r="I141" s="136">
        <v>0</v>
      </c>
      <c r="J141" s="136">
        <v>304</v>
      </c>
      <c r="K141" s="136">
        <f>ROUND(P141*H141,2)</f>
        <v>0</v>
      </c>
      <c r="L141" s="133" t="s">
        <v>143</v>
      </c>
      <c r="M141" s="29"/>
      <c r="N141" s="137" t="s">
        <v>1</v>
      </c>
      <c r="O141" s="138" t="s">
        <v>39</v>
      </c>
      <c r="P141" s="139">
        <f>I141+J141</f>
        <v>304</v>
      </c>
      <c r="Q141" s="139">
        <f>ROUND(I141*H141,2)</f>
        <v>0</v>
      </c>
      <c r="R141" s="139">
        <f>ROUND(J141*H141,2)</f>
        <v>0</v>
      </c>
      <c r="S141" s="140">
        <v>0.125</v>
      </c>
      <c r="T141" s="140">
        <f>S141*H141</f>
        <v>0</v>
      </c>
      <c r="U141" s="140">
        <v>0</v>
      </c>
      <c r="V141" s="140">
        <f>U141*H141</f>
        <v>0</v>
      </c>
      <c r="W141" s="140">
        <v>0</v>
      </c>
      <c r="X141" s="141">
        <f>W141*H141</f>
        <v>0</v>
      </c>
      <c r="AR141" s="142" t="s">
        <v>144</v>
      </c>
      <c r="AT141" s="142" t="s">
        <v>139</v>
      </c>
      <c r="AU141" s="142" t="s">
        <v>86</v>
      </c>
      <c r="AY141" s="17" t="s">
        <v>136</v>
      </c>
      <c r="BE141" s="143">
        <f>IF(O141="základní",K141,0)</f>
        <v>0</v>
      </c>
      <c r="BF141" s="143">
        <f>IF(O141="snížená",K141,0)</f>
        <v>0</v>
      </c>
      <c r="BG141" s="143">
        <f>IF(O141="zákl. přenesená",K141,0)</f>
        <v>0</v>
      </c>
      <c r="BH141" s="143">
        <f>IF(O141="sníž. přenesená",K141,0)</f>
        <v>0</v>
      </c>
      <c r="BI141" s="143">
        <f>IF(O141="nulová",K141,0)</f>
        <v>0</v>
      </c>
      <c r="BJ141" s="17" t="s">
        <v>84</v>
      </c>
      <c r="BK141" s="143">
        <f>ROUND(P141*H141,2)</f>
        <v>0</v>
      </c>
      <c r="BL141" s="17" t="s">
        <v>144</v>
      </c>
      <c r="BM141" s="142" t="s">
        <v>476</v>
      </c>
    </row>
    <row r="142" spans="2:65" s="1" customFormat="1" ht="24.2" customHeight="1">
      <c r="B142" s="29"/>
      <c r="C142" s="131" t="s">
        <v>185</v>
      </c>
      <c r="D142" s="131" t="s">
        <v>139</v>
      </c>
      <c r="E142" s="132" t="s">
        <v>477</v>
      </c>
      <c r="F142" s="133" t="s">
        <v>478</v>
      </c>
      <c r="G142" s="134" t="s">
        <v>183</v>
      </c>
      <c r="H142" s="135">
        <v>0</v>
      </c>
      <c r="I142" s="136">
        <v>0</v>
      </c>
      <c r="J142" s="136">
        <v>13.3</v>
      </c>
      <c r="K142" s="136">
        <f>ROUND(P142*H142,2)</f>
        <v>0</v>
      </c>
      <c r="L142" s="133" t="s">
        <v>143</v>
      </c>
      <c r="M142" s="29"/>
      <c r="N142" s="137" t="s">
        <v>1</v>
      </c>
      <c r="O142" s="138" t="s">
        <v>39</v>
      </c>
      <c r="P142" s="139">
        <f>I142+J142</f>
        <v>13.3</v>
      </c>
      <c r="Q142" s="139">
        <f>ROUND(I142*H142,2)</f>
        <v>0</v>
      </c>
      <c r="R142" s="139">
        <f>ROUND(J142*H142,2)</f>
        <v>0</v>
      </c>
      <c r="S142" s="140">
        <v>6.0000000000000001E-3</v>
      </c>
      <c r="T142" s="140">
        <f>S142*H142</f>
        <v>0</v>
      </c>
      <c r="U142" s="140">
        <v>0</v>
      </c>
      <c r="V142" s="140">
        <f>U142*H142</f>
        <v>0</v>
      </c>
      <c r="W142" s="140">
        <v>0</v>
      </c>
      <c r="X142" s="141">
        <f>W142*H142</f>
        <v>0</v>
      </c>
      <c r="AR142" s="142" t="s">
        <v>144</v>
      </c>
      <c r="AT142" s="142" t="s">
        <v>139</v>
      </c>
      <c r="AU142" s="142" t="s">
        <v>86</v>
      </c>
      <c r="AY142" s="17" t="s">
        <v>136</v>
      </c>
      <c r="BE142" s="143">
        <f>IF(O142="základní",K142,0)</f>
        <v>0</v>
      </c>
      <c r="BF142" s="143">
        <f>IF(O142="snížená",K142,0)</f>
        <v>0</v>
      </c>
      <c r="BG142" s="143">
        <f>IF(O142="zákl. přenesená",K142,0)</f>
        <v>0</v>
      </c>
      <c r="BH142" s="143">
        <f>IF(O142="sníž. přenesená",K142,0)</f>
        <v>0</v>
      </c>
      <c r="BI142" s="143">
        <f>IF(O142="nulová",K142,0)</f>
        <v>0</v>
      </c>
      <c r="BJ142" s="17" t="s">
        <v>84</v>
      </c>
      <c r="BK142" s="143">
        <f>ROUND(P142*H142,2)</f>
        <v>0</v>
      </c>
      <c r="BL142" s="17" t="s">
        <v>144</v>
      </c>
      <c r="BM142" s="142" t="s">
        <v>479</v>
      </c>
    </row>
    <row r="143" spans="2:65" s="13" customFormat="1">
      <c r="B143" s="150"/>
      <c r="D143" s="145" t="s">
        <v>146</v>
      </c>
      <c r="F143" s="152" t="s">
        <v>480</v>
      </c>
      <c r="H143" s="153">
        <v>132.57</v>
      </c>
      <c r="M143" s="150"/>
      <c r="N143" s="154"/>
      <c r="X143" s="155"/>
      <c r="AT143" s="151" t="s">
        <v>146</v>
      </c>
      <c r="AU143" s="151" t="s">
        <v>86</v>
      </c>
      <c r="AV143" s="13" t="s">
        <v>86</v>
      </c>
      <c r="AW143" s="13" t="s">
        <v>4</v>
      </c>
      <c r="AX143" s="13" t="s">
        <v>84</v>
      </c>
      <c r="AY143" s="151" t="s">
        <v>136</v>
      </c>
    </row>
    <row r="144" spans="2:65" s="1" customFormat="1" ht="33" customHeight="1">
      <c r="B144" s="29"/>
      <c r="C144" s="131" t="s">
        <v>190</v>
      </c>
      <c r="D144" s="131" t="s">
        <v>139</v>
      </c>
      <c r="E144" s="132" t="s">
        <v>368</v>
      </c>
      <c r="F144" s="133" t="s">
        <v>369</v>
      </c>
      <c r="G144" s="134" t="s">
        <v>183</v>
      </c>
      <c r="H144" s="135">
        <v>4.4189999999999996</v>
      </c>
      <c r="I144" s="136">
        <v>0</v>
      </c>
      <c r="J144" s="136">
        <v>0</v>
      </c>
      <c r="K144" s="136">
        <f>ROUND(P144*H144,2)</f>
        <v>0</v>
      </c>
      <c r="L144" s="133" t="s">
        <v>143</v>
      </c>
      <c r="M144" s="29"/>
      <c r="N144" s="137" t="s">
        <v>1</v>
      </c>
      <c r="O144" s="138" t="s">
        <v>39</v>
      </c>
      <c r="P144" s="139">
        <f>I144+J144</f>
        <v>0</v>
      </c>
      <c r="Q144" s="139">
        <f>ROUND(I144*H144,2)</f>
        <v>0</v>
      </c>
      <c r="R144" s="139">
        <f>ROUND(J144*H144,2)</f>
        <v>0</v>
      </c>
      <c r="S144" s="140">
        <v>0</v>
      </c>
      <c r="T144" s="140">
        <f>S144*H144</f>
        <v>0</v>
      </c>
      <c r="U144" s="140">
        <v>0</v>
      </c>
      <c r="V144" s="140">
        <f>U144*H144</f>
        <v>0</v>
      </c>
      <c r="W144" s="140">
        <v>0</v>
      </c>
      <c r="X144" s="141">
        <f>W144*H144</f>
        <v>0</v>
      </c>
      <c r="AR144" s="142" t="s">
        <v>144</v>
      </c>
      <c r="AT144" s="142" t="s">
        <v>139</v>
      </c>
      <c r="AU144" s="142" t="s">
        <v>86</v>
      </c>
      <c r="AY144" s="17" t="s">
        <v>136</v>
      </c>
      <c r="BE144" s="143">
        <f>IF(O144="základní",K144,0)</f>
        <v>0</v>
      </c>
      <c r="BF144" s="143">
        <f>IF(O144="snížená",K144,0)</f>
        <v>0</v>
      </c>
      <c r="BG144" s="143">
        <f>IF(O144="zákl. přenesená",K144,0)</f>
        <v>0</v>
      </c>
      <c r="BH144" s="143">
        <f>IF(O144="sníž. přenesená",K144,0)</f>
        <v>0</v>
      </c>
      <c r="BI144" s="143">
        <f>IF(O144="nulová",K144,0)</f>
        <v>0</v>
      </c>
      <c r="BJ144" s="17" t="s">
        <v>84</v>
      </c>
      <c r="BK144" s="143">
        <f>ROUND(P144*H144,2)</f>
        <v>0</v>
      </c>
      <c r="BL144" s="17" t="s">
        <v>144</v>
      </c>
      <c r="BM144" s="142" t="s">
        <v>481</v>
      </c>
    </row>
    <row r="145" spans="2:65" s="11" customFormat="1" ht="22.9" customHeight="1">
      <c r="B145" s="119"/>
      <c r="D145" s="120" t="s">
        <v>75</v>
      </c>
      <c r="E145" s="129" t="s">
        <v>482</v>
      </c>
      <c r="F145" s="129" t="s">
        <v>483</v>
      </c>
      <c r="K145" s="130">
        <f>BK145</f>
        <v>0</v>
      </c>
      <c r="M145" s="119"/>
      <c r="N145" s="123"/>
      <c r="Q145" s="124">
        <f>Q146</f>
        <v>0</v>
      </c>
      <c r="R145" s="124">
        <f>R146</f>
        <v>0</v>
      </c>
      <c r="T145" s="125">
        <f>T146</f>
        <v>1.0248E-2</v>
      </c>
      <c r="V145" s="125">
        <f>V146</f>
        <v>0</v>
      </c>
      <c r="X145" s="126">
        <f>X146</f>
        <v>0</v>
      </c>
      <c r="AR145" s="120" t="s">
        <v>84</v>
      </c>
      <c r="AT145" s="127" t="s">
        <v>75</v>
      </c>
      <c r="AU145" s="127" t="s">
        <v>84</v>
      </c>
      <c r="AY145" s="120" t="s">
        <v>136</v>
      </c>
      <c r="BK145" s="128">
        <f>BK146</f>
        <v>0</v>
      </c>
    </row>
    <row r="146" spans="2:65" s="1" customFormat="1" ht="24.2" customHeight="1">
      <c r="B146" s="29"/>
      <c r="C146" s="131" t="s">
        <v>194</v>
      </c>
      <c r="D146" s="131" t="s">
        <v>139</v>
      </c>
      <c r="E146" s="132" t="s">
        <v>484</v>
      </c>
      <c r="F146" s="133" t="s">
        <v>485</v>
      </c>
      <c r="G146" s="134" t="s">
        <v>183</v>
      </c>
      <c r="H146" s="135">
        <v>3.0000000000000001E-3</v>
      </c>
      <c r="I146" s="136">
        <v>0</v>
      </c>
      <c r="J146" s="136">
        <v>0</v>
      </c>
      <c r="K146" s="136">
        <f>ROUND(P146*H146,2)</f>
        <v>0</v>
      </c>
      <c r="L146" s="133" t="s">
        <v>143</v>
      </c>
      <c r="M146" s="29"/>
      <c r="N146" s="137" t="s">
        <v>1</v>
      </c>
      <c r="O146" s="138" t="s">
        <v>39</v>
      </c>
      <c r="P146" s="139">
        <f>I146+J146</f>
        <v>0</v>
      </c>
      <c r="Q146" s="139">
        <f>ROUND(I146*H146,2)</f>
        <v>0</v>
      </c>
      <c r="R146" s="139">
        <f>ROUND(J146*H146,2)</f>
        <v>0</v>
      </c>
      <c r="S146" s="140">
        <v>3.4159999999999999</v>
      </c>
      <c r="T146" s="140">
        <f>S146*H146</f>
        <v>1.0248E-2</v>
      </c>
      <c r="U146" s="140">
        <v>0</v>
      </c>
      <c r="V146" s="140">
        <f>U146*H146</f>
        <v>0</v>
      </c>
      <c r="W146" s="140">
        <v>0</v>
      </c>
      <c r="X146" s="141">
        <f>W146*H146</f>
        <v>0</v>
      </c>
      <c r="AR146" s="142" t="s">
        <v>144</v>
      </c>
      <c r="AT146" s="142" t="s">
        <v>139</v>
      </c>
      <c r="AU146" s="142" t="s">
        <v>86</v>
      </c>
      <c r="AY146" s="17" t="s">
        <v>136</v>
      </c>
      <c r="BE146" s="143">
        <f>IF(O146="základní",K146,0)</f>
        <v>0</v>
      </c>
      <c r="BF146" s="143">
        <f>IF(O146="snížená",K146,0)</f>
        <v>0</v>
      </c>
      <c r="BG146" s="143">
        <f>IF(O146="zákl. přenesená",K146,0)</f>
        <v>0</v>
      </c>
      <c r="BH146" s="143">
        <f>IF(O146="sníž. přenesená",K146,0)</f>
        <v>0</v>
      </c>
      <c r="BI146" s="143">
        <f>IF(O146="nulová",K146,0)</f>
        <v>0</v>
      </c>
      <c r="BJ146" s="17" t="s">
        <v>84</v>
      </c>
      <c r="BK146" s="143">
        <f>ROUND(P146*H146,2)</f>
        <v>0</v>
      </c>
      <c r="BL146" s="17" t="s">
        <v>144</v>
      </c>
      <c r="BM146" s="142" t="s">
        <v>486</v>
      </c>
    </row>
    <row r="147" spans="2:65" s="11" customFormat="1" ht="25.9" customHeight="1">
      <c r="B147" s="119"/>
      <c r="D147" s="120" t="s">
        <v>75</v>
      </c>
      <c r="E147" s="121" t="s">
        <v>371</v>
      </c>
      <c r="F147" s="121" t="s">
        <v>372</v>
      </c>
      <c r="K147" s="122">
        <f>BK147</f>
        <v>0</v>
      </c>
      <c r="M147" s="119"/>
      <c r="N147" s="123"/>
      <c r="Q147" s="124">
        <f>Q148+Q159+Q217+Q223+Q246</f>
        <v>0</v>
      </c>
      <c r="R147" s="124">
        <f>R148+R159+R217+R223+R246</f>
        <v>0</v>
      </c>
      <c r="T147" s="125">
        <f>T148+T159+T217+T223+T246</f>
        <v>546.12931000000003</v>
      </c>
      <c r="V147" s="125">
        <f>V148+V159+V217+V223+V246</f>
        <v>2.0747527200000002</v>
      </c>
      <c r="X147" s="126">
        <f>X148+X159+X217+X223+X246</f>
        <v>8.8186991999999993</v>
      </c>
      <c r="AR147" s="120" t="s">
        <v>86</v>
      </c>
      <c r="AT147" s="127" t="s">
        <v>75</v>
      </c>
      <c r="AU147" s="127" t="s">
        <v>76</v>
      </c>
      <c r="AY147" s="120" t="s">
        <v>136</v>
      </c>
      <c r="BK147" s="128">
        <f>BK148+BK159+BK217+BK223+BK246</f>
        <v>0</v>
      </c>
    </row>
    <row r="148" spans="2:65" s="11" customFormat="1" ht="22.9" customHeight="1">
      <c r="B148" s="119"/>
      <c r="D148" s="120" t="s">
        <v>75</v>
      </c>
      <c r="E148" s="129" t="s">
        <v>487</v>
      </c>
      <c r="F148" s="129" t="s">
        <v>488</v>
      </c>
      <c r="K148" s="130">
        <f>BK148</f>
        <v>0</v>
      </c>
      <c r="M148" s="119"/>
      <c r="N148" s="123"/>
      <c r="Q148" s="124">
        <f>SUM(Q149:Q158)</f>
        <v>0</v>
      </c>
      <c r="R148" s="124">
        <f>SUM(R149:R158)</f>
        <v>0</v>
      </c>
      <c r="T148" s="125">
        <f>SUM(T149:T158)</f>
        <v>4.7798099999999994</v>
      </c>
      <c r="V148" s="125">
        <f>SUM(V149:V158)</f>
        <v>8.5147E-2</v>
      </c>
      <c r="X148" s="126">
        <f>SUM(X149:X158)</f>
        <v>0</v>
      </c>
      <c r="AR148" s="120" t="s">
        <v>86</v>
      </c>
      <c r="AT148" s="127" t="s">
        <v>75</v>
      </c>
      <c r="AU148" s="127" t="s">
        <v>84</v>
      </c>
      <c r="AY148" s="120" t="s">
        <v>136</v>
      </c>
      <c r="BK148" s="128">
        <f>SUM(BK149:BK158)</f>
        <v>0</v>
      </c>
    </row>
    <row r="149" spans="2:65" s="1" customFormat="1" ht="33" customHeight="1">
      <c r="B149" s="29"/>
      <c r="C149" s="131" t="s">
        <v>306</v>
      </c>
      <c r="D149" s="131" t="s">
        <v>139</v>
      </c>
      <c r="E149" s="132" t="s">
        <v>489</v>
      </c>
      <c r="F149" s="133" t="s">
        <v>490</v>
      </c>
      <c r="G149" s="134" t="s">
        <v>142</v>
      </c>
      <c r="H149" s="135">
        <v>8.43</v>
      </c>
      <c r="I149" s="136">
        <v>0</v>
      </c>
      <c r="J149" s="136">
        <v>0</v>
      </c>
      <c r="K149" s="136">
        <f>ROUND(P149*H149,2)</f>
        <v>0</v>
      </c>
      <c r="L149" s="133" t="s">
        <v>1</v>
      </c>
      <c r="M149" s="29"/>
      <c r="N149" s="137" t="s">
        <v>1</v>
      </c>
      <c r="O149" s="138" t="s">
        <v>39</v>
      </c>
      <c r="P149" s="139">
        <f>I149+J149</f>
        <v>0</v>
      </c>
      <c r="Q149" s="139">
        <f>ROUND(I149*H149,2)</f>
        <v>0</v>
      </c>
      <c r="R149" s="139">
        <f>ROUND(J149*H149,2)</f>
        <v>0</v>
      </c>
      <c r="S149" s="140">
        <v>0.56699999999999995</v>
      </c>
      <c r="T149" s="140">
        <f>S149*H149</f>
        <v>4.7798099999999994</v>
      </c>
      <c r="U149" s="140">
        <v>1.6999999999999999E-3</v>
      </c>
      <c r="V149" s="140">
        <f>U149*H149</f>
        <v>1.4330999999999998E-2</v>
      </c>
      <c r="W149" s="140">
        <v>0</v>
      </c>
      <c r="X149" s="141">
        <f>W149*H149</f>
        <v>0</v>
      </c>
      <c r="AR149" s="142" t="s">
        <v>332</v>
      </c>
      <c r="AT149" s="142" t="s">
        <v>139</v>
      </c>
      <c r="AU149" s="142" t="s">
        <v>86</v>
      </c>
      <c r="AY149" s="17" t="s">
        <v>136</v>
      </c>
      <c r="BE149" s="143">
        <f>IF(O149="základní",K149,0)</f>
        <v>0</v>
      </c>
      <c r="BF149" s="143">
        <f>IF(O149="snížená",K149,0)</f>
        <v>0</v>
      </c>
      <c r="BG149" s="143">
        <f>IF(O149="zákl. přenesená",K149,0)</f>
        <v>0</v>
      </c>
      <c r="BH149" s="143">
        <f>IF(O149="sníž. přenesená",K149,0)</f>
        <v>0</v>
      </c>
      <c r="BI149" s="143">
        <f>IF(O149="nulová",K149,0)</f>
        <v>0</v>
      </c>
      <c r="BJ149" s="17" t="s">
        <v>84</v>
      </c>
      <c r="BK149" s="143">
        <f>ROUND(P149*H149,2)</f>
        <v>0</v>
      </c>
      <c r="BL149" s="17" t="s">
        <v>332</v>
      </c>
      <c r="BM149" s="142" t="s">
        <v>491</v>
      </c>
    </row>
    <row r="150" spans="2:65" s="13" customFormat="1">
      <c r="B150" s="150"/>
      <c r="D150" s="145" t="s">
        <v>146</v>
      </c>
      <c r="E150" s="151" t="s">
        <v>1</v>
      </c>
      <c r="F150" s="152" t="s">
        <v>492</v>
      </c>
      <c r="H150" s="153">
        <v>5.2480000000000002</v>
      </c>
      <c r="M150" s="150"/>
      <c r="N150" s="154"/>
      <c r="X150" s="155"/>
      <c r="AT150" s="151" t="s">
        <v>146</v>
      </c>
      <c r="AU150" s="151" t="s">
        <v>86</v>
      </c>
      <c r="AV150" s="13" t="s">
        <v>86</v>
      </c>
      <c r="AW150" s="13" t="s">
        <v>5</v>
      </c>
      <c r="AX150" s="13" t="s">
        <v>76</v>
      </c>
      <c r="AY150" s="151" t="s">
        <v>136</v>
      </c>
    </row>
    <row r="151" spans="2:65" s="13" customFormat="1">
      <c r="B151" s="150"/>
      <c r="D151" s="145" t="s">
        <v>146</v>
      </c>
      <c r="E151" s="151" t="s">
        <v>1</v>
      </c>
      <c r="F151" s="152" t="s">
        <v>493</v>
      </c>
      <c r="H151" s="153">
        <v>3.1819999999999999</v>
      </c>
      <c r="M151" s="150"/>
      <c r="N151" s="154"/>
      <c r="X151" s="155"/>
      <c r="AT151" s="151" t="s">
        <v>146</v>
      </c>
      <c r="AU151" s="151" t="s">
        <v>86</v>
      </c>
      <c r="AV151" s="13" t="s">
        <v>86</v>
      </c>
      <c r="AW151" s="13" t="s">
        <v>5</v>
      </c>
      <c r="AX151" s="13" t="s">
        <v>76</v>
      </c>
      <c r="AY151" s="151" t="s">
        <v>136</v>
      </c>
    </row>
    <row r="152" spans="2:65" s="14" customFormat="1">
      <c r="B152" s="156"/>
      <c r="D152" s="145" t="s">
        <v>146</v>
      </c>
      <c r="E152" s="157" t="s">
        <v>1</v>
      </c>
      <c r="F152" s="158" t="s">
        <v>158</v>
      </c>
      <c r="H152" s="159">
        <v>8.43</v>
      </c>
      <c r="M152" s="156"/>
      <c r="N152" s="160"/>
      <c r="X152" s="161"/>
      <c r="AT152" s="157" t="s">
        <v>146</v>
      </c>
      <c r="AU152" s="157" t="s">
        <v>86</v>
      </c>
      <c r="AV152" s="14" t="s">
        <v>144</v>
      </c>
      <c r="AW152" s="14" t="s">
        <v>5</v>
      </c>
      <c r="AX152" s="14" t="s">
        <v>84</v>
      </c>
      <c r="AY152" s="157" t="s">
        <v>136</v>
      </c>
    </row>
    <row r="153" spans="2:65" s="1" customFormat="1" ht="24.2" customHeight="1">
      <c r="B153" s="29"/>
      <c r="C153" s="181" t="s">
        <v>137</v>
      </c>
      <c r="D153" s="181" t="s">
        <v>494</v>
      </c>
      <c r="E153" s="182" t="s">
        <v>495</v>
      </c>
      <c r="F153" s="183" t="s">
        <v>496</v>
      </c>
      <c r="G153" s="184" t="s">
        <v>142</v>
      </c>
      <c r="H153" s="185">
        <v>8.8520000000000003</v>
      </c>
      <c r="I153" s="186">
        <v>0</v>
      </c>
      <c r="J153" s="187"/>
      <c r="K153" s="186">
        <f>ROUND(P153*H153,2)</f>
        <v>0</v>
      </c>
      <c r="L153" s="183" t="s">
        <v>1</v>
      </c>
      <c r="M153" s="188"/>
      <c r="N153" s="189" t="s">
        <v>1</v>
      </c>
      <c r="O153" s="138" t="s">
        <v>39</v>
      </c>
      <c r="P153" s="139">
        <f>I153+J153</f>
        <v>0</v>
      </c>
      <c r="Q153" s="139">
        <f>ROUND(I153*H153,2)</f>
        <v>0</v>
      </c>
      <c r="R153" s="139">
        <f>ROUND(J153*H153,2)</f>
        <v>0</v>
      </c>
      <c r="S153" s="140">
        <v>0</v>
      </c>
      <c r="T153" s="140">
        <f>S153*H153</f>
        <v>0</v>
      </c>
      <c r="U153" s="140">
        <v>8.0000000000000002E-3</v>
      </c>
      <c r="V153" s="140">
        <f>U153*H153</f>
        <v>7.0816000000000004E-2</v>
      </c>
      <c r="W153" s="140">
        <v>0</v>
      </c>
      <c r="X153" s="141">
        <f>W153*H153</f>
        <v>0</v>
      </c>
      <c r="AR153" s="142" t="s">
        <v>497</v>
      </c>
      <c r="AT153" s="142" t="s">
        <v>494</v>
      </c>
      <c r="AU153" s="142" t="s">
        <v>86</v>
      </c>
      <c r="AY153" s="17" t="s">
        <v>136</v>
      </c>
      <c r="BE153" s="143">
        <f>IF(O153="základní",K153,0)</f>
        <v>0</v>
      </c>
      <c r="BF153" s="143">
        <f>IF(O153="snížená",K153,0)</f>
        <v>0</v>
      </c>
      <c r="BG153" s="143">
        <f>IF(O153="zákl. přenesená",K153,0)</f>
        <v>0</v>
      </c>
      <c r="BH153" s="143">
        <f>IF(O153="sníž. přenesená",K153,0)</f>
        <v>0</v>
      </c>
      <c r="BI153" s="143">
        <f>IF(O153="nulová",K153,0)</f>
        <v>0</v>
      </c>
      <c r="BJ153" s="17" t="s">
        <v>84</v>
      </c>
      <c r="BK153" s="143">
        <f>ROUND(P153*H153,2)</f>
        <v>0</v>
      </c>
      <c r="BL153" s="17" t="s">
        <v>332</v>
      </c>
      <c r="BM153" s="142" t="s">
        <v>498</v>
      </c>
    </row>
    <row r="154" spans="2:65" s="13" customFormat="1">
      <c r="B154" s="150"/>
      <c r="D154" s="145" t="s">
        <v>146</v>
      </c>
      <c r="E154" s="151" t="s">
        <v>1</v>
      </c>
      <c r="F154" s="152" t="s">
        <v>492</v>
      </c>
      <c r="H154" s="153">
        <v>5.2480000000000002</v>
      </c>
      <c r="M154" s="150"/>
      <c r="N154" s="154"/>
      <c r="X154" s="155"/>
      <c r="AT154" s="151" t="s">
        <v>146</v>
      </c>
      <c r="AU154" s="151" t="s">
        <v>86</v>
      </c>
      <c r="AV154" s="13" t="s">
        <v>86</v>
      </c>
      <c r="AW154" s="13" t="s">
        <v>5</v>
      </c>
      <c r="AX154" s="13" t="s">
        <v>76</v>
      </c>
      <c r="AY154" s="151" t="s">
        <v>136</v>
      </c>
    </row>
    <row r="155" spans="2:65" s="13" customFormat="1">
      <c r="B155" s="150"/>
      <c r="D155" s="145" t="s">
        <v>146</v>
      </c>
      <c r="E155" s="151" t="s">
        <v>1</v>
      </c>
      <c r="F155" s="152" t="s">
        <v>493</v>
      </c>
      <c r="H155" s="153">
        <v>3.1819999999999999</v>
      </c>
      <c r="M155" s="150"/>
      <c r="N155" s="154"/>
      <c r="X155" s="155"/>
      <c r="AT155" s="151" t="s">
        <v>146</v>
      </c>
      <c r="AU155" s="151" t="s">
        <v>86</v>
      </c>
      <c r="AV155" s="13" t="s">
        <v>86</v>
      </c>
      <c r="AW155" s="13" t="s">
        <v>5</v>
      </c>
      <c r="AX155" s="13" t="s">
        <v>76</v>
      </c>
      <c r="AY155" s="151" t="s">
        <v>136</v>
      </c>
    </row>
    <row r="156" spans="2:65" s="14" customFormat="1">
      <c r="B156" s="156"/>
      <c r="D156" s="145" t="s">
        <v>146</v>
      </c>
      <c r="E156" s="157" t="s">
        <v>1</v>
      </c>
      <c r="F156" s="158" t="s">
        <v>158</v>
      </c>
      <c r="H156" s="159">
        <v>8.43</v>
      </c>
      <c r="M156" s="156"/>
      <c r="N156" s="160"/>
      <c r="X156" s="161"/>
      <c r="AT156" s="157" t="s">
        <v>146</v>
      </c>
      <c r="AU156" s="157" t="s">
        <v>86</v>
      </c>
      <c r="AV156" s="14" t="s">
        <v>144</v>
      </c>
      <c r="AW156" s="14" t="s">
        <v>5</v>
      </c>
      <c r="AX156" s="14" t="s">
        <v>84</v>
      </c>
      <c r="AY156" s="157" t="s">
        <v>136</v>
      </c>
    </row>
    <row r="157" spans="2:65" s="13" customFormat="1">
      <c r="B157" s="150"/>
      <c r="D157" s="145" t="s">
        <v>146</v>
      </c>
      <c r="F157" s="152" t="s">
        <v>499</v>
      </c>
      <c r="H157" s="153">
        <v>8.8520000000000003</v>
      </c>
      <c r="M157" s="150"/>
      <c r="N157" s="154"/>
      <c r="X157" s="155"/>
      <c r="AT157" s="151" t="s">
        <v>146</v>
      </c>
      <c r="AU157" s="151" t="s">
        <v>86</v>
      </c>
      <c r="AV157" s="13" t="s">
        <v>86</v>
      </c>
      <c r="AW157" s="13" t="s">
        <v>4</v>
      </c>
      <c r="AX157" s="13" t="s">
        <v>84</v>
      </c>
      <c r="AY157" s="151" t="s">
        <v>136</v>
      </c>
    </row>
    <row r="158" spans="2:65" s="1" customFormat="1" ht="33" customHeight="1">
      <c r="B158" s="29"/>
      <c r="C158" s="131" t="s">
        <v>315</v>
      </c>
      <c r="D158" s="131" t="s">
        <v>139</v>
      </c>
      <c r="E158" s="132" t="s">
        <v>500</v>
      </c>
      <c r="F158" s="133" t="s">
        <v>501</v>
      </c>
      <c r="G158" s="134" t="s">
        <v>502</v>
      </c>
      <c r="H158" s="135">
        <v>81.924999999999997</v>
      </c>
      <c r="I158" s="136">
        <v>0</v>
      </c>
      <c r="J158" s="136">
        <v>0</v>
      </c>
      <c r="K158" s="136">
        <f>ROUND(P158*H158,2)</f>
        <v>0</v>
      </c>
      <c r="L158" s="133" t="s">
        <v>143</v>
      </c>
      <c r="M158" s="29"/>
      <c r="N158" s="137" t="s">
        <v>1</v>
      </c>
      <c r="O158" s="138" t="s">
        <v>39</v>
      </c>
      <c r="P158" s="139">
        <f>I158+J158</f>
        <v>0</v>
      </c>
      <c r="Q158" s="139">
        <f>ROUND(I158*H158,2)</f>
        <v>0</v>
      </c>
      <c r="R158" s="139">
        <f>ROUND(J158*H158,2)</f>
        <v>0</v>
      </c>
      <c r="S158" s="140">
        <v>0</v>
      </c>
      <c r="T158" s="140">
        <f>S158*H158</f>
        <v>0</v>
      </c>
      <c r="U158" s="140">
        <v>0</v>
      </c>
      <c r="V158" s="140">
        <f>U158*H158</f>
        <v>0</v>
      </c>
      <c r="W158" s="140">
        <v>0</v>
      </c>
      <c r="X158" s="141">
        <f>W158*H158</f>
        <v>0</v>
      </c>
      <c r="AR158" s="142" t="s">
        <v>332</v>
      </c>
      <c r="AT158" s="142" t="s">
        <v>139</v>
      </c>
      <c r="AU158" s="142" t="s">
        <v>86</v>
      </c>
      <c r="AY158" s="17" t="s">
        <v>136</v>
      </c>
      <c r="BE158" s="143">
        <f>IF(O158="základní",K158,0)</f>
        <v>0</v>
      </c>
      <c r="BF158" s="143">
        <f>IF(O158="snížená",K158,0)</f>
        <v>0</v>
      </c>
      <c r="BG158" s="143">
        <f>IF(O158="zákl. přenesená",K158,0)</f>
        <v>0</v>
      </c>
      <c r="BH158" s="143">
        <f>IF(O158="sníž. přenesená",K158,0)</f>
        <v>0</v>
      </c>
      <c r="BI158" s="143">
        <f>IF(O158="nulová",K158,0)</f>
        <v>0</v>
      </c>
      <c r="BJ158" s="17" t="s">
        <v>84</v>
      </c>
      <c r="BK158" s="143">
        <f>ROUND(P158*H158,2)</f>
        <v>0</v>
      </c>
      <c r="BL158" s="17" t="s">
        <v>332</v>
      </c>
      <c r="BM158" s="142" t="s">
        <v>503</v>
      </c>
    </row>
    <row r="159" spans="2:65" s="11" customFormat="1" ht="22.9" customHeight="1">
      <c r="B159" s="119"/>
      <c r="D159" s="120" t="s">
        <v>75</v>
      </c>
      <c r="E159" s="129" t="s">
        <v>439</v>
      </c>
      <c r="F159" s="129" t="s">
        <v>440</v>
      </c>
      <c r="K159" s="130">
        <f>BK159</f>
        <v>0</v>
      </c>
      <c r="M159" s="119"/>
      <c r="N159" s="123"/>
      <c r="Q159" s="124">
        <f>SUM(Q160:Q216)</f>
        <v>0</v>
      </c>
      <c r="R159" s="124">
        <f>SUM(R160:R216)</f>
        <v>0</v>
      </c>
      <c r="T159" s="125">
        <f>SUM(T160:T216)</f>
        <v>81.618325000000013</v>
      </c>
      <c r="V159" s="125">
        <f>SUM(V160:V216)</f>
        <v>0.38123499999999999</v>
      </c>
      <c r="X159" s="126">
        <f>SUM(X160:X216)</f>
        <v>0.44807079999999999</v>
      </c>
      <c r="AR159" s="120" t="s">
        <v>86</v>
      </c>
      <c r="AT159" s="127" t="s">
        <v>75</v>
      </c>
      <c r="AU159" s="127" t="s">
        <v>84</v>
      </c>
      <c r="AY159" s="120" t="s">
        <v>136</v>
      </c>
      <c r="BK159" s="128">
        <f>SUM(BK160:BK216)</f>
        <v>0</v>
      </c>
    </row>
    <row r="160" spans="2:65" s="1" customFormat="1" ht="24.2" customHeight="1">
      <c r="B160" s="29"/>
      <c r="C160" s="131" t="s">
        <v>329</v>
      </c>
      <c r="D160" s="131" t="s">
        <v>139</v>
      </c>
      <c r="E160" s="132" t="s">
        <v>504</v>
      </c>
      <c r="F160" s="133" t="s">
        <v>505</v>
      </c>
      <c r="G160" s="134" t="s">
        <v>286</v>
      </c>
      <c r="H160" s="135">
        <v>41.435000000000002</v>
      </c>
      <c r="I160" s="136">
        <v>0</v>
      </c>
      <c r="J160" s="136">
        <v>0</v>
      </c>
      <c r="K160" s="136">
        <f>ROUND(P160*H160,2)</f>
        <v>0</v>
      </c>
      <c r="L160" s="133" t="s">
        <v>143</v>
      </c>
      <c r="M160" s="29"/>
      <c r="N160" s="137" t="s">
        <v>1</v>
      </c>
      <c r="O160" s="138" t="s">
        <v>39</v>
      </c>
      <c r="P160" s="139">
        <f>I160+J160</f>
        <v>0</v>
      </c>
      <c r="Q160" s="139">
        <f>ROUND(I160*H160,2)</f>
        <v>0</v>
      </c>
      <c r="R160" s="139">
        <f>ROUND(J160*H160,2)</f>
        <v>0</v>
      </c>
      <c r="S160" s="140">
        <v>0.104</v>
      </c>
      <c r="T160" s="140">
        <f>S160*H160</f>
        <v>4.30924</v>
      </c>
      <c r="U160" s="140">
        <v>0</v>
      </c>
      <c r="V160" s="140">
        <f>U160*H160</f>
        <v>0</v>
      </c>
      <c r="W160" s="140">
        <v>1.6999999999999999E-3</v>
      </c>
      <c r="X160" s="141">
        <f>W160*H160</f>
        <v>7.0439500000000002E-2</v>
      </c>
      <c r="AR160" s="142" t="s">
        <v>332</v>
      </c>
      <c r="AT160" s="142" t="s">
        <v>139</v>
      </c>
      <c r="AU160" s="142" t="s">
        <v>86</v>
      </c>
      <c r="AY160" s="17" t="s">
        <v>136</v>
      </c>
      <c r="BE160" s="143">
        <f>IF(O160="základní",K160,0)</f>
        <v>0</v>
      </c>
      <c r="BF160" s="143">
        <f>IF(O160="snížená",K160,0)</f>
        <v>0</v>
      </c>
      <c r="BG160" s="143">
        <f>IF(O160="zákl. přenesená",K160,0)</f>
        <v>0</v>
      </c>
      <c r="BH160" s="143">
        <f>IF(O160="sníž. přenesená",K160,0)</f>
        <v>0</v>
      </c>
      <c r="BI160" s="143">
        <f>IF(O160="nulová",K160,0)</f>
        <v>0</v>
      </c>
      <c r="BJ160" s="17" t="s">
        <v>84</v>
      </c>
      <c r="BK160" s="143">
        <f>ROUND(P160*H160,2)</f>
        <v>0</v>
      </c>
      <c r="BL160" s="17" t="s">
        <v>332</v>
      </c>
      <c r="BM160" s="142" t="s">
        <v>506</v>
      </c>
    </row>
    <row r="161" spans="2:65" s="13" customFormat="1">
      <c r="B161" s="150"/>
      <c r="D161" s="145" t="s">
        <v>146</v>
      </c>
      <c r="E161" s="151" t="s">
        <v>1</v>
      </c>
      <c r="F161" s="152" t="s">
        <v>507</v>
      </c>
      <c r="H161" s="153">
        <v>26.035</v>
      </c>
      <c r="M161" s="150"/>
      <c r="N161" s="154"/>
      <c r="X161" s="155"/>
      <c r="AT161" s="151" t="s">
        <v>146</v>
      </c>
      <c r="AU161" s="151" t="s">
        <v>86</v>
      </c>
      <c r="AV161" s="13" t="s">
        <v>86</v>
      </c>
      <c r="AW161" s="13" t="s">
        <v>5</v>
      </c>
      <c r="AX161" s="13" t="s">
        <v>76</v>
      </c>
      <c r="AY161" s="151" t="s">
        <v>136</v>
      </c>
    </row>
    <row r="162" spans="2:65" s="13" customFormat="1">
      <c r="B162" s="150"/>
      <c r="D162" s="145" t="s">
        <v>146</v>
      </c>
      <c r="E162" s="151" t="s">
        <v>1</v>
      </c>
      <c r="F162" s="152" t="s">
        <v>508</v>
      </c>
      <c r="H162" s="153">
        <v>15.4</v>
      </c>
      <c r="M162" s="150"/>
      <c r="N162" s="154"/>
      <c r="X162" s="155"/>
      <c r="AT162" s="151" t="s">
        <v>146</v>
      </c>
      <c r="AU162" s="151" t="s">
        <v>86</v>
      </c>
      <c r="AV162" s="13" t="s">
        <v>86</v>
      </c>
      <c r="AW162" s="13" t="s">
        <v>5</v>
      </c>
      <c r="AX162" s="13" t="s">
        <v>76</v>
      </c>
      <c r="AY162" s="151" t="s">
        <v>136</v>
      </c>
    </row>
    <row r="163" spans="2:65" s="14" customFormat="1">
      <c r="B163" s="156"/>
      <c r="D163" s="145" t="s">
        <v>146</v>
      </c>
      <c r="E163" s="157" t="s">
        <v>1</v>
      </c>
      <c r="F163" s="158" t="s">
        <v>158</v>
      </c>
      <c r="H163" s="159">
        <v>41.435000000000002</v>
      </c>
      <c r="M163" s="156"/>
      <c r="N163" s="160"/>
      <c r="X163" s="161"/>
      <c r="AT163" s="157" t="s">
        <v>146</v>
      </c>
      <c r="AU163" s="157" t="s">
        <v>86</v>
      </c>
      <c r="AV163" s="14" t="s">
        <v>144</v>
      </c>
      <c r="AW163" s="14" t="s">
        <v>5</v>
      </c>
      <c r="AX163" s="14" t="s">
        <v>84</v>
      </c>
      <c r="AY163" s="157" t="s">
        <v>136</v>
      </c>
    </row>
    <row r="164" spans="2:65" s="1" customFormat="1" ht="24.2" customHeight="1">
      <c r="B164" s="29"/>
      <c r="C164" s="131" t="s">
        <v>9</v>
      </c>
      <c r="D164" s="131" t="s">
        <v>139</v>
      </c>
      <c r="E164" s="132" t="s">
        <v>509</v>
      </c>
      <c r="F164" s="133" t="s">
        <v>510</v>
      </c>
      <c r="G164" s="134" t="s">
        <v>286</v>
      </c>
      <c r="H164" s="135">
        <v>22.265000000000001</v>
      </c>
      <c r="I164" s="136">
        <v>0</v>
      </c>
      <c r="J164" s="136">
        <v>0</v>
      </c>
      <c r="K164" s="136">
        <f>ROUND(P164*H164,2)</f>
        <v>0</v>
      </c>
      <c r="L164" s="133" t="s">
        <v>143</v>
      </c>
      <c r="M164" s="29"/>
      <c r="N164" s="137" t="s">
        <v>1</v>
      </c>
      <c r="O164" s="138" t="s">
        <v>39</v>
      </c>
      <c r="P164" s="139">
        <f>I164+J164</f>
        <v>0</v>
      </c>
      <c r="Q164" s="139">
        <f>ROUND(I164*H164,2)</f>
        <v>0</v>
      </c>
      <c r="R164" s="139">
        <f>ROUND(J164*H164,2)</f>
        <v>0</v>
      </c>
      <c r="S164" s="140">
        <v>0.17899999999999999</v>
      </c>
      <c r="T164" s="140">
        <f>S164*H164</f>
        <v>3.9854349999999998</v>
      </c>
      <c r="U164" s="140">
        <v>0</v>
      </c>
      <c r="V164" s="140">
        <f>U164*H164</f>
        <v>0</v>
      </c>
      <c r="W164" s="140">
        <v>1.75E-3</v>
      </c>
      <c r="X164" s="141">
        <f>W164*H164</f>
        <v>3.8963749999999998E-2</v>
      </c>
      <c r="AR164" s="142" t="s">
        <v>332</v>
      </c>
      <c r="AT164" s="142" t="s">
        <v>139</v>
      </c>
      <c r="AU164" s="142" t="s">
        <v>86</v>
      </c>
      <c r="AY164" s="17" t="s">
        <v>136</v>
      </c>
      <c r="BE164" s="143">
        <f>IF(O164="základní",K164,0)</f>
        <v>0</v>
      </c>
      <c r="BF164" s="143">
        <f>IF(O164="snížená",K164,0)</f>
        <v>0</v>
      </c>
      <c r="BG164" s="143">
        <f>IF(O164="zákl. přenesená",K164,0)</f>
        <v>0</v>
      </c>
      <c r="BH164" s="143">
        <f>IF(O164="sníž. přenesená",K164,0)</f>
        <v>0</v>
      </c>
      <c r="BI164" s="143">
        <f>IF(O164="nulová",K164,0)</f>
        <v>0</v>
      </c>
      <c r="BJ164" s="17" t="s">
        <v>84</v>
      </c>
      <c r="BK164" s="143">
        <f>ROUND(P164*H164,2)</f>
        <v>0</v>
      </c>
      <c r="BL164" s="17" t="s">
        <v>332</v>
      </c>
      <c r="BM164" s="142" t="s">
        <v>511</v>
      </c>
    </row>
    <row r="165" spans="2:65" s="13" customFormat="1">
      <c r="B165" s="150"/>
      <c r="D165" s="145" t="s">
        <v>146</v>
      </c>
      <c r="E165" s="151" t="s">
        <v>1</v>
      </c>
      <c r="F165" s="152" t="s">
        <v>512</v>
      </c>
      <c r="H165" s="153">
        <v>18.035</v>
      </c>
      <c r="M165" s="150"/>
      <c r="N165" s="154"/>
      <c r="X165" s="155"/>
      <c r="AT165" s="151" t="s">
        <v>146</v>
      </c>
      <c r="AU165" s="151" t="s">
        <v>86</v>
      </c>
      <c r="AV165" s="13" t="s">
        <v>86</v>
      </c>
      <c r="AW165" s="13" t="s">
        <v>5</v>
      </c>
      <c r="AX165" s="13" t="s">
        <v>76</v>
      </c>
      <c r="AY165" s="151" t="s">
        <v>136</v>
      </c>
    </row>
    <row r="166" spans="2:65" s="13" customFormat="1">
      <c r="B166" s="150"/>
      <c r="D166" s="145" t="s">
        <v>146</v>
      </c>
      <c r="E166" s="151" t="s">
        <v>1</v>
      </c>
      <c r="F166" s="152" t="s">
        <v>513</v>
      </c>
      <c r="H166" s="153">
        <v>4.2300000000000004</v>
      </c>
      <c r="M166" s="150"/>
      <c r="N166" s="154"/>
      <c r="X166" s="155"/>
      <c r="AT166" s="151" t="s">
        <v>146</v>
      </c>
      <c r="AU166" s="151" t="s">
        <v>86</v>
      </c>
      <c r="AV166" s="13" t="s">
        <v>86</v>
      </c>
      <c r="AW166" s="13" t="s">
        <v>5</v>
      </c>
      <c r="AX166" s="13" t="s">
        <v>76</v>
      </c>
      <c r="AY166" s="151" t="s">
        <v>136</v>
      </c>
    </row>
    <row r="167" spans="2:65" s="14" customFormat="1">
      <c r="B167" s="156"/>
      <c r="D167" s="145" t="s">
        <v>146</v>
      </c>
      <c r="E167" s="157" t="s">
        <v>1</v>
      </c>
      <c r="F167" s="158" t="s">
        <v>158</v>
      </c>
      <c r="H167" s="159">
        <v>22.265000000000001</v>
      </c>
      <c r="M167" s="156"/>
      <c r="N167" s="160"/>
      <c r="X167" s="161"/>
      <c r="AT167" s="157" t="s">
        <v>146</v>
      </c>
      <c r="AU167" s="157" t="s">
        <v>86</v>
      </c>
      <c r="AV167" s="14" t="s">
        <v>144</v>
      </c>
      <c r="AW167" s="14" t="s">
        <v>5</v>
      </c>
      <c r="AX167" s="14" t="s">
        <v>84</v>
      </c>
      <c r="AY167" s="157" t="s">
        <v>136</v>
      </c>
    </row>
    <row r="168" spans="2:65" s="1" customFormat="1" ht="24.2" customHeight="1">
      <c r="B168" s="29"/>
      <c r="C168" s="131" t="s">
        <v>340</v>
      </c>
      <c r="D168" s="131" t="s">
        <v>139</v>
      </c>
      <c r="E168" s="132" t="s">
        <v>514</v>
      </c>
      <c r="F168" s="133" t="s">
        <v>515</v>
      </c>
      <c r="G168" s="134" t="s">
        <v>286</v>
      </c>
      <c r="H168" s="135">
        <v>25.434999999999999</v>
      </c>
      <c r="I168" s="136">
        <v>0</v>
      </c>
      <c r="J168" s="136">
        <v>0</v>
      </c>
      <c r="K168" s="136">
        <f>ROUND(P168*H168,2)</f>
        <v>0</v>
      </c>
      <c r="L168" s="133" t="s">
        <v>143</v>
      </c>
      <c r="M168" s="29"/>
      <c r="N168" s="137" t="s">
        <v>1</v>
      </c>
      <c r="O168" s="138" t="s">
        <v>39</v>
      </c>
      <c r="P168" s="139">
        <f>I168+J168</f>
        <v>0</v>
      </c>
      <c r="Q168" s="139">
        <f>ROUND(I168*H168,2)</f>
        <v>0</v>
      </c>
      <c r="R168" s="139">
        <f>ROUND(J168*H168,2)</f>
        <v>0</v>
      </c>
      <c r="S168" s="140">
        <v>0.96</v>
      </c>
      <c r="T168" s="140">
        <f>S168*H168</f>
        <v>24.417599999999997</v>
      </c>
      <c r="U168" s="140">
        <v>0</v>
      </c>
      <c r="V168" s="140">
        <f>U168*H168</f>
        <v>0</v>
      </c>
      <c r="W168" s="140">
        <v>1.213E-2</v>
      </c>
      <c r="X168" s="141">
        <f>W168*H168</f>
        <v>0.30852655000000001</v>
      </c>
      <c r="AR168" s="142" t="s">
        <v>332</v>
      </c>
      <c r="AT168" s="142" t="s">
        <v>139</v>
      </c>
      <c r="AU168" s="142" t="s">
        <v>86</v>
      </c>
      <c r="AY168" s="17" t="s">
        <v>136</v>
      </c>
      <c r="BE168" s="143">
        <f>IF(O168="základní",K168,0)</f>
        <v>0</v>
      </c>
      <c r="BF168" s="143">
        <f>IF(O168="snížená",K168,0)</f>
        <v>0</v>
      </c>
      <c r="BG168" s="143">
        <f>IF(O168="zákl. přenesená",K168,0)</f>
        <v>0</v>
      </c>
      <c r="BH168" s="143">
        <f>IF(O168="sníž. přenesená",K168,0)</f>
        <v>0</v>
      </c>
      <c r="BI168" s="143">
        <f>IF(O168="nulová",K168,0)</f>
        <v>0</v>
      </c>
      <c r="BJ168" s="17" t="s">
        <v>84</v>
      </c>
      <c r="BK168" s="143">
        <f>ROUND(P168*H168,2)</f>
        <v>0</v>
      </c>
      <c r="BL168" s="17" t="s">
        <v>332</v>
      </c>
      <c r="BM168" s="142" t="s">
        <v>516</v>
      </c>
    </row>
    <row r="169" spans="2:65" s="12" customFormat="1" ht="22.5">
      <c r="B169" s="144"/>
      <c r="D169" s="145" t="s">
        <v>146</v>
      </c>
      <c r="E169" s="146" t="s">
        <v>1</v>
      </c>
      <c r="F169" s="147" t="s">
        <v>517</v>
      </c>
      <c r="H169" s="146" t="s">
        <v>1</v>
      </c>
      <c r="M169" s="144"/>
      <c r="N169" s="148"/>
      <c r="X169" s="149"/>
      <c r="AT169" s="146" t="s">
        <v>146</v>
      </c>
      <c r="AU169" s="146" t="s">
        <v>86</v>
      </c>
      <c r="AV169" s="12" t="s">
        <v>84</v>
      </c>
      <c r="AW169" s="12" t="s">
        <v>5</v>
      </c>
      <c r="AX169" s="12" t="s">
        <v>76</v>
      </c>
      <c r="AY169" s="146" t="s">
        <v>136</v>
      </c>
    </row>
    <row r="170" spans="2:65" s="13" customFormat="1">
      <c r="B170" s="150"/>
      <c r="D170" s="145" t="s">
        <v>146</v>
      </c>
      <c r="E170" s="151" t="s">
        <v>1</v>
      </c>
      <c r="F170" s="152" t="s">
        <v>512</v>
      </c>
      <c r="H170" s="153">
        <v>18.035</v>
      </c>
      <c r="M170" s="150"/>
      <c r="N170" s="154"/>
      <c r="X170" s="155"/>
      <c r="AT170" s="151" t="s">
        <v>146</v>
      </c>
      <c r="AU170" s="151" t="s">
        <v>86</v>
      </c>
      <c r="AV170" s="13" t="s">
        <v>86</v>
      </c>
      <c r="AW170" s="13" t="s">
        <v>5</v>
      </c>
      <c r="AX170" s="13" t="s">
        <v>76</v>
      </c>
      <c r="AY170" s="151" t="s">
        <v>136</v>
      </c>
    </row>
    <row r="171" spans="2:65" s="13" customFormat="1">
      <c r="B171" s="150"/>
      <c r="D171" s="145" t="s">
        <v>146</v>
      </c>
      <c r="E171" s="151" t="s">
        <v>1</v>
      </c>
      <c r="F171" s="152" t="s">
        <v>518</v>
      </c>
      <c r="H171" s="153">
        <v>7.4</v>
      </c>
      <c r="M171" s="150"/>
      <c r="N171" s="154"/>
      <c r="X171" s="155"/>
      <c r="AT171" s="151" t="s">
        <v>146</v>
      </c>
      <c r="AU171" s="151" t="s">
        <v>86</v>
      </c>
      <c r="AV171" s="13" t="s">
        <v>86</v>
      </c>
      <c r="AW171" s="13" t="s">
        <v>5</v>
      </c>
      <c r="AX171" s="13" t="s">
        <v>76</v>
      </c>
      <c r="AY171" s="151" t="s">
        <v>136</v>
      </c>
    </row>
    <row r="172" spans="2:65" s="14" customFormat="1">
      <c r="B172" s="156"/>
      <c r="D172" s="145" t="s">
        <v>146</v>
      </c>
      <c r="E172" s="157" t="s">
        <v>1</v>
      </c>
      <c r="F172" s="158" t="s">
        <v>158</v>
      </c>
      <c r="H172" s="159">
        <v>25.434999999999999</v>
      </c>
      <c r="M172" s="156"/>
      <c r="N172" s="160"/>
      <c r="X172" s="161"/>
      <c r="AT172" s="157" t="s">
        <v>146</v>
      </c>
      <c r="AU172" s="157" t="s">
        <v>86</v>
      </c>
      <c r="AV172" s="14" t="s">
        <v>144</v>
      </c>
      <c r="AW172" s="14" t="s">
        <v>5</v>
      </c>
      <c r="AX172" s="14" t="s">
        <v>84</v>
      </c>
      <c r="AY172" s="157" t="s">
        <v>136</v>
      </c>
    </row>
    <row r="173" spans="2:65" s="1" customFormat="1" ht="24.2" customHeight="1">
      <c r="B173" s="29"/>
      <c r="C173" s="131" t="s">
        <v>344</v>
      </c>
      <c r="D173" s="131" t="s">
        <v>139</v>
      </c>
      <c r="E173" s="132" t="s">
        <v>519</v>
      </c>
      <c r="F173" s="133" t="s">
        <v>520</v>
      </c>
      <c r="G173" s="134" t="s">
        <v>286</v>
      </c>
      <c r="H173" s="135">
        <v>7.65</v>
      </c>
      <c r="I173" s="136">
        <v>0</v>
      </c>
      <c r="J173" s="136">
        <v>0</v>
      </c>
      <c r="K173" s="136">
        <f>ROUND(P173*H173,2)</f>
        <v>0</v>
      </c>
      <c r="L173" s="133" t="s">
        <v>143</v>
      </c>
      <c r="M173" s="29"/>
      <c r="N173" s="137" t="s">
        <v>1</v>
      </c>
      <c r="O173" s="138" t="s">
        <v>39</v>
      </c>
      <c r="P173" s="139">
        <f>I173+J173</f>
        <v>0</v>
      </c>
      <c r="Q173" s="139">
        <f>ROUND(I173*H173,2)</f>
        <v>0</v>
      </c>
      <c r="R173" s="139">
        <f>ROUND(J173*H173,2)</f>
        <v>0</v>
      </c>
      <c r="S173" s="140">
        <v>0.14699999999999999</v>
      </c>
      <c r="T173" s="140">
        <f>S173*H173</f>
        <v>1.1245499999999999</v>
      </c>
      <c r="U173" s="140">
        <v>0</v>
      </c>
      <c r="V173" s="140">
        <f>U173*H173</f>
        <v>0</v>
      </c>
      <c r="W173" s="140">
        <v>3.9399999999999999E-3</v>
      </c>
      <c r="X173" s="141">
        <f>W173*H173</f>
        <v>3.0141000000000001E-2</v>
      </c>
      <c r="AR173" s="142" t="s">
        <v>332</v>
      </c>
      <c r="AT173" s="142" t="s">
        <v>139</v>
      </c>
      <c r="AU173" s="142" t="s">
        <v>86</v>
      </c>
      <c r="AY173" s="17" t="s">
        <v>136</v>
      </c>
      <c r="BE173" s="143">
        <f>IF(O173="základní",K173,0)</f>
        <v>0</v>
      </c>
      <c r="BF173" s="143">
        <f>IF(O173="snížená",K173,0)</f>
        <v>0</v>
      </c>
      <c r="BG173" s="143">
        <f>IF(O173="zákl. přenesená",K173,0)</f>
        <v>0</v>
      </c>
      <c r="BH173" s="143">
        <f>IF(O173="sníž. přenesená",K173,0)</f>
        <v>0</v>
      </c>
      <c r="BI173" s="143">
        <f>IF(O173="nulová",K173,0)</f>
        <v>0</v>
      </c>
      <c r="BJ173" s="17" t="s">
        <v>84</v>
      </c>
      <c r="BK173" s="143">
        <f>ROUND(P173*H173,2)</f>
        <v>0</v>
      </c>
      <c r="BL173" s="17" t="s">
        <v>332</v>
      </c>
      <c r="BM173" s="142" t="s">
        <v>521</v>
      </c>
    </row>
    <row r="174" spans="2:65" s="13" customFormat="1">
      <c r="B174" s="150"/>
      <c r="D174" s="145" t="s">
        <v>146</v>
      </c>
      <c r="E174" s="151" t="s">
        <v>1</v>
      </c>
      <c r="F174" s="152" t="s">
        <v>522</v>
      </c>
      <c r="H174" s="153">
        <v>7.65</v>
      </c>
      <c r="M174" s="150"/>
      <c r="N174" s="154"/>
      <c r="X174" s="155"/>
      <c r="AT174" s="151" t="s">
        <v>146</v>
      </c>
      <c r="AU174" s="151" t="s">
        <v>86</v>
      </c>
      <c r="AV174" s="13" t="s">
        <v>86</v>
      </c>
      <c r="AW174" s="13" t="s">
        <v>5</v>
      </c>
      <c r="AX174" s="13" t="s">
        <v>76</v>
      </c>
      <c r="AY174" s="151" t="s">
        <v>136</v>
      </c>
    </row>
    <row r="175" spans="2:65" s="14" customFormat="1">
      <c r="B175" s="156"/>
      <c r="D175" s="145" t="s">
        <v>146</v>
      </c>
      <c r="E175" s="157" t="s">
        <v>1</v>
      </c>
      <c r="F175" s="158" t="s">
        <v>158</v>
      </c>
      <c r="H175" s="159">
        <v>7.65</v>
      </c>
      <c r="M175" s="156"/>
      <c r="N175" s="160"/>
      <c r="X175" s="161"/>
      <c r="AT175" s="157" t="s">
        <v>146</v>
      </c>
      <c r="AU175" s="157" t="s">
        <v>86</v>
      </c>
      <c r="AV175" s="14" t="s">
        <v>144</v>
      </c>
      <c r="AW175" s="14" t="s">
        <v>5</v>
      </c>
      <c r="AX175" s="14" t="s">
        <v>84</v>
      </c>
      <c r="AY175" s="157" t="s">
        <v>136</v>
      </c>
    </row>
    <row r="176" spans="2:65" s="1" customFormat="1" ht="37.9" customHeight="1">
      <c r="B176" s="29"/>
      <c r="C176" s="131" t="s">
        <v>349</v>
      </c>
      <c r="D176" s="131" t="s">
        <v>139</v>
      </c>
      <c r="E176" s="132" t="s">
        <v>523</v>
      </c>
      <c r="F176" s="133" t="s">
        <v>524</v>
      </c>
      <c r="G176" s="134" t="s">
        <v>286</v>
      </c>
      <c r="H176" s="135">
        <v>18</v>
      </c>
      <c r="I176" s="136">
        <v>0</v>
      </c>
      <c r="J176" s="136">
        <v>0</v>
      </c>
      <c r="K176" s="136">
        <f>ROUND(P176*H176,2)</f>
        <v>0</v>
      </c>
      <c r="L176" s="133" t="s">
        <v>1</v>
      </c>
      <c r="M176" s="29"/>
      <c r="N176" s="137" t="s">
        <v>1</v>
      </c>
      <c r="O176" s="138" t="s">
        <v>39</v>
      </c>
      <c r="P176" s="139">
        <f>I176+J176</f>
        <v>0</v>
      </c>
      <c r="Q176" s="139">
        <f>ROUND(I176*H176,2)</f>
        <v>0</v>
      </c>
      <c r="R176" s="139">
        <f>ROUND(J176*H176,2)</f>
        <v>0</v>
      </c>
      <c r="S176" s="140">
        <v>0.30499999999999999</v>
      </c>
      <c r="T176" s="140">
        <f>S176*H176</f>
        <v>5.49</v>
      </c>
      <c r="U176" s="140">
        <v>1.7700000000000001E-3</v>
      </c>
      <c r="V176" s="140">
        <f>U176*H176</f>
        <v>3.1859999999999999E-2</v>
      </c>
      <c r="W176" s="140">
        <v>0</v>
      </c>
      <c r="X176" s="141">
        <f>W176*H176</f>
        <v>0</v>
      </c>
      <c r="AR176" s="142" t="s">
        <v>332</v>
      </c>
      <c r="AT176" s="142" t="s">
        <v>139</v>
      </c>
      <c r="AU176" s="142" t="s">
        <v>86</v>
      </c>
      <c r="AY176" s="17" t="s">
        <v>136</v>
      </c>
      <c r="BE176" s="143">
        <f>IF(O176="základní",K176,0)</f>
        <v>0</v>
      </c>
      <c r="BF176" s="143">
        <f>IF(O176="snížená",K176,0)</f>
        <v>0</v>
      </c>
      <c r="BG176" s="143">
        <f>IF(O176="zákl. přenesená",K176,0)</f>
        <v>0</v>
      </c>
      <c r="BH176" s="143">
        <f>IF(O176="sníž. přenesená",K176,0)</f>
        <v>0</v>
      </c>
      <c r="BI176" s="143">
        <f>IF(O176="nulová",K176,0)</f>
        <v>0</v>
      </c>
      <c r="BJ176" s="17" t="s">
        <v>84</v>
      </c>
      <c r="BK176" s="143">
        <f>ROUND(P176*H176,2)</f>
        <v>0</v>
      </c>
      <c r="BL176" s="17" t="s">
        <v>332</v>
      </c>
      <c r="BM176" s="142" t="s">
        <v>525</v>
      </c>
    </row>
    <row r="177" spans="2:65" s="12" customFormat="1">
      <c r="B177" s="144"/>
      <c r="D177" s="145" t="s">
        <v>146</v>
      </c>
      <c r="E177" s="146" t="s">
        <v>1</v>
      </c>
      <c r="F177" s="147" t="s">
        <v>526</v>
      </c>
      <c r="H177" s="146" t="s">
        <v>1</v>
      </c>
      <c r="M177" s="144"/>
      <c r="N177" s="148"/>
      <c r="X177" s="149"/>
      <c r="AT177" s="146" t="s">
        <v>146</v>
      </c>
      <c r="AU177" s="146" t="s">
        <v>86</v>
      </c>
      <c r="AV177" s="12" t="s">
        <v>84</v>
      </c>
      <c r="AW177" s="12" t="s">
        <v>5</v>
      </c>
      <c r="AX177" s="12" t="s">
        <v>76</v>
      </c>
      <c r="AY177" s="146" t="s">
        <v>136</v>
      </c>
    </row>
    <row r="178" spans="2:65" s="12" customFormat="1">
      <c r="B178" s="144"/>
      <c r="D178" s="145" t="s">
        <v>146</v>
      </c>
      <c r="E178" s="146" t="s">
        <v>1</v>
      </c>
      <c r="F178" s="147" t="s">
        <v>527</v>
      </c>
      <c r="H178" s="146" t="s">
        <v>1</v>
      </c>
      <c r="M178" s="144"/>
      <c r="N178" s="148"/>
      <c r="X178" s="149"/>
      <c r="AT178" s="146" t="s">
        <v>146</v>
      </c>
      <c r="AU178" s="146" t="s">
        <v>86</v>
      </c>
      <c r="AV178" s="12" t="s">
        <v>84</v>
      </c>
      <c r="AW178" s="12" t="s">
        <v>5</v>
      </c>
      <c r="AX178" s="12" t="s">
        <v>76</v>
      </c>
      <c r="AY178" s="146" t="s">
        <v>136</v>
      </c>
    </row>
    <row r="179" spans="2:65" s="13" customFormat="1">
      <c r="B179" s="150"/>
      <c r="D179" s="145" t="s">
        <v>146</v>
      </c>
      <c r="E179" s="151" t="s">
        <v>1</v>
      </c>
      <c r="F179" s="152" t="s">
        <v>528</v>
      </c>
      <c r="H179" s="153">
        <v>18</v>
      </c>
      <c r="M179" s="150"/>
      <c r="N179" s="154"/>
      <c r="X179" s="155"/>
      <c r="AT179" s="151" t="s">
        <v>146</v>
      </c>
      <c r="AU179" s="151" t="s">
        <v>86</v>
      </c>
      <c r="AV179" s="13" t="s">
        <v>86</v>
      </c>
      <c r="AW179" s="13" t="s">
        <v>5</v>
      </c>
      <c r="AX179" s="13" t="s">
        <v>76</v>
      </c>
      <c r="AY179" s="151" t="s">
        <v>136</v>
      </c>
    </row>
    <row r="180" spans="2:65" s="14" customFormat="1">
      <c r="B180" s="156"/>
      <c r="D180" s="145" t="s">
        <v>146</v>
      </c>
      <c r="E180" s="157" t="s">
        <v>1</v>
      </c>
      <c r="F180" s="158" t="s">
        <v>158</v>
      </c>
      <c r="H180" s="159">
        <v>18</v>
      </c>
      <c r="M180" s="156"/>
      <c r="N180" s="160"/>
      <c r="X180" s="161"/>
      <c r="AT180" s="157" t="s">
        <v>146</v>
      </c>
      <c r="AU180" s="157" t="s">
        <v>86</v>
      </c>
      <c r="AV180" s="14" t="s">
        <v>144</v>
      </c>
      <c r="AW180" s="14" t="s">
        <v>5</v>
      </c>
      <c r="AX180" s="14" t="s">
        <v>84</v>
      </c>
      <c r="AY180" s="157" t="s">
        <v>136</v>
      </c>
    </row>
    <row r="181" spans="2:65" s="1" customFormat="1" ht="37.9" customHeight="1">
      <c r="B181" s="29"/>
      <c r="C181" s="131" t="s">
        <v>332</v>
      </c>
      <c r="D181" s="131" t="s">
        <v>139</v>
      </c>
      <c r="E181" s="132" t="s">
        <v>529</v>
      </c>
      <c r="F181" s="133" t="s">
        <v>530</v>
      </c>
      <c r="G181" s="134" t="s">
        <v>286</v>
      </c>
      <c r="H181" s="135">
        <v>4</v>
      </c>
      <c r="I181" s="136">
        <v>0</v>
      </c>
      <c r="J181" s="136">
        <v>0</v>
      </c>
      <c r="K181" s="136">
        <f>ROUND(P181*H181,2)</f>
        <v>0</v>
      </c>
      <c r="L181" s="133" t="s">
        <v>1</v>
      </c>
      <c r="M181" s="29"/>
      <c r="N181" s="137" t="s">
        <v>1</v>
      </c>
      <c r="O181" s="138" t="s">
        <v>39</v>
      </c>
      <c r="P181" s="139">
        <f>I181+J181</f>
        <v>0</v>
      </c>
      <c r="Q181" s="139">
        <f>ROUND(I181*H181,2)</f>
        <v>0</v>
      </c>
      <c r="R181" s="139">
        <f>ROUND(J181*H181,2)</f>
        <v>0</v>
      </c>
      <c r="S181" s="140">
        <v>0.30499999999999999</v>
      </c>
      <c r="T181" s="140">
        <f>S181*H181</f>
        <v>1.22</v>
      </c>
      <c r="U181" s="140">
        <v>1.7700000000000001E-3</v>
      </c>
      <c r="V181" s="140">
        <f>U181*H181</f>
        <v>7.0800000000000004E-3</v>
      </c>
      <c r="W181" s="140">
        <v>0</v>
      </c>
      <c r="X181" s="141">
        <f>W181*H181</f>
        <v>0</v>
      </c>
      <c r="AR181" s="142" t="s">
        <v>332</v>
      </c>
      <c r="AT181" s="142" t="s">
        <v>139</v>
      </c>
      <c r="AU181" s="142" t="s">
        <v>86</v>
      </c>
      <c r="AY181" s="17" t="s">
        <v>136</v>
      </c>
      <c r="BE181" s="143">
        <f>IF(O181="základní",K181,0)</f>
        <v>0</v>
      </c>
      <c r="BF181" s="143">
        <f>IF(O181="snížená",K181,0)</f>
        <v>0</v>
      </c>
      <c r="BG181" s="143">
        <f>IF(O181="zákl. přenesená",K181,0)</f>
        <v>0</v>
      </c>
      <c r="BH181" s="143">
        <f>IF(O181="sníž. přenesená",K181,0)</f>
        <v>0</v>
      </c>
      <c r="BI181" s="143">
        <f>IF(O181="nulová",K181,0)</f>
        <v>0</v>
      </c>
      <c r="BJ181" s="17" t="s">
        <v>84</v>
      </c>
      <c r="BK181" s="143">
        <f>ROUND(P181*H181,2)</f>
        <v>0</v>
      </c>
      <c r="BL181" s="17" t="s">
        <v>332</v>
      </c>
      <c r="BM181" s="142" t="s">
        <v>531</v>
      </c>
    </row>
    <row r="182" spans="2:65" s="12" customFormat="1">
      <c r="B182" s="144"/>
      <c r="D182" s="145" t="s">
        <v>146</v>
      </c>
      <c r="E182" s="146" t="s">
        <v>1</v>
      </c>
      <c r="F182" s="147" t="s">
        <v>526</v>
      </c>
      <c r="H182" s="146" t="s">
        <v>1</v>
      </c>
      <c r="M182" s="144"/>
      <c r="N182" s="148"/>
      <c r="X182" s="149"/>
      <c r="AT182" s="146" t="s">
        <v>146</v>
      </c>
      <c r="AU182" s="146" t="s">
        <v>86</v>
      </c>
      <c r="AV182" s="12" t="s">
        <v>84</v>
      </c>
      <c r="AW182" s="12" t="s">
        <v>5</v>
      </c>
      <c r="AX182" s="12" t="s">
        <v>76</v>
      </c>
      <c r="AY182" s="146" t="s">
        <v>136</v>
      </c>
    </row>
    <row r="183" spans="2:65" s="12" customFormat="1">
      <c r="B183" s="144"/>
      <c r="D183" s="145" t="s">
        <v>146</v>
      </c>
      <c r="E183" s="146" t="s">
        <v>1</v>
      </c>
      <c r="F183" s="147" t="s">
        <v>527</v>
      </c>
      <c r="H183" s="146" t="s">
        <v>1</v>
      </c>
      <c r="M183" s="144"/>
      <c r="N183" s="148"/>
      <c r="X183" s="149"/>
      <c r="AT183" s="146" t="s">
        <v>146</v>
      </c>
      <c r="AU183" s="146" t="s">
        <v>86</v>
      </c>
      <c r="AV183" s="12" t="s">
        <v>84</v>
      </c>
      <c r="AW183" s="12" t="s">
        <v>5</v>
      </c>
      <c r="AX183" s="12" t="s">
        <v>76</v>
      </c>
      <c r="AY183" s="146" t="s">
        <v>136</v>
      </c>
    </row>
    <row r="184" spans="2:65" s="13" customFormat="1">
      <c r="B184" s="150"/>
      <c r="D184" s="145" t="s">
        <v>146</v>
      </c>
      <c r="E184" s="151" t="s">
        <v>1</v>
      </c>
      <c r="F184" s="152" t="s">
        <v>532</v>
      </c>
      <c r="H184" s="153">
        <v>4</v>
      </c>
      <c r="M184" s="150"/>
      <c r="N184" s="154"/>
      <c r="X184" s="155"/>
      <c r="AT184" s="151" t="s">
        <v>146</v>
      </c>
      <c r="AU184" s="151" t="s">
        <v>86</v>
      </c>
      <c r="AV184" s="13" t="s">
        <v>86</v>
      </c>
      <c r="AW184" s="13" t="s">
        <v>5</v>
      </c>
      <c r="AX184" s="13" t="s">
        <v>76</v>
      </c>
      <c r="AY184" s="151" t="s">
        <v>136</v>
      </c>
    </row>
    <row r="185" spans="2:65" s="14" customFormat="1">
      <c r="B185" s="156"/>
      <c r="D185" s="145" t="s">
        <v>146</v>
      </c>
      <c r="E185" s="157" t="s">
        <v>1</v>
      </c>
      <c r="F185" s="158" t="s">
        <v>158</v>
      </c>
      <c r="H185" s="159">
        <v>4</v>
      </c>
      <c r="M185" s="156"/>
      <c r="N185" s="160"/>
      <c r="X185" s="161"/>
      <c r="AT185" s="157" t="s">
        <v>146</v>
      </c>
      <c r="AU185" s="157" t="s">
        <v>86</v>
      </c>
      <c r="AV185" s="14" t="s">
        <v>144</v>
      </c>
      <c r="AW185" s="14" t="s">
        <v>5</v>
      </c>
      <c r="AX185" s="14" t="s">
        <v>84</v>
      </c>
      <c r="AY185" s="157" t="s">
        <v>136</v>
      </c>
    </row>
    <row r="186" spans="2:65" s="1" customFormat="1" ht="24.2" customHeight="1">
      <c r="B186" s="29"/>
      <c r="C186" s="131" t="s">
        <v>355</v>
      </c>
      <c r="D186" s="131" t="s">
        <v>139</v>
      </c>
      <c r="E186" s="132" t="s">
        <v>533</v>
      </c>
      <c r="F186" s="133" t="s">
        <v>534</v>
      </c>
      <c r="G186" s="134" t="s">
        <v>286</v>
      </c>
      <c r="H186" s="135">
        <v>18</v>
      </c>
      <c r="I186" s="136">
        <v>0</v>
      </c>
      <c r="J186" s="136">
        <v>0</v>
      </c>
      <c r="K186" s="136">
        <f>ROUND(P186*H186,2)</f>
        <v>0</v>
      </c>
      <c r="L186" s="133" t="s">
        <v>143</v>
      </c>
      <c r="M186" s="29"/>
      <c r="N186" s="137" t="s">
        <v>1</v>
      </c>
      <c r="O186" s="138" t="s">
        <v>39</v>
      </c>
      <c r="P186" s="139">
        <f>I186+J186</f>
        <v>0</v>
      </c>
      <c r="Q186" s="139">
        <f>ROUND(I186*H186,2)</f>
        <v>0</v>
      </c>
      <c r="R186" s="139">
        <f>ROUND(J186*H186,2)</f>
        <v>0</v>
      </c>
      <c r="S186" s="140">
        <v>0.30499999999999999</v>
      </c>
      <c r="T186" s="140">
        <f>S186*H186</f>
        <v>5.49</v>
      </c>
      <c r="U186" s="140">
        <v>4.5199999999999997E-3</v>
      </c>
      <c r="V186" s="140">
        <f>U186*H186</f>
        <v>8.1359999999999988E-2</v>
      </c>
      <c r="W186" s="140">
        <v>0</v>
      </c>
      <c r="X186" s="141">
        <f>W186*H186</f>
        <v>0</v>
      </c>
      <c r="AR186" s="142" t="s">
        <v>332</v>
      </c>
      <c r="AT186" s="142" t="s">
        <v>139</v>
      </c>
      <c r="AU186" s="142" t="s">
        <v>86</v>
      </c>
      <c r="AY186" s="17" t="s">
        <v>136</v>
      </c>
      <c r="BE186" s="143">
        <f>IF(O186="základní",K186,0)</f>
        <v>0</v>
      </c>
      <c r="BF186" s="143">
        <f>IF(O186="snížená",K186,0)</f>
        <v>0</v>
      </c>
      <c r="BG186" s="143">
        <f>IF(O186="zákl. přenesená",K186,0)</f>
        <v>0</v>
      </c>
      <c r="BH186" s="143">
        <f>IF(O186="sníž. přenesená",K186,0)</f>
        <v>0</v>
      </c>
      <c r="BI186" s="143">
        <f>IF(O186="nulová",K186,0)</f>
        <v>0</v>
      </c>
      <c r="BJ186" s="17" t="s">
        <v>84</v>
      </c>
      <c r="BK186" s="143">
        <f>ROUND(P186*H186,2)</f>
        <v>0</v>
      </c>
      <c r="BL186" s="17" t="s">
        <v>332</v>
      </c>
      <c r="BM186" s="142" t="s">
        <v>535</v>
      </c>
    </row>
    <row r="187" spans="2:65" s="12" customFormat="1" ht="22.5">
      <c r="B187" s="144"/>
      <c r="D187" s="145" t="s">
        <v>146</v>
      </c>
      <c r="E187" s="146" t="s">
        <v>1</v>
      </c>
      <c r="F187" s="147" t="s">
        <v>536</v>
      </c>
      <c r="H187" s="146" t="s">
        <v>1</v>
      </c>
      <c r="M187" s="144"/>
      <c r="N187" s="148"/>
      <c r="X187" s="149"/>
      <c r="AT187" s="146" t="s">
        <v>146</v>
      </c>
      <c r="AU187" s="146" t="s">
        <v>86</v>
      </c>
      <c r="AV187" s="12" t="s">
        <v>84</v>
      </c>
      <c r="AW187" s="12" t="s">
        <v>5</v>
      </c>
      <c r="AX187" s="12" t="s">
        <v>76</v>
      </c>
      <c r="AY187" s="146" t="s">
        <v>136</v>
      </c>
    </row>
    <row r="188" spans="2:65" s="12" customFormat="1">
      <c r="B188" s="144"/>
      <c r="D188" s="145" t="s">
        <v>146</v>
      </c>
      <c r="E188" s="146" t="s">
        <v>1</v>
      </c>
      <c r="F188" s="147" t="s">
        <v>537</v>
      </c>
      <c r="H188" s="146" t="s">
        <v>1</v>
      </c>
      <c r="M188" s="144"/>
      <c r="N188" s="148"/>
      <c r="X188" s="149"/>
      <c r="AT188" s="146" t="s">
        <v>146</v>
      </c>
      <c r="AU188" s="146" t="s">
        <v>86</v>
      </c>
      <c r="AV188" s="12" t="s">
        <v>84</v>
      </c>
      <c r="AW188" s="12" t="s">
        <v>5</v>
      </c>
      <c r="AX188" s="12" t="s">
        <v>76</v>
      </c>
      <c r="AY188" s="146" t="s">
        <v>136</v>
      </c>
    </row>
    <row r="189" spans="2:65" s="12" customFormat="1" ht="22.5">
      <c r="B189" s="144"/>
      <c r="D189" s="145" t="s">
        <v>146</v>
      </c>
      <c r="E189" s="146" t="s">
        <v>1</v>
      </c>
      <c r="F189" s="147" t="s">
        <v>538</v>
      </c>
      <c r="H189" s="146" t="s">
        <v>1</v>
      </c>
      <c r="M189" s="144"/>
      <c r="N189" s="148"/>
      <c r="X189" s="149"/>
      <c r="AT189" s="146" t="s">
        <v>146</v>
      </c>
      <c r="AU189" s="146" t="s">
        <v>86</v>
      </c>
      <c r="AV189" s="12" t="s">
        <v>84</v>
      </c>
      <c r="AW189" s="12" t="s">
        <v>5</v>
      </c>
      <c r="AX189" s="12" t="s">
        <v>76</v>
      </c>
      <c r="AY189" s="146" t="s">
        <v>136</v>
      </c>
    </row>
    <row r="190" spans="2:65" s="12" customFormat="1">
      <c r="B190" s="144"/>
      <c r="D190" s="145" t="s">
        <v>146</v>
      </c>
      <c r="E190" s="146" t="s">
        <v>1</v>
      </c>
      <c r="F190" s="147" t="s">
        <v>539</v>
      </c>
      <c r="H190" s="146" t="s">
        <v>1</v>
      </c>
      <c r="M190" s="144"/>
      <c r="N190" s="148"/>
      <c r="X190" s="149"/>
      <c r="AT190" s="146" t="s">
        <v>146</v>
      </c>
      <c r="AU190" s="146" t="s">
        <v>86</v>
      </c>
      <c r="AV190" s="12" t="s">
        <v>84</v>
      </c>
      <c r="AW190" s="12" t="s">
        <v>5</v>
      </c>
      <c r="AX190" s="12" t="s">
        <v>76</v>
      </c>
      <c r="AY190" s="146" t="s">
        <v>136</v>
      </c>
    </row>
    <row r="191" spans="2:65" s="12" customFormat="1">
      <c r="B191" s="144"/>
      <c r="D191" s="145" t="s">
        <v>146</v>
      </c>
      <c r="E191" s="146" t="s">
        <v>1</v>
      </c>
      <c r="F191" s="147" t="s">
        <v>540</v>
      </c>
      <c r="H191" s="146" t="s">
        <v>1</v>
      </c>
      <c r="M191" s="144"/>
      <c r="N191" s="148"/>
      <c r="X191" s="149"/>
      <c r="AT191" s="146" t="s">
        <v>146</v>
      </c>
      <c r="AU191" s="146" t="s">
        <v>86</v>
      </c>
      <c r="AV191" s="12" t="s">
        <v>84</v>
      </c>
      <c r="AW191" s="12" t="s">
        <v>5</v>
      </c>
      <c r="AX191" s="12" t="s">
        <v>76</v>
      </c>
      <c r="AY191" s="146" t="s">
        <v>136</v>
      </c>
    </row>
    <row r="192" spans="2:65" s="13" customFormat="1">
      <c r="B192" s="150"/>
      <c r="D192" s="145" t="s">
        <v>146</v>
      </c>
      <c r="E192" s="151" t="s">
        <v>1</v>
      </c>
      <c r="F192" s="152" t="s">
        <v>528</v>
      </c>
      <c r="H192" s="153">
        <v>18</v>
      </c>
      <c r="M192" s="150"/>
      <c r="N192" s="154"/>
      <c r="X192" s="155"/>
      <c r="AT192" s="151" t="s">
        <v>146</v>
      </c>
      <c r="AU192" s="151" t="s">
        <v>86</v>
      </c>
      <c r="AV192" s="13" t="s">
        <v>86</v>
      </c>
      <c r="AW192" s="13" t="s">
        <v>5</v>
      </c>
      <c r="AX192" s="13" t="s">
        <v>76</v>
      </c>
      <c r="AY192" s="151" t="s">
        <v>136</v>
      </c>
    </row>
    <row r="193" spans="2:65" s="14" customFormat="1">
      <c r="B193" s="156"/>
      <c r="D193" s="145" t="s">
        <v>146</v>
      </c>
      <c r="E193" s="157" t="s">
        <v>1</v>
      </c>
      <c r="F193" s="158" t="s">
        <v>158</v>
      </c>
      <c r="H193" s="159">
        <v>18</v>
      </c>
      <c r="M193" s="156"/>
      <c r="N193" s="160"/>
      <c r="X193" s="161"/>
      <c r="AT193" s="157" t="s">
        <v>146</v>
      </c>
      <c r="AU193" s="157" t="s">
        <v>86</v>
      </c>
      <c r="AV193" s="14" t="s">
        <v>144</v>
      </c>
      <c r="AW193" s="14" t="s">
        <v>5</v>
      </c>
      <c r="AX193" s="14" t="s">
        <v>84</v>
      </c>
      <c r="AY193" s="157" t="s">
        <v>136</v>
      </c>
    </row>
    <row r="194" spans="2:65" s="1" customFormat="1" ht="24.2" customHeight="1">
      <c r="B194" s="29"/>
      <c r="C194" s="131" t="s">
        <v>358</v>
      </c>
      <c r="D194" s="131" t="s">
        <v>139</v>
      </c>
      <c r="E194" s="132" t="s">
        <v>541</v>
      </c>
      <c r="F194" s="133" t="s">
        <v>542</v>
      </c>
      <c r="G194" s="134" t="s">
        <v>286</v>
      </c>
      <c r="H194" s="135">
        <v>8</v>
      </c>
      <c r="I194" s="136">
        <v>0</v>
      </c>
      <c r="J194" s="136">
        <v>0</v>
      </c>
      <c r="K194" s="136">
        <f>ROUND(P194*H194,2)</f>
        <v>0</v>
      </c>
      <c r="L194" s="133" t="s">
        <v>143</v>
      </c>
      <c r="M194" s="29"/>
      <c r="N194" s="137" t="s">
        <v>1</v>
      </c>
      <c r="O194" s="138" t="s">
        <v>39</v>
      </c>
      <c r="P194" s="139">
        <f>I194+J194</f>
        <v>0</v>
      </c>
      <c r="Q194" s="139">
        <f>ROUND(I194*H194,2)</f>
        <v>0</v>
      </c>
      <c r="R194" s="139">
        <f>ROUND(J194*H194,2)</f>
        <v>0</v>
      </c>
      <c r="S194" s="140">
        <v>0.33400000000000002</v>
      </c>
      <c r="T194" s="140">
        <f>S194*H194</f>
        <v>2.6720000000000002</v>
      </c>
      <c r="U194" s="140">
        <v>1.1100000000000001E-3</v>
      </c>
      <c r="V194" s="140">
        <f>U194*H194</f>
        <v>8.8800000000000007E-3</v>
      </c>
      <c r="W194" s="140">
        <v>0</v>
      </c>
      <c r="X194" s="141">
        <f>W194*H194</f>
        <v>0</v>
      </c>
      <c r="AR194" s="142" t="s">
        <v>332</v>
      </c>
      <c r="AT194" s="142" t="s">
        <v>139</v>
      </c>
      <c r="AU194" s="142" t="s">
        <v>86</v>
      </c>
      <c r="AY194" s="17" t="s">
        <v>136</v>
      </c>
      <c r="BE194" s="143">
        <f>IF(O194="základní",K194,0)</f>
        <v>0</v>
      </c>
      <c r="BF194" s="143">
        <f>IF(O194="snížená",K194,0)</f>
        <v>0</v>
      </c>
      <c r="BG194" s="143">
        <f>IF(O194="zákl. přenesená",K194,0)</f>
        <v>0</v>
      </c>
      <c r="BH194" s="143">
        <f>IF(O194="sníž. přenesená",K194,0)</f>
        <v>0</v>
      </c>
      <c r="BI194" s="143">
        <f>IF(O194="nulová",K194,0)</f>
        <v>0</v>
      </c>
      <c r="BJ194" s="17" t="s">
        <v>84</v>
      </c>
      <c r="BK194" s="143">
        <f>ROUND(P194*H194,2)</f>
        <v>0</v>
      </c>
      <c r="BL194" s="17" t="s">
        <v>332</v>
      </c>
      <c r="BM194" s="142" t="s">
        <v>543</v>
      </c>
    </row>
    <row r="195" spans="2:65" s="12" customFormat="1">
      <c r="B195" s="144"/>
      <c r="D195" s="145" t="s">
        <v>146</v>
      </c>
      <c r="E195" s="146" t="s">
        <v>1</v>
      </c>
      <c r="F195" s="147" t="s">
        <v>544</v>
      </c>
      <c r="H195" s="146" t="s">
        <v>1</v>
      </c>
      <c r="M195" s="144"/>
      <c r="N195" s="148"/>
      <c r="X195" s="149"/>
      <c r="AT195" s="146" t="s">
        <v>146</v>
      </c>
      <c r="AU195" s="146" t="s">
        <v>86</v>
      </c>
      <c r="AV195" s="12" t="s">
        <v>84</v>
      </c>
      <c r="AW195" s="12" t="s">
        <v>5</v>
      </c>
      <c r="AX195" s="12" t="s">
        <v>76</v>
      </c>
      <c r="AY195" s="146" t="s">
        <v>136</v>
      </c>
    </row>
    <row r="196" spans="2:65" s="13" customFormat="1">
      <c r="B196" s="150"/>
      <c r="D196" s="145" t="s">
        <v>146</v>
      </c>
      <c r="E196" s="151" t="s">
        <v>1</v>
      </c>
      <c r="F196" s="152" t="s">
        <v>545</v>
      </c>
      <c r="H196" s="153">
        <v>4.5</v>
      </c>
      <c r="M196" s="150"/>
      <c r="N196" s="154"/>
      <c r="X196" s="155"/>
      <c r="AT196" s="151" t="s">
        <v>146</v>
      </c>
      <c r="AU196" s="151" t="s">
        <v>86</v>
      </c>
      <c r="AV196" s="13" t="s">
        <v>86</v>
      </c>
      <c r="AW196" s="13" t="s">
        <v>5</v>
      </c>
      <c r="AX196" s="13" t="s">
        <v>76</v>
      </c>
      <c r="AY196" s="151" t="s">
        <v>136</v>
      </c>
    </row>
    <row r="197" spans="2:65" s="12" customFormat="1">
      <c r="B197" s="144"/>
      <c r="D197" s="145" t="s">
        <v>146</v>
      </c>
      <c r="E197" s="146" t="s">
        <v>1</v>
      </c>
      <c r="F197" s="147" t="s">
        <v>546</v>
      </c>
      <c r="H197" s="146" t="s">
        <v>1</v>
      </c>
      <c r="M197" s="144"/>
      <c r="N197" s="148"/>
      <c r="X197" s="149"/>
      <c r="AT197" s="146" t="s">
        <v>146</v>
      </c>
      <c r="AU197" s="146" t="s">
        <v>86</v>
      </c>
      <c r="AV197" s="12" t="s">
        <v>84</v>
      </c>
      <c r="AW197" s="12" t="s">
        <v>5</v>
      </c>
      <c r="AX197" s="12" t="s">
        <v>76</v>
      </c>
      <c r="AY197" s="146" t="s">
        <v>136</v>
      </c>
    </row>
    <row r="198" spans="2:65" s="13" customFormat="1">
      <c r="B198" s="150"/>
      <c r="D198" s="145" t="s">
        <v>146</v>
      </c>
      <c r="E198" s="151" t="s">
        <v>1</v>
      </c>
      <c r="F198" s="152" t="s">
        <v>547</v>
      </c>
      <c r="H198" s="153">
        <v>3.5</v>
      </c>
      <c r="M198" s="150"/>
      <c r="N198" s="154"/>
      <c r="X198" s="155"/>
      <c r="AT198" s="151" t="s">
        <v>146</v>
      </c>
      <c r="AU198" s="151" t="s">
        <v>86</v>
      </c>
      <c r="AV198" s="13" t="s">
        <v>86</v>
      </c>
      <c r="AW198" s="13" t="s">
        <v>5</v>
      </c>
      <c r="AX198" s="13" t="s">
        <v>76</v>
      </c>
      <c r="AY198" s="151" t="s">
        <v>136</v>
      </c>
    </row>
    <row r="199" spans="2:65" s="14" customFormat="1">
      <c r="B199" s="156"/>
      <c r="D199" s="145" t="s">
        <v>146</v>
      </c>
      <c r="E199" s="157" t="s">
        <v>1</v>
      </c>
      <c r="F199" s="158" t="s">
        <v>158</v>
      </c>
      <c r="H199" s="159">
        <v>8</v>
      </c>
      <c r="M199" s="156"/>
      <c r="N199" s="160"/>
      <c r="X199" s="161"/>
      <c r="AT199" s="157" t="s">
        <v>146</v>
      </c>
      <c r="AU199" s="157" t="s">
        <v>86</v>
      </c>
      <c r="AV199" s="14" t="s">
        <v>144</v>
      </c>
      <c r="AW199" s="14" t="s">
        <v>5</v>
      </c>
      <c r="AX199" s="14" t="s">
        <v>84</v>
      </c>
      <c r="AY199" s="157" t="s">
        <v>136</v>
      </c>
    </row>
    <row r="200" spans="2:65" s="1" customFormat="1" ht="49.15" customHeight="1">
      <c r="B200" s="29"/>
      <c r="C200" s="131" t="s">
        <v>363</v>
      </c>
      <c r="D200" s="131" t="s">
        <v>139</v>
      </c>
      <c r="E200" s="132" t="s">
        <v>548</v>
      </c>
      <c r="F200" s="133" t="s">
        <v>549</v>
      </c>
      <c r="G200" s="134" t="s">
        <v>286</v>
      </c>
      <c r="H200" s="135">
        <v>18</v>
      </c>
      <c r="I200" s="136">
        <v>0</v>
      </c>
      <c r="J200" s="136">
        <v>0</v>
      </c>
      <c r="K200" s="136">
        <f>ROUND(P200*H200,2)</f>
        <v>0</v>
      </c>
      <c r="L200" s="133" t="s">
        <v>1</v>
      </c>
      <c r="M200" s="29"/>
      <c r="N200" s="137" t="s">
        <v>1</v>
      </c>
      <c r="O200" s="138" t="s">
        <v>39</v>
      </c>
      <c r="P200" s="139">
        <f>I200+J200</f>
        <v>0</v>
      </c>
      <c r="Q200" s="139">
        <f>ROUND(I200*H200,2)</f>
        <v>0</v>
      </c>
      <c r="R200" s="139">
        <f>ROUND(J200*H200,2)</f>
        <v>0</v>
      </c>
      <c r="S200" s="140">
        <v>1.2490000000000001</v>
      </c>
      <c r="T200" s="140">
        <f>S200*H200</f>
        <v>22.482000000000003</v>
      </c>
      <c r="U200" s="140">
        <v>9.8499999999999994E-3</v>
      </c>
      <c r="V200" s="140">
        <f>U200*H200</f>
        <v>0.17729999999999999</v>
      </c>
      <c r="W200" s="140">
        <v>0</v>
      </c>
      <c r="X200" s="141">
        <f>W200*H200</f>
        <v>0</v>
      </c>
      <c r="AR200" s="142" t="s">
        <v>332</v>
      </c>
      <c r="AT200" s="142" t="s">
        <v>139</v>
      </c>
      <c r="AU200" s="142" t="s">
        <v>86</v>
      </c>
      <c r="AY200" s="17" t="s">
        <v>136</v>
      </c>
      <c r="BE200" s="143">
        <f>IF(O200="základní",K200,0)</f>
        <v>0</v>
      </c>
      <c r="BF200" s="143">
        <f>IF(O200="snížená",K200,0)</f>
        <v>0</v>
      </c>
      <c r="BG200" s="143">
        <f>IF(O200="zákl. přenesená",K200,0)</f>
        <v>0</v>
      </c>
      <c r="BH200" s="143">
        <f>IF(O200="sníž. přenesená",K200,0)</f>
        <v>0</v>
      </c>
      <c r="BI200" s="143">
        <f>IF(O200="nulová",K200,0)</f>
        <v>0</v>
      </c>
      <c r="BJ200" s="17" t="s">
        <v>84</v>
      </c>
      <c r="BK200" s="143">
        <f>ROUND(P200*H200,2)</f>
        <v>0</v>
      </c>
      <c r="BL200" s="17" t="s">
        <v>332</v>
      </c>
      <c r="BM200" s="142" t="s">
        <v>550</v>
      </c>
    </row>
    <row r="201" spans="2:65" s="12" customFormat="1">
      <c r="B201" s="144"/>
      <c r="D201" s="145" t="s">
        <v>146</v>
      </c>
      <c r="E201" s="146" t="s">
        <v>1</v>
      </c>
      <c r="F201" s="147" t="s">
        <v>526</v>
      </c>
      <c r="H201" s="146" t="s">
        <v>1</v>
      </c>
      <c r="M201" s="144"/>
      <c r="N201" s="148"/>
      <c r="X201" s="149"/>
      <c r="AT201" s="146" t="s">
        <v>146</v>
      </c>
      <c r="AU201" s="146" t="s">
        <v>86</v>
      </c>
      <c r="AV201" s="12" t="s">
        <v>84</v>
      </c>
      <c r="AW201" s="12" t="s">
        <v>5</v>
      </c>
      <c r="AX201" s="12" t="s">
        <v>76</v>
      </c>
      <c r="AY201" s="146" t="s">
        <v>136</v>
      </c>
    </row>
    <row r="202" spans="2:65" s="12" customFormat="1">
      <c r="B202" s="144"/>
      <c r="D202" s="145" t="s">
        <v>146</v>
      </c>
      <c r="E202" s="146" t="s">
        <v>1</v>
      </c>
      <c r="F202" s="147" t="s">
        <v>527</v>
      </c>
      <c r="H202" s="146" t="s">
        <v>1</v>
      </c>
      <c r="M202" s="144"/>
      <c r="N202" s="148"/>
      <c r="X202" s="149"/>
      <c r="AT202" s="146" t="s">
        <v>146</v>
      </c>
      <c r="AU202" s="146" t="s">
        <v>86</v>
      </c>
      <c r="AV202" s="12" t="s">
        <v>84</v>
      </c>
      <c r="AW202" s="12" t="s">
        <v>5</v>
      </c>
      <c r="AX202" s="12" t="s">
        <v>76</v>
      </c>
      <c r="AY202" s="146" t="s">
        <v>136</v>
      </c>
    </row>
    <row r="203" spans="2:65" s="13" customFormat="1">
      <c r="B203" s="150"/>
      <c r="D203" s="145" t="s">
        <v>146</v>
      </c>
      <c r="E203" s="151" t="s">
        <v>1</v>
      </c>
      <c r="F203" s="152" t="s">
        <v>528</v>
      </c>
      <c r="H203" s="153">
        <v>18</v>
      </c>
      <c r="M203" s="150"/>
      <c r="N203" s="154"/>
      <c r="X203" s="155"/>
      <c r="AT203" s="151" t="s">
        <v>146</v>
      </c>
      <c r="AU203" s="151" t="s">
        <v>86</v>
      </c>
      <c r="AV203" s="13" t="s">
        <v>86</v>
      </c>
      <c r="AW203" s="13" t="s">
        <v>5</v>
      </c>
      <c r="AX203" s="13" t="s">
        <v>76</v>
      </c>
      <c r="AY203" s="151" t="s">
        <v>136</v>
      </c>
    </row>
    <row r="204" spans="2:65" s="14" customFormat="1">
      <c r="B204" s="156"/>
      <c r="D204" s="145" t="s">
        <v>146</v>
      </c>
      <c r="E204" s="157" t="s">
        <v>1</v>
      </c>
      <c r="F204" s="158" t="s">
        <v>158</v>
      </c>
      <c r="H204" s="159">
        <v>18</v>
      </c>
      <c r="M204" s="156"/>
      <c r="N204" s="160"/>
      <c r="X204" s="161"/>
      <c r="AT204" s="157" t="s">
        <v>146</v>
      </c>
      <c r="AU204" s="157" t="s">
        <v>86</v>
      </c>
      <c r="AV204" s="14" t="s">
        <v>144</v>
      </c>
      <c r="AW204" s="14" t="s">
        <v>5</v>
      </c>
      <c r="AX204" s="14" t="s">
        <v>84</v>
      </c>
      <c r="AY204" s="157" t="s">
        <v>136</v>
      </c>
    </row>
    <row r="205" spans="2:65" s="1" customFormat="1" ht="49.15" customHeight="1">
      <c r="B205" s="29"/>
      <c r="C205" s="131" t="s">
        <v>367</v>
      </c>
      <c r="D205" s="131" t="s">
        <v>139</v>
      </c>
      <c r="E205" s="132" t="s">
        <v>551</v>
      </c>
      <c r="F205" s="133" t="s">
        <v>552</v>
      </c>
      <c r="G205" s="134" t="s">
        <v>286</v>
      </c>
      <c r="H205" s="135">
        <v>7.5</v>
      </c>
      <c r="I205" s="136">
        <v>0</v>
      </c>
      <c r="J205" s="136">
        <v>0</v>
      </c>
      <c r="K205" s="136">
        <f>ROUND(P205*H205,2)</f>
        <v>0</v>
      </c>
      <c r="L205" s="133" t="s">
        <v>1</v>
      </c>
      <c r="M205" s="29"/>
      <c r="N205" s="137" t="s">
        <v>1</v>
      </c>
      <c r="O205" s="138" t="s">
        <v>39</v>
      </c>
      <c r="P205" s="139">
        <f>I205+J205</f>
        <v>0</v>
      </c>
      <c r="Q205" s="139">
        <f>ROUND(I205*H205,2)</f>
        <v>0</v>
      </c>
      <c r="R205" s="139">
        <f>ROUND(J205*H205,2)</f>
        <v>0</v>
      </c>
      <c r="S205" s="140">
        <v>1.2490000000000001</v>
      </c>
      <c r="T205" s="140">
        <f>S205*H205</f>
        <v>9.3675000000000015</v>
      </c>
      <c r="U205" s="140">
        <v>9.8499999999999994E-3</v>
      </c>
      <c r="V205" s="140">
        <f>U205*H205</f>
        <v>7.3874999999999996E-2</v>
      </c>
      <c r="W205" s="140">
        <v>0</v>
      </c>
      <c r="X205" s="141">
        <f>W205*H205</f>
        <v>0</v>
      </c>
      <c r="AR205" s="142" t="s">
        <v>332</v>
      </c>
      <c r="AT205" s="142" t="s">
        <v>139</v>
      </c>
      <c r="AU205" s="142" t="s">
        <v>86</v>
      </c>
      <c r="AY205" s="17" t="s">
        <v>136</v>
      </c>
      <c r="BE205" s="143">
        <f>IF(O205="základní",K205,0)</f>
        <v>0</v>
      </c>
      <c r="BF205" s="143">
        <f>IF(O205="snížená",K205,0)</f>
        <v>0</v>
      </c>
      <c r="BG205" s="143">
        <f>IF(O205="zákl. přenesená",K205,0)</f>
        <v>0</v>
      </c>
      <c r="BH205" s="143">
        <f>IF(O205="sníž. přenesená",K205,0)</f>
        <v>0</v>
      </c>
      <c r="BI205" s="143">
        <f>IF(O205="nulová",K205,0)</f>
        <v>0</v>
      </c>
      <c r="BJ205" s="17" t="s">
        <v>84</v>
      </c>
      <c r="BK205" s="143">
        <f>ROUND(P205*H205,2)</f>
        <v>0</v>
      </c>
      <c r="BL205" s="17" t="s">
        <v>332</v>
      </c>
      <c r="BM205" s="142" t="s">
        <v>553</v>
      </c>
    </row>
    <row r="206" spans="2:65" s="12" customFormat="1">
      <c r="B206" s="144"/>
      <c r="D206" s="145" t="s">
        <v>146</v>
      </c>
      <c r="E206" s="146" t="s">
        <v>1</v>
      </c>
      <c r="F206" s="147" t="s">
        <v>526</v>
      </c>
      <c r="H206" s="146" t="s">
        <v>1</v>
      </c>
      <c r="M206" s="144"/>
      <c r="N206" s="148"/>
      <c r="X206" s="149"/>
      <c r="AT206" s="146" t="s">
        <v>146</v>
      </c>
      <c r="AU206" s="146" t="s">
        <v>86</v>
      </c>
      <c r="AV206" s="12" t="s">
        <v>84</v>
      </c>
      <c r="AW206" s="12" t="s">
        <v>5</v>
      </c>
      <c r="AX206" s="12" t="s">
        <v>76</v>
      </c>
      <c r="AY206" s="146" t="s">
        <v>136</v>
      </c>
    </row>
    <row r="207" spans="2:65" s="12" customFormat="1">
      <c r="B207" s="144"/>
      <c r="D207" s="145" t="s">
        <v>146</v>
      </c>
      <c r="E207" s="146" t="s">
        <v>1</v>
      </c>
      <c r="F207" s="147" t="s">
        <v>527</v>
      </c>
      <c r="H207" s="146" t="s">
        <v>1</v>
      </c>
      <c r="M207" s="144"/>
      <c r="N207" s="148"/>
      <c r="X207" s="149"/>
      <c r="AT207" s="146" t="s">
        <v>146</v>
      </c>
      <c r="AU207" s="146" t="s">
        <v>86</v>
      </c>
      <c r="AV207" s="12" t="s">
        <v>84</v>
      </c>
      <c r="AW207" s="12" t="s">
        <v>5</v>
      </c>
      <c r="AX207" s="12" t="s">
        <v>76</v>
      </c>
      <c r="AY207" s="146" t="s">
        <v>136</v>
      </c>
    </row>
    <row r="208" spans="2:65" s="13" customFormat="1">
      <c r="B208" s="150"/>
      <c r="D208" s="145" t="s">
        <v>146</v>
      </c>
      <c r="E208" s="151" t="s">
        <v>1</v>
      </c>
      <c r="F208" s="152" t="s">
        <v>554</v>
      </c>
      <c r="H208" s="153">
        <v>7.5</v>
      </c>
      <c r="M208" s="150"/>
      <c r="N208" s="154"/>
      <c r="X208" s="155"/>
      <c r="AT208" s="151" t="s">
        <v>146</v>
      </c>
      <c r="AU208" s="151" t="s">
        <v>86</v>
      </c>
      <c r="AV208" s="13" t="s">
        <v>86</v>
      </c>
      <c r="AW208" s="13" t="s">
        <v>5</v>
      </c>
      <c r="AX208" s="13" t="s">
        <v>76</v>
      </c>
      <c r="AY208" s="151" t="s">
        <v>136</v>
      </c>
    </row>
    <row r="209" spans="2:65" s="14" customFormat="1">
      <c r="B209" s="156"/>
      <c r="D209" s="145" t="s">
        <v>146</v>
      </c>
      <c r="E209" s="157" t="s">
        <v>1</v>
      </c>
      <c r="F209" s="158" t="s">
        <v>158</v>
      </c>
      <c r="H209" s="159">
        <v>7.5</v>
      </c>
      <c r="M209" s="156"/>
      <c r="N209" s="160"/>
      <c r="X209" s="161"/>
      <c r="AT209" s="157" t="s">
        <v>146</v>
      </c>
      <c r="AU209" s="157" t="s">
        <v>86</v>
      </c>
      <c r="AV209" s="14" t="s">
        <v>144</v>
      </c>
      <c r="AW209" s="14" t="s">
        <v>5</v>
      </c>
      <c r="AX209" s="14" t="s">
        <v>84</v>
      </c>
      <c r="AY209" s="157" t="s">
        <v>136</v>
      </c>
    </row>
    <row r="210" spans="2:65" s="1" customFormat="1" ht="33" customHeight="1">
      <c r="B210" s="29"/>
      <c r="C210" s="131" t="s">
        <v>8</v>
      </c>
      <c r="D210" s="131" t="s">
        <v>139</v>
      </c>
      <c r="E210" s="132" t="s">
        <v>555</v>
      </c>
      <c r="F210" s="133" t="s">
        <v>556</v>
      </c>
      <c r="G210" s="134" t="s">
        <v>352</v>
      </c>
      <c r="H210" s="135">
        <v>1</v>
      </c>
      <c r="I210" s="136">
        <v>0</v>
      </c>
      <c r="J210" s="136">
        <v>0</v>
      </c>
      <c r="K210" s="136">
        <f>ROUND(P210*H210,2)</f>
        <v>0</v>
      </c>
      <c r="L210" s="133" t="s">
        <v>1</v>
      </c>
      <c r="M210" s="29"/>
      <c r="N210" s="137" t="s">
        <v>1</v>
      </c>
      <c r="O210" s="138" t="s">
        <v>39</v>
      </c>
      <c r="P210" s="139">
        <f>I210+J210</f>
        <v>0</v>
      </c>
      <c r="Q210" s="139">
        <f>ROUND(I210*H210,2)</f>
        <v>0</v>
      </c>
      <c r="R210" s="139">
        <f>ROUND(J210*H210,2)</f>
        <v>0</v>
      </c>
      <c r="S210" s="140">
        <v>0.53</v>
      </c>
      <c r="T210" s="140">
        <f>S210*H210</f>
        <v>0.53</v>
      </c>
      <c r="U210" s="140">
        <v>4.4000000000000002E-4</v>
      </c>
      <c r="V210" s="140">
        <f>U210*H210</f>
        <v>4.4000000000000002E-4</v>
      </c>
      <c r="W210" s="140">
        <v>0</v>
      </c>
      <c r="X210" s="141">
        <f>W210*H210</f>
        <v>0</v>
      </c>
      <c r="AR210" s="142" t="s">
        <v>332</v>
      </c>
      <c r="AT210" s="142" t="s">
        <v>139</v>
      </c>
      <c r="AU210" s="142" t="s">
        <v>86</v>
      </c>
      <c r="AY210" s="17" t="s">
        <v>136</v>
      </c>
      <c r="BE210" s="143">
        <f>IF(O210="základní",K210,0)</f>
        <v>0</v>
      </c>
      <c r="BF210" s="143">
        <f>IF(O210="snížená",K210,0)</f>
        <v>0</v>
      </c>
      <c r="BG210" s="143">
        <f>IF(O210="zákl. přenesená",K210,0)</f>
        <v>0</v>
      </c>
      <c r="BH210" s="143">
        <f>IF(O210="sníž. přenesená",K210,0)</f>
        <v>0</v>
      </c>
      <c r="BI210" s="143">
        <f>IF(O210="nulová",K210,0)</f>
        <v>0</v>
      </c>
      <c r="BJ210" s="17" t="s">
        <v>84</v>
      </c>
      <c r="BK210" s="143">
        <f>ROUND(P210*H210,2)</f>
        <v>0</v>
      </c>
      <c r="BL210" s="17" t="s">
        <v>332</v>
      </c>
      <c r="BM210" s="142" t="s">
        <v>557</v>
      </c>
    </row>
    <row r="211" spans="2:65" s="13" customFormat="1">
      <c r="B211" s="150"/>
      <c r="D211" s="145" t="s">
        <v>146</v>
      </c>
      <c r="E211" s="151" t="s">
        <v>1</v>
      </c>
      <c r="F211" s="152" t="s">
        <v>84</v>
      </c>
      <c r="H211" s="153">
        <v>1</v>
      </c>
      <c r="M211" s="150"/>
      <c r="N211" s="154"/>
      <c r="X211" s="155"/>
      <c r="AT211" s="151" t="s">
        <v>146</v>
      </c>
      <c r="AU211" s="151" t="s">
        <v>86</v>
      </c>
      <c r="AV211" s="13" t="s">
        <v>86</v>
      </c>
      <c r="AW211" s="13" t="s">
        <v>5</v>
      </c>
      <c r="AX211" s="13" t="s">
        <v>76</v>
      </c>
      <c r="AY211" s="151" t="s">
        <v>136</v>
      </c>
    </row>
    <row r="212" spans="2:65" s="14" customFormat="1">
      <c r="B212" s="156"/>
      <c r="D212" s="145" t="s">
        <v>146</v>
      </c>
      <c r="E212" s="157" t="s">
        <v>1</v>
      </c>
      <c r="F212" s="158" t="s">
        <v>158</v>
      </c>
      <c r="H212" s="159">
        <v>1</v>
      </c>
      <c r="M212" s="156"/>
      <c r="N212" s="160"/>
      <c r="X212" s="161"/>
      <c r="AT212" s="157" t="s">
        <v>146</v>
      </c>
      <c r="AU212" s="157" t="s">
        <v>86</v>
      </c>
      <c r="AV212" s="14" t="s">
        <v>144</v>
      </c>
      <c r="AW212" s="14" t="s">
        <v>5</v>
      </c>
      <c r="AX212" s="14" t="s">
        <v>84</v>
      </c>
      <c r="AY212" s="157" t="s">
        <v>136</v>
      </c>
    </row>
    <row r="213" spans="2:65" s="1" customFormat="1" ht="33" customHeight="1">
      <c r="B213" s="29"/>
      <c r="C213" s="131" t="s">
        <v>381</v>
      </c>
      <c r="D213" s="131" t="s">
        <v>139</v>
      </c>
      <c r="E213" s="132" t="s">
        <v>558</v>
      </c>
      <c r="F213" s="133" t="s">
        <v>559</v>
      </c>
      <c r="G213" s="134" t="s">
        <v>352</v>
      </c>
      <c r="H213" s="135">
        <v>1</v>
      </c>
      <c r="I213" s="136">
        <v>0</v>
      </c>
      <c r="J213" s="136">
        <v>0</v>
      </c>
      <c r="K213" s="136">
        <f>ROUND(P213*H213,2)</f>
        <v>0</v>
      </c>
      <c r="L213" s="133" t="s">
        <v>1</v>
      </c>
      <c r="M213" s="29"/>
      <c r="N213" s="137" t="s">
        <v>1</v>
      </c>
      <c r="O213" s="138" t="s">
        <v>39</v>
      </c>
      <c r="P213" s="139">
        <f>I213+J213</f>
        <v>0</v>
      </c>
      <c r="Q213" s="139">
        <f>ROUND(I213*H213,2)</f>
        <v>0</v>
      </c>
      <c r="R213" s="139">
        <f>ROUND(J213*H213,2)</f>
        <v>0</v>
      </c>
      <c r="S213" s="140">
        <v>0.53</v>
      </c>
      <c r="T213" s="140">
        <f>S213*H213</f>
        <v>0.53</v>
      </c>
      <c r="U213" s="140">
        <v>4.4000000000000002E-4</v>
      </c>
      <c r="V213" s="140">
        <f>U213*H213</f>
        <v>4.4000000000000002E-4</v>
      </c>
      <c r="W213" s="140">
        <v>0</v>
      </c>
      <c r="X213" s="141">
        <f>W213*H213</f>
        <v>0</v>
      </c>
      <c r="AR213" s="142" t="s">
        <v>332</v>
      </c>
      <c r="AT213" s="142" t="s">
        <v>139</v>
      </c>
      <c r="AU213" s="142" t="s">
        <v>86</v>
      </c>
      <c r="AY213" s="17" t="s">
        <v>136</v>
      </c>
      <c r="BE213" s="143">
        <f>IF(O213="základní",K213,0)</f>
        <v>0</v>
      </c>
      <c r="BF213" s="143">
        <f>IF(O213="snížená",K213,0)</f>
        <v>0</v>
      </c>
      <c r="BG213" s="143">
        <f>IF(O213="zákl. přenesená",K213,0)</f>
        <v>0</v>
      </c>
      <c r="BH213" s="143">
        <f>IF(O213="sníž. přenesená",K213,0)</f>
        <v>0</v>
      </c>
      <c r="BI213" s="143">
        <f>IF(O213="nulová",K213,0)</f>
        <v>0</v>
      </c>
      <c r="BJ213" s="17" t="s">
        <v>84</v>
      </c>
      <c r="BK213" s="143">
        <f>ROUND(P213*H213,2)</f>
        <v>0</v>
      </c>
      <c r="BL213" s="17" t="s">
        <v>332</v>
      </c>
      <c r="BM213" s="142" t="s">
        <v>560</v>
      </c>
    </row>
    <row r="214" spans="2:65" s="13" customFormat="1">
      <c r="B214" s="150"/>
      <c r="D214" s="145" t="s">
        <v>146</v>
      </c>
      <c r="E214" s="151" t="s">
        <v>1</v>
      </c>
      <c r="F214" s="152" t="s">
        <v>84</v>
      </c>
      <c r="H214" s="153">
        <v>1</v>
      </c>
      <c r="M214" s="150"/>
      <c r="N214" s="154"/>
      <c r="X214" s="155"/>
      <c r="AT214" s="151" t="s">
        <v>146</v>
      </c>
      <c r="AU214" s="151" t="s">
        <v>86</v>
      </c>
      <c r="AV214" s="13" t="s">
        <v>86</v>
      </c>
      <c r="AW214" s="13" t="s">
        <v>5</v>
      </c>
      <c r="AX214" s="13" t="s">
        <v>76</v>
      </c>
      <c r="AY214" s="151" t="s">
        <v>136</v>
      </c>
    </row>
    <row r="215" spans="2:65" s="14" customFormat="1">
      <c r="B215" s="156"/>
      <c r="D215" s="145" t="s">
        <v>146</v>
      </c>
      <c r="E215" s="157" t="s">
        <v>1</v>
      </c>
      <c r="F215" s="158" t="s">
        <v>158</v>
      </c>
      <c r="H215" s="159">
        <v>1</v>
      </c>
      <c r="M215" s="156"/>
      <c r="N215" s="160"/>
      <c r="X215" s="161"/>
      <c r="AT215" s="157" t="s">
        <v>146</v>
      </c>
      <c r="AU215" s="157" t="s">
        <v>86</v>
      </c>
      <c r="AV215" s="14" t="s">
        <v>144</v>
      </c>
      <c r="AW215" s="14" t="s">
        <v>5</v>
      </c>
      <c r="AX215" s="14" t="s">
        <v>84</v>
      </c>
      <c r="AY215" s="157" t="s">
        <v>136</v>
      </c>
    </row>
    <row r="216" spans="2:65" s="1" customFormat="1" ht="33" customHeight="1">
      <c r="B216" s="29"/>
      <c r="C216" s="131" t="s">
        <v>392</v>
      </c>
      <c r="D216" s="131" t="s">
        <v>139</v>
      </c>
      <c r="E216" s="132" t="s">
        <v>561</v>
      </c>
      <c r="F216" s="133" t="s">
        <v>562</v>
      </c>
      <c r="G216" s="134" t="s">
        <v>502</v>
      </c>
      <c r="H216" s="135">
        <v>879.71799999999996</v>
      </c>
      <c r="I216" s="136">
        <v>0</v>
      </c>
      <c r="J216" s="136">
        <v>0</v>
      </c>
      <c r="K216" s="136">
        <f>ROUND(P216*H216,2)</f>
        <v>0</v>
      </c>
      <c r="L216" s="133" t="s">
        <v>143</v>
      </c>
      <c r="M216" s="29"/>
      <c r="N216" s="137" t="s">
        <v>1</v>
      </c>
      <c r="O216" s="138" t="s">
        <v>39</v>
      </c>
      <c r="P216" s="139">
        <f>I216+J216</f>
        <v>0</v>
      </c>
      <c r="Q216" s="139">
        <f>ROUND(I216*H216,2)</f>
        <v>0</v>
      </c>
      <c r="R216" s="139">
        <f>ROUND(J216*H216,2)</f>
        <v>0</v>
      </c>
      <c r="S216" s="140">
        <v>0</v>
      </c>
      <c r="T216" s="140">
        <f>S216*H216</f>
        <v>0</v>
      </c>
      <c r="U216" s="140">
        <v>0</v>
      </c>
      <c r="V216" s="140">
        <f>U216*H216</f>
        <v>0</v>
      </c>
      <c r="W216" s="140">
        <v>0</v>
      </c>
      <c r="X216" s="141">
        <f>W216*H216</f>
        <v>0</v>
      </c>
      <c r="AR216" s="142" t="s">
        <v>332</v>
      </c>
      <c r="AT216" s="142" t="s">
        <v>139</v>
      </c>
      <c r="AU216" s="142" t="s">
        <v>86</v>
      </c>
      <c r="AY216" s="17" t="s">
        <v>136</v>
      </c>
      <c r="BE216" s="143">
        <f>IF(O216="základní",K216,0)</f>
        <v>0</v>
      </c>
      <c r="BF216" s="143">
        <f>IF(O216="snížená",K216,0)</f>
        <v>0</v>
      </c>
      <c r="BG216" s="143">
        <f>IF(O216="zákl. přenesená",K216,0)</f>
        <v>0</v>
      </c>
      <c r="BH216" s="143">
        <f>IF(O216="sníž. přenesená",K216,0)</f>
        <v>0</v>
      </c>
      <c r="BI216" s="143">
        <f>IF(O216="nulová",K216,0)</f>
        <v>0</v>
      </c>
      <c r="BJ216" s="17" t="s">
        <v>84</v>
      </c>
      <c r="BK216" s="143">
        <f>ROUND(P216*H216,2)</f>
        <v>0</v>
      </c>
      <c r="BL216" s="17" t="s">
        <v>332</v>
      </c>
      <c r="BM216" s="142" t="s">
        <v>563</v>
      </c>
    </row>
    <row r="217" spans="2:65" s="11" customFormat="1" ht="22.9" customHeight="1">
      <c r="B217" s="119"/>
      <c r="D217" s="120" t="s">
        <v>75</v>
      </c>
      <c r="E217" s="129" t="s">
        <v>564</v>
      </c>
      <c r="F217" s="129" t="s">
        <v>565</v>
      </c>
      <c r="K217" s="130">
        <f>BK217</f>
        <v>0</v>
      </c>
      <c r="M217" s="119"/>
      <c r="N217" s="123"/>
      <c r="Q217" s="124">
        <f>SUM(Q218:Q222)</f>
        <v>0</v>
      </c>
      <c r="R217" s="124">
        <f>SUM(R218:R222)</f>
        <v>0</v>
      </c>
      <c r="T217" s="125">
        <f>SUM(T218:T222)</f>
        <v>12.412279999999999</v>
      </c>
      <c r="V217" s="125">
        <f>SUM(V218:V222)</f>
        <v>0</v>
      </c>
      <c r="X217" s="126">
        <f>SUM(X218:X222)</f>
        <v>0.27062839999999999</v>
      </c>
      <c r="AR217" s="120" t="s">
        <v>86</v>
      </c>
      <c r="AT217" s="127" t="s">
        <v>75</v>
      </c>
      <c r="AU217" s="127" t="s">
        <v>84</v>
      </c>
      <c r="AY217" s="120" t="s">
        <v>136</v>
      </c>
      <c r="BK217" s="128">
        <f>SUM(BK218:BK222)</f>
        <v>0</v>
      </c>
    </row>
    <row r="218" spans="2:65" s="1" customFormat="1" ht="24">
      <c r="B218" s="29"/>
      <c r="C218" s="131" t="s">
        <v>400</v>
      </c>
      <c r="D218" s="131" t="s">
        <v>139</v>
      </c>
      <c r="E218" s="132" t="s">
        <v>566</v>
      </c>
      <c r="F218" s="133" t="s">
        <v>567</v>
      </c>
      <c r="G218" s="134" t="s">
        <v>142</v>
      </c>
      <c r="H218" s="135">
        <v>101.74</v>
      </c>
      <c r="I218" s="136">
        <v>0</v>
      </c>
      <c r="J218" s="136">
        <v>0</v>
      </c>
      <c r="K218" s="136">
        <f>ROUND(P218*H218,2)</f>
        <v>0</v>
      </c>
      <c r="L218" s="133" t="s">
        <v>143</v>
      </c>
      <c r="M218" s="29"/>
      <c r="N218" s="137" t="s">
        <v>1</v>
      </c>
      <c r="O218" s="138" t="s">
        <v>39</v>
      </c>
      <c r="P218" s="139">
        <f>I218+J218</f>
        <v>0</v>
      </c>
      <c r="Q218" s="139">
        <f>ROUND(I218*H218,2)</f>
        <v>0</v>
      </c>
      <c r="R218" s="139">
        <f>ROUND(J218*H218,2)</f>
        <v>0</v>
      </c>
      <c r="S218" s="140">
        <v>0.122</v>
      </c>
      <c r="T218" s="140">
        <f>S218*H218</f>
        <v>12.412279999999999</v>
      </c>
      <c r="U218" s="140">
        <v>0</v>
      </c>
      <c r="V218" s="140">
        <f>U218*H218</f>
        <v>0</v>
      </c>
      <c r="W218" s="140">
        <v>2.66E-3</v>
      </c>
      <c r="X218" s="141">
        <f>W218*H218</f>
        <v>0.27062839999999999</v>
      </c>
      <c r="AR218" s="142" t="s">
        <v>332</v>
      </c>
      <c r="AT218" s="142" t="s">
        <v>139</v>
      </c>
      <c r="AU218" s="142" t="s">
        <v>86</v>
      </c>
      <c r="AY218" s="17" t="s">
        <v>136</v>
      </c>
      <c r="BE218" s="143">
        <f>IF(O218="základní",K218,0)</f>
        <v>0</v>
      </c>
      <c r="BF218" s="143">
        <f>IF(O218="snížená",K218,0)</f>
        <v>0</v>
      </c>
      <c r="BG218" s="143">
        <f>IF(O218="zákl. přenesená",K218,0)</f>
        <v>0</v>
      </c>
      <c r="BH218" s="143">
        <f>IF(O218="sníž. přenesená",K218,0)</f>
        <v>0</v>
      </c>
      <c r="BI218" s="143">
        <f>IF(O218="nulová",K218,0)</f>
        <v>0</v>
      </c>
      <c r="BJ218" s="17" t="s">
        <v>84</v>
      </c>
      <c r="BK218" s="143">
        <f>ROUND(P218*H218,2)</f>
        <v>0</v>
      </c>
      <c r="BL218" s="17" t="s">
        <v>332</v>
      </c>
      <c r="BM218" s="142" t="s">
        <v>568</v>
      </c>
    </row>
    <row r="219" spans="2:65" s="13" customFormat="1">
      <c r="B219" s="150"/>
      <c r="D219" s="145" t="s">
        <v>146</v>
      </c>
      <c r="E219" s="151" t="s">
        <v>1</v>
      </c>
      <c r="F219" s="152" t="s">
        <v>569</v>
      </c>
      <c r="H219" s="153">
        <v>72.14</v>
      </c>
      <c r="M219" s="150"/>
      <c r="N219" s="154"/>
      <c r="X219" s="155"/>
      <c r="AT219" s="151" t="s">
        <v>146</v>
      </c>
      <c r="AU219" s="151" t="s">
        <v>86</v>
      </c>
      <c r="AV219" s="13" t="s">
        <v>86</v>
      </c>
      <c r="AW219" s="13" t="s">
        <v>5</v>
      </c>
      <c r="AX219" s="13" t="s">
        <v>76</v>
      </c>
      <c r="AY219" s="151" t="s">
        <v>136</v>
      </c>
    </row>
    <row r="220" spans="2:65" s="13" customFormat="1">
      <c r="B220" s="150"/>
      <c r="D220" s="145" t="s">
        <v>146</v>
      </c>
      <c r="E220" s="151" t="s">
        <v>1</v>
      </c>
      <c r="F220" s="152" t="s">
        <v>570</v>
      </c>
      <c r="H220" s="153">
        <v>29.6</v>
      </c>
      <c r="M220" s="150"/>
      <c r="N220" s="154"/>
      <c r="X220" s="155"/>
      <c r="AT220" s="151" t="s">
        <v>146</v>
      </c>
      <c r="AU220" s="151" t="s">
        <v>86</v>
      </c>
      <c r="AV220" s="13" t="s">
        <v>86</v>
      </c>
      <c r="AW220" s="13" t="s">
        <v>5</v>
      </c>
      <c r="AX220" s="13" t="s">
        <v>76</v>
      </c>
      <c r="AY220" s="151" t="s">
        <v>136</v>
      </c>
    </row>
    <row r="221" spans="2:65" s="14" customFormat="1">
      <c r="B221" s="156"/>
      <c r="D221" s="145" t="s">
        <v>146</v>
      </c>
      <c r="E221" s="157" t="s">
        <v>1</v>
      </c>
      <c r="F221" s="158" t="s">
        <v>158</v>
      </c>
      <c r="H221" s="159">
        <v>101.74</v>
      </c>
      <c r="M221" s="156"/>
      <c r="N221" s="160"/>
      <c r="X221" s="161"/>
      <c r="AT221" s="157" t="s">
        <v>146</v>
      </c>
      <c r="AU221" s="157" t="s">
        <v>86</v>
      </c>
      <c r="AV221" s="14" t="s">
        <v>144</v>
      </c>
      <c r="AW221" s="14" t="s">
        <v>5</v>
      </c>
      <c r="AX221" s="14" t="s">
        <v>84</v>
      </c>
      <c r="AY221" s="157" t="s">
        <v>136</v>
      </c>
    </row>
    <row r="222" spans="2:65" s="1" customFormat="1" ht="33" customHeight="1">
      <c r="B222" s="29"/>
      <c r="C222" s="131" t="s">
        <v>408</v>
      </c>
      <c r="D222" s="131" t="s">
        <v>139</v>
      </c>
      <c r="E222" s="132" t="s">
        <v>571</v>
      </c>
      <c r="F222" s="133" t="s">
        <v>572</v>
      </c>
      <c r="G222" s="134" t="s">
        <v>502</v>
      </c>
      <c r="H222" s="135">
        <v>76.915000000000006</v>
      </c>
      <c r="I222" s="136">
        <v>0</v>
      </c>
      <c r="J222" s="136">
        <v>0</v>
      </c>
      <c r="K222" s="136">
        <f>ROUND(P222*H222,2)</f>
        <v>0</v>
      </c>
      <c r="L222" s="133" t="s">
        <v>143</v>
      </c>
      <c r="M222" s="29"/>
      <c r="N222" s="137" t="s">
        <v>1</v>
      </c>
      <c r="O222" s="138" t="s">
        <v>39</v>
      </c>
      <c r="P222" s="139">
        <f>I222+J222</f>
        <v>0</v>
      </c>
      <c r="Q222" s="139">
        <f>ROUND(I222*H222,2)</f>
        <v>0</v>
      </c>
      <c r="R222" s="139">
        <f>ROUND(J222*H222,2)</f>
        <v>0</v>
      </c>
      <c r="S222" s="140">
        <v>0</v>
      </c>
      <c r="T222" s="140">
        <f>S222*H222</f>
        <v>0</v>
      </c>
      <c r="U222" s="140">
        <v>0</v>
      </c>
      <c r="V222" s="140">
        <f>U222*H222</f>
        <v>0</v>
      </c>
      <c r="W222" s="140">
        <v>0</v>
      </c>
      <c r="X222" s="141">
        <f>W222*H222</f>
        <v>0</v>
      </c>
      <c r="AR222" s="142" t="s">
        <v>332</v>
      </c>
      <c r="AT222" s="142" t="s">
        <v>139</v>
      </c>
      <c r="AU222" s="142" t="s">
        <v>86</v>
      </c>
      <c r="AY222" s="17" t="s">
        <v>136</v>
      </c>
      <c r="BE222" s="143">
        <f>IF(O222="základní",K222,0)</f>
        <v>0</v>
      </c>
      <c r="BF222" s="143">
        <f>IF(O222="snížená",K222,0)</f>
        <v>0</v>
      </c>
      <c r="BG222" s="143">
        <f>IF(O222="zákl. přenesená",K222,0)</f>
        <v>0</v>
      </c>
      <c r="BH222" s="143">
        <f>IF(O222="sníž. přenesená",K222,0)</f>
        <v>0</v>
      </c>
      <c r="BI222" s="143">
        <f>IF(O222="nulová",K222,0)</f>
        <v>0</v>
      </c>
      <c r="BJ222" s="17" t="s">
        <v>84</v>
      </c>
      <c r="BK222" s="143">
        <f>ROUND(P222*H222,2)</f>
        <v>0</v>
      </c>
      <c r="BL222" s="17" t="s">
        <v>332</v>
      </c>
      <c r="BM222" s="142" t="s">
        <v>573</v>
      </c>
    </row>
    <row r="223" spans="2:65" s="11" customFormat="1" ht="22.9" customHeight="1">
      <c r="B223" s="119"/>
      <c r="D223" s="120" t="s">
        <v>75</v>
      </c>
      <c r="E223" s="129" t="s">
        <v>448</v>
      </c>
      <c r="F223" s="129" t="s">
        <v>449</v>
      </c>
      <c r="K223" s="130">
        <f>BK223</f>
        <v>0</v>
      </c>
      <c r="M223" s="119"/>
      <c r="N223" s="123"/>
      <c r="Q223" s="124">
        <f>SUM(Q224:Q245)</f>
        <v>0</v>
      </c>
      <c r="R223" s="124">
        <f>SUM(R224:R245)</f>
        <v>0</v>
      </c>
      <c r="T223" s="125">
        <f>SUM(T224:T245)</f>
        <v>76.818894999999998</v>
      </c>
      <c r="V223" s="125">
        <f>SUM(V224:V245)</f>
        <v>1.3113707200000002</v>
      </c>
      <c r="X223" s="126">
        <f>SUM(X224:X245)</f>
        <v>0</v>
      </c>
      <c r="AR223" s="120" t="s">
        <v>86</v>
      </c>
      <c r="AT223" s="127" t="s">
        <v>75</v>
      </c>
      <c r="AU223" s="127" t="s">
        <v>84</v>
      </c>
      <c r="AY223" s="120" t="s">
        <v>136</v>
      </c>
      <c r="BK223" s="128">
        <f>SUM(BK224:BK245)</f>
        <v>0</v>
      </c>
    </row>
    <row r="224" spans="2:65" s="1" customFormat="1" ht="16.5" customHeight="1">
      <c r="B224" s="29"/>
      <c r="C224" s="131" t="s">
        <v>441</v>
      </c>
      <c r="D224" s="131" t="s">
        <v>139</v>
      </c>
      <c r="E224" s="132" t="s">
        <v>574</v>
      </c>
      <c r="F224" s="133" t="s">
        <v>575</v>
      </c>
      <c r="G224" s="134" t="s">
        <v>142</v>
      </c>
      <c r="H224" s="135">
        <v>92.137</v>
      </c>
      <c r="I224" s="136">
        <v>0</v>
      </c>
      <c r="J224" s="136">
        <v>0</v>
      </c>
      <c r="K224" s="136">
        <f>ROUND(P224*H224,2)</f>
        <v>0</v>
      </c>
      <c r="L224" s="133" t="s">
        <v>1</v>
      </c>
      <c r="M224" s="29"/>
      <c r="N224" s="137" t="s">
        <v>1</v>
      </c>
      <c r="O224" s="138" t="s">
        <v>39</v>
      </c>
      <c r="P224" s="139">
        <f>I224+J224</f>
        <v>0</v>
      </c>
      <c r="Q224" s="139">
        <f>ROUND(I224*H224,2)</f>
        <v>0</v>
      </c>
      <c r="R224" s="139">
        <f>ROUND(J224*H224,2)</f>
        <v>0</v>
      </c>
      <c r="S224" s="140">
        <v>0.52</v>
      </c>
      <c r="T224" s="140">
        <f>S224*H224</f>
        <v>47.911239999999999</v>
      </c>
      <c r="U224" s="140">
        <v>3.6000000000000002E-4</v>
      </c>
      <c r="V224" s="140">
        <f>U224*H224</f>
        <v>3.3169320000000002E-2</v>
      </c>
      <c r="W224" s="140">
        <v>0</v>
      </c>
      <c r="X224" s="141">
        <f>W224*H224</f>
        <v>0</v>
      </c>
      <c r="AR224" s="142" t="s">
        <v>332</v>
      </c>
      <c r="AT224" s="142" t="s">
        <v>139</v>
      </c>
      <c r="AU224" s="142" t="s">
        <v>86</v>
      </c>
      <c r="AY224" s="17" t="s">
        <v>136</v>
      </c>
      <c r="BE224" s="143">
        <f>IF(O224="základní",K224,0)</f>
        <v>0</v>
      </c>
      <c r="BF224" s="143">
        <f>IF(O224="snížená",K224,0)</f>
        <v>0</v>
      </c>
      <c r="BG224" s="143">
        <f>IF(O224="zákl. přenesená",K224,0)</f>
        <v>0</v>
      </c>
      <c r="BH224" s="143">
        <f>IF(O224="sníž. přenesená",K224,0)</f>
        <v>0</v>
      </c>
      <c r="BI224" s="143">
        <f>IF(O224="nulová",K224,0)</f>
        <v>0</v>
      </c>
      <c r="BJ224" s="17" t="s">
        <v>84</v>
      </c>
      <c r="BK224" s="143">
        <f>ROUND(P224*H224,2)</f>
        <v>0</v>
      </c>
      <c r="BL224" s="17" t="s">
        <v>332</v>
      </c>
      <c r="BM224" s="142" t="s">
        <v>576</v>
      </c>
    </row>
    <row r="225" spans="2:65" s="12" customFormat="1">
      <c r="B225" s="144"/>
      <c r="D225" s="145" t="s">
        <v>146</v>
      </c>
      <c r="E225" s="146" t="s">
        <v>1</v>
      </c>
      <c r="F225" s="147" t="s">
        <v>577</v>
      </c>
      <c r="H225" s="146" t="s">
        <v>1</v>
      </c>
      <c r="M225" s="144"/>
      <c r="N225" s="148"/>
      <c r="X225" s="149"/>
      <c r="AT225" s="146" t="s">
        <v>146</v>
      </c>
      <c r="AU225" s="146" t="s">
        <v>86</v>
      </c>
      <c r="AV225" s="12" t="s">
        <v>84</v>
      </c>
      <c r="AW225" s="12" t="s">
        <v>5</v>
      </c>
      <c r="AX225" s="12" t="s">
        <v>76</v>
      </c>
      <c r="AY225" s="146" t="s">
        <v>136</v>
      </c>
    </row>
    <row r="226" spans="2:65" s="13" customFormat="1">
      <c r="B226" s="150"/>
      <c r="D226" s="145" t="s">
        <v>146</v>
      </c>
      <c r="E226" s="151" t="s">
        <v>1</v>
      </c>
      <c r="F226" s="152" t="s">
        <v>578</v>
      </c>
      <c r="H226" s="153">
        <v>62.167000000000002</v>
      </c>
      <c r="M226" s="150"/>
      <c r="N226" s="154"/>
      <c r="X226" s="155"/>
      <c r="AT226" s="151" t="s">
        <v>146</v>
      </c>
      <c r="AU226" s="151" t="s">
        <v>86</v>
      </c>
      <c r="AV226" s="13" t="s">
        <v>86</v>
      </c>
      <c r="AW226" s="13" t="s">
        <v>5</v>
      </c>
      <c r="AX226" s="13" t="s">
        <v>76</v>
      </c>
      <c r="AY226" s="151" t="s">
        <v>136</v>
      </c>
    </row>
    <row r="227" spans="2:65" s="12" customFormat="1">
      <c r="B227" s="144"/>
      <c r="D227" s="145" t="s">
        <v>146</v>
      </c>
      <c r="E227" s="146" t="s">
        <v>1</v>
      </c>
      <c r="F227" s="147" t="s">
        <v>579</v>
      </c>
      <c r="H227" s="146" t="s">
        <v>1</v>
      </c>
      <c r="M227" s="144"/>
      <c r="N227" s="148"/>
      <c r="X227" s="149"/>
      <c r="AT227" s="146" t="s">
        <v>146</v>
      </c>
      <c r="AU227" s="146" t="s">
        <v>86</v>
      </c>
      <c r="AV227" s="12" t="s">
        <v>84</v>
      </c>
      <c r="AW227" s="12" t="s">
        <v>5</v>
      </c>
      <c r="AX227" s="12" t="s">
        <v>76</v>
      </c>
      <c r="AY227" s="146" t="s">
        <v>136</v>
      </c>
    </row>
    <row r="228" spans="2:65" s="13" customFormat="1">
      <c r="B228" s="150"/>
      <c r="D228" s="145" t="s">
        <v>146</v>
      </c>
      <c r="E228" s="151" t="s">
        <v>1</v>
      </c>
      <c r="F228" s="152" t="s">
        <v>580</v>
      </c>
      <c r="H228" s="153">
        <v>29.97</v>
      </c>
      <c r="M228" s="150"/>
      <c r="N228" s="154"/>
      <c r="X228" s="155"/>
      <c r="AT228" s="151" t="s">
        <v>146</v>
      </c>
      <c r="AU228" s="151" t="s">
        <v>86</v>
      </c>
      <c r="AV228" s="13" t="s">
        <v>86</v>
      </c>
      <c r="AW228" s="13" t="s">
        <v>5</v>
      </c>
      <c r="AX228" s="13" t="s">
        <v>76</v>
      </c>
      <c r="AY228" s="151" t="s">
        <v>136</v>
      </c>
    </row>
    <row r="229" spans="2:65" s="14" customFormat="1">
      <c r="B229" s="156"/>
      <c r="D229" s="145" t="s">
        <v>146</v>
      </c>
      <c r="E229" s="157" t="s">
        <v>1</v>
      </c>
      <c r="F229" s="158" t="s">
        <v>158</v>
      </c>
      <c r="H229" s="159">
        <v>92.137</v>
      </c>
      <c r="M229" s="156"/>
      <c r="N229" s="160"/>
      <c r="X229" s="161"/>
      <c r="AT229" s="157" t="s">
        <v>146</v>
      </c>
      <c r="AU229" s="157" t="s">
        <v>86</v>
      </c>
      <c r="AV229" s="14" t="s">
        <v>144</v>
      </c>
      <c r="AW229" s="14" t="s">
        <v>5</v>
      </c>
      <c r="AX229" s="14" t="s">
        <v>84</v>
      </c>
      <c r="AY229" s="157" t="s">
        <v>136</v>
      </c>
    </row>
    <row r="230" spans="2:65" s="1" customFormat="1" ht="24.2" customHeight="1">
      <c r="B230" s="29"/>
      <c r="C230" s="181" t="s">
        <v>450</v>
      </c>
      <c r="D230" s="181" t="s">
        <v>494</v>
      </c>
      <c r="E230" s="182" t="s">
        <v>581</v>
      </c>
      <c r="F230" s="183" t="s">
        <v>582</v>
      </c>
      <c r="G230" s="184" t="s">
        <v>142</v>
      </c>
      <c r="H230" s="185">
        <v>104.39100000000001</v>
      </c>
      <c r="I230" s="186">
        <v>0</v>
      </c>
      <c r="J230" s="187"/>
      <c r="K230" s="186">
        <f>ROUND(P230*H230,2)</f>
        <v>0</v>
      </c>
      <c r="L230" s="183" t="s">
        <v>1</v>
      </c>
      <c r="M230" s="188"/>
      <c r="N230" s="189" t="s">
        <v>1</v>
      </c>
      <c r="O230" s="138" t="s">
        <v>39</v>
      </c>
      <c r="P230" s="139">
        <f>I230+J230</f>
        <v>0</v>
      </c>
      <c r="Q230" s="139">
        <f>ROUND(I230*H230,2)</f>
        <v>0</v>
      </c>
      <c r="R230" s="139">
        <f>ROUND(J230*H230,2)</f>
        <v>0</v>
      </c>
      <c r="S230" s="140">
        <v>0</v>
      </c>
      <c r="T230" s="140">
        <f>S230*H230</f>
        <v>0</v>
      </c>
      <c r="U230" s="140">
        <v>6.9300000000000004E-3</v>
      </c>
      <c r="V230" s="140">
        <f>U230*H230</f>
        <v>0.72342963000000005</v>
      </c>
      <c r="W230" s="140">
        <v>0</v>
      </c>
      <c r="X230" s="141">
        <f>W230*H230</f>
        <v>0</v>
      </c>
      <c r="AR230" s="142" t="s">
        <v>497</v>
      </c>
      <c r="AT230" s="142" t="s">
        <v>494</v>
      </c>
      <c r="AU230" s="142" t="s">
        <v>86</v>
      </c>
      <c r="AY230" s="17" t="s">
        <v>136</v>
      </c>
      <c r="BE230" s="143">
        <f>IF(O230="základní",K230,0)</f>
        <v>0</v>
      </c>
      <c r="BF230" s="143">
        <f>IF(O230="snížená",K230,0)</f>
        <v>0</v>
      </c>
      <c r="BG230" s="143">
        <f>IF(O230="zákl. přenesená",K230,0)</f>
        <v>0</v>
      </c>
      <c r="BH230" s="143">
        <f>IF(O230="sníž. přenesená",K230,0)</f>
        <v>0</v>
      </c>
      <c r="BI230" s="143">
        <f>IF(O230="nulová",K230,0)</f>
        <v>0</v>
      </c>
      <c r="BJ230" s="17" t="s">
        <v>84</v>
      </c>
      <c r="BK230" s="143">
        <f>ROUND(P230*H230,2)</f>
        <v>0</v>
      </c>
      <c r="BL230" s="17" t="s">
        <v>332</v>
      </c>
      <c r="BM230" s="142" t="s">
        <v>583</v>
      </c>
    </row>
    <row r="231" spans="2:65" s="12" customFormat="1">
      <c r="B231" s="144"/>
      <c r="D231" s="145" t="s">
        <v>146</v>
      </c>
      <c r="E231" s="146" t="s">
        <v>1</v>
      </c>
      <c r="F231" s="147" t="s">
        <v>577</v>
      </c>
      <c r="H231" s="146" t="s">
        <v>1</v>
      </c>
      <c r="M231" s="144"/>
      <c r="N231" s="148"/>
      <c r="X231" s="149"/>
      <c r="AT231" s="146" t="s">
        <v>146</v>
      </c>
      <c r="AU231" s="146" t="s">
        <v>86</v>
      </c>
      <c r="AV231" s="12" t="s">
        <v>84</v>
      </c>
      <c r="AW231" s="12" t="s">
        <v>5</v>
      </c>
      <c r="AX231" s="12" t="s">
        <v>76</v>
      </c>
      <c r="AY231" s="146" t="s">
        <v>136</v>
      </c>
    </row>
    <row r="232" spans="2:65" s="13" customFormat="1">
      <c r="B232" s="150"/>
      <c r="D232" s="145" t="s">
        <v>146</v>
      </c>
      <c r="E232" s="151" t="s">
        <v>1</v>
      </c>
      <c r="F232" s="152" t="s">
        <v>578</v>
      </c>
      <c r="H232" s="153">
        <v>62.167000000000002</v>
      </c>
      <c r="M232" s="150"/>
      <c r="N232" s="154"/>
      <c r="X232" s="155"/>
      <c r="AT232" s="151" t="s">
        <v>146</v>
      </c>
      <c r="AU232" s="151" t="s">
        <v>86</v>
      </c>
      <c r="AV232" s="13" t="s">
        <v>86</v>
      </c>
      <c r="AW232" s="13" t="s">
        <v>5</v>
      </c>
      <c r="AX232" s="13" t="s">
        <v>76</v>
      </c>
      <c r="AY232" s="151" t="s">
        <v>136</v>
      </c>
    </row>
    <row r="233" spans="2:65" s="12" customFormat="1">
      <c r="B233" s="144"/>
      <c r="D233" s="145" t="s">
        <v>146</v>
      </c>
      <c r="E233" s="146" t="s">
        <v>1</v>
      </c>
      <c r="F233" s="147" t="s">
        <v>579</v>
      </c>
      <c r="H233" s="146" t="s">
        <v>1</v>
      </c>
      <c r="M233" s="144"/>
      <c r="N233" s="148"/>
      <c r="X233" s="149"/>
      <c r="AT233" s="146" t="s">
        <v>146</v>
      </c>
      <c r="AU233" s="146" t="s">
        <v>86</v>
      </c>
      <c r="AV233" s="12" t="s">
        <v>84</v>
      </c>
      <c r="AW233" s="12" t="s">
        <v>5</v>
      </c>
      <c r="AX233" s="12" t="s">
        <v>76</v>
      </c>
      <c r="AY233" s="146" t="s">
        <v>136</v>
      </c>
    </row>
    <row r="234" spans="2:65" s="13" customFormat="1">
      <c r="B234" s="150"/>
      <c r="D234" s="145" t="s">
        <v>146</v>
      </c>
      <c r="E234" s="151" t="s">
        <v>1</v>
      </c>
      <c r="F234" s="152" t="s">
        <v>580</v>
      </c>
      <c r="H234" s="153">
        <v>29.97</v>
      </c>
      <c r="M234" s="150"/>
      <c r="N234" s="154"/>
      <c r="X234" s="155"/>
      <c r="AT234" s="151" t="s">
        <v>146</v>
      </c>
      <c r="AU234" s="151" t="s">
        <v>86</v>
      </c>
      <c r="AV234" s="13" t="s">
        <v>86</v>
      </c>
      <c r="AW234" s="13" t="s">
        <v>5</v>
      </c>
      <c r="AX234" s="13" t="s">
        <v>76</v>
      </c>
      <c r="AY234" s="151" t="s">
        <v>136</v>
      </c>
    </row>
    <row r="235" spans="2:65" s="14" customFormat="1">
      <c r="B235" s="156"/>
      <c r="D235" s="145" t="s">
        <v>146</v>
      </c>
      <c r="E235" s="157" t="s">
        <v>1</v>
      </c>
      <c r="F235" s="158" t="s">
        <v>158</v>
      </c>
      <c r="H235" s="159">
        <v>92.137</v>
      </c>
      <c r="M235" s="156"/>
      <c r="N235" s="160"/>
      <c r="X235" s="161"/>
      <c r="AT235" s="157" t="s">
        <v>146</v>
      </c>
      <c r="AU235" s="157" t="s">
        <v>86</v>
      </c>
      <c r="AV235" s="14" t="s">
        <v>144</v>
      </c>
      <c r="AW235" s="14" t="s">
        <v>5</v>
      </c>
      <c r="AX235" s="14" t="s">
        <v>84</v>
      </c>
      <c r="AY235" s="157" t="s">
        <v>136</v>
      </c>
    </row>
    <row r="236" spans="2:65" s="13" customFormat="1">
      <c r="B236" s="150"/>
      <c r="D236" s="145" t="s">
        <v>146</v>
      </c>
      <c r="F236" s="152" t="s">
        <v>584</v>
      </c>
      <c r="H236" s="153">
        <v>104.39100000000001</v>
      </c>
      <c r="M236" s="150"/>
      <c r="N236" s="154"/>
      <c r="X236" s="155"/>
      <c r="AT236" s="151" t="s">
        <v>146</v>
      </c>
      <c r="AU236" s="151" t="s">
        <v>86</v>
      </c>
      <c r="AV236" s="13" t="s">
        <v>86</v>
      </c>
      <c r="AW236" s="13" t="s">
        <v>4</v>
      </c>
      <c r="AX236" s="13" t="s">
        <v>84</v>
      </c>
      <c r="AY236" s="151" t="s">
        <v>136</v>
      </c>
    </row>
    <row r="237" spans="2:65" s="1" customFormat="1" ht="33" customHeight="1">
      <c r="B237" s="29"/>
      <c r="C237" s="131" t="s">
        <v>585</v>
      </c>
      <c r="D237" s="131" t="s">
        <v>139</v>
      </c>
      <c r="E237" s="132" t="s">
        <v>586</v>
      </c>
      <c r="F237" s="133" t="s">
        <v>587</v>
      </c>
      <c r="G237" s="134" t="s">
        <v>142</v>
      </c>
      <c r="H237" s="135">
        <v>62.167000000000002</v>
      </c>
      <c r="I237" s="136">
        <v>0</v>
      </c>
      <c r="J237" s="136">
        <v>0</v>
      </c>
      <c r="K237" s="136">
        <f>ROUND(P237*H237,2)</f>
        <v>0</v>
      </c>
      <c r="L237" s="133" t="s">
        <v>1</v>
      </c>
      <c r="M237" s="29"/>
      <c r="N237" s="137" t="s">
        <v>1</v>
      </c>
      <c r="O237" s="138" t="s">
        <v>39</v>
      </c>
      <c r="P237" s="139">
        <f>I237+J237</f>
        <v>0</v>
      </c>
      <c r="Q237" s="139">
        <f>ROUND(I237*H237,2)</f>
        <v>0</v>
      </c>
      <c r="R237" s="139">
        <f>ROUND(J237*H237,2)</f>
        <v>0</v>
      </c>
      <c r="S237" s="140">
        <v>0.46500000000000002</v>
      </c>
      <c r="T237" s="140">
        <f>S237*H237</f>
        <v>28.907655000000002</v>
      </c>
      <c r="U237" s="140">
        <v>3.1E-4</v>
      </c>
      <c r="V237" s="140">
        <f>U237*H237</f>
        <v>1.9271770000000001E-2</v>
      </c>
      <c r="W237" s="140">
        <v>0</v>
      </c>
      <c r="X237" s="141">
        <f>W237*H237</f>
        <v>0</v>
      </c>
      <c r="AR237" s="142" t="s">
        <v>332</v>
      </c>
      <c r="AT237" s="142" t="s">
        <v>139</v>
      </c>
      <c r="AU237" s="142" t="s">
        <v>86</v>
      </c>
      <c r="AY237" s="17" t="s">
        <v>136</v>
      </c>
      <c r="BE237" s="143">
        <f>IF(O237="základní",K237,0)</f>
        <v>0</v>
      </c>
      <c r="BF237" s="143">
        <f>IF(O237="snížená",K237,0)</f>
        <v>0</v>
      </c>
      <c r="BG237" s="143">
        <f>IF(O237="zákl. přenesená",K237,0)</f>
        <v>0</v>
      </c>
      <c r="BH237" s="143">
        <f>IF(O237="sníž. přenesená",K237,0)</f>
        <v>0</v>
      </c>
      <c r="BI237" s="143">
        <f>IF(O237="nulová",K237,0)</f>
        <v>0</v>
      </c>
      <c r="BJ237" s="17" t="s">
        <v>84</v>
      </c>
      <c r="BK237" s="143">
        <f>ROUND(P237*H237,2)</f>
        <v>0</v>
      </c>
      <c r="BL237" s="17" t="s">
        <v>332</v>
      </c>
      <c r="BM237" s="142" t="s">
        <v>588</v>
      </c>
    </row>
    <row r="238" spans="2:65" s="12" customFormat="1">
      <c r="B238" s="144"/>
      <c r="D238" s="145" t="s">
        <v>146</v>
      </c>
      <c r="E238" s="146" t="s">
        <v>1</v>
      </c>
      <c r="F238" s="147" t="s">
        <v>577</v>
      </c>
      <c r="H238" s="146" t="s">
        <v>1</v>
      </c>
      <c r="M238" s="144"/>
      <c r="N238" s="148"/>
      <c r="X238" s="149"/>
      <c r="AT238" s="146" t="s">
        <v>146</v>
      </c>
      <c r="AU238" s="146" t="s">
        <v>86</v>
      </c>
      <c r="AV238" s="12" t="s">
        <v>84</v>
      </c>
      <c r="AW238" s="12" t="s">
        <v>5</v>
      </c>
      <c r="AX238" s="12" t="s">
        <v>76</v>
      </c>
      <c r="AY238" s="146" t="s">
        <v>136</v>
      </c>
    </row>
    <row r="239" spans="2:65" s="13" customFormat="1">
      <c r="B239" s="150"/>
      <c r="D239" s="145" t="s">
        <v>146</v>
      </c>
      <c r="E239" s="151" t="s">
        <v>1</v>
      </c>
      <c r="F239" s="152" t="s">
        <v>578</v>
      </c>
      <c r="H239" s="153">
        <v>62.167000000000002</v>
      </c>
      <c r="M239" s="150"/>
      <c r="N239" s="154"/>
      <c r="X239" s="155"/>
      <c r="AT239" s="151" t="s">
        <v>146</v>
      </c>
      <c r="AU239" s="151" t="s">
        <v>86</v>
      </c>
      <c r="AV239" s="13" t="s">
        <v>86</v>
      </c>
      <c r="AW239" s="13" t="s">
        <v>5</v>
      </c>
      <c r="AX239" s="13" t="s">
        <v>76</v>
      </c>
      <c r="AY239" s="151" t="s">
        <v>136</v>
      </c>
    </row>
    <row r="240" spans="2:65" s="14" customFormat="1">
      <c r="B240" s="156"/>
      <c r="D240" s="145" t="s">
        <v>146</v>
      </c>
      <c r="E240" s="157" t="s">
        <v>1</v>
      </c>
      <c r="F240" s="158" t="s">
        <v>158</v>
      </c>
      <c r="H240" s="159">
        <v>62.167000000000002</v>
      </c>
      <c r="M240" s="156"/>
      <c r="N240" s="160"/>
      <c r="X240" s="161"/>
      <c r="AT240" s="157" t="s">
        <v>146</v>
      </c>
      <c r="AU240" s="157" t="s">
        <v>86</v>
      </c>
      <c r="AV240" s="14" t="s">
        <v>144</v>
      </c>
      <c r="AW240" s="14" t="s">
        <v>5</v>
      </c>
      <c r="AX240" s="14" t="s">
        <v>84</v>
      </c>
      <c r="AY240" s="157" t="s">
        <v>136</v>
      </c>
    </row>
    <row r="241" spans="2:65" s="1" customFormat="1" ht="24.2" customHeight="1">
      <c r="B241" s="29"/>
      <c r="C241" s="181" t="s">
        <v>589</v>
      </c>
      <c r="D241" s="181" t="s">
        <v>494</v>
      </c>
      <c r="E241" s="182" t="s">
        <v>590</v>
      </c>
      <c r="F241" s="183" t="s">
        <v>591</v>
      </c>
      <c r="G241" s="184" t="s">
        <v>286</v>
      </c>
      <c r="H241" s="185">
        <v>107.1</v>
      </c>
      <c r="I241" s="186">
        <v>0</v>
      </c>
      <c r="J241" s="187"/>
      <c r="K241" s="186">
        <f>ROUND(P241*H241,2)</f>
        <v>0</v>
      </c>
      <c r="L241" s="183" t="s">
        <v>1</v>
      </c>
      <c r="M241" s="188"/>
      <c r="N241" s="189" t="s">
        <v>1</v>
      </c>
      <c r="O241" s="138" t="s">
        <v>39</v>
      </c>
      <c r="P241" s="139">
        <f>I241+J241</f>
        <v>0</v>
      </c>
      <c r="Q241" s="139">
        <f>ROUND(I241*H241,2)</f>
        <v>0</v>
      </c>
      <c r="R241" s="139">
        <f>ROUND(J241*H241,2)</f>
        <v>0</v>
      </c>
      <c r="S241" s="140">
        <v>0</v>
      </c>
      <c r="T241" s="140">
        <f>S241*H241</f>
        <v>0</v>
      </c>
      <c r="U241" s="140">
        <v>5.0000000000000001E-3</v>
      </c>
      <c r="V241" s="140">
        <f>U241*H241</f>
        <v>0.53549999999999998</v>
      </c>
      <c r="W241" s="140">
        <v>0</v>
      </c>
      <c r="X241" s="141">
        <f>W241*H241</f>
        <v>0</v>
      </c>
      <c r="AR241" s="142" t="s">
        <v>497</v>
      </c>
      <c r="AT241" s="142" t="s">
        <v>494</v>
      </c>
      <c r="AU241" s="142" t="s">
        <v>86</v>
      </c>
      <c r="AY241" s="17" t="s">
        <v>136</v>
      </c>
      <c r="BE241" s="143">
        <f>IF(O241="základní",K241,0)</f>
        <v>0</v>
      </c>
      <c r="BF241" s="143">
        <f>IF(O241="snížená",K241,0)</f>
        <v>0</v>
      </c>
      <c r="BG241" s="143">
        <f>IF(O241="zákl. přenesená",K241,0)</f>
        <v>0</v>
      </c>
      <c r="BH241" s="143">
        <f>IF(O241="sníž. přenesená",K241,0)</f>
        <v>0</v>
      </c>
      <c r="BI241" s="143">
        <f>IF(O241="nulová",K241,0)</f>
        <v>0</v>
      </c>
      <c r="BJ241" s="17" t="s">
        <v>84</v>
      </c>
      <c r="BK241" s="143">
        <f>ROUND(P241*H241,2)</f>
        <v>0</v>
      </c>
      <c r="BL241" s="17" t="s">
        <v>332</v>
      </c>
      <c r="BM241" s="142" t="s">
        <v>592</v>
      </c>
    </row>
    <row r="242" spans="2:65" s="13" customFormat="1">
      <c r="B242" s="150"/>
      <c r="D242" s="145" t="s">
        <v>146</v>
      </c>
      <c r="E242" s="151" t="s">
        <v>1</v>
      </c>
      <c r="F242" s="152" t="s">
        <v>593</v>
      </c>
      <c r="H242" s="153">
        <v>105</v>
      </c>
      <c r="M242" s="150"/>
      <c r="N242" s="154"/>
      <c r="X242" s="155"/>
      <c r="AT242" s="151" t="s">
        <v>146</v>
      </c>
      <c r="AU242" s="151" t="s">
        <v>86</v>
      </c>
      <c r="AV242" s="13" t="s">
        <v>86</v>
      </c>
      <c r="AW242" s="13" t="s">
        <v>5</v>
      </c>
      <c r="AX242" s="13" t="s">
        <v>76</v>
      </c>
      <c r="AY242" s="151" t="s">
        <v>136</v>
      </c>
    </row>
    <row r="243" spans="2:65" s="14" customFormat="1">
      <c r="B243" s="156"/>
      <c r="D243" s="145" t="s">
        <v>146</v>
      </c>
      <c r="E243" s="157" t="s">
        <v>1</v>
      </c>
      <c r="F243" s="158" t="s">
        <v>158</v>
      </c>
      <c r="H243" s="159">
        <v>105</v>
      </c>
      <c r="M243" s="156"/>
      <c r="N243" s="160"/>
      <c r="X243" s="161"/>
      <c r="AT243" s="157" t="s">
        <v>146</v>
      </c>
      <c r="AU243" s="157" t="s">
        <v>86</v>
      </c>
      <c r="AV243" s="14" t="s">
        <v>144</v>
      </c>
      <c r="AW243" s="14" t="s">
        <v>5</v>
      </c>
      <c r="AX243" s="14" t="s">
        <v>84</v>
      </c>
      <c r="AY243" s="157" t="s">
        <v>136</v>
      </c>
    </row>
    <row r="244" spans="2:65" s="13" customFormat="1">
      <c r="B244" s="150"/>
      <c r="D244" s="145" t="s">
        <v>146</v>
      </c>
      <c r="F244" s="152" t="s">
        <v>594</v>
      </c>
      <c r="H244" s="153">
        <v>107.1</v>
      </c>
      <c r="M244" s="150"/>
      <c r="N244" s="154"/>
      <c r="X244" s="155"/>
      <c r="AT244" s="151" t="s">
        <v>146</v>
      </c>
      <c r="AU244" s="151" t="s">
        <v>86</v>
      </c>
      <c r="AV244" s="13" t="s">
        <v>86</v>
      </c>
      <c r="AW244" s="13" t="s">
        <v>4</v>
      </c>
      <c r="AX244" s="13" t="s">
        <v>84</v>
      </c>
      <c r="AY244" s="151" t="s">
        <v>136</v>
      </c>
    </row>
    <row r="245" spans="2:65" s="1" customFormat="1" ht="33" customHeight="1">
      <c r="B245" s="29"/>
      <c r="C245" s="131" t="s">
        <v>595</v>
      </c>
      <c r="D245" s="131" t="s">
        <v>139</v>
      </c>
      <c r="E245" s="132" t="s">
        <v>596</v>
      </c>
      <c r="F245" s="133" t="s">
        <v>597</v>
      </c>
      <c r="G245" s="134" t="s">
        <v>502</v>
      </c>
      <c r="H245" s="135">
        <v>1786.7670000000001</v>
      </c>
      <c r="I245" s="136">
        <v>0</v>
      </c>
      <c r="J245" s="136">
        <v>0</v>
      </c>
      <c r="K245" s="136">
        <f>ROUND(P245*H245,2)</f>
        <v>0</v>
      </c>
      <c r="L245" s="133" t="s">
        <v>143</v>
      </c>
      <c r="M245" s="29"/>
      <c r="N245" s="137" t="s">
        <v>1</v>
      </c>
      <c r="O245" s="138" t="s">
        <v>39</v>
      </c>
      <c r="P245" s="139">
        <f>I245+J245</f>
        <v>0</v>
      </c>
      <c r="Q245" s="139">
        <f>ROUND(I245*H245,2)</f>
        <v>0</v>
      </c>
      <c r="R245" s="139">
        <f>ROUND(J245*H245,2)</f>
        <v>0</v>
      </c>
      <c r="S245" s="140">
        <v>0</v>
      </c>
      <c r="T245" s="140">
        <f>S245*H245</f>
        <v>0</v>
      </c>
      <c r="U245" s="140">
        <v>0</v>
      </c>
      <c r="V245" s="140">
        <f>U245*H245</f>
        <v>0</v>
      </c>
      <c r="W245" s="140">
        <v>0</v>
      </c>
      <c r="X245" s="141">
        <f>W245*H245</f>
        <v>0</v>
      </c>
      <c r="AR245" s="142" t="s">
        <v>332</v>
      </c>
      <c r="AT245" s="142" t="s">
        <v>139</v>
      </c>
      <c r="AU245" s="142" t="s">
        <v>86</v>
      </c>
      <c r="AY245" s="17" t="s">
        <v>136</v>
      </c>
      <c r="BE245" s="143">
        <f>IF(O245="základní",K245,0)</f>
        <v>0</v>
      </c>
      <c r="BF245" s="143">
        <f>IF(O245="snížená",K245,0)</f>
        <v>0</v>
      </c>
      <c r="BG245" s="143">
        <f>IF(O245="zákl. přenesená",K245,0)</f>
        <v>0</v>
      </c>
      <c r="BH245" s="143">
        <f>IF(O245="sníž. přenesená",K245,0)</f>
        <v>0</v>
      </c>
      <c r="BI245" s="143">
        <f>IF(O245="nulová",K245,0)</f>
        <v>0</v>
      </c>
      <c r="BJ245" s="17" t="s">
        <v>84</v>
      </c>
      <c r="BK245" s="143">
        <f>ROUND(P245*H245,2)</f>
        <v>0</v>
      </c>
      <c r="BL245" s="17" t="s">
        <v>332</v>
      </c>
      <c r="BM245" s="142" t="s">
        <v>598</v>
      </c>
    </row>
    <row r="246" spans="2:65" s="11" customFormat="1" ht="22.9" customHeight="1">
      <c r="B246" s="119"/>
      <c r="D246" s="120" t="s">
        <v>75</v>
      </c>
      <c r="E246" s="129" t="s">
        <v>599</v>
      </c>
      <c r="F246" s="129" t="s">
        <v>600</v>
      </c>
      <c r="K246" s="130">
        <f>BK246</f>
        <v>0</v>
      </c>
      <c r="M246" s="119"/>
      <c r="N246" s="123"/>
      <c r="Q246" s="124">
        <f>SUM(Q247:Q267)</f>
        <v>0</v>
      </c>
      <c r="R246" s="124">
        <f>SUM(R247:R267)</f>
        <v>0</v>
      </c>
      <c r="T246" s="125">
        <f>SUM(T247:T267)</f>
        <v>370.5</v>
      </c>
      <c r="V246" s="125">
        <f>SUM(V247:V267)</f>
        <v>0.29699999999999999</v>
      </c>
      <c r="X246" s="126">
        <f>SUM(X247:X267)</f>
        <v>8.1</v>
      </c>
      <c r="AR246" s="120" t="s">
        <v>86</v>
      </c>
      <c r="AT246" s="127" t="s">
        <v>75</v>
      </c>
      <c r="AU246" s="127" t="s">
        <v>84</v>
      </c>
      <c r="AY246" s="120" t="s">
        <v>136</v>
      </c>
      <c r="BK246" s="128">
        <f>SUM(BK247:BK267)</f>
        <v>0</v>
      </c>
    </row>
    <row r="247" spans="2:65" s="1" customFormat="1" ht="33" customHeight="1">
      <c r="B247" s="29"/>
      <c r="C247" s="131" t="s">
        <v>601</v>
      </c>
      <c r="D247" s="131" t="s">
        <v>139</v>
      </c>
      <c r="E247" s="132" t="s">
        <v>602</v>
      </c>
      <c r="F247" s="133" t="s">
        <v>603</v>
      </c>
      <c r="G247" s="134" t="s">
        <v>142</v>
      </c>
      <c r="H247" s="135">
        <v>300</v>
      </c>
      <c r="I247" s="136">
        <v>0</v>
      </c>
      <c r="J247" s="136">
        <v>0</v>
      </c>
      <c r="K247" s="136">
        <f>ROUND(P247*H247,2)</f>
        <v>0</v>
      </c>
      <c r="L247" s="133" t="s">
        <v>1</v>
      </c>
      <c r="M247" s="29"/>
      <c r="N247" s="137" t="s">
        <v>1</v>
      </c>
      <c r="O247" s="138" t="s">
        <v>39</v>
      </c>
      <c r="P247" s="139">
        <f>I247+J247</f>
        <v>0</v>
      </c>
      <c r="Q247" s="139">
        <f>ROUND(I247*H247,2)</f>
        <v>0</v>
      </c>
      <c r="R247" s="139">
        <f>ROUND(J247*H247,2)</f>
        <v>0</v>
      </c>
      <c r="S247" s="140">
        <v>0.70499999999999996</v>
      </c>
      <c r="T247" s="140">
        <f>S247*H247</f>
        <v>211.5</v>
      </c>
      <c r="U247" s="140">
        <v>0</v>
      </c>
      <c r="V247" s="140">
        <f>U247*H247</f>
        <v>0</v>
      </c>
      <c r="W247" s="140">
        <v>2.7E-2</v>
      </c>
      <c r="X247" s="141">
        <f>W247*H247</f>
        <v>8.1</v>
      </c>
      <c r="AR247" s="142" t="s">
        <v>332</v>
      </c>
      <c r="AT247" s="142" t="s">
        <v>139</v>
      </c>
      <c r="AU247" s="142" t="s">
        <v>86</v>
      </c>
      <c r="AY247" s="17" t="s">
        <v>136</v>
      </c>
      <c r="BE247" s="143">
        <f>IF(O247="základní",K247,0)</f>
        <v>0</v>
      </c>
      <c r="BF247" s="143">
        <f>IF(O247="snížená",K247,0)</f>
        <v>0</v>
      </c>
      <c r="BG247" s="143">
        <f>IF(O247="zákl. přenesená",K247,0)</f>
        <v>0</v>
      </c>
      <c r="BH247" s="143">
        <f>IF(O247="sníž. přenesená",K247,0)</f>
        <v>0</v>
      </c>
      <c r="BI247" s="143">
        <f>IF(O247="nulová",K247,0)</f>
        <v>0</v>
      </c>
      <c r="BJ247" s="17" t="s">
        <v>84</v>
      </c>
      <c r="BK247" s="143">
        <f>ROUND(P247*H247,2)</f>
        <v>0</v>
      </c>
      <c r="BL247" s="17" t="s">
        <v>332</v>
      </c>
      <c r="BM247" s="142" t="s">
        <v>604</v>
      </c>
    </row>
    <row r="248" spans="2:65" s="12" customFormat="1" ht="22.5">
      <c r="B248" s="144"/>
      <c r="D248" s="145" t="s">
        <v>146</v>
      </c>
      <c r="E248" s="146" t="s">
        <v>1</v>
      </c>
      <c r="F248" s="147" t="s">
        <v>605</v>
      </c>
      <c r="H248" s="146" t="s">
        <v>1</v>
      </c>
      <c r="M248" s="144"/>
      <c r="N248" s="148"/>
      <c r="X248" s="149"/>
      <c r="AT248" s="146" t="s">
        <v>146</v>
      </c>
      <c r="AU248" s="146" t="s">
        <v>86</v>
      </c>
      <c r="AV248" s="12" t="s">
        <v>84</v>
      </c>
      <c r="AW248" s="12" t="s">
        <v>5</v>
      </c>
      <c r="AX248" s="12" t="s">
        <v>76</v>
      </c>
      <c r="AY248" s="146" t="s">
        <v>136</v>
      </c>
    </row>
    <row r="249" spans="2:65" s="12" customFormat="1">
      <c r="B249" s="144"/>
      <c r="D249" s="145" t="s">
        <v>146</v>
      </c>
      <c r="E249" s="146" t="s">
        <v>1</v>
      </c>
      <c r="F249" s="147" t="s">
        <v>606</v>
      </c>
      <c r="H249" s="146" t="s">
        <v>1</v>
      </c>
      <c r="M249" s="144"/>
      <c r="N249" s="148"/>
      <c r="X249" s="149"/>
      <c r="AT249" s="146" t="s">
        <v>146</v>
      </c>
      <c r="AU249" s="146" t="s">
        <v>86</v>
      </c>
      <c r="AV249" s="12" t="s">
        <v>84</v>
      </c>
      <c r="AW249" s="12" t="s">
        <v>5</v>
      </c>
      <c r="AX249" s="12" t="s">
        <v>76</v>
      </c>
      <c r="AY249" s="146" t="s">
        <v>136</v>
      </c>
    </row>
    <row r="250" spans="2:65" s="13" customFormat="1">
      <c r="B250" s="150"/>
      <c r="D250" s="145" t="s">
        <v>146</v>
      </c>
      <c r="E250" s="151" t="s">
        <v>1</v>
      </c>
      <c r="F250" s="152" t="s">
        <v>607</v>
      </c>
      <c r="H250" s="153"/>
      <c r="M250" s="150"/>
      <c r="N250" s="154"/>
      <c r="X250" s="155"/>
      <c r="AT250" s="151" t="s">
        <v>146</v>
      </c>
      <c r="AU250" s="151" t="s">
        <v>86</v>
      </c>
      <c r="AV250" s="13" t="s">
        <v>86</v>
      </c>
      <c r="AW250" s="13" t="s">
        <v>5</v>
      </c>
      <c r="AX250" s="13" t="s">
        <v>76</v>
      </c>
      <c r="AY250" s="151" t="s">
        <v>136</v>
      </c>
    </row>
    <row r="251" spans="2:65" s="12" customFormat="1">
      <c r="B251" s="144"/>
      <c r="D251" s="145" t="s">
        <v>146</v>
      </c>
      <c r="E251" s="146" t="s">
        <v>1</v>
      </c>
      <c r="F251" s="147" t="s">
        <v>608</v>
      </c>
      <c r="H251" s="146" t="s">
        <v>1</v>
      </c>
      <c r="M251" s="144"/>
      <c r="N251" s="148"/>
      <c r="X251" s="149"/>
      <c r="AT251" s="146" t="s">
        <v>146</v>
      </c>
      <c r="AU251" s="146" t="s">
        <v>86</v>
      </c>
      <c r="AV251" s="12" t="s">
        <v>84</v>
      </c>
      <c r="AW251" s="12" t="s">
        <v>5</v>
      </c>
      <c r="AX251" s="12" t="s">
        <v>76</v>
      </c>
      <c r="AY251" s="146" t="s">
        <v>136</v>
      </c>
    </row>
    <row r="252" spans="2:65" s="13" customFormat="1">
      <c r="B252" s="150"/>
      <c r="D252" s="145" t="s">
        <v>146</v>
      </c>
      <c r="E252" s="151" t="s">
        <v>1</v>
      </c>
      <c r="F252" s="152" t="s">
        <v>609</v>
      </c>
      <c r="H252" s="153"/>
      <c r="M252" s="150"/>
      <c r="N252" s="154"/>
      <c r="X252" s="155"/>
      <c r="AT252" s="151" t="s">
        <v>146</v>
      </c>
      <c r="AU252" s="151" t="s">
        <v>86</v>
      </c>
      <c r="AV252" s="13" t="s">
        <v>86</v>
      </c>
      <c r="AW252" s="13" t="s">
        <v>5</v>
      </c>
      <c r="AX252" s="13" t="s">
        <v>76</v>
      </c>
      <c r="AY252" s="151" t="s">
        <v>136</v>
      </c>
    </row>
    <row r="253" spans="2:65" s="14" customFormat="1">
      <c r="B253" s="156"/>
      <c r="D253" s="145" t="s">
        <v>146</v>
      </c>
      <c r="E253" s="157" t="s">
        <v>1</v>
      </c>
      <c r="F253" s="158"/>
      <c r="H253" s="159"/>
      <c r="M253" s="156"/>
      <c r="N253" s="160"/>
      <c r="X253" s="161"/>
      <c r="AT253" s="157" t="s">
        <v>146</v>
      </c>
      <c r="AU253" s="157" t="s">
        <v>86</v>
      </c>
      <c r="AV253" s="14" t="s">
        <v>144</v>
      </c>
      <c r="AW253" s="14" t="s">
        <v>5</v>
      </c>
      <c r="AX253" s="14" t="s">
        <v>84</v>
      </c>
      <c r="AY253" s="157" t="s">
        <v>136</v>
      </c>
    </row>
    <row r="254" spans="2:65" s="1" customFormat="1" ht="24.2" customHeight="1">
      <c r="B254" s="29"/>
      <c r="C254" s="131" t="s">
        <v>497</v>
      </c>
      <c r="D254" s="131" t="s">
        <v>139</v>
      </c>
      <c r="E254" s="132" t="s">
        <v>610</v>
      </c>
      <c r="F254" s="133" t="s">
        <v>611</v>
      </c>
      <c r="G254" s="134" t="s">
        <v>142</v>
      </c>
      <c r="H254" s="135">
        <v>300</v>
      </c>
      <c r="I254" s="136">
        <v>0</v>
      </c>
      <c r="J254" s="136">
        <v>0</v>
      </c>
      <c r="K254" s="136">
        <f>ROUND(P254*H254,2)</f>
        <v>0</v>
      </c>
      <c r="L254" s="133" t="s">
        <v>143</v>
      </c>
      <c r="M254" s="29"/>
      <c r="N254" s="137" t="s">
        <v>1</v>
      </c>
      <c r="O254" s="138" t="s">
        <v>39</v>
      </c>
      <c r="P254" s="139">
        <f>I254+J254</f>
        <v>0</v>
      </c>
      <c r="Q254" s="139">
        <f>ROUND(I254*H254,2)</f>
        <v>0</v>
      </c>
      <c r="R254" s="139">
        <f>ROUND(J254*H254,2)</f>
        <v>0</v>
      </c>
      <c r="S254" s="140">
        <v>0.26300000000000001</v>
      </c>
      <c r="T254" s="140">
        <f>S254*H254</f>
        <v>78.900000000000006</v>
      </c>
      <c r="U254" s="140">
        <v>5.8E-4</v>
      </c>
      <c r="V254" s="140">
        <f>U254*H254</f>
        <v>0.17399999999999999</v>
      </c>
      <c r="W254" s="140">
        <v>0</v>
      </c>
      <c r="X254" s="141">
        <f>W254*H254</f>
        <v>0</v>
      </c>
      <c r="AR254" s="142" t="s">
        <v>332</v>
      </c>
      <c r="AT254" s="142" t="s">
        <v>139</v>
      </c>
      <c r="AU254" s="142" t="s">
        <v>86</v>
      </c>
      <c r="AY254" s="17" t="s">
        <v>136</v>
      </c>
      <c r="BE254" s="143">
        <f>IF(O254="základní",K254,0)</f>
        <v>0</v>
      </c>
      <c r="BF254" s="143">
        <f>IF(O254="snížená",K254,0)</f>
        <v>0</v>
      </c>
      <c r="BG254" s="143">
        <f>IF(O254="zákl. přenesená",K254,0)</f>
        <v>0</v>
      </c>
      <c r="BH254" s="143">
        <f>IF(O254="sníž. přenesená",K254,0)</f>
        <v>0</v>
      </c>
      <c r="BI254" s="143">
        <f>IF(O254="nulová",K254,0)</f>
        <v>0</v>
      </c>
      <c r="BJ254" s="17" t="s">
        <v>84</v>
      </c>
      <c r="BK254" s="143">
        <f>ROUND(P254*H254,2)</f>
        <v>0</v>
      </c>
      <c r="BL254" s="17" t="s">
        <v>332</v>
      </c>
      <c r="BM254" s="142" t="s">
        <v>612</v>
      </c>
    </row>
    <row r="255" spans="2:65" s="12" customFormat="1" ht="22.5">
      <c r="B255" s="144"/>
      <c r="D255" s="145" t="s">
        <v>146</v>
      </c>
      <c r="E255" s="146" t="s">
        <v>1</v>
      </c>
      <c r="F255" s="147" t="s">
        <v>605</v>
      </c>
      <c r="H255" s="146" t="s">
        <v>1</v>
      </c>
      <c r="M255" s="144"/>
      <c r="N255" s="148"/>
      <c r="X255" s="149"/>
      <c r="AT255" s="146" t="s">
        <v>146</v>
      </c>
      <c r="AU255" s="146" t="s">
        <v>86</v>
      </c>
      <c r="AV255" s="12" t="s">
        <v>84</v>
      </c>
      <c r="AW255" s="12" t="s">
        <v>5</v>
      </c>
      <c r="AX255" s="12" t="s">
        <v>76</v>
      </c>
      <c r="AY255" s="146" t="s">
        <v>136</v>
      </c>
    </row>
    <row r="256" spans="2:65" s="12" customFormat="1">
      <c r="B256" s="144"/>
      <c r="D256" s="145" t="s">
        <v>146</v>
      </c>
      <c r="E256" s="146" t="s">
        <v>1</v>
      </c>
      <c r="F256" s="147" t="s">
        <v>606</v>
      </c>
      <c r="H256" s="146" t="s">
        <v>1</v>
      </c>
      <c r="M256" s="144"/>
      <c r="N256" s="148"/>
      <c r="X256" s="149"/>
      <c r="AT256" s="146" t="s">
        <v>146</v>
      </c>
      <c r="AU256" s="146" t="s">
        <v>86</v>
      </c>
      <c r="AV256" s="12" t="s">
        <v>84</v>
      </c>
      <c r="AW256" s="12" t="s">
        <v>5</v>
      </c>
      <c r="AX256" s="12" t="s">
        <v>76</v>
      </c>
      <c r="AY256" s="146" t="s">
        <v>136</v>
      </c>
    </row>
    <row r="257" spans="2:65" s="13" customFormat="1">
      <c r="B257" s="150"/>
      <c r="D257" s="145" t="s">
        <v>146</v>
      </c>
      <c r="E257" s="151" t="s">
        <v>1</v>
      </c>
      <c r="F257" s="152" t="s">
        <v>607</v>
      </c>
      <c r="H257" s="153">
        <v>96.05</v>
      </c>
      <c r="M257" s="150"/>
      <c r="N257" s="154"/>
      <c r="X257" s="155"/>
      <c r="AT257" s="151" t="s">
        <v>146</v>
      </c>
      <c r="AU257" s="151" t="s">
        <v>86</v>
      </c>
      <c r="AV257" s="13" t="s">
        <v>86</v>
      </c>
      <c r="AW257" s="13" t="s">
        <v>5</v>
      </c>
      <c r="AX257" s="13" t="s">
        <v>76</v>
      </c>
      <c r="AY257" s="151" t="s">
        <v>136</v>
      </c>
    </row>
    <row r="258" spans="2:65" s="12" customFormat="1">
      <c r="B258" s="144"/>
      <c r="D258" s="145" t="s">
        <v>146</v>
      </c>
      <c r="E258" s="146" t="s">
        <v>1</v>
      </c>
      <c r="F258" s="147" t="s">
        <v>608</v>
      </c>
      <c r="H258" s="146" t="s">
        <v>1</v>
      </c>
      <c r="M258" s="144"/>
      <c r="N258" s="148"/>
      <c r="X258" s="149"/>
      <c r="AT258" s="146" t="s">
        <v>146</v>
      </c>
      <c r="AU258" s="146" t="s">
        <v>86</v>
      </c>
      <c r="AV258" s="12" t="s">
        <v>84</v>
      </c>
      <c r="AW258" s="12" t="s">
        <v>5</v>
      </c>
      <c r="AX258" s="12" t="s">
        <v>76</v>
      </c>
      <c r="AY258" s="146" t="s">
        <v>136</v>
      </c>
    </row>
    <row r="259" spans="2:65" s="13" customFormat="1">
      <c r="B259" s="150"/>
      <c r="D259" s="145" t="s">
        <v>146</v>
      </c>
      <c r="E259" s="151" t="s">
        <v>1</v>
      </c>
      <c r="F259" s="152" t="s">
        <v>609</v>
      </c>
      <c r="H259" s="153">
        <v>40.99</v>
      </c>
      <c r="M259" s="150"/>
      <c r="N259" s="154"/>
      <c r="X259" s="155"/>
      <c r="AT259" s="151" t="s">
        <v>146</v>
      </c>
      <c r="AU259" s="151" t="s">
        <v>86</v>
      </c>
      <c r="AV259" s="13" t="s">
        <v>86</v>
      </c>
      <c r="AW259" s="13" t="s">
        <v>5</v>
      </c>
      <c r="AX259" s="13" t="s">
        <v>76</v>
      </c>
      <c r="AY259" s="151" t="s">
        <v>136</v>
      </c>
    </row>
    <row r="260" spans="2:65" s="14" customFormat="1">
      <c r="B260" s="156"/>
      <c r="D260" s="145" t="s">
        <v>146</v>
      </c>
      <c r="E260" s="157" t="s">
        <v>1</v>
      </c>
      <c r="F260" s="158"/>
      <c r="H260" s="159"/>
      <c r="M260" s="156"/>
      <c r="N260" s="160"/>
      <c r="X260" s="161"/>
      <c r="AT260" s="157" t="s">
        <v>146</v>
      </c>
      <c r="AU260" s="157" t="s">
        <v>86</v>
      </c>
      <c r="AV260" s="14" t="s">
        <v>144</v>
      </c>
      <c r="AW260" s="14" t="s">
        <v>5</v>
      </c>
      <c r="AX260" s="14" t="s">
        <v>84</v>
      </c>
      <c r="AY260" s="157" t="s">
        <v>136</v>
      </c>
    </row>
    <row r="261" spans="2:65" s="1" customFormat="1" ht="24.2" customHeight="1">
      <c r="B261" s="29"/>
      <c r="C261" s="131" t="s">
        <v>613</v>
      </c>
      <c r="D261" s="131" t="s">
        <v>139</v>
      </c>
      <c r="E261" s="132" t="s">
        <v>614</v>
      </c>
      <c r="F261" s="133" t="s">
        <v>615</v>
      </c>
      <c r="G261" s="134" t="s">
        <v>142</v>
      </c>
      <c r="H261" s="135">
        <v>300</v>
      </c>
      <c r="I261" s="136">
        <v>0</v>
      </c>
      <c r="J261" s="136">
        <v>0</v>
      </c>
      <c r="K261" s="136">
        <f>ROUND(P261*H261,2)</f>
        <v>0</v>
      </c>
      <c r="L261" s="133" t="s">
        <v>143</v>
      </c>
      <c r="M261" s="29"/>
      <c r="N261" s="137" t="s">
        <v>1</v>
      </c>
      <c r="O261" s="138" t="s">
        <v>39</v>
      </c>
      <c r="P261" s="139">
        <f>I261+J261</f>
        <v>0</v>
      </c>
      <c r="Q261" s="139">
        <f>ROUND(I261*H261,2)</f>
        <v>0</v>
      </c>
      <c r="R261" s="139">
        <f>ROUND(J261*H261,2)</f>
        <v>0</v>
      </c>
      <c r="S261" s="140">
        <v>0.26700000000000002</v>
      </c>
      <c r="T261" s="140">
        <f>S261*H261</f>
        <v>80.100000000000009</v>
      </c>
      <c r="U261" s="140">
        <v>4.0999999999999999E-4</v>
      </c>
      <c r="V261" s="140">
        <f>U261*H261</f>
        <v>0.123</v>
      </c>
      <c r="W261" s="140">
        <v>0</v>
      </c>
      <c r="X261" s="141">
        <f>W261*H261</f>
        <v>0</v>
      </c>
      <c r="AR261" s="142" t="s">
        <v>332</v>
      </c>
      <c r="AT261" s="142" t="s">
        <v>139</v>
      </c>
      <c r="AU261" s="142" t="s">
        <v>86</v>
      </c>
      <c r="AY261" s="17" t="s">
        <v>136</v>
      </c>
      <c r="BE261" s="143">
        <f>IF(O261="základní",K261,0)</f>
        <v>0</v>
      </c>
      <c r="BF261" s="143">
        <f>IF(O261="snížená",K261,0)</f>
        <v>0</v>
      </c>
      <c r="BG261" s="143">
        <f>IF(O261="zákl. přenesená",K261,0)</f>
        <v>0</v>
      </c>
      <c r="BH261" s="143">
        <f>IF(O261="sníž. přenesená",K261,0)</f>
        <v>0</v>
      </c>
      <c r="BI261" s="143">
        <f>IF(O261="nulová",K261,0)</f>
        <v>0</v>
      </c>
      <c r="BJ261" s="17" t="s">
        <v>84</v>
      </c>
      <c r="BK261" s="143">
        <f>ROUND(P261*H261,2)</f>
        <v>0</v>
      </c>
      <c r="BL261" s="17" t="s">
        <v>332</v>
      </c>
      <c r="BM261" s="142" t="s">
        <v>616</v>
      </c>
    </row>
    <row r="262" spans="2:65" s="12" customFormat="1" ht="22.5">
      <c r="B262" s="144"/>
      <c r="D262" s="145" t="s">
        <v>146</v>
      </c>
      <c r="E262" s="146" t="s">
        <v>1</v>
      </c>
      <c r="F262" s="147" t="s">
        <v>605</v>
      </c>
      <c r="H262" s="146" t="s">
        <v>1</v>
      </c>
      <c r="M262" s="144"/>
      <c r="N262" s="148"/>
      <c r="X262" s="149"/>
      <c r="AT262" s="146" t="s">
        <v>146</v>
      </c>
      <c r="AU262" s="146" t="s">
        <v>86</v>
      </c>
      <c r="AV262" s="12" t="s">
        <v>84</v>
      </c>
      <c r="AW262" s="12" t="s">
        <v>5</v>
      </c>
      <c r="AX262" s="12" t="s">
        <v>76</v>
      </c>
      <c r="AY262" s="146" t="s">
        <v>136</v>
      </c>
    </row>
    <row r="263" spans="2:65" s="12" customFormat="1">
      <c r="B263" s="144"/>
      <c r="D263" s="145" t="s">
        <v>146</v>
      </c>
      <c r="E263" s="146" t="s">
        <v>1</v>
      </c>
      <c r="F263" s="147" t="s">
        <v>606</v>
      </c>
      <c r="H263" s="146" t="s">
        <v>1</v>
      </c>
      <c r="M263" s="144"/>
      <c r="N263" s="148"/>
      <c r="X263" s="149"/>
      <c r="AT263" s="146" t="s">
        <v>146</v>
      </c>
      <c r="AU263" s="146" t="s">
        <v>86</v>
      </c>
      <c r="AV263" s="12" t="s">
        <v>84</v>
      </c>
      <c r="AW263" s="12" t="s">
        <v>5</v>
      </c>
      <c r="AX263" s="12" t="s">
        <v>76</v>
      </c>
      <c r="AY263" s="146" t="s">
        <v>136</v>
      </c>
    </row>
    <row r="264" spans="2:65" s="13" customFormat="1">
      <c r="B264" s="150"/>
      <c r="D264" s="145" t="s">
        <v>146</v>
      </c>
      <c r="E264" s="151" t="s">
        <v>1</v>
      </c>
      <c r="F264" s="152" t="s">
        <v>607</v>
      </c>
      <c r="H264" s="153">
        <v>96.05</v>
      </c>
      <c r="M264" s="150"/>
      <c r="N264" s="154"/>
      <c r="X264" s="155"/>
      <c r="AT264" s="151" t="s">
        <v>146</v>
      </c>
      <c r="AU264" s="151" t="s">
        <v>86</v>
      </c>
      <c r="AV264" s="13" t="s">
        <v>86</v>
      </c>
      <c r="AW264" s="13" t="s">
        <v>5</v>
      </c>
      <c r="AX264" s="13" t="s">
        <v>76</v>
      </c>
      <c r="AY264" s="151" t="s">
        <v>136</v>
      </c>
    </row>
    <row r="265" spans="2:65" s="12" customFormat="1">
      <c r="B265" s="144"/>
      <c r="D265" s="145" t="s">
        <v>146</v>
      </c>
      <c r="E265" s="146" t="s">
        <v>1</v>
      </c>
      <c r="F265" s="147" t="s">
        <v>608</v>
      </c>
      <c r="H265" s="146" t="s">
        <v>1</v>
      </c>
      <c r="M265" s="144"/>
      <c r="N265" s="148"/>
      <c r="X265" s="149"/>
      <c r="AT265" s="146" t="s">
        <v>146</v>
      </c>
      <c r="AU265" s="146" t="s">
        <v>86</v>
      </c>
      <c r="AV265" s="12" t="s">
        <v>84</v>
      </c>
      <c r="AW265" s="12" t="s">
        <v>5</v>
      </c>
      <c r="AX265" s="12" t="s">
        <v>76</v>
      </c>
      <c r="AY265" s="146" t="s">
        <v>136</v>
      </c>
    </row>
    <row r="266" spans="2:65" s="13" customFormat="1">
      <c r="B266" s="150"/>
      <c r="D266" s="145" t="s">
        <v>146</v>
      </c>
      <c r="E266" s="151" t="s">
        <v>1</v>
      </c>
      <c r="F266" s="152" t="s">
        <v>609</v>
      </c>
      <c r="H266" s="153">
        <v>40.99</v>
      </c>
      <c r="M266" s="150"/>
      <c r="N266" s="154"/>
      <c r="X266" s="155"/>
      <c r="AT266" s="151" t="s">
        <v>146</v>
      </c>
      <c r="AU266" s="151" t="s">
        <v>86</v>
      </c>
      <c r="AV266" s="13" t="s">
        <v>86</v>
      </c>
      <c r="AW266" s="13" t="s">
        <v>5</v>
      </c>
      <c r="AX266" s="13" t="s">
        <v>76</v>
      </c>
      <c r="AY266" s="151" t="s">
        <v>136</v>
      </c>
    </row>
    <row r="267" spans="2:65" s="14" customFormat="1">
      <c r="B267" s="156"/>
      <c r="D267" s="145" t="s">
        <v>146</v>
      </c>
      <c r="E267" s="157" t="s">
        <v>1</v>
      </c>
      <c r="F267" s="158"/>
      <c r="H267" s="159"/>
      <c r="M267" s="156"/>
      <c r="N267" s="160"/>
      <c r="X267" s="161"/>
      <c r="AT267" s="157" t="s">
        <v>146</v>
      </c>
      <c r="AU267" s="157" t="s">
        <v>86</v>
      </c>
      <c r="AV267" s="14" t="s">
        <v>144</v>
      </c>
      <c r="AW267" s="14" t="s">
        <v>5</v>
      </c>
      <c r="AX267" s="14" t="s">
        <v>84</v>
      </c>
      <c r="AY267" s="157" t="s">
        <v>136</v>
      </c>
    </row>
    <row r="268" spans="2:65" s="11" customFormat="1" ht="25.9" customHeight="1">
      <c r="B268" s="119"/>
      <c r="D268" s="120" t="s">
        <v>75</v>
      </c>
      <c r="E268" s="121" t="s">
        <v>494</v>
      </c>
      <c r="F268" s="121" t="s">
        <v>617</v>
      </c>
      <c r="K268" s="122">
        <f>BK268</f>
        <v>0</v>
      </c>
      <c r="M268" s="119"/>
      <c r="N268" s="123"/>
      <c r="Q268" s="124">
        <f>Q269</f>
        <v>0</v>
      </c>
      <c r="R268" s="124">
        <f>R269</f>
        <v>0</v>
      </c>
      <c r="T268" s="125">
        <f>T269</f>
        <v>1.1599999999999999</v>
      </c>
      <c r="V268" s="125">
        <f>V269</f>
        <v>0</v>
      </c>
      <c r="X268" s="126">
        <f>X269</f>
        <v>0</v>
      </c>
      <c r="AR268" s="120" t="s">
        <v>168</v>
      </c>
      <c r="AT268" s="127" t="s">
        <v>75</v>
      </c>
      <c r="AU268" s="127" t="s">
        <v>76</v>
      </c>
      <c r="AY268" s="120" t="s">
        <v>136</v>
      </c>
      <c r="BK268" s="128">
        <f>BK269</f>
        <v>0</v>
      </c>
    </row>
    <row r="269" spans="2:65" s="11" customFormat="1" ht="22.9" customHeight="1">
      <c r="B269" s="119"/>
      <c r="D269" s="120" t="s">
        <v>75</v>
      </c>
      <c r="E269" s="129" t="s">
        <v>618</v>
      </c>
      <c r="F269" s="129" t="s">
        <v>619</v>
      </c>
      <c r="K269" s="130">
        <f>BK269</f>
        <v>0</v>
      </c>
      <c r="M269" s="119"/>
      <c r="N269" s="123"/>
      <c r="Q269" s="124">
        <f>SUM(Q270:Q272)</f>
        <v>0</v>
      </c>
      <c r="R269" s="124">
        <f>SUM(R270:R272)</f>
        <v>0</v>
      </c>
      <c r="T269" s="125">
        <f>SUM(T270:T272)</f>
        <v>1.1599999999999999</v>
      </c>
      <c r="V269" s="125">
        <f>SUM(V270:V272)</f>
        <v>0</v>
      </c>
      <c r="X269" s="126">
        <f>SUM(X270:X272)</f>
        <v>0</v>
      </c>
      <c r="AR269" s="120" t="s">
        <v>168</v>
      </c>
      <c r="AT269" s="127" t="s">
        <v>75</v>
      </c>
      <c r="AU269" s="127" t="s">
        <v>84</v>
      </c>
      <c r="AY269" s="120" t="s">
        <v>136</v>
      </c>
      <c r="BK269" s="128">
        <f>SUM(BK270:BK272)</f>
        <v>0</v>
      </c>
    </row>
    <row r="270" spans="2:65" s="1" customFormat="1" ht="37.9" customHeight="1">
      <c r="B270" s="29"/>
      <c r="C270" s="131" t="s">
        <v>620</v>
      </c>
      <c r="D270" s="131" t="s">
        <v>139</v>
      </c>
      <c r="E270" s="132" t="s">
        <v>621</v>
      </c>
      <c r="F270" s="133" t="s">
        <v>622</v>
      </c>
      <c r="G270" s="134" t="s">
        <v>352</v>
      </c>
      <c r="H270" s="135">
        <v>1</v>
      </c>
      <c r="I270" s="136">
        <v>0</v>
      </c>
      <c r="J270" s="136">
        <v>0</v>
      </c>
      <c r="K270" s="136">
        <f>ROUND(P270*H270,2)</f>
        <v>0</v>
      </c>
      <c r="L270" s="133" t="s">
        <v>1</v>
      </c>
      <c r="M270" s="29"/>
      <c r="N270" s="137" t="s">
        <v>1</v>
      </c>
      <c r="O270" s="138" t="s">
        <v>39</v>
      </c>
      <c r="P270" s="139">
        <f>I270+J270</f>
        <v>0</v>
      </c>
      <c r="Q270" s="139">
        <f>ROUND(I270*H270,2)</f>
        <v>0</v>
      </c>
      <c r="R270" s="139">
        <f>ROUND(J270*H270,2)</f>
        <v>0</v>
      </c>
      <c r="S270" s="140">
        <v>1.1599999999999999</v>
      </c>
      <c r="T270" s="140">
        <f>S270*H270</f>
        <v>1.1599999999999999</v>
      </c>
      <c r="U270" s="140">
        <v>0</v>
      </c>
      <c r="V270" s="140">
        <f>U270*H270</f>
        <v>0</v>
      </c>
      <c r="W270" s="140">
        <v>0</v>
      </c>
      <c r="X270" s="141">
        <f>W270*H270</f>
        <v>0</v>
      </c>
      <c r="AR270" s="142" t="s">
        <v>623</v>
      </c>
      <c r="AT270" s="142" t="s">
        <v>139</v>
      </c>
      <c r="AU270" s="142" t="s">
        <v>86</v>
      </c>
      <c r="AY270" s="17" t="s">
        <v>136</v>
      </c>
      <c r="BE270" s="143">
        <f>IF(O270="základní",K270,0)</f>
        <v>0</v>
      </c>
      <c r="BF270" s="143">
        <f>IF(O270="snížená",K270,0)</f>
        <v>0</v>
      </c>
      <c r="BG270" s="143">
        <f>IF(O270="zákl. přenesená",K270,0)</f>
        <v>0</v>
      </c>
      <c r="BH270" s="143">
        <f>IF(O270="sníž. přenesená",K270,0)</f>
        <v>0</v>
      </c>
      <c r="BI270" s="143">
        <f>IF(O270="nulová",K270,0)</f>
        <v>0</v>
      </c>
      <c r="BJ270" s="17" t="s">
        <v>84</v>
      </c>
      <c r="BK270" s="143">
        <f>ROUND(P270*H270,2)</f>
        <v>0</v>
      </c>
      <c r="BL270" s="17" t="s">
        <v>623</v>
      </c>
      <c r="BM270" s="142" t="s">
        <v>624</v>
      </c>
    </row>
    <row r="271" spans="2:65" s="13" customFormat="1">
      <c r="B271" s="150"/>
      <c r="D271" s="145" t="s">
        <v>146</v>
      </c>
      <c r="E271" s="151" t="s">
        <v>1</v>
      </c>
      <c r="F271" s="152" t="s">
        <v>84</v>
      </c>
      <c r="H271" s="153">
        <v>1</v>
      </c>
      <c r="M271" s="150"/>
      <c r="N271" s="154"/>
      <c r="X271" s="155"/>
      <c r="AT271" s="151" t="s">
        <v>146</v>
      </c>
      <c r="AU271" s="151" t="s">
        <v>86</v>
      </c>
      <c r="AV271" s="13" t="s">
        <v>86</v>
      </c>
      <c r="AW271" s="13" t="s">
        <v>5</v>
      </c>
      <c r="AX271" s="13" t="s">
        <v>76</v>
      </c>
      <c r="AY271" s="151" t="s">
        <v>136</v>
      </c>
    </row>
    <row r="272" spans="2:65" s="14" customFormat="1">
      <c r="B272" s="156"/>
      <c r="D272" s="145" t="s">
        <v>146</v>
      </c>
      <c r="E272" s="157" t="s">
        <v>1</v>
      </c>
      <c r="F272" s="158" t="s">
        <v>158</v>
      </c>
      <c r="H272" s="159">
        <v>1</v>
      </c>
      <c r="M272" s="156"/>
      <c r="N272" s="160"/>
      <c r="X272" s="161"/>
      <c r="AT272" s="157" t="s">
        <v>146</v>
      </c>
      <c r="AU272" s="157" t="s">
        <v>86</v>
      </c>
      <c r="AV272" s="14" t="s">
        <v>144</v>
      </c>
      <c r="AW272" s="14" t="s">
        <v>5</v>
      </c>
      <c r="AX272" s="14" t="s">
        <v>84</v>
      </c>
      <c r="AY272" s="157" t="s">
        <v>136</v>
      </c>
    </row>
    <row r="273" spans="2:65" s="11" customFormat="1" ht="25.9" customHeight="1">
      <c r="B273" s="119"/>
      <c r="D273" s="120" t="s">
        <v>75</v>
      </c>
      <c r="E273" s="121" t="s">
        <v>625</v>
      </c>
      <c r="F273" s="121" t="s">
        <v>626</v>
      </c>
      <c r="K273" s="122">
        <f>BK273</f>
        <v>0</v>
      </c>
      <c r="M273" s="119"/>
      <c r="N273" s="123"/>
      <c r="Q273" s="124">
        <f>Q274</f>
        <v>0</v>
      </c>
      <c r="R273" s="124">
        <f>R274</f>
        <v>0</v>
      </c>
      <c r="T273" s="125">
        <f>T274</f>
        <v>0</v>
      </c>
      <c r="V273" s="125">
        <f>V274</f>
        <v>0</v>
      </c>
      <c r="X273" s="126">
        <f>X274</f>
        <v>0</v>
      </c>
      <c r="AR273" s="120" t="s">
        <v>185</v>
      </c>
      <c r="AT273" s="127" t="s">
        <v>75</v>
      </c>
      <c r="AU273" s="127" t="s">
        <v>76</v>
      </c>
      <c r="AY273" s="120" t="s">
        <v>136</v>
      </c>
      <c r="BK273" s="128">
        <f>BK274</f>
        <v>0</v>
      </c>
    </row>
    <row r="274" spans="2:65" s="11" customFormat="1" ht="22.9" customHeight="1">
      <c r="B274" s="119"/>
      <c r="D274" s="120" t="s">
        <v>75</v>
      </c>
      <c r="E274" s="129" t="s">
        <v>627</v>
      </c>
      <c r="F274" s="129" t="s">
        <v>628</v>
      </c>
      <c r="K274" s="130">
        <f>BK274</f>
        <v>0</v>
      </c>
      <c r="M274" s="119"/>
      <c r="N274" s="123"/>
      <c r="Q274" s="124">
        <f>SUM(Q275:Q277)</f>
        <v>0</v>
      </c>
      <c r="R274" s="124">
        <f>SUM(R275:R277)</f>
        <v>0</v>
      </c>
      <c r="T274" s="125">
        <f>SUM(T275:T277)</f>
        <v>0</v>
      </c>
      <c r="V274" s="125">
        <f>SUM(V275:V277)</f>
        <v>0</v>
      </c>
      <c r="X274" s="126">
        <f>SUM(X275:X277)</f>
        <v>0</v>
      </c>
      <c r="AR274" s="120" t="s">
        <v>185</v>
      </c>
      <c r="AT274" s="127" t="s">
        <v>75</v>
      </c>
      <c r="AU274" s="127" t="s">
        <v>84</v>
      </c>
      <c r="AY274" s="120" t="s">
        <v>136</v>
      </c>
      <c r="BK274" s="128">
        <f>SUM(BK275:BK277)</f>
        <v>0</v>
      </c>
    </row>
    <row r="275" spans="2:65" s="1" customFormat="1" ht="16.5" customHeight="1">
      <c r="B275" s="29"/>
      <c r="C275" s="131" t="s">
        <v>629</v>
      </c>
      <c r="D275" s="131" t="s">
        <v>139</v>
      </c>
      <c r="E275" s="132" t="s">
        <v>630</v>
      </c>
      <c r="F275" s="133" t="s">
        <v>631</v>
      </c>
      <c r="G275" s="134" t="s">
        <v>352</v>
      </c>
      <c r="H275" s="135">
        <v>1</v>
      </c>
      <c r="I275" s="136">
        <v>0</v>
      </c>
      <c r="J275" s="136">
        <v>0</v>
      </c>
      <c r="K275" s="136">
        <f>ROUND(P275*H275,2)</f>
        <v>0</v>
      </c>
      <c r="L275" s="133" t="s">
        <v>1</v>
      </c>
      <c r="M275" s="29"/>
      <c r="N275" s="137" t="s">
        <v>1</v>
      </c>
      <c r="O275" s="138" t="s">
        <v>39</v>
      </c>
      <c r="P275" s="139">
        <f>I275+J275</f>
        <v>0</v>
      </c>
      <c r="Q275" s="139">
        <f>ROUND(I275*H275,2)</f>
        <v>0</v>
      </c>
      <c r="R275" s="139">
        <f>ROUND(J275*H275,2)</f>
        <v>0</v>
      </c>
      <c r="S275" s="140">
        <v>0</v>
      </c>
      <c r="T275" s="140">
        <f>S275*H275</f>
        <v>0</v>
      </c>
      <c r="U275" s="140">
        <v>0</v>
      </c>
      <c r="V275" s="140">
        <f>U275*H275</f>
        <v>0</v>
      </c>
      <c r="W275" s="140">
        <v>0</v>
      </c>
      <c r="X275" s="141">
        <f>W275*H275</f>
        <v>0</v>
      </c>
      <c r="AR275" s="142" t="s">
        <v>632</v>
      </c>
      <c r="AT275" s="142" t="s">
        <v>139</v>
      </c>
      <c r="AU275" s="142" t="s">
        <v>86</v>
      </c>
      <c r="AY275" s="17" t="s">
        <v>136</v>
      </c>
      <c r="BE275" s="143">
        <f>IF(O275="základní",K275,0)</f>
        <v>0</v>
      </c>
      <c r="BF275" s="143">
        <f>IF(O275="snížená",K275,0)</f>
        <v>0</v>
      </c>
      <c r="BG275" s="143">
        <f>IF(O275="zákl. přenesená",K275,0)</f>
        <v>0</v>
      </c>
      <c r="BH275" s="143">
        <f>IF(O275="sníž. přenesená",K275,0)</f>
        <v>0</v>
      </c>
      <c r="BI275" s="143">
        <f>IF(O275="nulová",K275,0)</f>
        <v>0</v>
      </c>
      <c r="BJ275" s="17" t="s">
        <v>84</v>
      </c>
      <c r="BK275" s="143">
        <f>ROUND(P275*H275,2)</f>
        <v>0</v>
      </c>
      <c r="BL275" s="17" t="s">
        <v>632</v>
      </c>
      <c r="BM275" s="142" t="s">
        <v>633</v>
      </c>
    </row>
    <row r="276" spans="2:65" s="13" customFormat="1">
      <c r="B276" s="150"/>
      <c r="D276" s="145" t="s">
        <v>146</v>
      </c>
      <c r="E276" s="151" t="s">
        <v>1</v>
      </c>
      <c r="F276" s="152" t="s">
        <v>84</v>
      </c>
      <c r="H276" s="153">
        <v>1</v>
      </c>
      <c r="M276" s="150"/>
      <c r="N276" s="154"/>
      <c r="X276" s="155"/>
      <c r="AT276" s="151" t="s">
        <v>146</v>
      </c>
      <c r="AU276" s="151" t="s">
        <v>86</v>
      </c>
      <c r="AV276" s="13" t="s">
        <v>86</v>
      </c>
      <c r="AW276" s="13" t="s">
        <v>5</v>
      </c>
      <c r="AX276" s="13" t="s">
        <v>76</v>
      </c>
      <c r="AY276" s="151" t="s">
        <v>136</v>
      </c>
    </row>
    <row r="277" spans="2:65" s="14" customFormat="1">
      <c r="B277" s="156"/>
      <c r="D277" s="145" t="s">
        <v>146</v>
      </c>
      <c r="E277" s="157" t="s">
        <v>1</v>
      </c>
      <c r="F277" s="158" t="s">
        <v>158</v>
      </c>
      <c r="H277" s="159">
        <v>1</v>
      </c>
      <c r="M277" s="156"/>
      <c r="N277" s="178"/>
      <c r="O277" s="179"/>
      <c r="P277" s="179"/>
      <c r="Q277" s="179"/>
      <c r="R277" s="179"/>
      <c r="S277" s="179"/>
      <c r="T277" s="179"/>
      <c r="U277" s="179"/>
      <c r="V277" s="179"/>
      <c r="W277" s="179"/>
      <c r="X277" s="180"/>
      <c r="AT277" s="157" t="s">
        <v>146</v>
      </c>
      <c r="AU277" s="157" t="s">
        <v>86</v>
      </c>
      <c r="AV277" s="14" t="s">
        <v>144</v>
      </c>
      <c r="AW277" s="14" t="s">
        <v>5</v>
      </c>
      <c r="AX277" s="14" t="s">
        <v>84</v>
      </c>
      <c r="AY277" s="157" t="s">
        <v>136</v>
      </c>
    </row>
    <row r="278" spans="2:65" s="1" customFormat="1" ht="6.95" customHeight="1">
      <c r="B278" s="41"/>
      <c r="C278" s="42"/>
      <c r="D278" s="42"/>
      <c r="E278" s="42"/>
      <c r="F278" s="42"/>
      <c r="G278" s="42"/>
      <c r="H278" s="42"/>
      <c r="I278" s="42"/>
      <c r="J278" s="42"/>
      <c r="K278" s="42"/>
      <c r="L278" s="42"/>
      <c r="M278" s="29"/>
    </row>
  </sheetData>
  <sheetProtection formatColumns="0" formatRows="0" autoFilter="0"/>
  <autoFilter ref="C129:L277"/>
  <mergeCells count="9">
    <mergeCell ref="E87:H87"/>
    <mergeCell ref="E120:H120"/>
    <mergeCell ref="E122:H122"/>
    <mergeCell ref="M2:Z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sheetPr>
    <pageSetUpPr fitToPage="1"/>
  </sheetPr>
  <dimension ref="B2:BM2343"/>
  <sheetViews>
    <sheetView showGridLines="0" topLeftCell="A97" workbookViewId="0">
      <selection activeCell="AA133" sqref="AA133"/>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24" customWidth="1"/>
    <col min="10" max="11" width="22.33203125" customWidth="1"/>
    <col min="12" max="12" width="15.5" customWidth="1"/>
    <col min="13" max="13" width="9.33203125" customWidth="1"/>
    <col min="14" max="14" width="10.83203125" hidden="1" customWidth="1"/>
    <col min="15" max="15" width="9.33203125" hidden="1"/>
    <col min="16" max="24" width="14.1640625" hidden="1" customWidth="1"/>
    <col min="25" max="25" width="12.33203125" hidden="1" customWidth="1"/>
    <col min="26" max="26" width="16.33203125" customWidth="1"/>
    <col min="27" max="27" width="12.33203125" customWidth="1"/>
    <col min="28" max="28" width="15" customWidth="1"/>
    <col min="29" max="29" width="11" customWidth="1"/>
    <col min="30" max="30" width="15" customWidth="1"/>
    <col min="31" max="31" width="16.33203125" customWidth="1"/>
    <col min="44" max="65" width="9.33203125" hidden="1"/>
  </cols>
  <sheetData>
    <row r="2" spans="2:56" ht="36.950000000000003" customHeight="1">
      <c r="M2" s="320"/>
      <c r="N2" s="320"/>
      <c r="O2" s="320"/>
      <c r="P2" s="320"/>
      <c r="Q2" s="320"/>
      <c r="R2" s="320"/>
      <c r="S2" s="320"/>
      <c r="T2" s="320"/>
      <c r="U2" s="320"/>
      <c r="V2" s="320"/>
      <c r="W2" s="320"/>
      <c r="X2" s="320"/>
      <c r="Y2" s="320"/>
      <c r="Z2" s="320"/>
      <c r="AT2" s="17" t="s">
        <v>95</v>
      </c>
      <c r="AZ2" s="167" t="s">
        <v>634</v>
      </c>
      <c r="BA2" s="167" t="s">
        <v>635</v>
      </c>
      <c r="BB2" s="167" t="s">
        <v>142</v>
      </c>
      <c r="BC2" s="167" t="s">
        <v>636</v>
      </c>
      <c r="BD2" s="167" t="s">
        <v>168</v>
      </c>
    </row>
    <row r="3" spans="2:56" ht="6.95" customHeight="1">
      <c r="B3" s="18"/>
      <c r="C3" s="19"/>
      <c r="D3" s="19"/>
      <c r="E3" s="19"/>
      <c r="F3" s="19"/>
      <c r="G3" s="19"/>
      <c r="H3" s="19"/>
      <c r="I3" s="19"/>
      <c r="J3" s="19"/>
      <c r="K3" s="19"/>
      <c r="L3" s="19"/>
      <c r="M3" s="20"/>
      <c r="AT3" s="17" t="s">
        <v>86</v>
      </c>
      <c r="AZ3" s="167" t="s">
        <v>637</v>
      </c>
      <c r="BA3" s="167" t="s">
        <v>638</v>
      </c>
      <c r="BB3" s="167" t="s">
        <v>142</v>
      </c>
      <c r="BC3" s="167" t="s">
        <v>639</v>
      </c>
      <c r="BD3" s="167" t="s">
        <v>168</v>
      </c>
    </row>
    <row r="4" spans="2:56" ht="24.95" customHeight="1">
      <c r="B4" s="20"/>
      <c r="D4" s="21" t="s">
        <v>102</v>
      </c>
      <c r="M4" s="20"/>
      <c r="N4" s="86" t="s">
        <v>11</v>
      </c>
      <c r="AT4" s="17" t="s">
        <v>4</v>
      </c>
      <c r="AZ4" s="167" t="s">
        <v>640</v>
      </c>
      <c r="BA4" s="167" t="s">
        <v>641</v>
      </c>
      <c r="BB4" s="167" t="s">
        <v>142</v>
      </c>
      <c r="BC4" s="167" t="s">
        <v>642</v>
      </c>
      <c r="BD4" s="167" t="s">
        <v>168</v>
      </c>
    </row>
    <row r="5" spans="2:56" ht="6.95" customHeight="1">
      <c r="B5" s="20"/>
      <c r="M5" s="20"/>
      <c r="AZ5" s="167" t="s">
        <v>643</v>
      </c>
      <c r="BA5" s="167" t="s">
        <v>644</v>
      </c>
      <c r="BB5" s="167" t="s">
        <v>142</v>
      </c>
      <c r="BC5" s="167" t="s">
        <v>645</v>
      </c>
      <c r="BD5" s="167" t="s">
        <v>168</v>
      </c>
    </row>
    <row r="6" spans="2:56" ht="12" customHeight="1">
      <c r="B6" s="20"/>
      <c r="D6" s="26" t="s">
        <v>15</v>
      </c>
      <c r="M6" s="20"/>
      <c r="AZ6" s="167" t="s">
        <v>646</v>
      </c>
      <c r="BA6" s="167" t="s">
        <v>647</v>
      </c>
      <c r="BB6" s="167" t="s">
        <v>142</v>
      </c>
      <c r="BC6" s="167" t="s">
        <v>648</v>
      </c>
      <c r="BD6" s="167" t="s">
        <v>168</v>
      </c>
    </row>
    <row r="7" spans="2:56" ht="26.25" customHeight="1">
      <c r="B7" s="20"/>
      <c r="E7" s="326" t="str">
        <f>'Rekapitulace stavby'!K6</f>
        <v>Energetická optimalizace objektu pavilonu H v areálu nemocnice Nymburk</v>
      </c>
      <c r="F7" s="327"/>
      <c r="G7" s="327"/>
      <c r="H7" s="327"/>
      <c r="M7" s="20"/>
      <c r="AZ7" s="167" t="s">
        <v>649</v>
      </c>
      <c r="BA7" s="167" t="s">
        <v>650</v>
      </c>
      <c r="BB7" s="167" t="s">
        <v>142</v>
      </c>
      <c r="BC7" s="167" t="s">
        <v>651</v>
      </c>
      <c r="BD7" s="167" t="s">
        <v>168</v>
      </c>
    </row>
    <row r="8" spans="2:56" s="1" customFormat="1" ht="12" customHeight="1">
      <c r="B8" s="29"/>
      <c r="D8" s="26" t="s">
        <v>103</v>
      </c>
      <c r="M8" s="29"/>
      <c r="AZ8" s="167" t="s">
        <v>652</v>
      </c>
      <c r="BA8" s="167" t="s">
        <v>653</v>
      </c>
      <c r="BB8" s="167" t="s">
        <v>142</v>
      </c>
      <c r="BC8" s="167" t="s">
        <v>654</v>
      </c>
      <c r="BD8" s="167" t="s">
        <v>168</v>
      </c>
    </row>
    <row r="9" spans="2:56" s="1" customFormat="1" ht="30" customHeight="1">
      <c r="B9" s="29"/>
      <c r="E9" s="303" t="s">
        <v>655</v>
      </c>
      <c r="F9" s="325"/>
      <c r="G9" s="325"/>
      <c r="H9" s="325"/>
      <c r="M9" s="29"/>
      <c r="AZ9" s="167" t="s">
        <v>656</v>
      </c>
      <c r="BA9" s="167" t="s">
        <v>657</v>
      </c>
      <c r="BB9" s="167" t="s">
        <v>142</v>
      </c>
      <c r="BC9" s="167" t="s">
        <v>658</v>
      </c>
      <c r="BD9" s="167" t="s">
        <v>168</v>
      </c>
    </row>
    <row r="10" spans="2:56" s="1" customFormat="1">
      <c r="B10" s="29"/>
      <c r="M10" s="29"/>
      <c r="AZ10" s="167" t="s">
        <v>659</v>
      </c>
      <c r="BA10" s="167" t="s">
        <v>660</v>
      </c>
      <c r="BB10" s="167" t="s">
        <v>142</v>
      </c>
      <c r="BC10" s="167" t="s">
        <v>661</v>
      </c>
      <c r="BD10" s="167" t="s">
        <v>168</v>
      </c>
    </row>
    <row r="11" spans="2:56" s="1" customFormat="1" ht="12" customHeight="1">
      <c r="B11" s="29"/>
      <c r="D11" s="26" t="s">
        <v>17</v>
      </c>
      <c r="F11" s="24" t="s">
        <v>1</v>
      </c>
      <c r="I11" s="26" t="s">
        <v>18</v>
      </c>
      <c r="J11" s="24" t="s">
        <v>1</v>
      </c>
      <c r="M11" s="29"/>
      <c r="AZ11" s="167" t="s">
        <v>662</v>
      </c>
      <c r="BA11" s="167" t="s">
        <v>663</v>
      </c>
      <c r="BB11" s="167" t="s">
        <v>142</v>
      </c>
      <c r="BC11" s="167" t="s">
        <v>664</v>
      </c>
      <c r="BD11" s="167" t="s">
        <v>168</v>
      </c>
    </row>
    <row r="12" spans="2:56" s="1" customFormat="1" ht="12" customHeight="1">
      <c r="B12" s="29"/>
      <c r="D12" s="26" t="s">
        <v>19</v>
      </c>
      <c r="F12" s="24" t="s">
        <v>20</v>
      </c>
      <c r="I12" s="26" t="s">
        <v>21</v>
      </c>
      <c r="J12" s="49" t="str">
        <f>'Rekapitulace stavby'!AN8</f>
        <v>16. 9. 2025</v>
      </c>
      <c r="M12" s="29"/>
      <c r="AZ12" s="167" t="s">
        <v>665</v>
      </c>
      <c r="BA12" s="167" t="s">
        <v>666</v>
      </c>
      <c r="BB12" s="167" t="s">
        <v>142</v>
      </c>
      <c r="BC12" s="167" t="s">
        <v>667</v>
      </c>
      <c r="BD12" s="167" t="s">
        <v>168</v>
      </c>
    </row>
    <row r="13" spans="2:56" s="1" customFormat="1" ht="10.9" customHeight="1">
      <c r="B13" s="29"/>
      <c r="M13" s="29"/>
      <c r="AZ13" s="167" t="s">
        <v>668</v>
      </c>
      <c r="BA13" s="167" t="s">
        <v>669</v>
      </c>
      <c r="BB13" s="167" t="s">
        <v>142</v>
      </c>
      <c r="BC13" s="167" t="s">
        <v>670</v>
      </c>
      <c r="BD13" s="167" t="s">
        <v>168</v>
      </c>
    </row>
    <row r="14" spans="2:56" s="1" customFormat="1" ht="12" customHeight="1">
      <c r="B14" s="29"/>
      <c r="D14" s="26" t="s">
        <v>23</v>
      </c>
      <c r="I14" s="26" t="s">
        <v>24</v>
      </c>
      <c r="J14" s="24" t="str">
        <f>IF('Rekapitulace stavby'!AN10="","",'Rekapitulace stavby'!AN10)</f>
        <v/>
      </c>
      <c r="M14" s="29"/>
      <c r="AZ14" s="167" t="s">
        <v>671</v>
      </c>
      <c r="BA14" s="167" t="s">
        <v>672</v>
      </c>
      <c r="BB14" s="167" t="s">
        <v>286</v>
      </c>
      <c r="BC14" s="167" t="s">
        <v>673</v>
      </c>
      <c r="BD14" s="167" t="s">
        <v>168</v>
      </c>
    </row>
    <row r="15" spans="2:56" s="1" customFormat="1" ht="18" customHeight="1">
      <c r="B15" s="29"/>
      <c r="E15" s="24" t="str">
        <f>IF('Rekapitulace stavby'!E11="","",'Rekapitulace stavby'!E11)</f>
        <v xml:space="preserve"> </v>
      </c>
      <c r="I15" s="26" t="s">
        <v>26</v>
      </c>
      <c r="J15" s="24" t="str">
        <f>IF('Rekapitulace stavby'!AN11="","",'Rekapitulace stavby'!AN11)</f>
        <v/>
      </c>
      <c r="M15" s="29"/>
      <c r="AZ15" s="167" t="s">
        <v>674</v>
      </c>
      <c r="BA15" s="167" t="s">
        <v>675</v>
      </c>
      <c r="BB15" s="167" t="s">
        <v>286</v>
      </c>
      <c r="BC15" s="167" t="s">
        <v>676</v>
      </c>
      <c r="BD15" s="167" t="s">
        <v>168</v>
      </c>
    </row>
    <row r="16" spans="2:56" s="1" customFormat="1" ht="6.95" customHeight="1">
      <c r="B16" s="29"/>
      <c r="M16" s="29"/>
      <c r="AZ16" s="167" t="s">
        <v>677</v>
      </c>
      <c r="BA16" s="167" t="s">
        <v>678</v>
      </c>
      <c r="BB16" s="167" t="s">
        <v>286</v>
      </c>
      <c r="BC16" s="167" t="s">
        <v>378</v>
      </c>
      <c r="BD16" s="167" t="s">
        <v>168</v>
      </c>
    </row>
    <row r="17" spans="2:56" s="1" customFormat="1" ht="12" customHeight="1">
      <c r="B17" s="29"/>
      <c r="D17" s="26" t="s">
        <v>27</v>
      </c>
      <c r="I17" s="26" t="s">
        <v>24</v>
      </c>
      <c r="J17" s="24" t="str">
        <f>'Rekapitulace stavby'!AN13</f>
        <v/>
      </c>
      <c r="M17" s="29"/>
      <c r="AZ17" s="167" t="s">
        <v>679</v>
      </c>
      <c r="BA17" s="167" t="s">
        <v>680</v>
      </c>
      <c r="BB17" s="167" t="s">
        <v>286</v>
      </c>
      <c r="BC17" s="167" t="s">
        <v>681</v>
      </c>
      <c r="BD17" s="167" t="s">
        <v>168</v>
      </c>
    </row>
    <row r="18" spans="2:56" s="1" customFormat="1" ht="18" customHeight="1">
      <c r="B18" s="29"/>
      <c r="E18" s="319" t="str">
        <f>'Rekapitulace stavby'!E14</f>
        <v xml:space="preserve"> </v>
      </c>
      <c r="F18" s="319"/>
      <c r="G18" s="319"/>
      <c r="H18" s="319"/>
      <c r="I18" s="26" t="s">
        <v>26</v>
      </c>
      <c r="J18" s="24" t="str">
        <f>'Rekapitulace stavby'!AN14</f>
        <v/>
      </c>
      <c r="M18" s="29"/>
      <c r="AZ18" s="167" t="s">
        <v>682</v>
      </c>
      <c r="BA18" s="167" t="s">
        <v>683</v>
      </c>
      <c r="BB18" s="167" t="s">
        <v>286</v>
      </c>
      <c r="BC18" s="167" t="s">
        <v>684</v>
      </c>
      <c r="BD18" s="167" t="s">
        <v>168</v>
      </c>
    </row>
    <row r="19" spans="2:56" s="1" customFormat="1" ht="6.95" customHeight="1">
      <c r="B19" s="29"/>
      <c r="M19" s="29"/>
      <c r="AZ19" s="167" t="s">
        <v>685</v>
      </c>
      <c r="BA19" s="167" t="s">
        <v>686</v>
      </c>
      <c r="BB19" s="167" t="s">
        <v>286</v>
      </c>
      <c r="BC19" s="167" t="s">
        <v>687</v>
      </c>
      <c r="BD19" s="167" t="s">
        <v>168</v>
      </c>
    </row>
    <row r="20" spans="2:56" s="1" customFormat="1" ht="12" customHeight="1">
      <c r="B20" s="29"/>
      <c r="D20" s="26" t="s">
        <v>28</v>
      </c>
      <c r="I20" s="26" t="s">
        <v>24</v>
      </c>
      <c r="J20" s="24" t="s">
        <v>29</v>
      </c>
      <c r="M20" s="29"/>
      <c r="AZ20" s="167" t="s">
        <v>688</v>
      </c>
      <c r="BA20" s="167" t="s">
        <v>689</v>
      </c>
      <c r="BB20" s="167" t="s">
        <v>286</v>
      </c>
      <c r="BC20" s="167" t="s">
        <v>690</v>
      </c>
      <c r="BD20" s="167" t="s">
        <v>168</v>
      </c>
    </row>
    <row r="21" spans="2:56" s="1" customFormat="1" ht="18" customHeight="1">
      <c r="B21" s="29"/>
      <c r="E21" s="24" t="s">
        <v>30</v>
      </c>
      <c r="I21" s="26" t="s">
        <v>26</v>
      </c>
      <c r="J21" s="24" t="s">
        <v>1</v>
      </c>
      <c r="M21" s="29"/>
      <c r="AZ21" s="167" t="s">
        <v>691</v>
      </c>
      <c r="BA21" s="167" t="s">
        <v>692</v>
      </c>
      <c r="BB21" s="167" t="s">
        <v>286</v>
      </c>
      <c r="BC21" s="167" t="s">
        <v>693</v>
      </c>
      <c r="BD21" s="167" t="s">
        <v>168</v>
      </c>
    </row>
    <row r="22" spans="2:56" s="1" customFormat="1" ht="6.95" customHeight="1">
      <c r="B22" s="29"/>
      <c r="M22" s="29"/>
      <c r="AZ22" s="167" t="s">
        <v>694</v>
      </c>
      <c r="BA22" s="167" t="s">
        <v>695</v>
      </c>
      <c r="BB22" s="167" t="s">
        <v>286</v>
      </c>
      <c r="BC22" s="167" t="s">
        <v>696</v>
      </c>
      <c r="BD22" s="167" t="s">
        <v>168</v>
      </c>
    </row>
    <row r="23" spans="2:56" s="1" customFormat="1" ht="12" customHeight="1">
      <c r="B23" s="29"/>
      <c r="D23" s="26" t="s">
        <v>31</v>
      </c>
      <c r="I23" s="26" t="s">
        <v>24</v>
      </c>
      <c r="J23" s="24" t="s">
        <v>1</v>
      </c>
      <c r="M23" s="29"/>
      <c r="AZ23" s="167" t="s">
        <v>697</v>
      </c>
      <c r="BA23" s="167" t="s">
        <v>698</v>
      </c>
      <c r="BB23" s="167" t="s">
        <v>286</v>
      </c>
      <c r="BC23" s="167" t="s">
        <v>699</v>
      </c>
      <c r="BD23" s="167" t="s">
        <v>168</v>
      </c>
    </row>
    <row r="24" spans="2:56" s="1" customFormat="1" ht="18" customHeight="1">
      <c r="B24" s="29"/>
      <c r="E24" s="24" t="s">
        <v>32</v>
      </c>
      <c r="I24" s="26" t="s">
        <v>26</v>
      </c>
      <c r="J24" s="24" t="s">
        <v>1</v>
      </c>
      <c r="M24" s="29"/>
      <c r="AZ24" s="167" t="s">
        <v>700</v>
      </c>
      <c r="BA24" s="167" t="s">
        <v>701</v>
      </c>
      <c r="BB24" s="167" t="s">
        <v>286</v>
      </c>
      <c r="BC24" s="167" t="s">
        <v>702</v>
      </c>
      <c r="BD24" s="167" t="s">
        <v>168</v>
      </c>
    </row>
    <row r="25" spans="2:56" s="1" customFormat="1" ht="6.95" customHeight="1">
      <c r="B25" s="29"/>
      <c r="M25" s="29"/>
      <c r="AZ25" s="167" t="s">
        <v>703</v>
      </c>
      <c r="BA25" s="167" t="s">
        <v>704</v>
      </c>
      <c r="BB25" s="167" t="s">
        <v>286</v>
      </c>
      <c r="BC25" s="167" t="s">
        <v>705</v>
      </c>
      <c r="BD25" s="167" t="s">
        <v>168</v>
      </c>
    </row>
    <row r="26" spans="2:56" s="1" customFormat="1" ht="12" customHeight="1">
      <c r="B26" s="29"/>
      <c r="D26" s="26" t="s">
        <v>33</v>
      </c>
      <c r="M26" s="29"/>
      <c r="AZ26" s="167" t="s">
        <v>706</v>
      </c>
      <c r="BA26" s="167" t="s">
        <v>707</v>
      </c>
      <c r="BB26" s="167" t="s">
        <v>286</v>
      </c>
      <c r="BC26" s="167" t="s">
        <v>708</v>
      </c>
      <c r="BD26" s="167" t="s">
        <v>168</v>
      </c>
    </row>
    <row r="27" spans="2:56" s="7" customFormat="1" ht="16.5" customHeight="1">
      <c r="B27" s="87"/>
      <c r="E27" s="322" t="s">
        <v>1</v>
      </c>
      <c r="F27" s="322"/>
      <c r="G27" s="322"/>
      <c r="H27" s="322"/>
      <c r="M27" s="87"/>
      <c r="AZ27" s="190" t="s">
        <v>709</v>
      </c>
      <c r="BA27" s="190" t="s">
        <v>710</v>
      </c>
      <c r="BB27" s="190" t="s">
        <v>286</v>
      </c>
      <c r="BC27" s="190" t="s">
        <v>711</v>
      </c>
      <c r="BD27" s="190" t="s">
        <v>168</v>
      </c>
    </row>
    <row r="28" spans="2:56" s="1" customFormat="1" ht="6.95" customHeight="1">
      <c r="B28" s="29"/>
      <c r="M28" s="29"/>
      <c r="AZ28" s="167" t="s">
        <v>712</v>
      </c>
      <c r="BA28" s="167" t="s">
        <v>713</v>
      </c>
      <c r="BB28" s="167" t="s">
        <v>286</v>
      </c>
      <c r="BC28" s="167" t="s">
        <v>408</v>
      </c>
      <c r="BD28" s="167" t="s">
        <v>168</v>
      </c>
    </row>
    <row r="29" spans="2:56" s="1" customFormat="1" ht="6.95" customHeight="1">
      <c r="B29" s="29"/>
      <c r="D29" s="50"/>
      <c r="E29" s="50"/>
      <c r="F29" s="50"/>
      <c r="G29" s="50"/>
      <c r="H29" s="50"/>
      <c r="I29" s="50"/>
      <c r="J29" s="50"/>
      <c r="K29" s="50"/>
      <c r="L29" s="50"/>
      <c r="M29" s="29"/>
      <c r="AZ29" s="167" t="s">
        <v>714</v>
      </c>
      <c r="BA29" s="167" t="s">
        <v>715</v>
      </c>
      <c r="BB29" s="167" t="s">
        <v>286</v>
      </c>
      <c r="BC29" s="167" t="s">
        <v>716</v>
      </c>
      <c r="BD29" s="167" t="s">
        <v>168</v>
      </c>
    </row>
    <row r="30" spans="2:56" s="1" customFormat="1" ht="12.75">
      <c r="B30" s="29"/>
      <c r="E30" s="26" t="s">
        <v>105</v>
      </c>
      <c r="K30" s="88">
        <f>I96</f>
        <v>0</v>
      </c>
      <c r="M30" s="29"/>
      <c r="AZ30" s="167" t="s">
        <v>717</v>
      </c>
      <c r="BA30" s="167" t="s">
        <v>718</v>
      </c>
      <c r="BB30" s="167" t="s">
        <v>286</v>
      </c>
      <c r="BC30" s="167" t="s">
        <v>719</v>
      </c>
      <c r="BD30" s="167" t="s">
        <v>168</v>
      </c>
    </row>
    <row r="31" spans="2:56" s="1" customFormat="1" ht="12.75">
      <c r="B31" s="29"/>
      <c r="E31" s="26" t="s">
        <v>106</v>
      </c>
      <c r="K31" s="88">
        <f>J96</f>
        <v>0</v>
      </c>
      <c r="M31" s="29"/>
      <c r="AZ31" s="167" t="s">
        <v>720</v>
      </c>
      <c r="BA31" s="167" t="s">
        <v>721</v>
      </c>
      <c r="BB31" s="167" t="s">
        <v>142</v>
      </c>
      <c r="BC31" s="167" t="s">
        <v>722</v>
      </c>
      <c r="BD31" s="167" t="s">
        <v>168</v>
      </c>
    </row>
    <row r="32" spans="2:56" s="1" customFormat="1" ht="25.35" customHeight="1">
      <c r="B32" s="29"/>
      <c r="D32" s="89" t="s">
        <v>34</v>
      </c>
      <c r="K32" s="63">
        <f>ROUND(K130, 2)</f>
        <v>0</v>
      </c>
      <c r="M32" s="29"/>
      <c r="AZ32" s="167" t="s">
        <v>723</v>
      </c>
      <c r="BA32" s="167" t="s">
        <v>724</v>
      </c>
      <c r="BB32" s="167" t="s">
        <v>142</v>
      </c>
      <c r="BC32" s="167" t="s">
        <v>725</v>
      </c>
      <c r="BD32" s="167" t="s">
        <v>168</v>
      </c>
    </row>
    <row r="33" spans="2:13" s="1" customFormat="1" ht="6.95" customHeight="1">
      <c r="B33" s="29"/>
      <c r="D33" s="50"/>
      <c r="E33" s="50"/>
      <c r="F33" s="50"/>
      <c r="G33" s="50"/>
      <c r="H33" s="50"/>
      <c r="I33" s="50"/>
      <c r="J33" s="50"/>
      <c r="K33" s="50"/>
      <c r="L33" s="50"/>
      <c r="M33" s="29"/>
    </row>
    <row r="34" spans="2:13" s="1" customFormat="1" ht="14.45" customHeight="1">
      <c r="B34" s="29"/>
      <c r="F34" s="32" t="s">
        <v>36</v>
      </c>
      <c r="I34" s="32" t="s">
        <v>35</v>
      </c>
      <c r="K34" s="32" t="s">
        <v>37</v>
      </c>
      <c r="M34" s="29"/>
    </row>
    <row r="35" spans="2:13" s="1" customFormat="1" ht="14.45" customHeight="1">
      <c r="B35" s="29"/>
      <c r="D35" s="52" t="s">
        <v>38</v>
      </c>
      <c r="E35" s="26" t="s">
        <v>39</v>
      </c>
      <c r="F35" s="88">
        <f>ROUND((SUM(BE130:BE2342)),  2)</f>
        <v>0</v>
      </c>
      <c r="I35" s="90">
        <v>0.21</v>
      </c>
      <c r="K35" s="88">
        <f>ROUND(((SUM(BE130:BE2342))*I35),  2)</f>
        <v>0</v>
      </c>
      <c r="M35" s="29"/>
    </row>
    <row r="36" spans="2:13" s="1" customFormat="1" ht="14.45" customHeight="1">
      <c r="B36" s="29"/>
      <c r="E36" s="26" t="s">
        <v>40</v>
      </c>
      <c r="F36" s="88">
        <f>ROUND((SUM(BF130:BF2342)),  2)</f>
        <v>0</v>
      </c>
      <c r="I36" s="90">
        <v>0.12</v>
      </c>
      <c r="K36" s="88">
        <f>ROUND(((SUM(BF130:BF2342))*I36),  2)</f>
        <v>0</v>
      </c>
      <c r="M36" s="29"/>
    </row>
    <row r="37" spans="2:13" s="1" customFormat="1" ht="14.45" hidden="1" customHeight="1">
      <c r="B37" s="29"/>
      <c r="E37" s="26" t="s">
        <v>41</v>
      </c>
      <c r="F37" s="88">
        <f>ROUND((SUM(BG130:BG2342)),  2)</f>
        <v>0</v>
      </c>
      <c r="I37" s="90">
        <v>0.21</v>
      </c>
      <c r="K37" s="88">
        <f>0</f>
        <v>0</v>
      </c>
      <c r="M37" s="29"/>
    </row>
    <row r="38" spans="2:13" s="1" customFormat="1" ht="14.45" hidden="1" customHeight="1">
      <c r="B38" s="29"/>
      <c r="E38" s="26" t="s">
        <v>42</v>
      </c>
      <c r="F38" s="88">
        <f>ROUND((SUM(BH130:BH2342)),  2)</f>
        <v>0</v>
      </c>
      <c r="I38" s="90">
        <v>0.12</v>
      </c>
      <c r="K38" s="88">
        <f>0</f>
        <v>0</v>
      </c>
      <c r="M38" s="29"/>
    </row>
    <row r="39" spans="2:13" s="1" customFormat="1" ht="14.45" hidden="1" customHeight="1">
      <c r="B39" s="29"/>
      <c r="E39" s="26" t="s">
        <v>43</v>
      </c>
      <c r="F39" s="88">
        <f>ROUND((SUM(BI130:BI2342)),  2)</f>
        <v>0</v>
      </c>
      <c r="I39" s="90">
        <v>0</v>
      </c>
      <c r="K39" s="88">
        <f>0</f>
        <v>0</v>
      </c>
      <c r="M39" s="29"/>
    </row>
    <row r="40" spans="2:13" s="1" customFormat="1" ht="6.95" customHeight="1">
      <c r="B40" s="29"/>
      <c r="M40" s="29"/>
    </row>
    <row r="41" spans="2:13" s="1" customFormat="1" ht="25.35" customHeight="1">
      <c r="B41" s="29"/>
      <c r="C41" s="91"/>
      <c r="D41" s="92" t="s">
        <v>44</v>
      </c>
      <c r="E41" s="54"/>
      <c r="F41" s="54"/>
      <c r="G41" s="93" t="s">
        <v>45</v>
      </c>
      <c r="H41" s="94" t="s">
        <v>46</v>
      </c>
      <c r="I41" s="54"/>
      <c r="J41" s="54"/>
      <c r="K41" s="95">
        <f>SUM(K32:K39)</f>
        <v>0</v>
      </c>
      <c r="L41" s="96"/>
      <c r="M41" s="29"/>
    </row>
    <row r="42" spans="2:13" s="1" customFormat="1" ht="14.45" customHeight="1">
      <c r="B42" s="29"/>
      <c r="M42" s="29"/>
    </row>
    <row r="43" spans="2:13" ht="14.45" customHeight="1">
      <c r="B43" s="20"/>
      <c r="M43" s="20"/>
    </row>
    <row r="44" spans="2:13" ht="14.45" customHeight="1">
      <c r="B44" s="20"/>
      <c r="M44" s="20"/>
    </row>
    <row r="45" spans="2:13" ht="14.45" customHeight="1">
      <c r="B45" s="20"/>
      <c r="M45" s="20"/>
    </row>
    <row r="46" spans="2:13" ht="14.45" customHeight="1">
      <c r="B46" s="20"/>
      <c r="M46" s="20"/>
    </row>
    <row r="47" spans="2:13" ht="14.45" customHeight="1">
      <c r="B47" s="20"/>
      <c r="M47" s="20"/>
    </row>
    <row r="48" spans="2:13" ht="14.45" customHeight="1">
      <c r="B48" s="20"/>
      <c r="M48" s="20"/>
    </row>
    <row r="49" spans="2:13" ht="14.45" customHeight="1">
      <c r="B49" s="20"/>
      <c r="M49" s="20"/>
    </row>
    <row r="50" spans="2:13" s="1" customFormat="1" ht="14.45" customHeight="1">
      <c r="B50" s="29"/>
      <c r="D50" s="38" t="s">
        <v>47</v>
      </c>
      <c r="E50" s="39"/>
      <c r="F50" s="39"/>
      <c r="G50" s="38" t="s">
        <v>48</v>
      </c>
      <c r="H50" s="39"/>
      <c r="I50" s="39"/>
      <c r="J50" s="39"/>
      <c r="K50" s="39"/>
      <c r="L50" s="39"/>
      <c r="M50" s="29"/>
    </row>
    <row r="51" spans="2:13">
      <c r="B51" s="20"/>
      <c r="M51" s="20"/>
    </row>
    <row r="52" spans="2:13">
      <c r="B52" s="20"/>
      <c r="M52" s="20"/>
    </row>
    <row r="53" spans="2:13">
      <c r="B53" s="20"/>
      <c r="M53" s="20"/>
    </row>
    <row r="54" spans="2:13">
      <c r="B54" s="20"/>
      <c r="M54" s="20"/>
    </row>
    <row r="55" spans="2:13">
      <c r="B55" s="20"/>
      <c r="M55" s="20"/>
    </row>
    <row r="56" spans="2:13">
      <c r="B56" s="20"/>
      <c r="M56" s="20"/>
    </row>
    <row r="57" spans="2:13">
      <c r="B57" s="20"/>
      <c r="M57" s="20"/>
    </row>
    <row r="58" spans="2:13">
      <c r="B58" s="20"/>
      <c r="M58" s="20"/>
    </row>
    <row r="59" spans="2:13">
      <c r="B59" s="20"/>
      <c r="M59" s="20"/>
    </row>
    <row r="60" spans="2:13">
      <c r="B60" s="20"/>
      <c r="M60" s="20"/>
    </row>
    <row r="61" spans="2:13" s="1" customFormat="1" ht="12.75">
      <c r="B61" s="29"/>
      <c r="D61" s="40" t="s">
        <v>49</v>
      </c>
      <c r="E61" s="31"/>
      <c r="F61" s="97" t="s">
        <v>50</v>
      </c>
      <c r="G61" s="40" t="s">
        <v>49</v>
      </c>
      <c r="H61" s="31"/>
      <c r="I61" s="31"/>
      <c r="J61" s="98" t="s">
        <v>50</v>
      </c>
      <c r="K61" s="31"/>
      <c r="L61" s="31"/>
      <c r="M61" s="29"/>
    </row>
    <row r="62" spans="2:13">
      <c r="B62" s="20"/>
      <c r="M62" s="20"/>
    </row>
    <row r="63" spans="2:13">
      <c r="B63" s="20"/>
      <c r="M63" s="20"/>
    </row>
    <row r="64" spans="2:13">
      <c r="B64" s="20"/>
      <c r="M64" s="20"/>
    </row>
    <row r="65" spans="2:13" s="1" customFormat="1" ht="12.75">
      <c r="B65" s="29"/>
      <c r="D65" s="38" t="s">
        <v>51</v>
      </c>
      <c r="E65" s="39"/>
      <c r="F65" s="39"/>
      <c r="G65" s="38" t="s">
        <v>52</v>
      </c>
      <c r="H65" s="39"/>
      <c r="I65" s="39"/>
      <c r="J65" s="39"/>
      <c r="K65" s="39"/>
      <c r="L65" s="39"/>
      <c r="M65" s="29"/>
    </row>
    <row r="66" spans="2:13">
      <c r="B66" s="20"/>
      <c r="M66" s="20"/>
    </row>
    <row r="67" spans="2:13">
      <c r="B67" s="20"/>
      <c r="M67" s="20"/>
    </row>
    <row r="68" spans="2:13">
      <c r="B68" s="20"/>
      <c r="M68" s="20"/>
    </row>
    <row r="69" spans="2:13">
      <c r="B69" s="20"/>
      <c r="M69" s="20"/>
    </row>
    <row r="70" spans="2:13">
      <c r="B70" s="20"/>
      <c r="M70" s="20"/>
    </row>
    <row r="71" spans="2:13">
      <c r="B71" s="20"/>
      <c r="M71" s="20"/>
    </row>
    <row r="72" spans="2:13">
      <c r="B72" s="20"/>
      <c r="M72" s="20"/>
    </row>
    <row r="73" spans="2:13">
      <c r="B73" s="20"/>
      <c r="M73" s="20"/>
    </row>
    <row r="74" spans="2:13">
      <c r="B74" s="20"/>
      <c r="M74" s="20"/>
    </row>
    <row r="75" spans="2:13">
      <c r="B75" s="20"/>
      <c r="M75" s="20"/>
    </row>
    <row r="76" spans="2:13" s="1" customFormat="1" ht="12.75">
      <c r="B76" s="29"/>
      <c r="D76" s="40" t="s">
        <v>49</v>
      </c>
      <c r="E76" s="31"/>
      <c r="F76" s="97" t="s">
        <v>50</v>
      </c>
      <c r="G76" s="40" t="s">
        <v>49</v>
      </c>
      <c r="H76" s="31"/>
      <c r="I76" s="31"/>
      <c r="J76" s="98" t="s">
        <v>50</v>
      </c>
      <c r="K76" s="31"/>
      <c r="L76" s="31"/>
      <c r="M76" s="29"/>
    </row>
    <row r="77" spans="2:13" s="1" customFormat="1" ht="14.45" customHeight="1">
      <c r="B77" s="41"/>
      <c r="C77" s="42"/>
      <c r="D77" s="42"/>
      <c r="E77" s="42"/>
      <c r="F77" s="42"/>
      <c r="G77" s="42"/>
      <c r="H77" s="42"/>
      <c r="I77" s="42"/>
      <c r="J77" s="42"/>
      <c r="K77" s="42"/>
      <c r="L77" s="42"/>
      <c r="M77" s="29"/>
    </row>
    <row r="81" spans="2:47" s="1" customFormat="1" ht="6.95" customHeight="1">
      <c r="B81" s="43"/>
      <c r="C81" s="44"/>
      <c r="D81" s="44"/>
      <c r="E81" s="44"/>
      <c r="F81" s="44"/>
      <c r="G81" s="44"/>
      <c r="H81" s="44"/>
      <c r="I81" s="44"/>
      <c r="J81" s="44"/>
      <c r="K81" s="44"/>
      <c r="L81" s="44"/>
      <c r="M81" s="29"/>
    </row>
    <row r="82" spans="2:47" s="1" customFormat="1" ht="24.95" customHeight="1">
      <c r="B82" s="29"/>
      <c r="C82" s="21" t="s">
        <v>107</v>
      </c>
      <c r="M82" s="29"/>
    </row>
    <row r="83" spans="2:47" s="1" customFormat="1" ht="6.95" customHeight="1">
      <c r="B83" s="29"/>
      <c r="M83" s="29"/>
    </row>
    <row r="84" spans="2:47" s="1" customFormat="1" ht="12" customHeight="1">
      <c r="B84" s="29"/>
      <c r="C84" s="26" t="s">
        <v>15</v>
      </c>
      <c r="M84" s="29"/>
    </row>
    <row r="85" spans="2:47" s="1" customFormat="1" ht="26.25" customHeight="1">
      <c r="B85" s="29"/>
      <c r="E85" s="326" t="str">
        <f>E7</f>
        <v>Energetická optimalizace objektu pavilonu H v areálu nemocnice Nymburk</v>
      </c>
      <c r="F85" s="327"/>
      <c r="G85" s="327"/>
      <c r="H85" s="327"/>
      <c r="M85" s="29"/>
    </row>
    <row r="86" spans="2:47" s="1" customFormat="1" ht="12" customHeight="1">
      <c r="B86" s="29"/>
      <c r="C86" s="26" t="s">
        <v>103</v>
      </c>
      <c r="M86" s="29"/>
    </row>
    <row r="87" spans="2:47" s="1" customFormat="1" ht="30" customHeight="1">
      <c r="B87" s="29"/>
      <c r="E87" s="303" t="str">
        <f>E9</f>
        <v>2025-09-04 - EO obj. pavilonu H - Nemocnice Nymburk - nové konstrukce</v>
      </c>
      <c r="F87" s="325"/>
      <c r="G87" s="325"/>
      <c r="H87" s="325"/>
      <c r="M87" s="29"/>
    </row>
    <row r="88" spans="2:47" s="1" customFormat="1" ht="6.95" customHeight="1">
      <c r="B88" s="29"/>
      <c r="M88" s="29"/>
    </row>
    <row r="89" spans="2:47" s="1" customFormat="1" ht="12" customHeight="1">
      <c r="B89" s="29"/>
      <c r="C89" s="26" t="s">
        <v>19</v>
      </c>
      <c r="F89" s="24" t="str">
        <f>F12</f>
        <v>Nymburk</v>
      </c>
      <c r="I89" s="26" t="s">
        <v>21</v>
      </c>
      <c r="J89" s="49" t="str">
        <f>IF(J12="","",J12)</f>
        <v>16. 9. 2025</v>
      </c>
      <c r="M89" s="29"/>
    </row>
    <row r="90" spans="2:47" s="1" customFormat="1" ht="6.95" customHeight="1">
      <c r="B90" s="29"/>
      <c r="M90" s="29"/>
    </row>
    <row r="91" spans="2:47" s="1" customFormat="1" ht="15.2" customHeight="1">
      <c r="B91" s="29"/>
      <c r="C91" s="26" t="s">
        <v>23</v>
      </c>
      <c r="F91" s="24" t="str">
        <f>E15</f>
        <v xml:space="preserve"> </v>
      </c>
      <c r="I91" s="26" t="s">
        <v>28</v>
      </c>
      <c r="J91" s="27" t="str">
        <f>E21</f>
        <v>Atelier 87 s.r.o.</v>
      </c>
      <c r="M91" s="29"/>
    </row>
    <row r="92" spans="2:47" s="1" customFormat="1" ht="25.7" customHeight="1">
      <c r="B92" s="29"/>
      <c r="C92" s="26" t="s">
        <v>27</v>
      </c>
      <c r="F92" s="24" t="str">
        <f>IF(E18="","",E18)</f>
        <v xml:space="preserve"> </v>
      </c>
      <c r="I92" s="26" t="s">
        <v>31</v>
      </c>
      <c r="J92" s="27" t="str">
        <f>E24</f>
        <v>Ing. Kateřina Petlíková, Ph.D.</v>
      </c>
      <c r="M92" s="29"/>
    </row>
    <row r="93" spans="2:47" s="1" customFormat="1" ht="10.35" customHeight="1">
      <c r="B93" s="29"/>
      <c r="M93" s="29"/>
    </row>
    <row r="94" spans="2:47" s="1" customFormat="1" ht="29.25" customHeight="1">
      <c r="B94" s="29"/>
      <c r="C94" s="99" t="s">
        <v>108</v>
      </c>
      <c r="D94" s="91"/>
      <c r="E94" s="91"/>
      <c r="F94" s="91"/>
      <c r="G94" s="91"/>
      <c r="H94" s="91"/>
      <c r="I94" s="100" t="s">
        <v>109</v>
      </c>
      <c r="J94" s="100" t="s">
        <v>110</v>
      </c>
      <c r="K94" s="100" t="s">
        <v>111</v>
      </c>
      <c r="L94" s="91"/>
      <c r="M94" s="29"/>
    </row>
    <row r="95" spans="2:47" s="1" customFormat="1" ht="10.35" customHeight="1">
      <c r="B95" s="29"/>
      <c r="M95" s="29"/>
    </row>
    <row r="96" spans="2:47" s="1" customFormat="1" ht="22.9" customHeight="1">
      <c r="B96" s="29"/>
      <c r="C96" s="101" t="s">
        <v>112</v>
      </c>
      <c r="I96" s="63">
        <f t="shared" ref="I96:J98" si="0">Q130</f>
        <v>0</v>
      </c>
      <c r="J96" s="63">
        <f t="shared" si="0"/>
        <v>0</v>
      </c>
      <c r="K96" s="63">
        <f>K130</f>
        <v>0</v>
      </c>
      <c r="M96" s="29"/>
      <c r="AU96" s="17" t="s">
        <v>113</v>
      </c>
    </row>
    <row r="97" spans="2:13" s="8" customFormat="1" ht="24.95" customHeight="1">
      <c r="B97" s="102"/>
      <c r="D97" s="103" t="s">
        <v>114</v>
      </c>
      <c r="E97" s="104"/>
      <c r="F97" s="104"/>
      <c r="G97" s="104"/>
      <c r="H97" s="104"/>
      <c r="I97" s="105">
        <f t="shared" si="0"/>
        <v>0</v>
      </c>
      <c r="J97" s="105">
        <f t="shared" si="0"/>
        <v>0</v>
      </c>
      <c r="K97" s="105">
        <f>K131</f>
        <v>0</v>
      </c>
      <c r="M97" s="102"/>
    </row>
    <row r="98" spans="2:13" s="9" customFormat="1" ht="19.899999999999999" customHeight="1">
      <c r="B98" s="106"/>
      <c r="D98" s="107" t="s">
        <v>210</v>
      </c>
      <c r="E98" s="108"/>
      <c r="F98" s="108"/>
      <c r="G98" s="108"/>
      <c r="H98" s="108"/>
      <c r="I98" s="109">
        <f t="shared" si="0"/>
        <v>0</v>
      </c>
      <c r="J98" s="109">
        <f t="shared" si="0"/>
        <v>0</v>
      </c>
      <c r="K98" s="109">
        <f>K132</f>
        <v>0</v>
      </c>
      <c r="M98" s="106"/>
    </row>
    <row r="99" spans="2:13" s="9" customFormat="1" ht="19.899999999999999" customHeight="1">
      <c r="B99" s="106"/>
      <c r="D99" s="107" t="s">
        <v>115</v>
      </c>
      <c r="E99" s="108"/>
      <c r="F99" s="108"/>
      <c r="G99" s="108"/>
      <c r="H99" s="108"/>
      <c r="I99" s="109">
        <f>Q1603</f>
        <v>0</v>
      </c>
      <c r="J99" s="109">
        <f>R1603</f>
        <v>0</v>
      </c>
      <c r="K99" s="109">
        <f>K1603</f>
        <v>0</v>
      </c>
      <c r="M99" s="106"/>
    </row>
    <row r="100" spans="2:13" s="9" customFormat="1" ht="19.899999999999999" customHeight="1">
      <c r="B100" s="106"/>
      <c r="D100" s="107" t="s">
        <v>457</v>
      </c>
      <c r="E100" s="108"/>
      <c r="F100" s="108"/>
      <c r="G100" s="108"/>
      <c r="H100" s="108"/>
      <c r="I100" s="109">
        <f>Q1636</f>
        <v>0</v>
      </c>
      <c r="J100" s="109">
        <f>R1636</f>
        <v>0</v>
      </c>
      <c r="K100" s="109">
        <f>K1636</f>
        <v>0</v>
      </c>
      <c r="M100" s="106"/>
    </row>
    <row r="101" spans="2:13" s="8" customFormat="1" ht="24.95" customHeight="1">
      <c r="B101" s="102"/>
      <c r="D101" s="103" t="s">
        <v>211</v>
      </c>
      <c r="E101" s="104"/>
      <c r="F101" s="104"/>
      <c r="G101" s="104"/>
      <c r="H101" s="104"/>
      <c r="I101" s="105">
        <f>Q1638</f>
        <v>0</v>
      </c>
      <c r="J101" s="105">
        <f>R1638</f>
        <v>0</v>
      </c>
      <c r="K101" s="105">
        <f>K1638</f>
        <v>0</v>
      </c>
      <c r="M101" s="102"/>
    </row>
    <row r="102" spans="2:13" s="9" customFormat="1" ht="19.899999999999999" customHeight="1">
      <c r="B102" s="106"/>
      <c r="D102" s="107" t="s">
        <v>212</v>
      </c>
      <c r="E102" s="108"/>
      <c r="F102" s="108"/>
      <c r="G102" s="108"/>
      <c r="H102" s="108"/>
      <c r="I102" s="109">
        <f>Q1639</f>
        <v>0</v>
      </c>
      <c r="J102" s="109">
        <f>R1639</f>
        <v>0</v>
      </c>
      <c r="K102" s="109">
        <f>K1639</f>
        <v>0</v>
      </c>
      <c r="M102" s="106"/>
    </row>
    <row r="103" spans="2:13" s="9" customFormat="1" ht="19.899999999999999" customHeight="1">
      <c r="B103" s="106"/>
      <c r="D103" s="107" t="s">
        <v>458</v>
      </c>
      <c r="E103" s="108"/>
      <c r="F103" s="108"/>
      <c r="G103" s="108"/>
      <c r="H103" s="108"/>
      <c r="I103" s="109">
        <f>Q1930</f>
        <v>0</v>
      </c>
      <c r="J103" s="109">
        <f>R1930</f>
        <v>0</v>
      </c>
      <c r="K103" s="109">
        <f>K1930</f>
        <v>0</v>
      </c>
      <c r="M103" s="106"/>
    </row>
    <row r="104" spans="2:13" s="9" customFormat="1" ht="19.899999999999999" customHeight="1">
      <c r="B104" s="106"/>
      <c r="D104" s="107" t="s">
        <v>726</v>
      </c>
      <c r="E104" s="108"/>
      <c r="F104" s="108"/>
      <c r="G104" s="108"/>
      <c r="H104" s="108"/>
      <c r="I104" s="109">
        <f>Q2081</f>
        <v>0</v>
      </c>
      <c r="J104" s="109">
        <f>R2081</f>
        <v>0</v>
      </c>
      <c r="K104" s="109">
        <f>K2081</f>
        <v>0</v>
      </c>
      <c r="M104" s="106"/>
    </row>
    <row r="105" spans="2:13" s="9" customFormat="1" ht="19.899999999999999" customHeight="1">
      <c r="B105" s="106"/>
      <c r="D105" s="107" t="s">
        <v>213</v>
      </c>
      <c r="E105" s="108"/>
      <c r="F105" s="108"/>
      <c r="G105" s="108"/>
      <c r="H105" s="108"/>
      <c r="I105" s="109">
        <f>Q2085</f>
        <v>0</v>
      </c>
      <c r="J105" s="109">
        <f>R2085</f>
        <v>0</v>
      </c>
      <c r="K105" s="109">
        <f>K2085</f>
        <v>0</v>
      </c>
      <c r="M105" s="106"/>
    </row>
    <row r="106" spans="2:13" s="9" customFormat="1" ht="19.899999999999999" customHeight="1">
      <c r="B106" s="106"/>
      <c r="D106" s="107" t="s">
        <v>214</v>
      </c>
      <c r="E106" s="108"/>
      <c r="F106" s="108"/>
      <c r="G106" s="108"/>
      <c r="H106" s="108"/>
      <c r="I106" s="109">
        <f>Q2200</f>
        <v>0</v>
      </c>
      <c r="J106" s="109">
        <f>R2200</f>
        <v>0</v>
      </c>
      <c r="K106" s="109">
        <f>K2200</f>
        <v>0</v>
      </c>
      <c r="M106" s="106"/>
    </row>
    <row r="107" spans="2:13" s="9" customFormat="1" ht="19.899999999999999" customHeight="1">
      <c r="B107" s="106"/>
      <c r="D107" s="107" t="s">
        <v>215</v>
      </c>
      <c r="E107" s="108"/>
      <c r="F107" s="108"/>
      <c r="G107" s="108"/>
      <c r="H107" s="108"/>
      <c r="I107" s="109">
        <f>Q2271</f>
        <v>0</v>
      </c>
      <c r="J107" s="109">
        <f>R2271</f>
        <v>0</v>
      </c>
      <c r="K107" s="109">
        <f>K2271</f>
        <v>0</v>
      </c>
      <c r="M107" s="106"/>
    </row>
    <row r="108" spans="2:13" s="9" customFormat="1" ht="19.899999999999999" customHeight="1">
      <c r="B108" s="106"/>
      <c r="D108" s="107" t="s">
        <v>727</v>
      </c>
      <c r="E108" s="108"/>
      <c r="F108" s="108"/>
      <c r="G108" s="108"/>
      <c r="H108" s="108"/>
      <c r="I108" s="109">
        <f>Q2282</f>
        <v>0</v>
      </c>
      <c r="J108" s="109">
        <f>R2282</f>
        <v>0</v>
      </c>
      <c r="K108" s="109">
        <f>K2282</f>
        <v>0</v>
      </c>
      <c r="M108" s="106"/>
    </row>
    <row r="109" spans="2:13" s="8" customFormat="1" ht="24.95" customHeight="1">
      <c r="B109" s="102"/>
      <c r="D109" s="103" t="s">
        <v>463</v>
      </c>
      <c r="E109" s="104"/>
      <c r="F109" s="104"/>
      <c r="G109" s="104"/>
      <c r="H109" s="104"/>
      <c r="I109" s="105">
        <f>Q2338</f>
        <v>0</v>
      </c>
      <c r="J109" s="105">
        <f>R2338</f>
        <v>0</v>
      </c>
      <c r="K109" s="105">
        <f>K2338</f>
        <v>0</v>
      </c>
      <c r="M109" s="102"/>
    </row>
    <row r="110" spans="2:13" s="9" customFormat="1" ht="19.899999999999999" customHeight="1">
      <c r="B110" s="106"/>
      <c r="D110" s="107" t="s">
        <v>464</v>
      </c>
      <c r="E110" s="108"/>
      <c r="F110" s="108"/>
      <c r="G110" s="108"/>
      <c r="H110" s="108"/>
      <c r="I110" s="109">
        <f>Q2339</f>
        <v>0</v>
      </c>
      <c r="J110" s="109">
        <f>R2339</f>
        <v>0</v>
      </c>
      <c r="K110" s="109">
        <f>K2339</f>
        <v>0</v>
      </c>
      <c r="M110" s="106"/>
    </row>
    <row r="111" spans="2:13" s="1" customFormat="1" ht="21.75" customHeight="1">
      <c r="B111" s="29"/>
      <c r="M111" s="29"/>
    </row>
    <row r="112" spans="2:13" s="1" customFormat="1" ht="6.95" customHeight="1">
      <c r="B112" s="41"/>
      <c r="C112" s="42"/>
      <c r="D112" s="42"/>
      <c r="E112" s="42"/>
      <c r="F112" s="42"/>
      <c r="G112" s="42"/>
      <c r="H112" s="42"/>
      <c r="I112" s="42"/>
      <c r="J112" s="42"/>
      <c r="K112" s="42"/>
      <c r="L112" s="42"/>
      <c r="M112" s="29"/>
    </row>
    <row r="116" spans="2:13" s="1" customFormat="1" ht="6.95" customHeight="1">
      <c r="B116" s="43"/>
      <c r="C116" s="44"/>
      <c r="D116" s="44"/>
      <c r="E116" s="44"/>
      <c r="F116" s="44"/>
      <c r="G116" s="44"/>
      <c r="H116" s="44"/>
      <c r="I116" s="44"/>
      <c r="J116" s="44"/>
      <c r="K116" s="44"/>
      <c r="L116" s="44"/>
      <c r="M116" s="29"/>
    </row>
    <row r="117" spans="2:13" s="1" customFormat="1" ht="24.95" customHeight="1">
      <c r="B117" s="29"/>
      <c r="C117" s="21" t="s">
        <v>117</v>
      </c>
      <c r="M117" s="29"/>
    </row>
    <row r="118" spans="2:13" s="1" customFormat="1" ht="6.95" customHeight="1">
      <c r="B118" s="29"/>
      <c r="M118" s="29"/>
    </row>
    <row r="119" spans="2:13" s="1" customFormat="1" ht="12" customHeight="1">
      <c r="B119" s="29"/>
      <c r="C119" s="26" t="s">
        <v>15</v>
      </c>
      <c r="M119" s="29"/>
    </row>
    <row r="120" spans="2:13" s="1" customFormat="1" ht="26.25" customHeight="1">
      <c r="B120" s="29"/>
      <c r="E120" s="326" t="str">
        <f>E7</f>
        <v>Energetická optimalizace objektu pavilonu H v areálu nemocnice Nymburk</v>
      </c>
      <c r="F120" s="327"/>
      <c r="G120" s="327"/>
      <c r="H120" s="327"/>
      <c r="M120" s="29"/>
    </row>
    <row r="121" spans="2:13" s="1" customFormat="1" ht="12" customHeight="1">
      <c r="B121" s="29"/>
      <c r="C121" s="26" t="s">
        <v>103</v>
      </c>
      <c r="M121" s="29"/>
    </row>
    <row r="122" spans="2:13" s="1" customFormat="1" ht="30" customHeight="1">
      <c r="B122" s="29"/>
      <c r="E122" s="303" t="str">
        <f>E9</f>
        <v>2025-09-04 - EO obj. pavilonu H - Nemocnice Nymburk - nové konstrukce</v>
      </c>
      <c r="F122" s="325"/>
      <c r="G122" s="325"/>
      <c r="H122" s="325"/>
      <c r="M122" s="29"/>
    </row>
    <row r="123" spans="2:13" s="1" customFormat="1" ht="6.95" customHeight="1">
      <c r="B123" s="29"/>
      <c r="M123" s="29"/>
    </row>
    <row r="124" spans="2:13" s="1" customFormat="1" ht="12" customHeight="1">
      <c r="B124" s="29"/>
      <c r="C124" s="26" t="s">
        <v>19</v>
      </c>
      <c r="F124" s="24" t="str">
        <f>F12</f>
        <v>Nymburk</v>
      </c>
      <c r="I124" s="26" t="s">
        <v>21</v>
      </c>
      <c r="J124" s="49" t="str">
        <f>IF(J12="","",J12)</f>
        <v>16. 9. 2025</v>
      </c>
      <c r="M124" s="29"/>
    </row>
    <row r="125" spans="2:13" s="1" customFormat="1" ht="6.95" customHeight="1">
      <c r="B125" s="29"/>
      <c r="M125" s="29"/>
    </row>
    <row r="126" spans="2:13" s="1" customFormat="1" ht="15.2" customHeight="1">
      <c r="B126" s="29"/>
      <c r="C126" s="26" t="s">
        <v>23</v>
      </c>
      <c r="F126" s="24" t="str">
        <f>E15</f>
        <v xml:space="preserve"> </v>
      </c>
      <c r="I126" s="26" t="s">
        <v>28</v>
      </c>
      <c r="J126" s="27" t="str">
        <f>E21</f>
        <v>Atelier 87 s.r.o.</v>
      </c>
      <c r="M126" s="29"/>
    </row>
    <row r="127" spans="2:13" s="1" customFormat="1" ht="25.7" customHeight="1">
      <c r="B127" s="29"/>
      <c r="C127" s="26" t="s">
        <v>27</v>
      </c>
      <c r="F127" s="24" t="str">
        <f>IF(E18="","",E18)</f>
        <v xml:space="preserve"> </v>
      </c>
      <c r="I127" s="26" t="s">
        <v>31</v>
      </c>
      <c r="J127" s="27" t="str">
        <f>E24</f>
        <v>Ing. Kateřina Petlíková, Ph.D.</v>
      </c>
      <c r="M127" s="29"/>
    </row>
    <row r="128" spans="2:13" s="1" customFormat="1" ht="10.35" customHeight="1">
      <c r="B128" s="29"/>
      <c r="M128" s="29"/>
    </row>
    <row r="129" spans="2:65" s="10" customFormat="1" ht="29.25" customHeight="1">
      <c r="B129" s="110"/>
      <c r="C129" s="111" t="s">
        <v>118</v>
      </c>
      <c r="D129" s="112" t="s">
        <v>59</v>
      </c>
      <c r="E129" s="112" t="s">
        <v>55</v>
      </c>
      <c r="F129" s="112" t="s">
        <v>56</v>
      </c>
      <c r="G129" s="112" t="s">
        <v>119</v>
      </c>
      <c r="H129" s="112" t="s">
        <v>120</v>
      </c>
      <c r="I129" s="112" t="s">
        <v>121</v>
      </c>
      <c r="J129" s="112" t="s">
        <v>122</v>
      </c>
      <c r="K129" s="112" t="s">
        <v>111</v>
      </c>
      <c r="L129" s="113" t="s">
        <v>123</v>
      </c>
      <c r="M129" s="110"/>
      <c r="N129" s="56" t="s">
        <v>1</v>
      </c>
      <c r="O129" s="57" t="s">
        <v>38</v>
      </c>
      <c r="P129" s="57" t="s">
        <v>124</v>
      </c>
      <c r="Q129" s="57" t="s">
        <v>125</v>
      </c>
      <c r="R129" s="57" t="s">
        <v>126</v>
      </c>
      <c r="S129" s="57" t="s">
        <v>127</v>
      </c>
      <c r="T129" s="57" t="s">
        <v>128</v>
      </c>
      <c r="U129" s="57" t="s">
        <v>129</v>
      </c>
      <c r="V129" s="57" t="s">
        <v>130</v>
      </c>
      <c r="W129" s="57" t="s">
        <v>131</v>
      </c>
      <c r="X129" s="58" t="s">
        <v>132</v>
      </c>
    </row>
    <row r="130" spans="2:65" s="1" customFormat="1" ht="22.9" customHeight="1">
      <c r="B130" s="29"/>
      <c r="C130" s="61" t="s">
        <v>133</v>
      </c>
      <c r="K130" s="114">
        <f>BK130</f>
        <v>0</v>
      </c>
      <c r="M130" s="29"/>
      <c r="N130" s="59"/>
      <c r="O130" s="50"/>
      <c r="P130" s="50"/>
      <c r="Q130" s="115">
        <f>Q131+Q1638+Q2338</f>
        <v>0</v>
      </c>
      <c r="R130" s="115">
        <f>R131+R1638+R2338</f>
        <v>0</v>
      </c>
      <c r="S130" s="50"/>
      <c r="T130" s="116">
        <f>T131+T1638+T2338</f>
        <v>3721.3545159999999</v>
      </c>
      <c r="U130" s="50"/>
      <c r="V130" s="116">
        <f>V131+V1638+V2338</f>
        <v>106.55093952600001</v>
      </c>
      <c r="W130" s="50"/>
      <c r="X130" s="117">
        <f>X131+X1638+X2338</f>
        <v>0</v>
      </c>
      <c r="AT130" s="17" t="s">
        <v>75</v>
      </c>
      <c r="AU130" s="17" t="s">
        <v>113</v>
      </c>
      <c r="BK130" s="118">
        <f>BK131+BK1638+BK2338</f>
        <v>0</v>
      </c>
    </row>
    <row r="131" spans="2:65" s="11" customFormat="1" ht="25.9" customHeight="1">
      <c r="B131" s="119"/>
      <c r="D131" s="120" t="s">
        <v>75</v>
      </c>
      <c r="E131" s="121" t="s">
        <v>134</v>
      </c>
      <c r="F131" s="121" t="s">
        <v>135</v>
      </c>
      <c r="K131" s="122">
        <f>BK131</f>
        <v>0</v>
      </c>
      <c r="M131" s="119"/>
      <c r="N131" s="123"/>
      <c r="Q131" s="124">
        <f>Q132+Q1603+Q1636</f>
        <v>0</v>
      </c>
      <c r="R131" s="124">
        <f>R132+R1603+R1636</f>
        <v>0</v>
      </c>
      <c r="T131" s="125">
        <f>T132+T1603+T1636</f>
        <v>3386.895086</v>
      </c>
      <c r="V131" s="125">
        <f>V132+V1603+V1636</f>
        <v>101.656809666</v>
      </c>
      <c r="X131" s="126">
        <f>X132+X1603+X1636</f>
        <v>0</v>
      </c>
      <c r="AR131" s="120" t="s">
        <v>84</v>
      </c>
      <c r="AT131" s="127" t="s">
        <v>75</v>
      </c>
      <c r="AU131" s="127" t="s">
        <v>76</v>
      </c>
      <c r="AY131" s="120" t="s">
        <v>136</v>
      </c>
      <c r="BK131" s="128">
        <f>BK132+BK1603+BK1636</f>
        <v>0</v>
      </c>
    </row>
    <row r="132" spans="2:65" s="11" customFormat="1" ht="22.9" customHeight="1">
      <c r="B132" s="119"/>
      <c r="D132" s="120" t="s">
        <v>75</v>
      </c>
      <c r="E132" s="129" t="s">
        <v>190</v>
      </c>
      <c r="F132" s="129" t="s">
        <v>216</v>
      </c>
      <c r="K132" s="130">
        <f>BK132</f>
        <v>0</v>
      </c>
      <c r="M132" s="119"/>
      <c r="N132" s="123"/>
      <c r="Q132" s="124">
        <f>SUM(Q133:Q1602)</f>
        <v>0</v>
      </c>
      <c r="R132" s="124">
        <f>SUM(R133:R1602)</f>
        <v>0</v>
      </c>
      <c r="T132" s="125">
        <f>SUM(T133:T1602)</f>
        <v>3126.2809280000001</v>
      </c>
      <c r="V132" s="125">
        <f>SUM(V133:V1602)</f>
        <v>101.61663774599999</v>
      </c>
      <c r="X132" s="126">
        <f>SUM(X133:X1602)</f>
        <v>0</v>
      </c>
      <c r="AR132" s="120" t="s">
        <v>84</v>
      </c>
      <c r="AT132" s="127" t="s">
        <v>75</v>
      </c>
      <c r="AU132" s="127" t="s">
        <v>84</v>
      </c>
      <c r="AY132" s="120" t="s">
        <v>136</v>
      </c>
      <c r="BK132" s="128">
        <f>SUM(BK133:BK1602)</f>
        <v>0</v>
      </c>
    </row>
    <row r="133" spans="2:65" s="1" customFormat="1" ht="24">
      <c r="B133" s="29"/>
      <c r="C133" s="131" t="s">
        <v>84</v>
      </c>
      <c r="D133" s="131" t="s">
        <v>139</v>
      </c>
      <c r="E133" s="132" t="s">
        <v>728</v>
      </c>
      <c r="F133" s="133" t="s">
        <v>729</v>
      </c>
      <c r="G133" s="134" t="s">
        <v>142</v>
      </c>
      <c r="H133" s="135">
        <v>9.5</v>
      </c>
      <c r="I133" s="136">
        <v>0</v>
      </c>
      <c r="J133" s="136">
        <v>0</v>
      </c>
      <c r="K133" s="136">
        <f>ROUND(P133*H133,2)</f>
        <v>0</v>
      </c>
      <c r="L133" s="133" t="s">
        <v>143</v>
      </c>
      <c r="M133" s="29"/>
      <c r="N133" s="137" t="s">
        <v>1</v>
      </c>
      <c r="O133" s="138" t="s">
        <v>39</v>
      </c>
      <c r="P133" s="139">
        <f>I133+J133</f>
        <v>0</v>
      </c>
      <c r="Q133" s="139">
        <f>ROUND(I133*H133,2)</f>
        <v>0</v>
      </c>
      <c r="R133" s="139">
        <f>ROUND(J133*H133,2)</f>
        <v>0</v>
      </c>
      <c r="S133" s="140">
        <v>9.5000000000000001E-2</v>
      </c>
      <c r="T133" s="140">
        <f>S133*H133</f>
        <v>0.90249999999999997</v>
      </c>
      <c r="U133" s="140">
        <v>2.5999999999999998E-4</v>
      </c>
      <c r="V133" s="140">
        <f>U133*H133</f>
        <v>2.47E-3</v>
      </c>
      <c r="W133" s="140">
        <v>0</v>
      </c>
      <c r="X133" s="141">
        <f>W133*H133</f>
        <v>0</v>
      </c>
      <c r="AR133" s="142" t="s">
        <v>144</v>
      </c>
      <c r="AT133" s="142" t="s">
        <v>139</v>
      </c>
      <c r="AU133" s="142" t="s">
        <v>86</v>
      </c>
      <c r="AY133" s="17" t="s">
        <v>136</v>
      </c>
      <c r="BE133" s="143">
        <f>IF(O133="základní",K133,0)</f>
        <v>0</v>
      </c>
      <c r="BF133" s="143">
        <f>IF(O133="snížená",K133,0)</f>
        <v>0</v>
      </c>
      <c r="BG133" s="143">
        <f>IF(O133="zákl. přenesená",K133,0)</f>
        <v>0</v>
      </c>
      <c r="BH133" s="143">
        <f>IF(O133="sníž. přenesená",K133,0)</f>
        <v>0</v>
      </c>
      <c r="BI133" s="143">
        <f>IF(O133="nulová",K133,0)</f>
        <v>0</v>
      </c>
      <c r="BJ133" s="17" t="s">
        <v>84</v>
      </c>
      <c r="BK133" s="143">
        <f>ROUND(P133*H133,2)</f>
        <v>0</v>
      </c>
      <c r="BL133" s="17" t="s">
        <v>144</v>
      </c>
      <c r="BM133" s="142" t="s">
        <v>730</v>
      </c>
    </row>
    <row r="134" spans="2:65" s="12" customFormat="1">
      <c r="B134" s="144"/>
      <c r="D134" s="145" t="s">
        <v>146</v>
      </c>
      <c r="E134" s="146" t="s">
        <v>1</v>
      </c>
      <c r="F134" s="147" t="s">
        <v>731</v>
      </c>
      <c r="H134" s="146" t="s">
        <v>1</v>
      </c>
      <c r="M134" s="144"/>
      <c r="N134" s="148"/>
      <c r="X134" s="149"/>
      <c r="AT134" s="146" t="s">
        <v>146</v>
      </c>
      <c r="AU134" s="146" t="s">
        <v>86</v>
      </c>
      <c r="AV134" s="12" t="s">
        <v>84</v>
      </c>
      <c r="AW134" s="12" t="s">
        <v>5</v>
      </c>
      <c r="AX134" s="12" t="s">
        <v>76</v>
      </c>
      <c r="AY134" s="146" t="s">
        <v>136</v>
      </c>
    </row>
    <row r="135" spans="2:65" s="13" customFormat="1">
      <c r="B135" s="150"/>
      <c r="D135" s="145" t="s">
        <v>146</v>
      </c>
      <c r="E135" s="151" t="s">
        <v>1</v>
      </c>
      <c r="F135" s="152" t="s">
        <v>720</v>
      </c>
      <c r="H135" s="153">
        <v>9.5</v>
      </c>
      <c r="M135" s="150"/>
      <c r="N135" s="154"/>
      <c r="X135" s="155"/>
      <c r="AT135" s="151" t="s">
        <v>146</v>
      </c>
      <c r="AU135" s="151" t="s">
        <v>86</v>
      </c>
      <c r="AV135" s="13" t="s">
        <v>86</v>
      </c>
      <c r="AW135" s="13" t="s">
        <v>5</v>
      </c>
      <c r="AX135" s="13" t="s">
        <v>76</v>
      </c>
      <c r="AY135" s="151" t="s">
        <v>136</v>
      </c>
    </row>
    <row r="136" spans="2:65" s="14" customFormat="1">
      <c r="B136" s="156"/>
      <c r="D136" s="145" t="s">
        <v>146</v>
      </c>
      <c r="E136" s="157" t="s">
        <v>1</v>
      </c>
      <c r="F136" s="158" t="s">
        <v>158</v>
      </c>
      <c r="H136" s="159">
        <v>9.5</v>
      </c>
      <c r="M136" s="156"/>
      <c r="N136" s="160"/>
      <c r="X136" s="161"/>
      <c r="AT136" s="157" t="s">
        <v>146</v>
      </c>
      <c r="AU136" s="157" t="s">
        <v>86</v>
      </c>
      <c r="AV136" s="14" t="s">
        <v>144</v>
      </c>
      <c r="AW136" s="14" t="s">
        <v>5</v>
      </c>
      <c r="AX136" s="14" t="s">
        <v>84</v>
      </c>
      <c r="AY136" s="157" t="s">
        <v>136</v>
      </c>
    </row>
    <row r="137" spans="2:65" s="1" customFormat="1">
      <c r="B137" s="29"/>
      <c r="D137" s="145" t="s">
        <v>223</v>
      </c>
      <c r="F137" s="168" t="s">
        <v>732</v>
      </c>
      <c r="M137" s="29"/>
      <c r="N137" s="169"/>
      <c r="X137" s="53"/>
      <c r="AU137" s="17" t="s">
        <v>86</v>
      </c>
    </row>
    <row r="138" spans="2:65" s="1" customFormat="1">
      <c r="B138" s="29"/>
      <c r="D138" s="145" t="s">
        <v>223</v>
      </c>
      <c r="F138" s="170" t="s">
        <v>733</v>
      </c>
      <c r="H138" s="171">
        <v>0</v>
      </c>
      <c r="M138" s="29"/>
      <c r="N138" s="169"/>
      <c r="X138" s="53"/>
      <c r="AU138" s="17" t="s">
        <v>86</v>
      </c>
    </row>
    <row r="139" spans="2:65" s="1" customFormat="1">
      <c r="B139" s="29"/>
      <c r="D139" s="145" t="s">
        <v>223</v>
      </c>
      <c r="F139" s="170" t="s">
        <v>147</v>
      </c>
      <c r="H139" s="171">
        <v>0</v>
      </c>
      <c r="M139" s="29"/>
      <c r="N139" s="169"/>
      <c r="X139" s="53"/>
      <c r="AU139" s="17" t="s">
        <v>86</v>
      </c>
    </row>
    <row r="140" spans="2:65" s="1" customFormat="1">
      <c r="B140" s="29"/>
      <c r="D140" s="145" t="s">
        <v>223</v>
      </c>
      <c r="F140" s="170" t="s">
        <v>76</v>
      </c>
      <c r="H140" s="171">
        <v>0</v>
      </c>
      <c r="M140" s="29"/>
      <c r="N140" s="169"/>
      <c r="X140" s="53"/>
      <c r="AU140" s="17" t="s">
        <v>86</v>
      </c>
    </row>
    <row r="141" spans="2:65" s="1" customFormat="1">
      <c r="B141" s="29"/>
      <c r="D141" s="145" t="s">
        <v>223</v>
      </c>
      <c r="F141" s="170" t="s">
        <v>150</v>
      </c>
      <c r="H141" s="171">
        <v>0</v>
      </c>
      <c r="M141" s="29"/>
      <c r="N141" s="169"/>
      <c r="X141" s="53"/>
      <c r="AU141" s="17" t="s">
        <v>86</v>
      </c>
    </row>
    <row r="142" spans="2:65" s="1" customFormat="1">
      <c r="B142" s="29"/>
      <c r="D142" s="145" t="s">
        <v>223</v>
      </c>
      <c r="F142" s="170" t="s">
        <v>76</v>
      </c>
      <c r="H142" s="171">
        <v>0</v>
      </c>
      <c r="M142" s="29"/>
      <c r="N142" s="169"/>
      <c r="X142" s="53"/>
      <c r="AU142" s="17" t="s">
        <v>86</v>
      </c>
    </row>
    <row r="143" spans="2:65" s="1" customFormat="1">
      <c r="B143" s="29"/>
      <c r="D143" s="145" t="s">
        <v>223</v>
      </c>
      <c r="F143" s="170" t="s">
        <v>152</v>
      </c>
      <c r="H143" s="171">
        <v>0</v>
      </c>
      <c r="M143" s="29"/>
      <c r="N143" s="169"/>
      <c r="X143" s="53"/>
      <c r="AU143" s="17" t="s">
        <v>86</v>
      </c>
    </row>
    <row r="144" spans="2:65" s="1" customFormat="1">
      <c r="B144" s="29"/>
      <c r="D144" s="145" t="s">
        <v>223</v>
      </c>
      <c r="F144" s="170" t="s">
        <v>722</v>
      </c>
      <c r="H144" s="171">
        <v>9.5</v>
      </c>
      <c r="M144" s="29"/>
      <c r="N144" s="169"/>
      <c r="X144" s="53"/>
      <c r="AU144" s="17" t="s">
        <v>86</v>
      </c>
    </row>
    <row r="145" spans="2:65" s="1" customFormat="1">
      <c r="B145" s="29"/>
      <c r="D145" s="145" t="s">
        <v>223</v>
      </c>
      <c r="F145" s="170" t="s">
        <v>154</v>
      </c>
      <c r="H145" s="171">
        <v>0</v>
      </c>
      <c r="M145" s="29"/>
      <c r="N145" s="169"/>
      <c r="X145" s="53"/>
      <c r="AU145" s="17" t="s">
        <v>86</v>
      </c>
    </row>
    <row r="146" spans="2:65" s="1" customFormat="1">
      <c r="B146" s="29"/>
      <c r="D146" s="145" t="s">
        <v>223</v>
      </c>
      <c r="F146" s="170" t="s">
        <v>76</v>
      </c>
      <c r="H146" s="171">
        <v>0</v>
      </c>
      <c r="M146" s="29"/>
      <c r="N146" s="169"/>
      <c r="X146" s="53"/>
      <c r="AU146" s="17" t="s">
        <v>86</v>
      </c>
    </row>
    <row r="147" spans="2:65" s="1" customFormat="1">
      <c r="B147" s="29"/>
      <c r="D147" s="145" t="s">
        <v>223</v>
      </c>
      <c r="F147" s="170" t="s">
        <v>158</v>
      </c>
      <c r="H147" s="171">
        <v>9.5</v>
      </c>
      <c r="M147" s="29"/>
      <c r="N147" s="169"/>
      <c r="X147" s="53"/>
      <c r="AU147" s="17" t="s">
        <v>86</v>
      </c>
    </row>
    <row r="148" spans="2:65" s="1" customFormat="1" ht="24.2" customHeight="1">
      <c r="B148" s="29"/>
      <c r="C148" s="131" t="s">
        <v>86</v>
      </c>
      <c r="D148" s="131" t="s">
        <v>139</v>
      </c>
      <c r="E148" s="132" t="s">
        <v>734</v>
      </c>
      <c r="F148" s="133" t="s">
        <v>735</v>
      </c>
      <c r="G148" s="134" t="s">
        <v>142</v>
      </c>
      <c r="H148" s="135">
        <v>9.5</v>
      </c>
      <c r="I148" s="136">
        <v>0</v>
      </c>
      <c r="J148" s="136">
        <v>0</v>
      </c>
      <c r="K148" s="136">
        <f>ROUND(P148*H148,2)</f>
        <v>0</v>
      </c>
      <c r="L148" s="133" t="s">
        <v>143</v>
      </c>
      <c r="M148" s="29"/>
      <c r="N148" s="137" t="s">
        <v>1</v>
      </c>
      <c r="O148" s="138" t="s">
        <v>39</v>
      </c>
      <c r="P148" s="139">
        <f>I148+J148</f>
        <v>0</v>
      </c>
      <c r="Q148" s="139">
        <f>ROUND(I148*H148,2)</f>
        <v>0</v>
      </c>
      <c r="R148" s="139">
        <f>ROUND(J148*H148,2)</f>
        <v>0</v>
      </c>
      <c r="S148" s="140">
        <v>8.5999999999999993E-2</v>
      </c>
      <c r="T148" s="140">
        <f>S148*H148</f>
        <v>0.81699999999999995</v>
      </c>
      <c r="U148" s="140">
        <v>2.2000000000000001E-4</v>
      </c>
      <c r="V148" s="140">
        <f>U148*H148</f>
        <v>2.0900000000000003E-3</v>
      </c>
      <c r="W148" s="140">
        <v>0</v>
      </c>
      <c r="X148" s="141">
        <f>W148*H148</f>
        <v>0</v>
      </c>
      <c r="AR148" s="142" t="s">
        <v>144</v>
      </c>
      <c r="AT148" s="142" t="s">
        <v>139</v>
      </c>
      <c r="AU148" s="142" t="s">
        <v>86</v>
      </c>
      <c r="AY148" s="17" t="s">
        <v>136</v>
      </c>
      <c r="BE148" s="143">
        <f>IF(O148="základní",K148,0)</f>
        <v>0</v>
      </c>
      <c r="BF148" s="143">
        <f>IF(O148="snížená",K148,0)</f>
        <v>0</v>
      </c>
      <c r="BG148" s="143">
        <f>IF(O148="zákl. přenesená",K148,0)</f>
        <v>0</v>
      </c>
      <c r="BH148" s="143">
        <f>IF(O148="sníž. přenesená",K148,0)</f>
        <v>0</v>
      </c>
      <c r="BI148" s="143">
        <f>IF(O148="nulová",K148,0)</f>
        <v>0</v>
      </c>
      <c r="BJ148" s="17" t="s">
        <v>84</v>
      </c>
      <c r="BK148" s="143">
        <f>ROUND(P148*H148,2)</f>
        <v>0</v>
      </c>
      <c r="BL148" s="17" t="s">
        <v>144</v>
      </c>
      <c r="BM148" s="142" t="s">
        <v>736</v>
      </c>
    </row>
    <row r="149" spans="2:65" s="12" customFormat="1">
      <c r="B149" s="144"/>
      <c r="D149" s="145" t="s">
        <v>146</v>
      </c>
      <c r="E149" s="146" t="s">
        <v>1</v>
      </c>
      <c r="F149" s="147" t="s">
        <v>731</v>
      </c>
      <c r="H149" s="146" t="s">
        <v>1</v>
      </c>
      <c r="M149" s="144"/>
      <c r="N149" s="148"/>
      <c r="X149" s="149"/>
      <c r="AT149" s="146" t="s">
        <v>146</v>
      </c>
      <c r="AU149" s="146" t="s">
        <v>86</v>
      </c>
      <c r="AV149" s="12" t="s">
        <v>84</v>
      </c>
      <c r="AW149" s="12" t="s">
        <v>5</v>
      </c>
      <c r="AX149" s="12" t="s">
        <v>76</v>
      </c>
      <c r="AY149" s="146" t="s">
        <v>136</v>
      </c>
    </row>
    <row r="150" spans="2:65" s="13" customFormat="1">
      <c r="B150" s="150"/>
      <c r="D150" s="145" t="s">
        <v>146</v>
      </c>
      <c r="E150" s="151" t="s">
        <v>1</v>
      </c>
      <c r="F150" s="152" t="s">
        <v>720</v>
      </c>
      <c r="H150" s="153">
        <v>9.5</v>
      </c>
      <c r="M150" s="150"/>
      <c r="N150" s="154"/>
      <c r="X150" s="155"/>
      <c r="AT150" s="151" t="s">
        <v>146</v>
      </c>
      <c r="AU150" s="151" t="s">
        <v>86</v>
      </c>
      <c r="AV150" s="13" t="s">
        <v>86</v>
      </c>
      <c r="AW150" s="13" t="s">
        <v>5</v>
      </c>
      <c r="AX150" s="13" t="s">
        <v>76</v>
      </c>
      <c r="AY150" s="151" t="s">
        <v>136</v>
      </c>
    </row>
    <row r="151" spans="2:65" s="14" customFormat="1">
      <c r="B151" s="156"/>
      <c r="D151" s="145" t="s">
        <v>146</v>
      </c>
      <c r="E151" s="157" t="s">
        <v>1</v>
      </c>
      <c r="F151" s="158" t="s">
        <v>158</v>
      </c>
      <c r="H151" s="159">
        <v>9.5</v>
      </c>
      <c r="M151" s="156"/>
      <c r="N151" s="160"/>
      <c r="X151" s="161"/>
      <c r="AT151" s="157" t="s">
        <v>146</v>
      </c>
      <c r="AU151" s="157" t="s">
        <v>86</v>
      </c>
      <c r="AV151" s="14" t="s">
        <v>144</v>
      </c>
      <c r="AW151" s="14" t="s">
        <v>5</v>
      </c>
      <c r="AX151" s="14" t="s">
        <v>84</v>
      </c>
      <c r="AY151" s="157" t="s">
        <v>136</v>
      </c>
    </row>
    <row r="152" spans="2:65" s="1" customFormat="1">
      <c r="B152" s="29"/>
      <c r="D152" s="145" t="s">
        <v>223</v>
      </c>
      <c r="F152" s="168" t="s">
        <v>732</v>
      </c>
      <c r="M152" s="29"/>
      <c r="N152" s="169"/>
      <c r="X152" s="53"/>
      <c r="AU152" s="17" t="s">
        <v>86</v>
      </c>
    </row>
    <row r="153" spans="2:65" s="1" customFormat="1">
      <c r="B153" s="29"/>
      <c r="D153" s="145" t="s">
        <v>223</v>
      </c>
      <c r="F153" s="170" t="s">
        <v>733</v>
      </c>
      <c r="H153" s="171">
        <v>0</v>
      </c>
      <c r="M153" s="29"/>
      <c r="N153" s="169"/>
      <c r="X153" s="53"/>
      <c r="AU153" s="17" t="s">
        <v>86</v>
      </c>
    </row>
    <row r="154" spans="2:65" s="1" customFormat="1">
      <c r="B154" s="29"/>
      <c r="D154" s="145" t="s">
        <v>223</v>
      </c>
      <c r="F154" s="170" t="s">
        <v>147</v>
      </c>
      <c r="H154" s="171">
        <v>0</v>
      </c>
      <c r="M154" s="29"/>
      <c r="N154" s="169"/>
      <c r="X154" s="53"/>
      <c r="AU154" s="17" t="s">
        <v>86</v>
      </c>
    </row>
    <row r="155" spans="2:65" s="1" customFormat="1">
      <c r="B155" s="29"/>
      <c r="D155" s="145" t="s">
        <v>223</v>
      </c>
      <c r="F155" s="170" t="s">
        <v>76</v>
      </c>
      <c r="H155" s="171">
        <v>0</v>
      </c>
      <c r="M155" s="29"/>
      <c r="N155" s="169"/>
      <c r="X155" s="53"/>
      <c r="AU155" s="17" t="s">
        <v>86</v>
      </c>
    </row>
    <row r="156" spans="2:65" s="1" customFormat="1">
      <c r="B156" s="29"/>
      <c r="D156" s="145" t="s">
        <v>223</v>
      </c>
      <c r="F156" s="170" t="s">
        <v>150</v>
      </c>
      <c r="H156" s="171">
        <v>0</v>
      </c>
      <c r="M156" s="29"/>
      <c r="N156" s="169"/>
      <c r="X156" s="53"/>
      <c r="AU156" s="17" t="s">
        <v>86</v>
      </c>
    </row>
    <row r="157" spans="2:65" s="1" customFormat="1">
      <c r="B157" s="29"/>
      <c r="D157" s="145" t="s">
        <v>223</v>
      </c>
      <c r="F157" s="170" t="s">
        <v>76</v>
      </c>
      <c r="H157" s="171">
        <v>0</v>
      </c>
      <c r="M157" s="29"/>
      <c r="N157" s="169"/>
      <c r="X157" s="53"/>
      <c r="AU157" s="17" t="s">
        <v>86</v>
      </c>
    </row>
    <row r="158" spans="2:65" s="1" customFormat="1">
      <c r="B158" s="29"/>
      <c r="D158" s="145" t="s">
        <v>223</v>
      </c>
      <c r="F158" s="170" t="s">
        <v>152</v>
      </c>
      <c r="H158" s="171">
        <v>0</v>
      </c>
      <c r="M158" s="29"/>
      <c r="N158" s="169"/>
      <c r="X158" s="53"/>
      <c r="AU158" s="17" t="s">
        <v>86</v>
      </c>
    </row>
    <row r="159" spans="2:65" s="1" customFormat="1">
      <c r="B159" s="29"/>
      <c r="D159" s="145" t="s">
        <v>223</v>
      </c>
      <c r="F159" s="170" t="s">
        <v>722</v>
      </c>
      <c r="H159" s="171">
        <v>9.5</v>
      </c>
      <c r="M159" s="29"/>
      <c r="N159" s="169"/>
      <c r="X159" s="53"/>
      <c r="AU159" s="17" t="s">
        <v>86</v>
      </c>
    </row>
    <row r="160" spans="2:65" s="1" customFormat="1">
      <c r="B160" s="29"/>
      <c r="D160" s="145" t="s">
        <v>223</v>
      </c>
      <c r="F160" s="170" t="s">
        <v>154</v>
      </c>
      <c r="H160" s="171">
        <v>0</v>
      </c>
      <c r="M160" s="29"/>
      <c r="N160" s="169"/>
      <c r="X160" s="53"/>
      <c r="AU160" s="17" t="s">
        <v>86</v>
      </c>
    </row>
    <row r="161" spans="2:65" s="1" customFormat="1">
      <c r="B161" s="29"/>
      <c r="D161" s="145" t="s">
        <v>223</v>
      </c>
      <c r="F161" s="170" t="s">
        <v>76</v>
      </c>
      <c r="H161" s="171">
        <v>0</v>
      </c>
      <c r="M161" s="29"/>
      <c r="N161" s="169"/>
      <c r="X161" s="53"/>
      <c r="AU161" s="17" t="s">
        <v>86</v>
      </c>
    </row>
    <row r="162" spans="2:65" s="1" customFormat="1">
      <c r="B162" s="29"/>
      <c r="D162" s="145" t="s">
        <v>223</v>
      </c>
      <c r="F162" s="170" t="s">
        <v>158</v>
      </c>
      <c r="H162" s="171">
        <v>9.5</v>
      </c>
      <c r="M162" s="29"/>
      <c r="N162" s="169"/>
      <c r="X162" s="53"/>
      <c r="AU162" s="17" t="s">
        <v>86</v>
      </c>
    </row>
    <row r="163" spans="2:65" s="1" customFormat="1" ht="49.15" customHeight="1">
      <c r="B163" s="29"/>
      <c r="C163" s="131" t="s">
        <v>168</v>
      </c>
      <c r="D163" s="131" t="s">
        <v>139</v>
      </c>
      <c r="E163" s="132" t="s">
        <v>737</v>
      </c>
      <c r="F163" s="133" t="s">
        <v>738</v>
      </c>
      <c r="G163" s="134" t="s">
        <v>142</v>
      </c>
      <c r="H163" s="135">
        <v>9.5</v>
      </c>
      <c r="I163" s="136">
        <v>0</v>
      </c>
      <c r="J163" s="136">
        <v>0</v>
      </c>
      <c r="K163" s="136">
        <f>ROUND(P163*H163,2)</f>
        <v>0</v>
      </c>
      <c r="L163" s="133" t="s">
        <v>143</v>
      </c>
      <c r="M163" s="29"/>
      <c r="N163" s="137" t="s">
        <v>1</v>
      </c>
      <c r="O163" s="138" t="s">
        <v>39</v>
      </c>
      <c r="P163" s="139">
        <f>I163+J163</f>
        <v>0</v>
      </c>
      <c r="Q163" s="139">
        <f>ROUND(I163*H163,2)</f>
        <v>0</v>
      </c>
      <c r="R163" s="139">
        <f>ROUND(J163*H163,2)</f>
        <v>0</v>
      </c>
      <c r="S163" s="140">
        <v>1.48</v>
      </c>
      <c r="T163" s="140">
        <f>S163*H163</f>
        <v>14.06</v>
      </c>
      <c r="U163" s="140">
        <v>1.18E-2</v>
      </c>
      <c r="V163" s="140">
        <f>U163*H163</f>
        <v>0.11209999999999999</v>
      </c>
      <c r="W163" s="140">
        <v>0</v>
      </c>
      <c r="X163" s="141">
        <f>W163*H163</f>
        <v>0</v>
      </c>
      <c r="AR163" s="142" t="s">
        <v>144</v>
      </c>
      <c r="AT163" s="142" t="s">
        <v>139</v>
      </c>
      <c r="AU163" s="142" t="s">
        <v>86</v>
      </c>
      <c r="AY163" s="17" t="s">
        <v>136</v>
      </c>
      <c r="BE163" s="143">
        <f>IF(O163="základní",K163,0)</f>
        <v>0</v>
      </c>
      <c r="BF163" s="143">
        <f>IF(O163="snížená",K163,0)</f>
        <v>0</v>
      </c>
      <c r="BG163" s="143">
        <f>IF(O163="zákl. přenesená",K163,0)</f>
        <v>0</v>
      </c>
      <c r="BH163" s="143">
        <f>IF(O163="sníž. přenesená",K163,0)</f>
        <v>0</v>
      </c>
      <c r="BI163" s="143">
        <f>IF(O163="nulová",K163,0)</f>
        <v>0</v>
      </c>
      <c r="BJ163" s="17" t="s">
        <v>84</v>
      </c>
      <c r="BK163" s="143">
        <f>ROUND(P163*H163,2)</f>
        <v>0</v>
      </c>
      <c r="BL163" s="17" t="s">
        <v>144</v>
      </c>
      <c r="BM163" s="142" t="s">
        <v>739</v>
      </c>
    </row>
    <row r="164" spans="2:65" s="12" customFormat="1">
      <c r="B164" s="144"/>
      <c r="D164" s="145" t="s">
        <v>146</v>
      </c>
      <c r="E164" s="146" t="s">
        <v>1</v>
      </c>
      <c r="F164" s="147" t="s">
        <v>740</v>
      </c>
      <c r="H164" s="146" t="s">
        <v>1</v>
      </c>
      <c r="M164" s="144"/>
      <c r="N164" s="148"/>
      <c r="X164" s="149"/>
      <c r="AT164" s="146" t="s">
        <v>146</v>
      </c>
      <c r="AU164" s="146" t="s">
        <v>86</v>
      </c>
      <c r="AV164" s="12" t="s">
        <v>84</v>
      </c>
      <c r="AW164" s="12" t="s">
        <v>5</v>
      </c>
      <c r="AX164" s="12" t="s">
        <v>76</v>
      </c>
      <c r="AY164" s="146" t="s">
        <v>136</v>
      </c>
    </row>
    <row r="165" spans="2:65" s="13" customFormat="1">
      <c r="B165" s="150"/>
      <c r="D165" s="145" t="s">
        <v>146</v>
      </c>
      <c r="E165" s="151" t="s">
        <v>1</v>
      </c>
      <c r="F165" s="152" t="s">
        <v>720</v>
      </c>
      <c r="H165" s="153">
        <v>9.5</v>
      </c>
      <c r="M165" s="150"/>
      <c r="N165" s="154"/>
      <c r="X165" s="155"/>
      <c r="AT165" s="151" t="s">
        <v>146</v>
      </c>
      <c r="AU165" s="151" t="s">
        <v>86</v>
      </c>
      <c r="AV165" s="13" t="s">
        <v>86</v>
      </c>
      <c r="AW165" s="13" t="s">
        <v>5</v>
      </c>
      <c r="AX165" s="13" t="s">
        <v>76</v>
      </c>
      <c r="AY165" s="151" t="s">
        <v>136</v>
      </c>
    </row>
    <row r="166" spans="2:65" s="14" customFormat="1">
      <c r="B166" s="156"/>
      <c r="D166" s="145" t="s">
        <v>146</v>
      </c>
      <c r="E166" s="157" t="s">
        <v>1</v>
      </c>
      <c r="F166" s="158" t="s">
        <v>158</v>
      </c>
      <c r="H166" s="159">
        <v>9.5</v>
      </c>
      <c r="M166" s="156"/>
      <c r="N166" s="160"/>
      <c r="X166" s="161"/>
      <c r="AT166" s="157" t="s">
        <v>146</v>
      </c>
      <c r="AU166" s="157" t="s">
        <v>86</v>
      </c>
      <c r="AV166" s="14" t="s">
        <v>144</v>
      </c>
      <c r="AW166" s="14" t="s">
        <v>5</v>
      </c>
      <c r="AX166" s="14" t="s">
        <v>84</v>
      </c>
      <c r="AY166" s="157" t="s">
        <v>136</v>
      </c>
    </row>
    <row r="167" spans="2:65" s="1" customFormat="1">
      <c r="B167" s="29"/>
      <c r="D167" s="145" t="s">
        <v>223</v>
      </c>
      <c r="F167" s="168" t="s">
        <v>732</v>
      </c>
      <c r="M167" s="29"/>
      <c r="N167" s="169"/>
      <c r="X167" s="53"/>
      <c r="AU167" s="17" t="s">
        <v>86</v>
      </c>
    </row>
    <row r="168" spans="2:65" s="1" customFormat="1">
      <c r="B168" s="29"/>
      <c r="D168" s="145" t="s">
        <v>223</v>
      </c>
      <c r="F168" s="170" t="s">
        <v>733</v>
      </c>
      <c r="H168" s="171">
        <v>0</v>
      </c>
      <c r="M168" s="29"/>
      <c r="N168" s="169"/>
      <c r="X168" s="53"/>
      <c r="AU168" s="17" t="s">
        <v>86</v>
      </c>
    </row>
    <row r="169" spans="2:65" s="1" customFormat="1">
      <c r="B169" s="29"/>
      <c r="D169" s="145" t="s">
        <v>223</v>
      </c>
      <c r="F169" s="170" t="s">
        <v>147</v>
      </c>
      <c r="H169" s="171">
        <v>0</v>
      </c>
      <c r="M169" s="29"/>
      <c r="N169" s="169"/>
      <c r="X169" s="53"/>
      <c r="AU169" s="17" t="s">
        <v>86</v>
      </c>
    </row>
    <row r="170" spans="2:65" s="1" customFormat="1">
      <c r="B170" s="29"/>
      <c r="D170" s="145" t="s">
        <v>223</v>
      </c>
      <c r="F170" s="170" t="s">
        <v>76</v>
      </c>
      <c r="H170" s="171">
        <v>0</v>
      </c>
      <c r="M170" s="29"/>
      <c r="N170" s="169"/>
      <c r="X170" s="53"/>
      <c r="AU170" s="17" t="s">
        <v>86</v>
      </c>
    </row>
    <row r="171" spans="2:65" s="1" customFormat="1">
      <c r="B171" s="29"/>
      <c r="D171" s="145" t="s">
        <v>223</v>
      </c>
      <c r="F171" s="170" t="s">
        <v>150</v>
      </c>
      <c r="H171" s="171">
        <v>0</v>
      </c>
      <c r="M171" s="29"/>
      <c r="N171" s="169"/>
      <c r="X171" s="53"/>
      <c r="AU171" s="17" t="s">
        <v>86</v>
      </c>
    </row>
    <row r="172" spans="2:65" s="1" customFormat="1">
      <c r="B172" s="29"/>
      <c r="D172" s="145" t="s">
        <v>223</v>
      </c>
      <c r="F172" s="170" t="s">
        <v>76</v>
      </c>
      <c r="H172" s="171">
        <v>0</v>
      </c>
      <c r="M172" s="29"/>
      <c r="N172" s="169"/>
      <c r="X172" s="53"/>
      <c r="AU172" s="17" t="s">
        <v>86</v>
      </c>
    </row>
    <row r="173" spans="2:65" s="1" customFormat="1">
      <c r="B173" s="29"/>
      <c r="D173" s="145" t="s">
        <v>223</v>
      </c>
      <c r="F173" s="170" t="s">
        <v>152</v>
      </c>
      <c r="H173" s="171">
        <v>0</v>
      </c>
      <c r="M173" s="29"/>
      <c r="N173" s="169"/>
      <c r="X173" s="53"/>
      <c r="AU173" s="17" t="s">
        <v>86</v>
      </c>
    </row>
    <row r="174" spans="2:65" s="1" customFormat="1">
      <c r="B174" s="29"/>
      <c r="D174" s="145" t="s">
        <v>223</v>
      </c>
      <c r="F174" s="170" t="s">
        <v>722</v>
      </c>
      <c r="H174" s="171">
        <v>9.5</v>
      </c>
      <c r="M174" s="29"/>
      <c r="N174" s="169"/>
      <c r="X174" s="53"/>
      <c r="AU174" s="17" t="s">
        <v>86</v>
      </c>
    </row>
    <row r="175" spans="2:65" s="1" customFormat="1">
      <c r="B175" s="29"/>
      <c r="D175" s="145" t="s">
        <v>223</v>
      </c>
      <c r="F175" s="170" t="s">
        <v>154</v>
      </c>
      <c r="H175" s="171">
        <v>0</v>
      </c>
      <c r="M175" s="29"/>
      <c r="N175" s="169"/>
      <c r="X175" s="53"/>
      <c r="AU175" s="17" t="s">
        <v>86</v>
      </c>
    </row>
    <row r="176" spans="2:65" s="1" customFormat="1">
      <c r="B176" s="29"/>
      <c r="D176" s="145" t="s">
        <v>223</v>
      </c>
      <c r="F176" s="170" t="s">
        <v>76</v>
      </c>
      <c r="H176" s="171">
        <v>0</v>
      </c>
      <c r="M176" s="29"/>
      <c r="N176" s="169"/>
      <c r="X176" s="53"/>
      <c r="AU176" s="17" t="s">
        <v>86</v>
      </c>
    </row>
    <row r="177" spans="2:65" s="1" customFormat="1">
      <c r="B177" s="29"/>
      <c r="D177" s="145" t="s">
        <v>223</v>
      </c>
      <c r="F177" s="170" t="s">
        <v>158</v>
      </c>
      <c r="H177" s="171">
        <v>9.5</v>
      </c>
      <c r="M177" s="29"/>
      <c r="N177" s="169"/>
      <c r="X177" s="53"/>
      <c r="AU177" s="17" t="s">
        <v>86</v>
      </c>
    </row>
    <row r="178" spans="2:65" s="1" customFormat="1" ht="24.2" customHeight="1">
      <c r="B178" s="29"/>
      <c r="C178" s="181" t="s">
        <v>144</v>
      </c>
      <c r="D178" s="181" t="s">
        <v>494</v>
      </c>
      <c r="E178" s="182" t="s">
        <v>741</v>
      </c>
      <c r="F178" s="183" t="s">
        <v>742</v>
      </c>
      <c r="G178" s="184" t="s">
        <v>142</v>
      </c>
      <c r="H178" s="185">
        <v>9.9749999999999996</v>
      </c>
      <c r="I178" s="186">
        <v>0</v>
      </c>
      <c r="J178" s="187"/>
      <c r="K178" s="186">
        <f>ROUND(P178*H178,2)</f>
        <v>0</v>
      </c>
      <c r="L178" s="183" t="s">
        <v>143</v>
      </c>
      <c r="M178" s="188"/>
      <c r="N178" s="189" t="s">
        <v>1</v>
      </c>
      <c r="O178" s="138" t="s">
        <v>39</v>
      </c>
      <c r="P178" s="139">
        <f>I178+J178</f>
        <v>0</v>
      </c>
      <c r="Q178" s="139">
        <f>ROUND(I178*H178,2)</f>
        <v>0</v>
      </c>
      <c r="R178" s="139">
        <f>ROUND(J178*H178,2)</f>
        <v>0</v>
      </c>
      <c r="S178" s="140">
        <v>0</v>
      </c>
      <c r="T178" s="140">
        <f>S178*H178</f>
        <v>0</v>
      </c>
      <c r="U178" s="140">
        <v>3.1E-2</v>
      </c>
      <c r="V178" s="140">
        <f>U178*H178</f>
        <v>0.30922499999999997</v>
      </c>
      <c r="W178" s="140">
        <v>0</v>
      </c>
      <c r="X178" s="141">
        <f>W178*H178</f>
        <v>0</v>
      </c>
      <c r="AR178" s="142" t="s">
        <v>306</v>
      </c>
      <c r="AT178" s="142" t="s">
        <v>494</v>
      </c>
      <c r="AU178" s="142" t="s">
        <v>86</v>
      </c>
      <c r="AY178" s="17" t="s">
        <v>136</v>
      </c>
      <c r="BE178" s="143">
        <f>IF(O178="základní",K178,0)</f>
        <v>0</v>
      </c>
      <c r="BF178" s="143">
        <f>IF(O178="snížená",K178,0)</f>
        <v>0</v>
      </c>
      <c r="BG178" s="143">
        <f>IF(O178="zákl. přenesená",K178,0)</f>
        <v>0</v>
      </c>
      <c r="BH178" s="143">
        <f>IF(O178="sníž. přenesená",K178,0)</f>
        <v>0</v>
      </c>
      <c r="BI178" s="143">
        <f>IF(O178="nulová",K178,0)</f>
        <v>0</v>
      </c>
      <c r="BJ178" s="17" t="s">
        <v>84</v>
      </c>
      <c r="BK178" s="143">
        <f>ROUND(P178*H178,2)</f>
        <v>0</v>
      </c>
      <c r="BL178" s="17" t="s">
        <v>144</v>
      </c>
      <c r="BM178" s="142" t="s">
        <v>743</v>
      </c>
    </row>
    <row r="179" spans="2:65" s="12" customFormat="1">
      <c r="B179" s="144"/>
      <c r="D179" s="145" t="s">
        <v>146</v>
      </c>
      <c r="E179" s="146" t="s">
        <v>1</v>
      </c>
      <c r="F179" s="147" t="s">
        <v>731</v>
      </c>
      <c r="H179" s="146" t="s">
        <v>1</v>
      </c>
      <c r="M179" s="144"/>
      <c r="N179" s="148"/>
      <c r="X179" s="149"/>
      <c r="AT179" s="146" t="s">
        <v>146</v>
      </c>
      <c r="AU179" s="146" t="s">
        <v>86</v>
      </c>
      <c r="AV179" s="12" t="s">
        <v>84</v>
      </c>
      <c r="AW179" s="12" t="s">
        <v>5</v>
      </c>
      <c r="AX179" s="12" t="s">
        <v>76</v>
      </c>
      <c r="AY179" s="146" t="s">
        <v>136</v>
      </c>
    </row>
    <row r="180" spans="2:65" s="13" customFormat="1">
      <c r="B180" s="150"/>
      <c r="D180" s="145" t="s">
        <v>146</v>
      </c>
      <c r="E180" s="151" t="s">
        <v>1</v>
      </c>
      <c r="F180" s="152" t="s">
        <v>720</v>
      </c>
      <c r="H180" s="153">
        <v>9.5</v>
      </c>
      <c r="M180" s="150"/>
      <c r="N180" s="154"/>
      <c r="X180" s="155"/>
      <c r="AT180" s="151" t="s">
        <v>146</v>
      </c>
      <c r="AU180" s="151" t="s">
        <v>86</v>
      </c>
      <c r="AV180" s="13" t="s">
        <v>86</v>
      </c>
      <c r="AW180" s="13" t="s">
        <v>5</v>
      </c>
      <c r="AX180" s="13" t="s">
        <v>76</v>
      </c>
      <c r="AY180" s="151" t="s">
        <v>136</v>
      </c>
    </row>
    <row r="181" spans="2:65" s="14" customFormat="1">
      <c r="B181" s="156"/>
      <c r="D181" s="145" t="s">
        <v>146</v>
      </c>
      <c r="E181" s="157" t="s">
        <v>1</v>
      </c>
      <c r="F181" s="158" t="s">
        <v>158</v>
      </c>
      <c r="H181" s="159">
        <v>9.5</v>
      </c>
      <c r="M181" s="156"/>
      <c r="N181" s="160"/>
      <c r="X181" s="161"/>
      <c r="AT181" s="157" t="s">
        <v>146</v>
      </c>
      <c r="AU181" s="157" t="s">
        <v>86</v>
      </c>
      <c r="AV181" s="14" t="s">
        <v>144</v>
      </c>
      <c r="AW181" s="14" t="s">
        <v>5</v>
      </c>
      <c r="AX181" s="14" t="s">
        <v>84</v>
      </c>
      <c r="AY181" s="157" t="s">
        <v>136</v>
      </c>
    </row>
    <row r="182" spans="2:65" s="1" customFormat="1">
      <c r="B182" s="29"/>
      <c r="D182" s="145" t="s">
        <v>223</v>
      </c>
      <c r="F182" s="168" t="s">
        <v>732</v>
      </c>
      <c r="M182" s="29"/>
      <c r="N182" s="169"/>
      <c r="X182" s="53"/>
      <c r="AU182" s="17" t="s">
        <v>86</v>
      </c>
    </row>
    <row r="183" spans="2:65" s="1" customFormat="1">
      <c r="B183" s="29"/>
      <c r="D183" s="145" t="s">
        <v>223</v>
      </c>
      <c r="F183" s="170" t="s">
        <v>733</v>
      </c>
      <c r="H183" s="171">
        <v>0</v>
      </c>
      <c r="M183" s="29"/>
      <c r="N183" s="169"/>
      <c r="X183" s="53"/>
      <c r="AU183" s="17" t="s">
        <v>86</v>
      </c>
    </row>
    <row r="184" spans="2:65" s="1" customFormat="1">
      <c r="B184" s="29"/>
      <c r="D184" s="145" t="s">
        <v>223</v>
      </c>
      <c r="F184" s="170" t="s">
        <v>147</v>
      </c>
      <c r="H184" s="171">
        <v>0</v>
      </c>
      <c r="M184" s="29"/>
      <c r="N184" s="169"/>
      <c r="X184" s="53"/>
      <c r="AU184" s="17" t="s">
        <v>86</v>
      </c>
    </row>
    <row r="185" spans="2:65" s="1" customFormat="1">
      <c r="B185" s="29"/>
      <c r="D185" s="145" t="s">
        <v>223</v>
      </c>
      <c r="F185" s="170" t="s">
        <v>76</v>
      </c>
      <c r="H185" s="171">
        <v>0</v>
      </c>
      <c r="M185" s="29"/>
      <c r="N185" s="169"/>
      <c r="X185" s="53"/>
      <c r="AU185" s="17" t="s">
        <v>86</v>
      </c>
    </row>
    <row r="186" spans="2:65" s="1" customFormat="1">
      <c r="B186" s="29"/>
      <c r="D186" s="145" t="s">
        <v>223</v>
      </c>
      <c r="F186" s="170" t="s">
        <v>150</v>
      </c>
      <c r="H186" s="171">
        <v>0</v>
      </c>
      <c r="M186" s="29"/>
      <c r="N186" s="169"/>
      <c r="X186" s="53"/>
      <c r="AU186" s="17" t="s">
        <v>86</v>
      </c>
    </row>
    <row r="187" spans="2:65" s="1" customFormat="1">
      <c r="B187" s="29"/>
      <c r="D187" s="145" t="s">
        <v>223</v>
      </c>
      <c r="F187" s="170" t="s">
        <v>76</v>
      </c>
      <c r="H187" s="171">
        <v>0</v>
      </c>
      <c r="M187" s="29"/>
      <c r="N187" s="169"/>
      <c r="X187" s="53"/>
      <c r="AU187" s="17" t="s">
        <v>86</v>
      </c>
    </row>
    <row r="188" spans="2:65" s="1" customFormat="1">
      <c r="B188" s="29"/>
      <c r="D188" s="145" t="s">
        <v>223</v>
      </c>
      <c r="F188" s="170" t="s">
        <v>152</v>
      </c>
      <c r="H188" s="171">
        <v>0</v>
      </c>
      <c r="M188" s="29"/>
      <c r="N188" s="169"/>
      <c r="X188" s="53"/>
      <c r="AU188" s="17" t="s">
        <v>86</v>
      </c>
    </row>
    <row r="189" spans="2:65" s="1" customFormat="1">
      <c r="B189" s="29"/>
      <c r="D189" s="145" t="s">
        <v>223</v>
      </c>
      <c r="F189" s="170" t="s">
        <v>722</v>
      </c>
      <c r="H189" s="171">
        <v>9.5</v>
      </c>
      <c r="M189" s="29"/>
      <c r="N189" s="169"/>
      <c r="X189" s="53"/>
      <c r="AU189" s="17" t="s">
        <v>86</v>
      </c>
    </row>
    <row r="190" spans="2:65" s="1" customFormat="1">
      <c r="B190" s="29"/>
      <c r="D190" s="145" t="s">
        <v>223</v>
      </c>
      <c r="F190" s="170" t="s">
        <v>154</v>
      </c>
      <c r="H190" s="171">
        <v>0</v>
      </c>
      <c r="M190" s="29"/>
      <c r="N190" s="169"/>
      <c r="X190" s="53"/>
      <c r="AU190" s="17" t="s">
        <v>86</v>
      </c>
    </row>
    <row r="191" spans="2:65" s="1" customFormat="1">
      <c r="B191" s="29"/>
      <c r="D191" s="145" t="s">
        <v>223</v>
      </c>
      <c r="F191" s="170" t="s">
        <v>76</v>
      </c>
      <c r="H191" s="171">
        <v>0</v>
      </c>
      <c r="M191" s="29"/>
      <c r="N191" s="169"/>
      <c r="X191" s="53"/>
      <c r="AU191" s="17" t="s">
        <v>86</v>
      </c>
    </row>
    <row r="192" spans="2:65" s="1" customFormat="1">
      <c r="B192" s="29"/>
      <c r="D192" s="145" t="s">
        <v>223</v>
      </c>
      <c r="F192" s="170" t="s">
        <v>158</v>
      </c>
      <c r="H192" s="171">
        <v>9.5</v>
      </c>
      <c r="M192" s="29"/>
      <c r="N192" s="169"/>
      <c r="X192" s="53"/>
      <c r="AU192" s="17" t="s">
        <v>86</v>
      </c>
    </row>
    <row r="193" spans="2:65" s="13" customFormat="1">
      <c r="B193" s="150"/>
      <c r="D193" s="145" t="s">
        <v>146</v>
      </c>
      <c r="F193" s="152" t="s">
        <v>744</v>
      </c>
      <c r="H193" s="153">
        <v>9.9749999999999996</v>
      </c>
      <c r="M193" s="150"/>
      <c r="N193" s="154"/>
      <c r="X193" s="155"/>
      <c r="AT193" s="151" t="s">
        <v>146</v>
      </c>
      <c r="AU193" s="151" t="s">
        <v>86</v>
      </c>
      <c r="AV193" s="13" t="s">
        <v>86</v>
      </c>
      <c r="AW193" s="13" t="s">
        <v>4</v>
      </c>
      <c r="AX193" s="13" t="s">
        <v>84</v>
      </c>
      <c r="AY193" s="151" t="s">
        <v>136</v>
      </c>
    </row>
    <row r="194" spans="2:65" s="1" customFormat="1" ht="37.9" customHeight="1">
      <c r="B194" s="29"/>
      <c r="C194" s="131" t="s">
        <v>185</v>
      </c>
      <c r="D194" s="131" t="s">
        <v>139</v>
      </c>
      <c r="E194" s="132" t="s">
        <v>745</v>
      </c>
      <c r="F194" s="133" t="s">
        <v>746</v>
      </c>
      <c r="G194" s="134" t="s">
        <v>142</v>
      </c>
      <c r="H194" s="135">
        <v>9.5</v>
      </c>
      <c r="I194" s="136">
        <v>0</v>
      </c>
      <c r="J194" s="136">
        <v>0</v>
      </c>
      <c r="K194" s="136">
        <f>ROUND(P194*H194,2)</f>
        <v>0</v>
      </c>
      <c r="L194" s="133" t="s">
        <v>143</v>
      </c>
      <c r="M194" s="29"/>
      <c r="N194" s="137" t="s">
        <v>1</v>
      </c>
      <c r="O194" s="138" t="s">
        <v>39</v>
      </c>
      <c r="P194" s="139">
        <f>I194+J194</f>
        <v>0</v>
      </c>
      <c r="Q194" s="139">
        <f>ROUND(I194*H194,2)</f>
        <v>0</v>
      </c>
      <c r="R194" s="139">
        <f>ROUND(J194*H194,2)</f>
        <v>0</v>
      </c>
      <c r="S194" s="140">
        <v>5.8000000000000003E-2</v>
      </c>
      <c r="T194" s="140">
        <f>S194*H194</f>
        <v>0.55100000000000005</v>
      </c>
      <c r="U194" s="140">
        <v>1E-4</v>
      </c>
      <c r="V194" s="140">
        <f>U194*H194</f>
        <v>9.5E-4</v>
      </c>
      <c r="W194" s="140">
        <v>0</v>
      </c>
      <c r="X194" s="141">
        <f>W194*H194</f>
        <v>0</v>
      </c>
      <c r="AR194" s="142" t="s">
        <v>144</v>
      </c>
      <c r="AT194" s="142" t="s">
        <v>139</v>
      </c>
      <c r="AU194" s="142" t="s">
        <v>86</v>
      </c>
      <c r="AY194" s="17" t="s">
        <v>136</v>
      </c>
      <c r="BE194" s="143">
        <f>IF(O194="základní",K194,0)</f>
        <v>0</v>
      </c>
      <c r="BF194" s="143">
        <f>IF(O194="snížená",K194,0)</f>
        <v>0</v>
      </c>
      <c r="BG194" s="143">
        <f>IF(O194="zákl. přenesená",K194,0)</f>
        <v>0</v>
      </c>
      <c r="BH194" s="143">
        <f>IF(O194="sníž. přenesená",K194,0)</f>
        <v>0</v>
      </c>
      <c r="BI194" s="143">
        <f>IF(O194="nulová",K194,0)</f>
        <v>0</v>
      </c>
      <c r="BJ194" s="17" t="s">
        <v>84</v>
      </c>
      <c r="BK194" s="143">
        <f>ROUND(P194*H194,2)</f>
        <v>0</v>
      </c>
      <c r="BL194" s="17" t="s">
        <v>144</v>
      </c>
      <c r="BM194" s="142" t="s">
        <v>747</v>
      </c>
    </row>
    <row r="195" spans="2:65" s="12" customFormat="1">
      <c r="B195" s="144"/>
      <c r="D195" s="145" t="s">
        <v>146</v>
      </c>
      <c r="E195" s="146" t="s">
        <v>1</v>
      </c>
      <c r="F195" s="147" t="s">
        <v>731</v>
      </c>
      <c r="H195" s="146" t="s">
        <v>1</v>
      </c>
      <c r="M195" s="144"/>
      <c r="N195" s="148"/>
      <c r="X195" s="149"/>
      <c r="AT195" s="146" t="s">
        <v>146</v>
      </c>
      <c r="AU195" s="146" t="s">
        <v>86</v>
      </c>
      <c r="AV195" s="12" t="s">
        <v>84</v>
      </c>
      <c r="AW195" s="12" t="s">
        <v>5</v>
      </c>
      <c r="AX195" s="12" t="s">
        <v>76</v>
      </c>
      <c r="AY195" s="146" t="s">
        <v>136</v>
      </c>
    </row>
    <row r="196" spans="2:65" s="13" customFormat="1">
      <c r="B196" s="150"/>
      <c r="D196" s="145" t="s">
        <v>146</v>
      </c>
      <c r="E196" s="151" t="s">
        <v>1</v>
      </c>
      <c r="F196" s="152" t="s">
        <v>720</v>
      </c>
      <c r="H196" s="153">
        <v>9.5</v>
      </c>
      <c r="M196" s="150"/>
      <c r="N196" s="154"/>
      <c r="X196" s="155"/>
      <c r="AT196" s="151" t="s">
        <v>146</v>
      </c>
      <c r="AU196" s="151" t="s">
        <v>86</v>
      </c>
      <c r="AV196" s="13" t="s">
        <v>86</v>
      </c>
      <c r="AW196" s="13" t="s">
        <v>5</v>
      </c>
      <c r="AX196" s="13" t="s">
        <v>76</v>
      </c>
      <c r="AY196" s="151" t="s">
        <v>136</v>
      </c>
    </row>
    <row r="197" spans="2:65" s="14" customFormat="1">
      <c r="B197" s="156"/>
      <c r="D197" s="145" t="s">
        <v>146</v>
      </c>
      <c r="E197" s="157" t="s">
        <v>1</v>
      </c>
      <c r="F197" s="158" t="s">
        <v>158</v>
      </c>
      <c r="H197" s="159">
        <v>9.5</v>
      </c>
      <c r="M197" s="156"/>
      <c r="N197" s="160"/>
      <c r="X197" s="161"/>
      <c r="AT197" s="157" t="s">
        <v>146</v>
      </c>
      <c r="AU197" s="157" t="s">
        <v>86</v>
      </c>
      <c r="AV197" s="14" t="s">
        <v>144</v>
      </c>
      <c r="AW197" s="14" t="s">
        <v>5</v>
      </c>
      <c r="AX197" s="14" t="s">
        <v>84</v>
      </c>
      <c r="AY197" s="157" t="s">
        <v>136</v>
      </c>
    </row>
    <row r="198" spans="2:65" s="1" customFormat="1">
      <c r="B198" s="29"/>
      <c r="D198" s="145" t="s">
        <v>223</v>
      </c>
      <c r="F198" s="168" t="s">
        <v>732</v>
      </c>
      <c r="M198" s="29"/>
      <c r="N198" s="169"/>
      <c r="X198" s="53"/>
      <c r="AU198" s="17" t="s">
        <v>86</v>
      </c>
    </row>
    <row r="199" spans="2:65" s="1" customFormat="1">
      <c r="B199" s="29"/>
      <c r="D199" s="145" t="s">
        <v>223</v>
      </c>
      <c r="F199" s="170" t="s">
        <v>733</v>
      </c>
      <c r="H199" s="171">
        <v>0</v>
      </c>
      <c r="M199" s="29"/>
      <c r="N199" s="169"/>
      <c r="X199" s="53"/>
      <c r="AU199" s="17" t="s">
        <v>86</v>
      </c>
    </row>
    <row r="200" spans="2:65" s="1" customFormat="1">
      <c r="B200" s="29"/>
      <c r="D200" s="145" t="s">
        <v>223</v>
      </c>
      <c r="F200" s="170" t="s">
        <v>147</v>
      </c>
      <c r="H200" s="171">
        <v>0</v>
      </c>
      <c r="M200" s="29"/>
      <c r="N200" s="169"/>
      <c r="X200" s="53"/>
      <c r="AU200" s="17" t="s">
        <v>86</v>
      </c>
    </row>
    <row r="201" spans="2:65" s="1" customFormat="1">
      <c r="B201" s="29"/>
      <c r="D201" s="145" t="s">
        <v>223</v>
      </c>
      <c r="F201" s="170" t="s">
        <v>76</v>
      </c>
      <c r="H201" s="171">
        <v>0</v>
      </c>
      <c r="M201" s="29"/>
      <c r="N201" s="169"/>
      <c r="X201" s="53"/>
      <c r="AU201" s="17" t="s">
        <v>86</v>
      </c>
    </row>
    <row r="202" spans="2:65" s="1" customFormat="1">
      <c r="B202" s="29"/>
      <c r="D202" s="145" t="s">
        <v>223</v>
      </c>
      <c r="F202" s="170" t="s">
        <v>150</v>
      </c>
      <c r="H202" s="171">
        <v>0</v>
      </c>
      <c r="M202" s="29"/>
      <c r="N202" s="169"/>
      <c r="X202" s="53"/>
      <c r="AU202" s="17" t="s">
        <v>86</v>
      </c>
    </row>
    <row r="203" spans="2:65" s="1" customFormat="1">
      <c r="B203" s="29"/>
      <c r="D203" s="145" t="s">
        <v>223</v>
      </c>
      <c r="F203" s="170" t="s">
        <v>76</v>
      </c>
      <c r="H203" s="171">
        <v>0</v>
      </c>
      <c r="M203" s="29"/>
      <c r="N203" s="169"/>
      <c r="X203" s="53"/>
      <c r="AU203" s="17" t="s">
        <v>86</v>
      </c>
    </row>
    <row r="204" spans="2:65" s="1" customFormat="1">
      <c r="B204" s="29"/>
      <c r="D204" s="145" t="s">
        <v>223</v>
      </c>
      <c r="F204" s="170" t="s">
        <v>152</v>
      </c>
      <c r="H204" s="171">
        <v>0</v>
      </c>
      <c r="M204" s="29"/>
      <c r="N204" s="169"/>
      <c r="X204" s="53"/>
      <c r="AU204" s="17" t="s">
        <v>86</v>
      </c>
    </row>
    <row r="205" spans="2:65" s="1" customFormat="1">
      <c r="B205" s="29"/>
      <c r="D205" s="145" t="s">
        <v>223</v>
      </c>
      <c r="F205" s="170" t="s">
        <v>722</v>
      </c>
      <c r="H205" s="171">
        <v>9.5</v>
      </c>
      <c r="M205" s="29"/>
      <c r="N205" s="169"/>
      <c r="X205" s="53"/>
      <c r="AU205" s="17" t="s">
        <v>86</v>
      </c>
    </row>
    <row r="206" spans="2:65" s="1" customFormat="1">
      <c r="B206" s="29"/>
      <c r="D206" s="145" t="s">
        <v>223</v>
      </c>
      <c r="F206" s="170" t="s">
        <v>154</v>
      </c>
      <c r="H206" s="171">
        <v>0</v>
      </c>
      <c r="M206" s="29"/>
      <c r="N206" s="169"/>
      <c r="X206" s="53"/>
      <c r="AU206" s="17" t="s">
        <v>86</v>
      </c>
    </row>
    <row r="207" spans="2:65" s="1" customFormat="1">
      <c r="B207" s="29"/>
      <c r="D207" s="145" t="s">
        <v>223</v>
      </c>
      <c r="F207" s="170" t="s">
        <v>76</v>
      </c>
      <c r="H207" s="171">
        <v>0</v>
      </c>
      <c r="M207" s="29"/>
      <c r="N207" s="169"/>
      <c r="X207" s="53"/>
      <c r="AU207" s="17" t="s">
        <v>86</v>
      </c>
    </row>
    <row r="208" spans="2:65" s="1" customFormat="1">
      <c r="B208" s="29"/>
      <c r="D208" s="145" t="s">
        <v>223</v>
      </c>
      <c r="F208" s="170" t="s">
        <v>158</v>
      </c>
      <c r="H208" s="171">
        <v>9.5</v>
      </c>
      <c r="M208" s="29"/>
      <c r="N208" s="169"/>
      <c r="X208" s="53"/>
      <c r="AU208" s="17" t="s">
        <v>86</v>
      </c>
    </row>
    <row r="209" spans="2:65" s="1" customFormat="1" ht="24.2" customHeight="1">
      <c r="B209" s="29"/>
      <c r="C209" s="131" t="s">
        <v>190</v>
      </c>
      <c r="D209" s="131" t="s">
        <v>139</v>
      </c>
      <c r="E209" s="132" t="s">
        <v>748</v>
      </c>
      <c r="F209" s="133" t="s">
        <v>749</v>
      </c>
      <c r="G209" s="134" t="s">
        <v>142</v>
      </c>
      <c r="H209" s="135">
        <v>9.5</v>
      </c>
      <c r="I209" s="136">
        <v>0</v>
      </c>
      <c r="J209" s="136">
        <v>0</v>
      </c>
      <c r="K209" s="136">
        <f>ROUND(P209*H209,2)</f>
        <v>0</v>
      </c>
      <c r="L209" s="133" t="s">
        <v>143</v>
      </c>
      <c r="M209" s="29"/>
      <c r="N209" s="137" t="s">
        <v>1</v>
      </c>
      <c r="O209" s="138" t="s">
        <v>39</v>
      </c>
      <c r="P209" s="139">
        <f>I209+J209</f>
        <v>0</v>
      </c>
      <c r="Q209" s="139">
        <f>ROUND(I209*H209,2)</f>
        <v>0</v>
      </c>
      <c r="R209" s="139">
        <f>ROUND(J209*H209,2)</f>
        <v>0</v>
      </c>
      <c r="S209" s="140">
        <v>0.28499999999999998</v>
      </c>
      <c r="T209" s="140">
        <f>S209*H209</f>
        <v>2.7074999999999996</v>
      </c>
      <c r="U209" s="140">
        <v>2.7000000000000001E-3</v>
      </c>
      <c r="V209" s="140">
        <f>U209*H209</f>
        <v>2.5650000000000003E-2</v>
      </c>
      <c r="W209" s="140">
        <v>0</v>
      </c>
      <c r="X209" s="141">
        <f>W209*H209</f>
        <v>0</v>
      </c>
      <c r="AR209" s="142" t="s">
        <v>144</v>
      </c>
      <c r="AT209" s="142" t="s">
        <v>139</v>
      </c>
      <c r="AU209" s="142" t="s">
        <v>86</v>
      </c>
      <c r="AY209" s="17" t="s">
        <v>136</v>
      </c>
      <c r="BE209" s="143">
        <f>IF(O209="základní",K209,0)</f>
        <v>0</v>
      </c>
      <c r="BF209" s="143">
        <f>IF(O209="snížená",K209,0)</f>
        <v>0</v>
      </c>
      <c r="BG209" s="143">
        <f>IF(O209="zákl. přenesená",K209,0)</f>
        <v>0</v>
      </c>
      <c r="BH209" s="143">
        <f>IF(O209="sníž. přenesená",K209,0)</f>
        <v>0</v>
      </c>
      <c r="BI209" s="143">
        <f>IF(O209="nulová",K209,0)</f>
        <v>0</v>
      </c>
      <c r="BJ209" s="17" t="s">
        <v>84</v>
      </c>
      <c r="BK209" s="143">
        <f>ROUND(P209*H209,2)</f>
        <v>0</v>
      </c>
      <c r="BL209" s="17" t="s">
        <v>144</v>
      </c>
      <c r="BM209" s="142" t="s">
        <v>750</v>
      </c>
    </row>
    <row r="210" spans="2:65" s="12" customFormat="1">
      <c r="B210" s="144"/>
      <c r="D210" s="145" t="s">
        <v>146</v>
      </c>
      <c r="E210" s="146" t="s">
        <v>1</v>
      </c>
      <c r="F210" s="147" t="s">
        <v>731</v>
      </c>
      <c r="H210" s="146" t="s">
        <v>1</v>
      </c>
      <c r="M210" s="144"/>
      <c r="N210" s="148"/>
      <c r="X210" s="149"/>
      <c r="AT210" s="146" t="s">
        <v>146</v>
      </c>
      <c r="AU210" s="146" t="s">
        <v>86</v>
      </c>
      <c r="AV210" s="12" t="s">
        <v>84</v>
      </c>
      <c r="AW210" s="12" t="s">
        <v>5</v>
      </c>
      <c r="AX210" s="12" t="s">
        <v>76</v>
      </c>
      <c r="AY210" s="146" t="s">
        <v>136</v>
      </c>
    </row>
    <row r="211" spans="2:65" s="13" customFormat="1">
      <c r="B211" s="150"/>
      <c r="D211" s="145" t="s">
        <v>146</v>
      </c>
      <c r="E211" s="151" t="s">
        <v>1</v>
      </c>
      <c r="F211" s="152" t="s">
        <v>720</v>
      </c>
      <c r="H211" s="153">
        <v>9.5</v>
      </c>
      <c r="M211" s="150"/>
      <c r="N211" s="154"/>
      <c r="X211" s="155"/>
      <c r="AT211" s="151" t="s">
        <v>146</v>
      </c>
      <c r="AU211" s="151" t="s">
        <v>86</v>
      </c>
      <c r="AV211" s="13" t="s">
        <v>86</v>
      </c>
      <c r="AW211" s="13" t="s">
        <v>5</v>
      </c>
      <c r="AX211" s="13" t="s">
        <v>76</v>
      </c>
      <c r="AY211" s="151" t="s">
        <v>136</v>
      </c>
    </row>
    <row r="212" spans="2:65" s="14" customFormat="1">
      <c r="B212" s="156"/>
      <c r="D212" s="145" t="s">
        <v>146</v>
      </c>
      <c r="E212" s="157" t="s">
        <v>1</v>
      </c>
      <c r="F212" s="158" t="s">
        <v>158</v>
      </c>
      <c r="H212" s="159">
        <v>9.5</v>
      </c>
      <c r="M212" s="156"/>
      <c r="N212" s="160"/>
      <c r="X212" s="161"/>
      <c r="AT212" s="157" t="s">
        <v>146</v>
      </c>
      <c r="AU212" s="157" t="s">
        <v>86</v>
      </c>
      <c r="AV212" s="14" t="s">
        <v>144</v>
      </c>
      <c r="AW212" s="14" t="s">
        <v>5</v>
      </c>
      <c r="AX212" s="14" t="s">
        <v>84</v>
      </c>
      <c r="AY212" s="157" t="s">
        <v>136</v>
      </c>
    </row>
    <row r="213" spans="2:65" s="1" customFormat="1">
      <c r="B213" s="29"/>
      <c r="D213" s="145" t="s">
        <v>223</v>
      </c>
      <c r="F213" s="168" t="s">
        <v>732</v>
      </c>
      <c r="M213" s="29"/>
      <c r="N213" s="169"/>
      <c r="X213" s="53"/>
      <c r="AU213" s="17" t="s">
        <v>86</v>
      </c>
    </row>
    <row r="214" spans="2:65" s="1" customFormat="1">
      <c r="B214" s="29"/>
      <c r="D214" s="145" t="s">
        <v>223</v>
      </c>
      <c r="F214" s="170" t="s">
        <v>733</v>
      </c>
      <c r="H214" s="171">
        <v>0</v>
      </c>
      <c r="M214" s="29"/>
      <c r="N214" s="169"/>
      <c r="X214" s="53"/>
      <c r="AU214" s="17" t="s">
        <v>86</v>
      </c>
    </row>
    <row r="215" spans="2:65" s="1" customFormat="1">
      <c r="B215" s="29"/>
      <c r="D215" s="145" t="s">
        <v>223</v>
      </c>
      <c r="F215" s="170" t="s">
        <v>147</v>
      </c>
      <c r="H215" s="171">
        <v>0</v>
      </c>
      <c r="M215" s="29"/>
      <c r="N215" s="169"/>
      <c r="X215" s="53"/>
      <c r="AU215" s="17" t="s">
        <v>86</v>
      </c>
    </row>
    <row r="216" spans="2:65" s="1" customFormat="1">
      <c r="B216" s="29"/>
      <c r="D216" s="145" t="s">
        <v>223</v>
      </c>
      <c r="F216" s="170" t="s">
        <v>76</v>
      </c>
      <c r="H216" s="171">
        <v>0</v>
      </c>
      <c r="M216" s="29"/>
      <c r="N216" s="169"/>
      <c r="X216" s="53"/>
      <c r="AU216" s="17" t="s">
        <v>86</v>
      </c>
    </row>
    <row r="217" spans="2:65" s="1" customFormat="1">
      <c r="B217" s="29"/>
      <c r="D217" s="145" t="s">
        <v>223</v>
      </c>
      <c r="F217" s="170" t="s">
        <v>150</v>
      </c>
      <c r="H217" s="171">
        <v>0</v>
      </c>
      <c r="M217" s="29"/>
      <c r="N217" s="169"/>
      <c r="X217" s="53"/>
      <c r="AU217" s="17" t="s">
        <v>86</v>
      </c>
    </row>
    <row r="218" spans="2:65" s="1" customFormat="1">
      <c r="B218" s="29"/>
      <c r="D218" s="145" t="s">
        <v>223</v>
      </c>
      <c r="F218" s="170" t="s">
        <v>76</v>
      </c>
      <c r="H218" s="171">
        <v>0</v>
      </c>
      <c r="M218" s="29"/>
      <c r="N218" s="169"/>
      <c r="X218" s="53"/>
      <c r="AU218" s="17" t="s">
        <v>86</v>
      </c>
    </row>
    <row r="219" spans="2:65" s="1" customFormat="1">
      <c r="B219" s="29"/>
      <c r="D219" s="145" t="s">
        <v>223</v>
      </c>
      <c r="F219" s="170" t="s">
        <v>152</v>
      </c>
      <c r="H219" s="171">
        <v>0</v>
      </c>
      <c r="M219" s="29"/>
      <c r="N219" s="169"/>
      <c r="X219" s="53"/>
      <c r="AU219" s="17" t="s">
        <v>86</v>
      </c>
    </row>
    <row r="220" spans="2:65" s="1" customFormat="1">
      <c r="B220" s="29"/>
      <c r="D220" s="145" t="s">
        <v>223</v>
      </c>
      <c r="F220" s="170" t="s">
        <v>722</v>
      </c>
      <c r="H220" s="171">
        <v>9.5</v>
      </c>
      <c r="M220" s="29"/>
      <c r="N220" s="169"/>
      <c r="X220" s="53"/>
      <c r="AU220" s="17" t="s">
        <v>86</v>
      </c>
    </row>
    <row r="221" spans="2:65" s="1" customFormat="1">
      <c r="B221" s="29"/>
      <c r="D221" s="145" t="s">
        <v>223</v>
      </c>
      <c r="F221" s="170" t="s">
        <v>154</v>
      </c>
      <c r="H221" s="171">
        <v>0</v>
      </c>
      <c r="M221" s="29"/>
      <c r="N221" s="169"/>
      <c r="X221" s="53"/>
      <c r="AU221" s="17" t="s">
        <v>86</v>
      </c>
    </row>
    <row r="222" spans="2:65" s="1" customFormat="1">
      <c r="B222" s="29"/>
      <c r="D222" s="145" t="s">
        <v>223</v>
      </c>
      <c r="F222" s="170" t="s">
        <v>76</v>
      </c>
      <c r="H222" s="171">
        <v>0</v>
      </c>
      <c r="M222" s="29"/>
      <c r="N222" s="169"/>
      <c r="X222" s="53"/>
      <c r="AU222" s="17" t="s">
        <v>86</v>
      </c>
    </row>
    <row r="223" spans="2:65" s="1" customFormat="1">
      <c r="B223" s="29"/>
      <c r="D223" s="145" t="s">
        <v>223</v>
      </c>
      <c r="F223" s="170" t="s">
        <v>158</v>
      </c>
      <c r="H223" s="171">
        <v>9.5</v>
      </c>
      <c r="M223" s="29"/>
      <c r="N223" s="169"/>
      <c r="X223" s="53"/>
      <c r="AU223" s="17" t="s">
        <v>86</v>
      </c>
    </row>
    <row r="224" spans="2:65" s="1" customFormat="1" ht="24.2" customHeight="1">
      <c r="B224" s="29"/>
      <c r="C224" s="131" t="s">
        <v>194</v>
      </c>
      <c r="D224" s="131" t="s">
        <v>139</v>
      </c>
      <c r="E224" s="132" t="s">
        <v>751</v>
      </c>
      <c r="F224" s="133" t="s">
        <v>752</v>
      </c>
      <c r="G224" s="134" t="s">
        <v>142</v>
      </c>
      <c r="H224" s="135">
        <v>1644.8430000000001</v>
      </c>
      <c r="I224" s="136">
        <v>0</v>
      </c>
      <c r="J224" s="136">
        <v>0</v>
      </c>
      <c r="K224" s="136">
        <f>ROUND(P224*H224,2)</f>
        <v>0</v>
      </c>
      <c r="L224" s="133" t="s">
        <v>143</v>
      </c>
      <c r="M224" s="29"/>
      <c r="N224" s="137" t="s">
        <v>1</v>
      </c>
      <c r="O224" s="138" t="s">
        <v>39</v>
      </c>
      <c r="P224" s="139">
        <f>I224+J224</f>
        <v>0</v>
      </c>
      <c r="Q224" s="139">
        <f>ROUND(I224*H224,2)</f>
        <v>0</v>
      </c>
      <c r="R224" s="139">
        <f>ROUND(J224*H224,2)</f>
        <v>0</v>
      </c>
      <c r="S224" s="140">
        <v>7.3999999999999996E-2</v>
      </c>
      <c r="T224" s="140">
        <f>S224*H224</f>
        <v>121.71838200000001</v>
      </c>
      <c r="U224" s="140">
        <v>2.5999999999999998E-4</v>
      </c>
      <c r="V224" s="140">
        <f>U224*H224</f>
        <v>0.42765917999999997</v>
      </c>
      <c r="W224" s="140">
        <v>0</v>
      </c>
      <c r="X224" s="141">
        <f>W224*H224</f>
        <v>0</v>
      </c>
      <c r="AR224" s="142" t="s">
        <v>144</v>
      </c>
      <c r="AT224" s="142" t="s">
        <v>139</v>
      </c>
      <c r="AU224" s="142" t="s">
        <v>86</v>
      </c>
      <c r="AY224" s="17" t="s">
        <v>136</v>
      </c>
      <c r="BE224" s="143">
        <f>IF(O224="základní",K224,0)</f>
        <v>0</v>
      </c>
      <c r="BF224" s="143">
        <f>IF(O224="snížená",K224,0)</f>
        <v>0</v>
      </c>
      <c r="BG224" s="143">
        <f>IF(O224="zákl. přenesená",K224,0)</f>
        <v>0</v>
      </c>
      <c r="BH224" s="143">
        <f>IF(O224="sníž. přenesená",K224,0)</f>
        <v>0</v>
      </c>
      <c r="BI224" s="143">
        <f>IF(O224="nulová",K224,0)</f>
        <v>0</v>
      </c>
      <c r="BJ224" s="17" t="s">
        <v>84</v>
      </c>
      <c r="BK224" s="143">
        <f>ROUND(P224*H224,2)</f>
        <v>0</v>
      </c>
      <c r="BL224" s="17" t="s">
        <v>144</v>
      </c>
      <c r="BM224" s="142" t="s">
        <v>753</v>
      </c>
    </row>
    <row r="225" spans="2:51" s="12" customFormat="1">
      <c r="B225" s="144"/>
      <c r="D225" s="145" t="s">
        <v>146</v>
      </c>
      <c r="E225" s="146" t="s">
        <v>1</v>
      </c>
      <c r="F225" s="147" t="s">
        <v>731</v>
      </c>
      <c r="H225" s="146" t="s">
        <v>1</v>
      </c>
      <c r="M225" s="144"/>
      <c r="N225" s="148"/>
      <c r="X225" s="149"/>
      <c r="AT225" s="146" t="s">
        <v>146</v>
      </c>
      <c r="AU225" s="146" t="s">
        <v>86</v>
      </c>
      <c r="AV225" s="12" t="s">
        <v>84</v>
      </c>
      <c r="AW225" s="12" t="s">
        <v>5</v>
      </c>
      <c r="AX225" s="12" t="s">
        <v>76</v>
      </c>
      <c r="AY225" s="146" t="s">
        <v>136</v>
      </c>
    </row>
    <row r="226" spans="2:51" s="13" customFormat="1">
      <c r="B226" s="150"/>
      <c r="D226" s="145" t="s">
        <v>146</v>
      </c>
      <c r="E226" s="151" t="s">
        <v>1</v>
      </c>
      <c r="F226" s="152" t="s">
        <v>754</v>
      </c>
      <c r="H226" s="153">
        <v>513.74400000000003</v>
      </c>
      <c r="M226" s="150"/>
      <c r="N226" s="154"/>
      <c r="X226" s="155"/>
      <c r="AT226" s="151" t="s">
        <v>146</v>
      </c>
      <c r="AU226" s="151" t="s">
        <v>86</v>
      </c>
      <c r="AV226" s="13" t="s">
        <v>86</v>
      </c>
      <c r="AW226" s="13" t="s">
        <v>5</v>
      </c>
      <c r="AX226" s="13" t="s">
        <v>76</v>
      </c>
      <c r="AY226" s="151" t="s">
        <v>136</v>
      </c>
    </row>
    <row r="227" spans="2:51" s="13" customFormat="1">
      <c r="B227" s="150"/>
      <c r="D227" s="145" t="s">
        <v>146</v>
      </c>
      <c r="E227" s="151" t="s">
        <v>1</v>
      </c>
      <c r="F227" s="152" t="s">
        <v>637</v>
      </c>
      <c r="H227" s="153">
        <v>768.63099999999997</v>
      </c>
      <c r="M227" s="150"/>
      <c r="N227" s="154"/>
      <c r="X227" s="155"/>
      <c r="AT227" s="151" t="s">
        <v>146</v>
      </c>
      <c r="AU227" s="151" t="s">
        <v>86</v>
      </c>
      <c r="AV227" s="13" t="s">
        <v>86</v>
      </c>
      <c r="AW227" s="13" t="s">
        <v>5</v>
      </c>
      <c r="AX227" s="13" t="s">
        <v>76</v>
      </c>
      <c r="AY227" s="151" t="s">
        <v>136</v>
      </c>
    </row>
    <row r="228" spans="2:51" s="12" customFormat="1">
      <c r="B228" s="144"/>
      <c r="D228" s="145" t="s">
        <v>146</v>
      </c>
      <c r="E228" s="146" t="s">
        <v>1</v>
      </c>
      <c r="F228" s="147" t="s">
        <v>755</v>
      </c>
      <c r="H228" s="146" t="s">
        <v>1</v>
      </c>
      <c r="M228" s="144"/>
      <c r="N228" s="148"/>
      <c r="X228" s="149"/>
      <c r="AT228" s="146" t="s">
        <v>146</v>
      </c>
      <c r="AU228" s="146" t="s">
        <v>86</v>
      </c>
      <c r="AV228" s="12" t="s">
        <v>84</v>
      </c>
      <c r="AW228" s="12" t="s">
        <v>5</v>
      </c>
      <c r="AX228" s="12" t="s">
        <v>76</v>
      </c>
      <c r="AY228" s="146" t="s">
        <v>136</v>
      </c>
    </row>
    <row r="229" spans="2:51" s="13" customFormat="1">
      <c r="B229" s="150"/>
      <c r="D229" s="145" t="s">
        <v>146</v>
      </c>
      <c r="E229" s="151" t="s">
        <v>1</v>
      </c>
      <c r="F229" s="152" t="s">
        <v>756</v>
      </c>
      <c r="H229" s="153">
        <v>91.284000000000006</v>
      </c>
      <c r="M229" s="150"/>
      <c r="N229" s="154"/>
      <c r="X229" s="155"/>
      <c r="AT229" s="151" t="s">
        <v>146</v>
      </c>
      <c r="AU229" s="151" t="s">
        <v>86</v>
      </c>
      <c r="AV229" s="13" t="s">
        <v>86</v>
      </c>
      <c r="AW229" s="13" t="s">
        <v>5</v>
      </c>
      <c r="AX229" s="13" t="s">
        <v>76</v>
      </c>
      <c r="AY229" s="151" t="s">
        <v>136</v>
      </c>
    </row>
    <row r="230" spans="2:51" s="13" customFormat="1">
      <c r="B230" s="150"/>
      <c r="D230" s="145" t="s">
        <v>146</v>
      </c>
      <c r="E230" s="151" t="s">
        <v>1</v>
      </c>
      <c r="F230" s="152" t="s">
        <v>640</v>
      </c>
      <c r="H230" s="153">
        <v>144.39500000000001</v>
      </c>
      <c r="M230" s="150"/>
      <c r="N230" s="154"/>
      <c r="X230" s="155"/>
      <c r="AT230" s="151" t="s">
        <v>146</v>
      </c>
      <c r="AU230" s="151" t="s">
        <v>86</v>
      </c>
      <c r="AV230" s="13" t="s">
        <v>86</v>
      </c>
      <c r="AW230" s="13" t="s">
        <v>5</v>
      </c>
      <c r="AX230" s="13" t="s">
        <v>76</v>
      </c>
      <c r="AY230" s="151" t="s">
        <v>136</v>
      </c>
    </row>
    <row r="231" spans="2:51" s="13" customFormat="1">
      <c r="B231" s="150"/>
      <c r="D231" s="145" t="s">
        <v>146</v>
      </c>
      <c r="E231" s="151" t="s">
        <v>1</v>
      </c>
      <c r="F231" s="152" t="s">
        <v>643</v>
      </c>
      <c r="H231" s="153">
        <v>55.500999999999998</v>
      </c>
      <c r="M231" s="150"/>
      <c r="N231" s="154"/>
      <c r="X231" s="155"/>
      <c r="AT231" s="151" t="s">
        <v>146</v>
      </c>
      <c r="AU231" s="151" t="s">
        <v>86</v>
      </c>
      <c r="AV231" s="13" t="s">
        <v>86</v>
      </c>
      <c r="AW231" s="13" t="s">
        <v>5</v>
      </c>
      <c r="AX231" s="13" t="s">
        <v>76</v>
      </c>
      <c r="AY231" s="151" t="s">
        <v>136</v>
      </c>
    </row>
    <row r="232" spans="2:51" s="13" customFormat="1">
      <c r="B232" s="150"/>
      <c r="D232" s="145" t="s">
        <v>146</v>
      </c>
      <c r="E232" s="151" t="s">
        <v>1</v>
      </c>
      <c r="F232" s="152" t="s">
        <v>646</v>
      </c>
      <c r="H232" s="153">
        <v>4.9050000000000002</v>
      </c>
      <c r="M232" s="150"/>
      <c r="N232" s="154"/>
      <c r="X232" s="155"/>
      <c r="AT232" s="151" t="s">
        <v>146</v>
      </c>
      <c r="AU232" s="151" t="s">
        <v>86</v>
      </c>
      <c r="AV232" s="13" t="s">
        <v>86</v>
      </c>
      <c r="AW232" s="13" t="s">
        <v>4</v>
      </c>
      <c r="AX232" s="13" t="s">
        <v>76</v>
      </c>
      <c r="AY232" s="151" t="s">
        <v>136</v>
      </c>
    </row>
    <row r="233" spans="2:51" s="13" customFormat="1">
      <c r="B233" s="150"/>
      <c r="D233" s="145" t="s">
        <v>146</v>
      </c>
      <c r="E233" s="151" t="s">
        <v>1</v>
      </c>
      <c r="F233" s="152" t="s">
        <v>649</v>
      </c>
      <c r="H233" s="153">
        <v>4.5590000000000002</v>
      </c>
      <c r="M233" s="150"/>
      <c r="N233" s="154"/>
      <c r="X233" s="155"/>
      <c r="AT233" s="151" t="s">
        <v>146</v>
      </c>
      <c r="AU233" s="151" t="s">
        <v>86</v>
      </c>
      <c r="AV233" s="13" t="s">
        <v>86</v>
      </c>
      <c r="AW233" s="13" t="s">
        <v>5</v>
      </c>
      <c r="AX233" s="13" t="s">
        <v>76</v>
      </c>
      <c r="AY233" s="151" t="s">
        <v>136</v>
      </c>
    </row>
    <row r="234" spans="2:51" s="13" customFormat="1">
      <c r="B234" s="150"/>
      <c r="D234" s="145" t="s">
        <v>146</v>
      </c>
      <c r="E234" s="151" t="s">
        <v>1</v>
      </c>
      <c r="F234" s="152" t="s">
        <v>662</v>
      </c>
      <c r="H234" s="153">
        <v>44.71</v>
      </c>
      <c r="M234" s="150"/>
      <c r="N234" s="154"/>
      <c r="X234" s="155"/>
      <c r="AT234" s="151" t="s">
        <v>146</v>
      </c>
      <c r="AU234" s="151" t="s">
        <v>86</v>
      </c>
      <c r="AV234" s="13" t="s">
        <v>86</v>
      </c>
      <c r="AW234" s="13" t="s">
        <v>5</v>
      </c>
      <c r="AX234" s="13" t="s">
        <v>76</v>
      </c>
      <c r="AY234" s="151" t="s">
        <v>136</v>
      </c>
    </row>
    <row r="235" spans="2:51" s="13" customFormat="1">
      <c r="B235" s="150"/>
      <c r="D235" s="145" t="s">
        <v>146</v>
      </c>
      <c r="E235" s="151" t="s">
        <v>1</v>
      </c>
      <c r="F235" s="152" t="s">
        <v>757</v>
      </c>
      <c r="H235" s="153">
        <v>11.396000000000001</v>
      </c>
      <c r="M235" s="150"/>
      <c r="N235" s="154"/>
      <c r="X235" s="155"/>
      <c r="AT235" s="151" t="s">
        <v>146</v>
      </c>
      <c r="AU235" s="151" t="s">
        <v>86</v>
      </c>
      <c r="AV235" s="13" t="s">
        <v>86</v>
      </c>
      <c r="AW235" s="13" t="s">
        <v>5</v>
      </c>
      <c r="AX235" s="13" t="s">
        <v>76</v>
      </c>
      <c r="AY235" s="151" t="s">
        <v>136</v>
      </c>
    </row>
    <row r="236" spans="2:51" s="13" customFormat="1">
      <c r="B236" s="150"/>
      <c r="D236" s="145" t="s">
        <v>146</v>
      </c>
      <c r="E236" s="151" t="s">
        <v>1</v>
      </c>
      <c r="F236" s="152" t="s">
        <v>665</v>
      </c>
      <c r="H236" s="153">
        <v>5.718</v>
      </c>
      <c r="M236" s="150"/>
      <c r="N236" s="154"/>
      <c r="X236" s="155"/>
      <c r="AT236" s="151" t="s">
        <v>146</v>
      </c>
      <c r="AU236" s="151" t="s">
        <v>86</v>
      </c>
      <c r="AV236" s="13" t="s">
        <v>86</v>
      </c>
      <c r="AW236" s="13" t="s">
        <v>5</v>
      </c>
      <c r="AX236" s="13" t="s">
        <v>76</v>
      </c>
      <c r="AY236" s="151" t="s">
        <v>136</v>
      </c>
    </row>
    <row r="237" spans="2:51" s="14" customFormat="1">
      <c r="B237" s="156"/>
      <c r="D237" s="145" t="s">
        <v>146</v>
      </c>
      <c r="E237" s="157" t="s">
        <v>1</v>
      </c>
      <c r="F237" s="158" t="s">
        <v>158</v>
      </c>
      <c r="H237" s="159">
        <v>1644.8430000000001</v>
      </c>
      <c r="M237" s="156"/>
      <c r="N237" s="160"/>
      <c r="X237" s="161"/>
      <c r="AT237" s="157" t="s">
        <v>146</v>
      </c>
      <c r="AU237" s="157" t="s">
        <v>86</v>
      </c>
      <c r="AV237" s="14" t="s">
        <v>144</v>
      </c>
      <c r="AW237" s="14" t="s">
        <v>5</v>
      </c>
      <c r="AX237" s="14" t="s">
        <v>84</v>
      </c>
      <c r="AY237" s="157" t="s">
        <v>136</v>
      </c>
    </row>
    <row r="238" spans="2:51" s="1" customFormat="1">
      <c r="B238" s="29"/>
      <c r="D238" s="145" t="s">
        <v>223</v>
      </c>
      <c r="F238" s="168" t="s">
        <v>758</v>
      </c>
      <c r="M238" s="29"/>
      <c r="N238" s="169"/>
      <c r="X238" s="53"/>
      <c r="AU238" s="17" t="s">
        <v>86</v>
      </c>
    </row>
    <row r="239" spans="2:51" s="1" customFormat="1">
      <c r="B239" s="29"/>
      <c r="D239" s="145" t="s">
        <v>223</v>
      </c>
      <c r="F239" s="170" t="s">
        <v>733</v>
      </c>
      <c r="H239" s="171">
        <v>0</v>
      </c>
      <c r="M239" s="29"/>
      <c r="N239" s="169"/>
      <c r="X239" s="53"/>
      <c r="AU239" s="17" t="s">
        <v>86</v>
      </c>
    </row>
    <row r="240" spans="2:51" s="1" customFormat="1">
      <c r="B240" s="29"/>
      <c r="D240" s="145" t="s">
        <v>223</v>
      </c>
      <c r="F240" s="170" t="s">
        <v>147</v>
      </c>
      <c r="H240" s="171">
        <v>0</v>
      </c>
      <c r="M240" s="29"/>
      <c r="N240" s="169"/>
      <c r="X240" s="53"/>
      <c r="AU240" s="17" t="s">
        <v>86</v>
      </c>
    </row>
    <row r="241" spans="2:47" s="1" customFormat="1">
      <c r="B241" s="29"/>
      <c r="D241" s="145" t="s">
        <v>223</v>
      </c>
      <c r="F241" s="170" t="s">
        <v>759</v>
      </c>
      <c r="H241" s="171">
        <v>47.768999999999998</v>
      </c>
      <c r="M241" s="29"/>
      <c r="N241" s="169"/>
      <c r="X241" s="53"/>
      <c r="AU241" s="17" t="s">
        <v>86</v>
      </c>
    </row>
    <row r="242" spans="2:47" s="1" customFormat="1">
      <c r="B242" s="29"/>
      <c r="D242" s="145" t="s">
        <v>223</v>
      </c>
      <c r="F242" s="170" t="s">
        <v>150</v>
      </c>
      <c r="H242" s="171">
        <v>0</v>
      </c>
      <c r="M242" s="29"/>
      <c r="N242" s="169"/>
      <c r="X242" s="53"/>
      <c r="AU242" s="17" t="s">
        <v>86</v>
      </c>
    </row>
    <row r="243" spans="2:47" s="1" customFormat="1">
      <c r="B243" s="29"/>
      <c r="D243" s="145" t="s">
        <v>223</v>
      </c>
      <c r="F243" s="170" t="s">
        <v>760</v>
      </c>
      <c r="H243" s="171">
        <v>120.839</v>
      </c>
      <c r="M243" s="29"/>
      <c r="N243" s="169"/>
      <c r="X243" s="53"/>
      <c r="AU243" s="17" t="s">
        <v>86</v>
      </c>
    </row>
    <row r="244" spans="2:47" s="1" customFormat="1">
      <c r="B244" s="29"/>
      <c r="D244" s="145" t="s">
        <v>223</v>
      </c>
      <c r="F244" s="170" t="s">
        <v>152</v>
      </c>
      <c r="H244" s="171">
        <v>0</v>
      </c>
      <c r="M244" s="29"/>
      <c r="N244" s="169"/>
      <c r="X244" s="53"/>
      <c r="AU244" s="17" t="s">
        <v>86</v>
      </c>
    </row>
    <row r="245" spans="2:47" s="1" customFormat="1">
      <c r="B245" s="29"/>
      <c r="D245" s="145" t="s">
        <v>223</v>
      </c>
      <c r="F245" s="170" t="s">
        <v>761</v>
      </c>
      <c r="H245" s="171">
        <v>31.254000000000001</v>
      </c>
      <c r="M245" s="29"/>
      <c r="N245" s="169"/>
      <c r="X245" s="53"/>
      <c r="AU245" s="17" t="s">
        <v>86</v>
      </c>
    </row>
    <row r="246" spans="2:47" s="1" customFormat="1">
      <c r="B246" s="29"/>
      <c r="D246" s="145" t="s">
        <v>223</v>
      </c>
      <c r="F246" s="170" t="s">
        <v>154</v>
      </c>
      <c r="H246" s="171">
        <v>0</v>
      </c>
      <c r="M246" s="29"/>
      <c r="N246" s="169"/>
      <c r="X246" s="53"/>
      <c r="AU246" s="17" t="s">
        <v>86</v>
      </c>
    </row>
    <row r="247" spans="2:47" s="1" customFormat="1">
      <c r="B247" s="29"/>
      <c r="D247" s="145" t="s">
        <v>223</v>
      </c>
      <c r="F247" s="170" t="s">
        <v>762</v>
      </c>
      <c r="H247" s="171">
        <v>57.01</v>
      </c>
      <c r="M247" s="29"/>
      <c r="N247" s="169"/>
      <c r="X247" s="53"/>
      <c r="AU247" s="17" t="s">
        <v>86</v>
      </c>
    </row>
    <row r="248" spans="2:47" s="1" customFormat="1">
      <c r="B248" s="29"/>
      <c r="D248" s="145" t="s">
        <v>223</v>
      </c>
      <c r="F248" s="170" t="s">
        <v>158</v>
      </c>
      <c r="H248" s="171">
        <v>256.87200000000001</v>
      </c>
      <c r="M248" s="29"/>
      <c r="N248" s="169"/>
      <c r="X248" s="53"/>
      <c r="AU248" s="17" t="s">
        <v>86</v>
      </c>
    </row>
    <row r="249" spans="2:47" s="1" customFormat="1">
      <c r="B249" s="29"/>
      <c r="D249" s="145" t="s">
        <v>223</v>
      </c>
      <c r="F249" s="168" t="s">
        <v>763</v>
      </c>
      <c r="M249" s="29"/>
      <c r="N249" s="169"/>
      <c r="X249" s="53"/>
      <c r="AU249" s="17" t="s">
        <v>86</v>
      </c>
    </row>
    <row r="250" spans="2:47" s="1" customFormat="1">
      <c r="B250" s="29"/>
      <c r="D250" s="145" t="s">
        <v>223</v>
      </c>
      <c r="F250" s="170" t="s">
        <v>733</v>
      </c>
      <c r="H250" s="171">
        <v>0</v>
      </c>
      <c r="M250" s="29"/>
      <c r="N250" s="169"/>
      <c r="X250" s="53"/>
      <c r="AU250" s="17" t="s">
        <v>86</v>
      </c>
    </row>
    <row r="251" spans="2:47" s="1" customFormat="1">
      <c r="B251" s="29"/>
      <c r="D251" s="145" t="s">
        <v>223</v>
      </c>
      <c r="F251" s="170" t="s">
        <v>764</v>
      </c>
      <c r="H251" s="171">
        <v>0</v>
      </c>
      <c r="M251" s="29"/>
      <c r="N251" s="169"/>
      <c r="X251" s="53"/>
      <c r="AU251" s="17" t="s">
        <v>86</v>
      </c>
    </row>
    <row r="252" spans="2:47" s="1" customFormat="1">
      <c r="B252" s="29"/>
      <c r="D252" s="145" t="s">
        <v>223</v>
      </c>
      <c r="F252" s="170" t="s">
        <v>147</v>
      </c>
      <c r="H252" s="171">
        <v>0</v>
      </c>
      <c r="M252" s="29"/>
      <c r="N252" s="169"/>
      <c r="X252" s="53"/>
      <c r="AU252" s="17" t="s">
        <v>86</v>
      </c>
    </row>
    <row r="253" spans="2:47" s="1" customFormat="1">
      <c r="B253" s="29"/>
      <c r="D253" s="145" t="s">
        <v>223</v>
      </c>
      <c r="F253" s="170" t="s">
        <v>765</v>
      </c>
      <c r="H253" s="171">
        <v>177.065</v>
      </c>
      <c r="M253" s="29"/>
      <c r="N253" s="169"/>
      <c r="X253" s="53"/>
      <c r="AU253" s="17" t="s">
        <v>86</v>
      </c>
    </row>
    <row r="254" spans="2:47" s="1" customFormat="1">
      <c r="B254" s="29"/>
      <c r="D254" s="145" t="s">
        <v>223</v>
      </c>
      <c r="F254" s="170" t="s">
        <v>150</v>
      </c>
      <c r="H254" s="171">
        <v>0</v>
      </c>
      <c r="M254" s="29"/>
      <c r="N254" s="169"/>
      <c r="X254" s="53"/>
      <c r="AU254" s="17" t="s">
        <v>86</v>
      </c>
    </row>
    <row r="255" spans="2:47" s="1" customFormat="1">
      <c r="B255" s="29"/>
      <c r="D255" s="145" t="s">
        <v>223</v>
      </c>
      <c r="F255" s="170" t="s">
        <v>766</v>
      </c>
      <c r="H255" s="171">
        <v>269.07</v>
      </c>
      <c r="M255" s="29"/>
      <c r="N255" s="169"/>
      <c r="X255" s="53"/>
      <c r="AU255" s="17" t="s">
        <v>86</v>
      </c>
    </row>
    <row r="256" spans="2:47" s="1" customFormat="1">
      <c r="B256" s="29"/>
      <c r="D256" s="145" t="s">
        <v>223</v>
      </c>
      <c r="F256" s="170" t="s">
        <v>152</v>
      </c>
      <c r="H256" s="171">
        <v>0</v>
      </c>
      <c r="M256" s="29"/>
      <c r="N256" s="169"/>
      <c r="X256" s="53"/>
      <c r="AU256" s="17" t="s">
        <v>86</v>
      </c>
    </row>
    <row r="257" spans="2:47" s="1" customFormat="1">
      <c r="B257" s="29"/>
      <c r="D257" s="145" t="s">
        <v>223</v>
      </c>
      <c r="F257" s="170" t="s">
        <v>767</v>
      </c>
      <c r="H257" s="171">
        <v>57.207999999999998</v>
      </c>
      <c r="M257" s="29"/>
      <c r="N257" s="169"/>
      <c r="X257" s="53"/>
      <c r="AU257" s="17" t="s">
        <v>86</v>
      </c>
    </row>
    <row r="258" spans="2:47" s="1" customFormat="1">
      <c r="B258" s="29"/>
      <c r="D258" s="145" t="s">
        <v>223</v>
      </c>
      <c r="F258" s="170" t="s">
        <v>154</v>
      </c>
      <c r="H258" s="171">
        <v>0</v>
      </c>
      <c r="M258" s="29"/>
      <c r="N258" s="169"/>
      <c r="X258" s="53"/>
      <c r="AU258" s="17" t="s">
        <v>86</v>
      </c>
    </row>
    <row r="259" spans="2:47" s="1" customFormat="1">
      <c r="B259" s="29"/>
      <c r="D259" s="145" t="s">
        <v>223</v>
      </c>
      <c r="F259" s="170" t="s">
        <v>768</v>
      </c>
      <c r="H259" s="171">
        <v>265.28800000000001</v>
      </c>
      <c r="M259" s="29"/>
      <c r="N259" s="169"/>
      <c r="X259" s="53"/>
      <c r="AU259" s="17" t="s">
        <v>86</v>
      </c>
    </row>
    <row r="260" spans="2:47" s="1" customFormat="1">
      <c r="B260" s="29"/>
      <c r="D260" s="145" t="s">
        <v>223</v>
      </c>
      <c r="F260" s="170" t="s">
        <v>158</v>
      </c>
      <c r="H260" s="171">
        <v>768.63099999999997</v>
      </c>
      <c r="M260" s="29"/>
      <c r="N260" s="169"/>
      <c r="X260" s="53"/>
      <c r="AU260" s="17" t="s">
        <v>86</v>
      </c>
    </row>
    <row r="261" spans="2:47" s="1" customFormat="1">
      <c r="B261" s="29"/>
      <c r="D261" s="145" t="s">
        <v>223</v>
      </c>
      <c r="F261" s="168" t="s">
        <v>769</v>
      </c>
      <c r="M261" s="29"/>
      <c r="N261" s="169"/>
      <c r="X261" s="53"/>
      <c r="AU261" s="17" t="s">
        <v>86</v>
      </c>
    </row>
    <row r="262" spans="2:47" s="1" customFormat="1">
      <c r="B262" s="29"/>
      <c r="D262" s="145" t="s">
        <v>223</v>
      </c>
      <c r="F262" s="170" t="s">
        <v>733</v>
      </c>
      <c r="H262" s="171">
        <v>0</v>
      </c>
      <c r="M262" s="29"/>
      <c r="N262" s="169"/>
      <c r="X262" s="53"/>
      <c r="AU262" s="17" t="s">
        <v>86</v>
      </c>
    </row>
    <row r="263" spans="2:47" s="1" customFormat="1">
      <c r="B263" s="29"/>
      <c r="D263" s="145" t="s">
        <v>223</v>
      </c>
      <c r="F263" s="170" t="s">
        <v>147</v>
      </c>
      <c r="H263" s="171">
        <v>0</v>
      </c>
      <c r="M263" s="29"/>
      <c r="N263" s="169"/>
      <c r="X263" s="53"/>
      <c r="AU263" s="17" t="s">
        <v>86</v>
      </c>
    </row>
    <row r="264" spans="2:47" s="1" customFormat="1">
      <c r="B264" s="29"/>
      <c r="D264" s="145" t="s">
        <v>223</v>
      </c>
      <c r="F264" s="170" t="s">
        <v>770</v>
      </c>
      <c r="H264" s="171">
        <v>28.276</v>
      </c>
      <c r="M264" s="29"/>
      <c r="N264" s="169"/>
      <c r="X264" s="53"/>
      <c r="AU264" s="17" t="s">
        <v>86</v>
      </c>
    </row>
    <row r="265" spans="2:47" s="1" customFormat="1">
      <c r="B265" s="29"/>
      <c r="D265" s="145" t="s">
        <v>223</v>
      </c>
      <c r="F265" s="170" t="s">
        <v>150</v>
      </c>
      <c r="H265" s="171">
        <v>0</v>
      </c>
      <c r="M265" s="29"/>
      <c r="N265" s="169"/>
      <c r="X265" s="53"/>
      <c r="AU265" s="17" t="s">
        <v>86</v>
      </c>
    </row>
    <row r="266" spans="2:47" s="1" customFormat="1">
      <c r="B266" s="29"/>
      <c r="D266" s="145" t="s">
        <v>223</v>
      </c>
      <c r="F266" s="170" t="s">
        <v>771</v>
      </c>
      <c r="H266" s="171">
        <v>42.847999999999999</v>
      </c>
      <c r="M266" s="29"/>
      <c r="N266" s="169"/>
      <c r="X266" s="53"/>
      <c r="AU266" s="17" t="s">
        <v>86</v>
      </c>
    </row>
    <row r="267" spans="2:47" s="1" customFormat="1">
      <c r="B267" s="29"/>
      <c r="D267" s="145" t="s">
        <v>223</v>
      </c>
      <c r="F267" s="170" t="s">
        <v>152</v>
      </c>
      <c r="H267" s="171">
        <v>0</v>
      </c>
      <c r="M267" s="29"/>
      <c r="N267" s="169"/>
      <c r="X267" s="53"/>
      <c r="AU267" s="17" t="s">
        <v>86</v>
      </c>
    </row>
    <row r="268" spans="2:47" s="1" customFormat="1">
      <c r="B268" s="29"/>
      <c r="D268" s="145" t="s">
        <v>223</v>
      </c>
      <c r="F268" s="170" t="s">
        <v>772</v>
      </c>
      <c r="H268" s="171">
        <v>27.373000000000001</v>
      </c>
      <c r="M268" s="29"/>
      <c r="N268" s="169"/>
      <c r="X268" s="53"/>
      <c r="AU268" s="17" t="s">
        <v>86</v>
      </c>
    </row>
    <row r="269" spans="2:47" s="1" customFormat="1">
      <c r="B269" s="29"/>
      <c r="D269" s="145" t="s">
        <v>223</v>
      </c>
      <c r="F269" s="170" t="s">
        <v>154</v>
      </c>
      <c r="H269" s="171">
        <v>0</v>
      </c>
      <c r="M269" s="29"/>
      <c r="N269" s="169"/>
      <c r="X269" s="53"/>
      <c r="AU269" s="17" t="s">
        <v>86</v>
      </c>
    </row>
    <row r="270" spans="2:47" s="1" customFormat="1">
      <c r="B270" s="29"/>
      <c r="D270" s="145" t="s">
        <v>223</v>
      </c>
      <c r="F270" s="170" t="s">
        <v>773</v>
      </c>
      <c r="H270" s="171">
        <v>45.898000000000003</v>
      </c>
      <c r="M270" s="29"/>
      <c r="N270" s="169"/>
      <c r="X270" s="53"/>
      <c r="AU270" s="17" t="s">
        <v>86</v>
      </c>
    </row>
    <row r="271" spans="2:47" s="1" customFormat="1">
      <c r="B271" s="29"/>
      <c r="D271" s="145" t="s">
        <v>223</v>
      </c>
      <c r="F271" s="170" t="s">
        <v>158</v>
      </c>
      <c r="H271" s="171">
        <v>144.39500000000001</v>
      </c>
      <c r="M271" s="29"/>
      <c r="N271" s="169"/>
      <c r="X271" s="53"/>
      <c r="AU271" s="17" t="s">
        <v>86</v>
      </c>
    </row>
    <row r="272" spans="2:47" s="1" customFormat="1">
      <c r="B272" s="29"/>
      <c r="D272" s="145" t="s">
        <v>223</v>
      </c>
      <c r="F272" s="168" t="s">
        <v>774</v>
      </c>
      <c r="M272" s="29"/>
      <c r="N272" s="169"/>
      <c r="X272" s="53"/>
      <c r="AU272" s="17" t="s">
        <v>86</v>
      </c>
    </row>
    <row r="273" spans="2:47" s="1" customFormat="1">
      <c r="B273" s="29"/>
      <c r="D273" s="145" t="s">
        <v>223</v>
      </c>
      <c r="F273" s="170" t="s">
        <v>733</v>
      </c>
      <c r="H273" s="171">
        <v>0</v>
      </c>
      <c r="M273" s="29"/>
      <c r="N273" s="169"/>
      <c r="X273" s="53"/>
      <c r="AU273" s="17" t="s">
        <v>86</v>
      </c>
    </row>
    <row r="274" spans="2:47" s="1" customFormat="1">
      <c r="B274" s="29"/>
      <c r="D274" s="145" t="s">
        <v>223</v>
      </c>
      <c r="F274" s="170" t="s">
        <v>147</v>
      </c>
      <c r="H274" s="171">
        <v>0</v>
      </c>
      <c r="M274" s="29"/>
      <c r="N274" s="169"/>
      <c r="X274" s="53"/>
      <c r="AU274" s="17" t="s">
        <v>86</v>
      </c>
    </row>
    <row r="275" spans="2:47" s="1" customFormat="1">
      <c r="B275" s="29"/>
      <c r="D275" s="145" t="s">
        <v>223</v>
      </c>
      <c r="F275" s="170" t="s">
        <v>775</v>
      </c>
      <c r="H275" s="171">
        <v>10.561</v>
      </c>
      <c r="M275" s="29"/>
      <c r="N275" s="169"/>
      <c r="X275" s="53"/>
      <c r="AU275" s="17" t="s">
        <v>86</v>
      </c>
    </row>
    <row r="276" spans="2:47" s="1" customFormat="1">
      <c r="B276" s="29"/>
      <c r="D276" s="145" t="s">
        <v>223</v>
      </c>
      <c r="F276" s="170" t="s">
        <v>150</v>
      </c>
      <c r="H276" s="171">
        <v>0</v>
      </c>
      <c r="M276" s="29"/>
      <c r="N276" s="169"/>
      <c r="X276" s="53"/>
      <c r="AU276" s="17" t="s">
        <v>86</v>
      </c>
    </row>
    <row r="277" spans="2:47" s="1" customFormat="1">
      <c r="B277" s="29"/>
      <c r="D277" s="145" t="s">
        <v>223</v>
      </c>
      <c r="F277" s="170" t="s">
        <v>776</v>
      </c>
      <c r="H277" s="171">
        <v>20.463999999999999</v>
      </c>
      <c r="M277" s="29"/>
      <c r="N277" s="169"/>
      <c r="X277" s="53"/>
      <c r="AU277" s="17" t="s">
        <v>86</v>
      </c>
    </row>
    <row r="278" spans="2:47" s="1" customFormat="1">
      <c r="B278" s="29"/>
      <c r="D278" s="145" t="s">
        <v>223</v>
      </c>
      <c r="F278" s="170" t="s">
        <v>152</v>
      </c>
      <c r="H278" s="171">
        <v>0</v>
      </c>
      <c r="M278" s="29"/>
      <c r="N278" s="169"/>
      <c r="X278" s="53"/>
      <c r="AU278" s="17" t="s">
        <v>86</v>
      </c>
    </row>
    <row r="279" spans="2:47" s="1" customFormat="1">
      <c r="B279" s="29"/>
      <c r="D279" s="145" t="s">
        <v>223</v>
      </c>
      <c r="F279" s="170" t="s">
        <v>777</v>
      </c>
      <c r="H279" s="171">
        <v>10.451000000000001</v>
      </c>
      <c r="M279" s="29"/>
      <c r="N279" s="169"/>
      <c r="X279" s="53"/>
      <c r="AU279" s="17" t="s">
        <v>86</v>
      </c>
    </row>
    <row r="280" spans="2:47" s="1" customFormat="1">
      <c r="B280" s="29"/>
      <c r="D280" s="145" t="s">
        <v>223</v>
      </c>
      <c r="F280" s="170" t="s">
        <v>154</v>
      </c>
      <c r="H280" s="171">
        <v>0</v>
      </c>
      <c r="M280" s="29"/>
      <c r="N280" s="169"/>
      <c r="X280" s="53"/>
      <c r="AU280" s="17" t="s">
        <v>86</v>
      </c>
    </row>
    <row r="281" spans="2:47" s="1" customFormat="1">
      <c r="B281" s="29"/>
      <c r="D281" s="145" t="s">
        <v>223</v>
      </c>
      <c r="F281" s="170" t="s">
        <v>778</v>
      </c>
      <c r="H281" s="171">
        <v>14.025</v>
      </c>
      <c r="M281" s="29"/>
      <c r="N281" s="169"/>
      <c r="X281" s="53"/>
      <c r="AU281" s="17" t="s">
        <v>86</v>
      </c>
    </row>
    <row r="282" spans="2:47" s="1" customFormat="1">
      <c r="B282" s="29"/>
      <c r="D282" s="145" t="s">
        <v>223</v>
      </c>
      <c r="F282" s="170" t="s">
        <v>158</v>
      </c>
      <c r="H282" s="171">
        <v>55.500999999999998</v>
      </c>
      <c r="M282" s="29"/>
      <c r="N282" s="169"/>
      <c r="X282" s="53"/>
      <c r="AU282" s="17" t="s">
        <v>86</v>
      </c>
    </row>
    <row r="283" spans="2:47" s="1" customFormat="1">
      <c r="B283" s="29"/>
      <c r="D283" s="145" t="s">
        <v>223</v>
      </c>
      <c r="F283" s="168" t="s">
        <v>779</v>
      </c>
      <c r="M283" s="29"/>
      <c r="N283" s="169"/>
      <c r="X283" s="53"/>
      <c r="AU283" s="17" t="s">
        <v>86</v>
      </c>
    </row>
    <row r="284" spans="2:47" s="1" customFormat="1">
      <c r="B284" s="29"/>
      <c r="D284" s="145" t="s">
        <v>223</v>
      </c>
      <c r="F284" s="170" t="s">
        <v>733</v>
      </c>
      <c r="H284" s="171">
        <v>0</v>
      </c>
      <c r="M284" s="29"/>
      <c r="N284" s="169"/>
      <c r="X284" s="53"/>
      <c r="AU284" s="17" t="s">
        <v>86</v>
      </c>
    </row>
    <row r="285" spans="2:47" s="1" customFormat="1">
      <c r="B285" s="29"/>
      <c r="D285" s="145" t="s">
        <v>223</v>
      </c>
      <c r="F285" s="170" t="s">
        <v>147</v>
      </c>
      <c r="H285" s="171">
        <v>0</v>
      </c>
      <c r="M285" s="29"/>
      <c r="N285" s="169"/>
      <c r="X285" s="53"/>
      <c r="AU285" s="17" t="s">
        <v>86</v>
      </c>
    </row>
    <row r="286" spans="2:47" s="1" customFormat="1">
      <c r="B286" s="29"/>
      <c r="D286" s="145" t="s">
        <v>223</v>
      </c>
      <c r="F286" s="170" t="s">
        <v>76</v>
      </c>
      <c r="H286" s="171">
        <v>0</v>
      </c>
      <c r="M286" s="29"/>
      <c r="N286" s="169"/>
      <c r="X286" s="53"/>
      <c r="AU286" s="17" t="s">
        <v>86</v>
      </c>
    </row>
    <row r="287" spans="2:47" s="1" customFormat="1">
      <c r="B287" s="29"/>
      <c r="D287" s="145" t="s">
        <v>223</v>
      </c>
      <c r="F287" s="170" t="s">
        <v>150</v>
      </c>
      <c r="H287" s="171">
        <v>0</v>
      </c>
      <c r="M287" s="29"/>
      <c r="N287" s="169"/>
      <c r="X287" s="53"/>
      <c r="AU287" s="17" t="s">
        <v>86</v>
      </c>
    </row>
    <row r="288" spans="2:47" s="1" customFormat="1">
      <c r="B288" s="29"/>
      <c r="D288" s="145" t="s">
        <v>223</v>
      </c>
      <c r="F288" s="170" t="s">
        <v>76</v>
      </c>
      <c r="H288" s="171">
        <v>0</v>
      </c>
      <c r="M288" s="29"/>
      <c r="N288" s="169"/>
      <c r="X288" s="53"/>
      <c r="AU288" s="17" t="s">
        <v>86</v>
      </c>
    </row>
    <row r="289" spans="2:47" s="1" customFormat="1">
      <c r="B289" s="29"/>
      <c r="D289" s="145" t="s">
        <v>223</v>
      </c>
      <c r="F289" s="170" t="s">
        <v>152</v>
      </c>
      <c r="H289" s="171">
        <v>0</v>
      </c>
      <c r="M289" s="29"/>
      <c r="N289" s="169"/>
      <c r="X289" s="53"/>
      <c r="AU289" s="17" t="s">
        <v>86</v>
      </c>
    </row>
    <row r="290" spans="2:47" s="1" customFormat="1">
      <c r="B290" s="29"/>
      <c r="D290" s="145" t="s">
        <v>223</v>
      </c>
      <c r="F290" s="170" t="s">
        <v>648</v>
      </c>
      <c r="H290" s="171">
        <v>4.9050000000000002</v>
      </c>
      <c r="M290" s="29"/>
      <c r="N290" s="169"/>
      <c r="X290" s="53"/>
      <c r="AU290" s="17" t="s">
        <v>86</v>
      </c>
    </row>
    <row r="291" spans="2:47" s="1" customFormat="1">
      <c r="B291" s="29"/>
      <c r="D291" s="145" t="s">
        <v>223</v>
      </c>
      <c r="F291" s="170" t="s">
        <v>154</v>
      </c>
      <c r="H291" s="171">
        <v>0</v>
      </c>
      <c r="M291" s="29"/>
      <c r="N291" s="169"/>
      <c r="X291" s="53"/>
      <c r="AU291" s="17" t="s">
        <v>86</v>
      </c>
    </row>
    <row r="292" spans="2:47" s="1" customFormat="1">
      <c r="B292" s="29"/>
      <c r="D292" s="145" t="s">
        <v>223</v>
      </c>
      <c r="F292" s="170" t="s">
        <v>76</v>
      </c>
      <c r="H292" s="171">
        <v>0</v>
      </c>
      <c r="M292" s="29"/>
      <c r="N292" s="169"/>
      <c r="X292" s="53"/>
      <c r="AU292" s="17" t="s">
        <v>86</v>
      </c>
    </row>
    <row r="293" spans="2:47" s="1" customFormat="1">
      <c r="B293" s="29"/>
      <c r="D293" s="145" t="s">
        <v>223</v>
      </c>
      <c r="F293" s="170" t="s">
        <v>158</v>
      </c>
      <c r="H293" s="171">
        <v>4.9050000000000002</v>
      </c>
      <c r="M293" s="29"/>
      <c r="N293" s="169"/>
      <c r="X293" s="53"/>
      <c r="AU293" s="17" t="s">
        <v>86</v>
      </c>
    </row>
    <row r="294" spans="2:47" s="1" customFormat="1">
      <c r="B294" s="29"/>
      <c r="D294" s="145" t="s">
        <v>223</v>
      </c>
      <c r="F294" s="168" t="s">
        <v>780</v>
      </c>
      <c r="M294" s="29"/>
      <c r="N294" s="169"/>
      <c r="X294" s="53"/>
      <c r="AU294" s="17" t="s">
        <v>86</v>
      </c>
    </row>
    <row r="295" spans="2:47" s="1" customFormat="1">
      <c r="B295" s="29"/>
      <c r="D295" s="145" t="s">
        <v>223</v>
      </c>
      <c r="F295" s="170" t="s">
        <v>733</v>
      </c>
      <c r="H295" s="171">
        <v>0</v>
      </c>
      <c r="M295" s="29"/>
      <c r="N295" s="169"/>
      <c r="X295" s="53"/>
      <c r="AU295" s="17" t="s">
        <v>86</v>
      </c>
    </row>
    <row r="296" spans="2:47" s="1" customFormat="1">
      <c r="B296" s="29"/>
      <c r="D296" s="145" t="s">
        <v>223</v>
      </c>
      <c r="F296" s="170" t="s">
        <v>147</v>
      </c>
      <c r="H296" s="171">
        <v>0</v>
      </c>
      <c r="M296" s="29"/>
      <c r="N296" s="169"/>
      <c r="X296" s="53"/>
      <c r="AU296" s="17" t="s">
        <v>86</v>
      </c>
    </row>
    <row r="297" spans="2:47" s="1" customFormat="1">
      <c r="B297" s="29"/>
      <c r="D297" s="145" t="s">
        <v>223</v>
      </c>
      <c r="F297" s="170" t="s">
        <v>76</v>
      </c>
      <c r="H297" s="171">
        <v>0</v>
      </c>
      <c r="M297" s="29"/>
      <c r="N297" s="169"/>
      <c r="X297" s="53"/>
      <c r="AU297" s="17" t="s">
        <v>86</v>
      </c>
    </row>
    <row r="298" spans="2:47" s="1" customFormat="1">
      <c r="B298" s="29"/>
      <c r="D298" s="145" t="s">
        <v>223</v>
      </c>
      <c r="F298" s="170" t="s">
        <v>150</v>
      </c>
      <c r="H298" s="171">
        <v>0</v>
      </c>
      <c r="M298" s="29"/>
      <c r="N298" s="169"/>
      <c r="X298" s="53"/>
      <c r="AU298" s="17" t="s">
        <v>86</v>
      </c>
    </row>
    <row r="299" spans="2:47" s="1" customFormat="1">
      <c r="B299" s="29"/>
      <c r="D299" s="145" t="s">
        <v>223</v>
      </c>
      <c r="F299" s="170" t="s">
        <v>651</v>
      </c>
      <c r="H299" s="171">
        <v>4.5590000000000002</v>
      </c>
      <c r="M299" s="29"/>
      <c r="N299" s="169"/>
      <c r="X299" s="53"/>
      <c r="AU299" s="17" t="s">
        <v>86</v>
      </c>
    </row>
    <row r="300" spans="2:47" s="1" customFormat="1">
      <c r="B300" s="29"/>
      <c r="D300" s="145" t="s">
        <v>223</v>
      </c>
      <c r="F300" s="170" t="s">
        <v>152</v>
      </c>
      <c r="H300" s="171">
        <v>0</v>
      </c>
      <c r="M300" s="29"/>
      <c r="N300" s="169"/>
      <c r="X300" s="53"/>
      <c r="AU300" s="17" t="s">
        <v>86</v>
      </c>
    </row>
    <row r="301" spans="2:47" s="1" customFormat="1">
      <c r="B301" s="29"/>
      <c r="D301" s="145" t="s">
        <v>223</v>
      </c>
      <c r="F301" s="170" t="s">
        <v>76</v>
      </c>
      <c r="H301" s="171">
        <v>0</v>
      </c>
      <c r="M301" s="29"/>
      <c r="N301" s="169"/>
      <c r="X301" s="53"/>
      <c r="AU301" s="17" t="s">
        <v>86</v>
      </c>
    </row>
    <row r="302" spans="2:47" s="1" customFormat="1">
      <c r="B302" s="29"/>
      <c r="D302" s="145" t="s">
        <v>223</v>
      </c>
      <c r="F302" s="170" t="s">
        <v>154</v>
      </c>
      <c r="H302" s="171">
        <v>0</v>
      </c>
      <c r="M302" s="29"/>
      <c r="N302" s="169"/>
      <c r="X302" s="53"/>
      <c r="AU302" s="17" t="s">
        <v>86</v>
      </c>
    </row>
    <row r="303" spans="2:47" s="1" customFormat="1">
      <c r="B303" s="29"/>
      <c r="D303" s="145" t="s">
        <v>223</v>
      </c>
      <c r="F303" s="170" t="s">
        <v>76</v>
      </c>
      <c r="H303" s="171">
        <v>0</v>
      </c>
      <c r="M303" s="29"/>
      <c r="N303" s="169"/>
      <c r="X303" s="53"/>
      <c r="AU303" s="17" t="s">
        <v>86</v>
      </c>
    </row>
    <row r="304" spans="2:47" s="1" customFormat="1">
      <c r="B304" s="29"/>
      <c r="D304" s="145" t="s">
        <v>223</v>
      </c>
      <c r="F304" s="170" t="s">
        <v>158</v>
      </c>
      <c r="H304" s="171">
        <v>4.5590000000000002</v>
      </c>
      <c r="M304" s="29"/>
      <c r="N304" s="169"/>
      <c r="X304" s="53"/>
      <c r="AU304" s="17" t="s">
        <v>86</v>
      </c>
    </row>
    <row r="305" spans="2:47" s="1" customFormat="1">
      <c r="B305" s="29"/>
      <c r="D305" s="145" t="s">
        <v>223</v>
      </c>
      <c r="F305" s="168" t="s">
        <v>781</v>
      </c>
      <c r="M305" s="29"/>
      <c r="N305" s="169"/>
      <c r="X305" s="53"/>
      <c r="AU305" s="17" t="s">
        <v>86</v>
      </c>
    </row>
    <row r="306" spans="2:47" s="1" customFormat="1">
      <c r="B306" s="29"/>
      <c r="D306" s="145" t="s">
        <v>223</v>
      </c>
      <c r="F306" s="170" t="s">
        <v>733</v>
      </c>
      <c r="H306" s="171">
        <v>0</v>
      </c>
      <c r="M306" s="29"/>
      <c r="N306" s="169"/>
      <c r="X306" s="53"/>
      <c r="AU306" s="17" t="s">
        <v>86</v>
      </c>
    </row>
    <row r="307" spans="2:47" s="1" customFormat="1">
      <c r="B307" s="29"/>
      <c r="D307" s="145" t="s">
        <v>223</v>
      </c>
      <c r="F307" s="170" t="s">
        <v>147</v>
      </c>
      <c r="H307" s="171">
        <v>0</v>
      </c>
      <c r="M307" s="29"/>
      <c r="N307" s="169"/>
      <c r="X307" s="53"/>
      <c r="AU307" s="17" t="s">
        <v>86</v>
      </c>
    </row>
    <row r="308" spans="2:47" s="1" customFormat="1">
      <c r="B308" s="29"/>
      <c r="D308" s="145" t="s">
        <v>223</v>
      </c>
      <c r="F308" s="170" t="s">
        <v>76</v>
      </c>
      <c r="H308" s="171">
        <v>0</v>
      </c>
      <c r="M308" s="29"/>
      <c r="N308" s="169"/>
      <c r="X308" s="53"/>
      <c r="AU308" s="17" t="s">
        <v>86</v>
      </c>
    </row>
    <row r="309" spans="2:47" s="1" customFormat="1">
      <c r="B309" s="29"/>
      <c r="D309" s="145" t="s">
        <v>223</v>
      </c>
      <c r="F309" s="170" t="s">
        <v>150</v>
      </c>
      <c r="H309" s="171">
        <v>0</v>
      </c>
      <c r="M309" s="29"/>
      <c r="N309" s="169"/>
      <c r="X309" s="53"/>
      <c r="AU309" s="17" t="s">
        <v>86</v>
      </c>
    </row>
    <row r="310" spans="2:47" s="1" customFormat="1">
      <c r="B310" s="29"/>
      <c r="D310" s="145" t="s">
        <v>223</v>
      </c>
      <c r="F310" s="170" t="s">
        <v>76</v>
      </c>
      <c r="H310" s="171">
        <v>0</v>
      </c>
      <c r="M310" s="29"/>
      <c r="N310" s="169"/>
      <c r="X310" s="53"/>
      <c r="AU310" s="17" t="s">
        <v>86</v>
      </c>
    </row>
    <row r="311" spans="2:47" s="1" customFormat="1">
      <c r="B311" s="29"/>
      <c r="D311" s="145" t="s">
        <v>223</v>
      </c>
      <c r="F311" s="170" t="s">
        <v>152</v>
      </c>
      <c r="H311" s="171">
        <v>0</v>
      </c>
      <c r="M311" s="29"/>
      <c r="N311" s="169"/>
      <c r="X311" s="53"/>
      <c r="AU311" s="17" t="s">
        <v>86</v>
      </c>
    </row>
    <row r="312" spans="2:47" s="1" customFormat="1">
      <c r="B312" s="29"/>
      <c r="D312" s="145" t="s">
        <v>223</v>
      </c>
      <c r="F312" s="170" t="s">
        <v>664</v>
      </c>
      <c r="H312" s="171">
        <v>44.71</v>
      </c>
      <c r="M312" s="29"/>
      <c r="N312" s="169"/>
      <c r="X312" s="53"/>
      <c r="AU312" s="17" t="s">
        <v>86</v>
      </c>
    </row>
    <row r="313" spans="2:47" s="1" customFormat="1">
      <c r="B313" s="29"/>
      <c r="D313" s="145" t="s">
        <v>223</v>
      </c>
      <c r="F313" s="170" t="s">
        <v>154</v>
      </c>
      <c r="H313" s="171">
        <v>0</v>
      </c>
      <c r="M313" s="29"/>
      <c r="N313" s="169"/>
      <c r="X313" s="53"/>
      <c r="AU313" s="17" t="s">
        <v>86</v>
      </c>
    </row>
    <row r="314" spans="2:47" s="1" customFormat="1">
      <c r="B314" s="29"/>
      <c r="D314" s="145" t="s">
        <v>223</v>
      </c>
      <c r="F314" s="170" t="s">
        <v>76</v>
      </c>
      <c r="H314" s="171">
        <v>0</v>
      </c>
      <c r="M314" s="29"/>
      <c r="N314" s="169"/>
      <c r="X314" s="53"/>
      <c r="AU314" s="17" t="s">
        <v>86</v>
      </c>
    </row>
    <row r="315" spans="2:47" s="1" customFormat="1">
      <c r="B315" s="29"/>
      <c r="D315" s="145" t="s">
        <v>223</v>
      </c>
      <c r="F315" s="170" t="s">
        <v>158</v>
      </c>
      <c r="H315" s="171">
        <v>44.71</v>
      </c>
      <c r="M315" s="29"/>
      <c r="N315" s="169"/>
      <c r="X315" s="53"/>
      <c r="AU315" s="17" t="s">
        <v>86</v>
      </c>
    </row>
    <row r="316" spans="2:47" s="1" customFormat="1">
      <c r="B316" s="29"/>
      <c r="D316" s="145" t="s">
        <v>223</v>
      </c>
      <c r="F316" s="168" t="s">
        <v>782</v>
      </c>
      <c r="M316" s="29"/>
      <c r="N316" s="169"/>
      <c r="X316" s="53"/>
      <c r="AU316" s="17" t="s">
        <v>86</v>
      </c>
    </row>
    <row r="317" spans="2:47" s="1" customFormat="1">
      <c r="B317" s="29"/>
      <c r="D317" s="145" t="s">
        <v>223</v>
      </c>
      <c r="F317" s="170" t="s">
        <v>733</v>
      </c>
      <c r="H317" s="171">
        <v>0</v>
      </c>
      <c r="M317" s="29"/>
      <c r="N317" s="169"/>
      <c r="X317" s="53"/>
      <c r="AU317" s="17" t="s">
        <v>86</v>
      </c>
    </row>
    <row r="318" spans="2:47" s="1" customFormat="1">
      <c r="B318" s="29"/>
      <c r="D318" s="145" t="s">
        <v>223</v>
      </c>
      <c r="F318" s="170" t="s">
        <v>147</v>
      </c>
      <c r="H318" s="171">
        <v>0</v>
      </c>
      <c r="M318" s="29"/>
      <c r="N318" s="169"/>
      <c r="X318" s="53"/>
      <c r="AU318" s="17" t="s">
        <v>86</v>
      </c>
    </row>
    <row r="319" spans="2:47" s="1" customFormat="1">
      <c r="B319" s="29"/>
      <c r="D319" s="145" t="s">
        <v>223</v>
      </c>
      <c r="F319" s="170" t="s">
        <v>76</v>
      </c>
      <c r="H319" s="171">
        <v>0</v>
      </c>
      <c r="M319" s="29"/>
      <c r="N319" s="169"/>
      <c r="X319" s="53"/>
      <c r="AU319" s="17" t="s">
        <v>86</v>
      </c>
    </row>
    <row r="320" spans="2:47" s="1" customFormat="1">
      <c r="B320" s="29"/>
      <c r="D320" s="145" t="s">
        <v>223</v>
      </c>
      <c r="F320" s="170" t="s">
        <v>150</v>
      </c>
      <c r="H320" s="171">
        <v>0</v>
      </c>
      <c r="M320" s="29"/>
      <c r="N320" s="169"/>
      <c r="X320" s="53"/>
      <c r="AU320" s="17" t="s">
        <v>86</v>
      </c>
    </row>
    <row r="321" spans="2:47" s="1" customFormat="1">
      <c r="B321" s="29"/>
      <c r="D321" s="145" t="s">
        <v>223</v>
      </c>
      <c r="F321" s="170" t="s">
        <v>76</v>
      </c>
      <c r="H321" s="171">
        <v>0</v>
      </c>
      <c r="M321" s="29"/>
      <c r="N321" s="169"/>
      <c r="X321" s="53"/>
      <c r="AU321" s="17" t="s">
        <v>86</v>
      </c>
    </row>
    <row r="322" spans="2:47" s="1" customFormat="1">
      <c r="B322" s="29"/>
      <c r="D322" s="145" t="s">
        <v>223</v>
      </c>
      <c r="F322" s="170" t="s">
        <v>152</v>
      </c>
      <c r="H322" s="171">
        <v>0</v>
      </c>
      <c r="M322" s="29"/>
      <c r="N322" s="169"/>
      <c r="X322" s="53"/>
      <c r="AU322" s="17" t="s">
        <v>86</v>
      </c>
    </row>
    <row r="323" spans="2:47" s="1" customFormat="1">
      <c r="B323" s="29"/>
      <c r="D323" s="145" t="s">
        <v>223</v>
      </c>
      <c r="F323" s="170" t="s">
        <v>725</v>
      </c>
      <c r="H323" s="171">
        <v>5.6980000000000004</v>
      </c>
      <c r="M323" s="29"/>
      <c r="N323" s="169"/>
      <c r="X323" s="53"/>
      <c r="AU323" s="17" t="s">
        <v>86</v>
      </c>
    </row>
    <row r="324" spans="2:47" s="1" customFormat="1">
      <c r="B324" s="29"/>
      <c r="D324" s="145" t="s">
        <v>223</v>
      </c>
      <c r="F324" s="170" t="s">
        <v>154</v>
      </c>
      <c r="H324" s="171">
        <v>0</v>
      </c>
      <c r="M324" s="29"/>
      <c r="N324" s="169"/>
      <c r="X324" s="53"/>
      <c r="AU324" s="17" t="s">
        <v>86</v>
      </c>
    </row>
    <row r="325" spans="2:47" s="1" customFormat="1">
      <c r="B325" s="29"/>
      <c r="D325" s="145" t="s">
        <v>223</v>
      </c>
      <c r="F325" s="170" t="s">
        <v>76</v>
      </c>
      <c r="H325" s="171">
        <v>0</v>
      </c>
      <c r="M325" s="29"/>
      <c r="N325" s="169"/>
      <c r="X325" s="53"/>
      <c r="AU325" s="17" t="s">
        <v>86</v>
      </c>
    </row>
    <row r="326" spans="2:47" s="1" customFormat="1">
      <c r="B326" s="29"/>
      <c r="D326" s="145" t="s">
        <v>223</v>
      </c>
      <c r="F326" s="170" t="s">
        <v>158</v>
      </c>
      <c r="H326" s="171">
        <v>5.6980000000000004</v>
      </c>
      <c r="M326" s="29"/>
      <c r="N326" s="169"/>
      <c r="X326" s="53"/>
      <c r="AU326" s="17" t="s">
        <v>86</v>
      </c>
    </row>
    <row r="327" spans="2:47" s="1" customFormat="1">
      <c r="B327" s="29"/>
      <c r="D327" s="145" t="s">
        <v>223</v>
      </c>
      <c r="F327" s="168" t="s">
        <v>783</v>
      </c>
      <c r="M327" s="29"/>
      <c r="N327" s="169"/>
      <c r="X327" s="53"/>
      <c r="AU327" s="17" t="s">
        <v>86</v>
      </c>
    </row>
    <row r="328" spans="2:47" s="1" customFormat="1">
      <c r="B328" s="29"/>
      <c r="D328" s="145" t="s">
        <v>223</v>
      </c>
      <c r="F328" s="170" t="s">
        <v>733</v>
      </c>
      <c r="H328" s="171">
        <v>0</v>
      </c>
      <c r="M328" s="29"/>
      <c r="N328" s="169"/>
      <c r="X328" s="53"/>
      <c r="AU328" s="17" t="s">
        <v>86</v>
      </c>
    </row>
    <row r="329" spans="2:47" s="1" customFormat="1">
      <c r="B329" s="29"/>
      <c r="D329" s="145" t="s">
        <v>223</v>
      </c>
      <c r="F329" s="170" t="s">
        <v>147</v>
      </c>
      <c r="H329" s="171">
        <v>0</v>
      </c>
      <c r="M329" s="29"/>
      <c r="N329" s="169"/>
      <c r="X329" s="53"/>
      <c r="AU329" s="17" t="s">
        <v>86</v>
      </c>
    </row>
    <row r="330" spans="2:47" s="1" customFormat="1">
      <c r="B330" s="29"/>
      <c r="D330" s="145" t="s">
        <v>223</v>
      </c>
      <c r="F330" s="170" t="s">
        <v>76</v>
      </c>
      <c r="H330" s="171">
        <v>0</v>
      </c>
      <c r="M330" s="29"/>
      <c r="N330" s="169"/>
      <c r="X330" s="53"/>
      <c r="AU330" s="17" t="s">
        <v>86</v>
      </c>
    </row>
    <row r="331" spans="2:47" s="1" customFormat="1">
      <c r="B331" s="29"/>
      <c r="D331" s="145" t="s">
        <v>223</v>
      </c>
      <c r="F331" s="170" t="s">
        <v>150</v>
      </c>
      <c r="H331" s="171">
        <v>0</v>
      </c>
      <c r="M331" s="29"/>
      <c r="N331" s="169"/>
      <c r="X331" s="53"/>
      <c r="AU331" s="17" t="s">
        <v>86</v>
      </c>
    </row>
    <row r="332" spans="2:47" s="1" customFormat="1">
      <c r="B332" s="29"/>
      <c r="D332" s="145" t="s">
        <v>223</v>
      </c>
      <c r="F332" s="170" t="s">
        <v>784</v>
      </c>
      <c r="H332" s="171">
        <v>1.1359999999999999</v>
      </c>
      <c r="M332" s="29"/>
      <c r="N332" s="169"/>
      <c r="X332" s="53"/>
      <c r="AU332" s="17" t="s">
        <v>86</v>
      </c>
    </row>
    <row r="333" spans="2:47" s="1" customFormat="1">
      <c r="B333" s="29"/>
      <c r="D333" s="145" t="s">
        <v>223</v>
      </c>
      <c r="F333" s="170" t="s">
        <v>152</v>
      </c>
      <c r="H333" s="171">
        <v>0</v>
      </c>
      <c r="M333" s="29"/>
      <c r="N333" s="169"/>
      <c r="X333" s="53"/>
      <c r="AU333" s="17" t="s">
        <v>86</v>
      </c>
    </row>
    <row r="334" spans="2:47" s="1" customFormat="1">
      <c r="B334" s="29"/>
      <c r="D334" s="145" t="s">
        <v>223</v>
      </c>
      <c r="F334" s="170" t="s">
        <v>785</v>
      </c>
      <c r="H334" s="171">
        <v>3.4460000000000002</v>
      </c>
      <c r="M334" s="29"/>
      <c r="N334" s="169"/>
      <c r="X334" s="53"/>
      <c r="AU334" s="17" t="s">
        <v>86</v>
      </c>
    </row>
    <row r="335" spans="2:47" s="1" customFormat="1">
      <c r="B335" s="29"/>
      <c r="D335" s="145" t="s">
        <v>223</v>
      </c>
      <c r="F335" s="170" t="s">
        <v>154</v>
      </c>
      <c r="H335" s="171">
        <v>0</v>
      </c>
      <c r="M335" s="29"/>
      <c r="N335" s="169"/>
      <c r="X335" s="53"/>
      <c r="AU335" s="17" t="s">
        <v>86</v>
      </c>
    </row>
    <row r="336" spans="2:47" s="1" customFormat="1">
      <c r="B336" s="29"/>
      <c r="D336" s="145" t="s">
        <v>223</v>
      </c>
      <c r="F336" s="170" t="s">
        <v>784</v>
      </c>
      <c r="H336" s="171">
        <v>1.1359999999999999</v>
      </c>
      <c r="M336" s="29"/>
      <c r="N336" s="169"/>
      <c r="X336" s="53"/>
      <c r="AU336" s="17" t="s">
        <v>86</v>
      </c>
    </row>
    <row r="337" spans="2:65" s="1" customFormat="1">
      <c r="B337" s="29"/>
      <c r="D337" s="145" t="s">
        <v>223</v>
      </c>
      <c r="F337" s="170" t="s">
        <v>158</v>
      </c>
      <c r="H337" s="171">
        <v>5.718</v>
      </c>
      <c r="M337" s="29"/>
      <c r="N337" s="169"/>
      <c r="X337" s="53"/>
      <c r="AU337" s="17" t="s">
        <v>86</v>
      </c>
    </row>
    <row r="338" spans="2:65" s="1" customFormat="1" ht="55.5" customHeight="1">
      <c r="B338" s="29"/>
      <c r="C338" s="131" t="s">
        <v>306</v>
      </c>
      <c r="D338" s="131" t="s">
        <v>139</v>
      </c>
      <c r="E338" s="132" t="s">
        <v>786</v>
      </c>
      <c r="F338" s="133" t="s">
        <v>1778</v>
      </c>
      <c r="G338" s="134" t="s">
        <v>142</v>
      </c>
      <c r="H338" s="135">
        <f>H224</f>
        <v>1644.8430000000001</v>
      </c>
      <c r="I338" s="136">
        <v>0</v>
      </c>
      <c r="J338" s="136">
        <v>0</v>
      </c>
      <c r="K338" s="136">
        <f>ROUND(P338*H338,2)</f>
        <v>0</v>
      </c>
      <c r="L338" s="133" t="s">
        <v>1</v>
      </c>
      <c r="M338" s="29"/>
      <c r="N338" s="137" t="s">
        <v>1</v>
      </c>
      <c r="O338" s="138" t="s">
        <v>39</v>
      </c>
      <c r="P338" s="139">
        <f>I338+J338</f>
        <v>0</v>
      </c>
      <c r="Q338" s="139">
        <f>ROUND(I338*H338,2)</f>
        <v>0</v>
      </c>
      <c r="R338" s="139">
        <f>ROUND(J338*H338,2)</f>
        <v>0</v>
      </c>
      <c r="S338" s="140">
        <v>0.42399999999999999</v>
      </c>
      <c r="T338" s="140">
        <f>S338*H338</f>
        <v>697.41343200000006</v>
      </c>
      <c r="U338" s="140">
        <v>2.0480000000000002E-2</v>
      </c>
      <c r="V338" s="140">
        <f>U338*H338</f>
        <v>33.686384640000007</v>
      </c>
      <c r="W338" s="140">
        <v>0</v>
      </c>
      <c r="X338" s="141">
        <f>W338*H338</f>
        <v>0</v>
      </c>
      <c r="AR338" s="142" t="s">
        <v>144</v>
      </c>
      <c r="AT338" s="142" t="s">
        <v>139</v>
      </c>
      <c r="AU338" s="142" t="s">
        <v>86</v>
      </c>
      <c r="AY338" s="17" t="s">
        <v>136</v>
      </c>
      <c r="BE338" s="143">
        <f>IF(O338="základní",K338,0)</f>
        <v>0</v>
      </c>
      <c r="BF338" s="143">
        <f>IF(O338="snížená",K338,0)</f>
        <v>0</v>
      </c>
      <c r="BG338" s="143">
        <f>IF(O338="zákl. přenesená",K338,0)</f>
        <v>0</v>
      </c>
      <c r="BH338" s="143">
        <f>IF(O338="sníž. přenesená",K338,0)</f>
        <v>0</v>
      </c>
      <c r="BI338" s="143">
        <f>IF(O338="nulová",K338,0)</f>
        <v>0</v>
      </c>
      <c r="BJ338" s="17" t="s">
        <v>84</v>
      </c>
      <c r="BK338" s="143">
        <f>ROUND(P338*H338,2)</f>
        <v>0</v>
      </c>
      <c r="BL338" s="17" t="s">
        <v>144</v>
      </c>
      <c r="BM338" s="142" t="s">
        <v>788</v>
      </c>
    </row>
    <row r="339" spans="2:65" s="1" customFormat="1" ht="24">
      <c r="B339" s="29"/>
      <c r="C339" s="131" t="s">
        <v>137</v>
      </c>
      <c r="D339" s="131" t="s">
        <v>139</v>
      </c>
      <c r="E339" s="132" t="s">
        <v>789</v>
      </c>
      <c r="F339" s="133" t="s">
        <v>790</v>
      </c>
      <c r="G339" s="134" t="s">
        <v>142</v>
      </c>
      <c r="H339" s="135">
        <v>274.541</v>
      </c>
      <c r="I339" s="136">
        <v>0</v>
      </c>
      <c r="J339" s="136">
        <v>0</v>
      </c>
      <c r="K339" s="136">
        <f>ROUND(P339*H339,2)</f>
        <v>0</v>
      </c>
      <c r="L339" s="133" t="s">
        <v>143</v>
      </c>
      <c r="M339" s="29"/>
      <c r="N339" s="137" t="s">
        <v>1</v>
      </c>
      <c r="O339" s="138" t="s">
        <v>39</v>
      </c>
      <c r="P339" s="139">
        <f>I339+J339</f>
        <v>0</v>
      </c>
      <c r="Q339" s="139">
        <f>ROUND(I339*H339,2)</f>
        <v>0</v>
      </c>
      <c r="R339" s="139">
        <f>ROUND(J339*H339,2)</f>
        <v>0</v>
      </c>
      <c r="S339" s="140">
        <v>0.33</v>
      </c>
      <c r="T339" s="140">
        <f>S339*H339</f>
        <v>90.598529999999997</v>
      </c>
      <c r="U339" s="140">
        <v>4.3800000000000002E-3</v>
      </c>
      <c r="V339" s="140">
        <f>U339*H339</f>
        <v>1.2024895799999999</v>
      </c>
      <c r="W339" s="140">
        <v>0</v>
      </c>
      <c r="X339" s="141">
        <f>W339*H339</f>
        <v>0</v>
      </c>
      <c r="AR339" s="142" t="s">
        <v>144</v>
      </c>
      <c r="AT339" s="142" t="s">
        <v>139</v>
      </c>
      <c r="AU339" s="142" t="s">
        <v>86</v>
      </c>
      <c r="AY339" s="17" t="s">
        <v>136</v>
      </c>
      <c r="BE339" s="143">
        <f>IF(O339="základní",K339,0)</f>
        <v>0</v>
      </c>
      <c r="BF339" s="143">
        <f>IF(O339="snížená",K339,0)</f>
        <v>0</v>
      </c>
      <c r="BG339" s="143">
        <f>IF(O339="zákl. přenesená",K339,0)</f>
        <v>0</v>
      </c>
      <c r="BH339" s="143">
        <f>IF(O339="sníž. přenesená",K339,0)</f>
        <v>0</v>
      </c>
      <c r="BI339" s="143">
        <f>IF(O339="nulová",K339,0)</f>
        <v>0</v>
      </c>
      <c r="BJ339" s="17" t="s">
        <v>84</v>
      </c>
      <c r="BK339" s="143">
        <f>ROUND(P339*H339,2)</f>
        <v>0</v>
      </c>
      <c r="BL339" s="17" t="s">
        <v>144</v>
      </c>
      <c r="BM339" s="142" t="s">
        <v>791</v>
      </c>
    </row>
    <row r="340" spans="2:65" s="12" customFormat="1">
      <c r="B340" s="144"/>
      <c r="D340" s="145" t="s">
        <v>146</v>
      </c>
      <c r="E340" s="146" t="s">
        <v>1</v>
      </c>
      <c r="F340" s="147" t="s">
        <v>792</v>
      </c>
      <c r="H340" s="146" t="s">
        <v>1</v>
      </c>
      <c r="M340" s="144"/>
      <c r="N340" s="148"/>
      <c r="X340" s="149"/>
      <c r="AT340" s="146" t="s">
        <v>146</v>
      </c>
      <c r="AU340" s="146" t="s">
        <v>86</v>
      </c>
      <c r="AV340" s="12" t="s">
        <v>84</v>
      </c>
      <c r="AW340" s="12" t="s">
        <v>5</v>
      </c>
      <c r="AX340" s="12" t="s">
        <v>76</v>
      </c>
      <c r="AY340" s="146" t="s">
        <v>136</v>
      </c>
    </row>
    <row r="341" spans="2:65" s="13" customFormat="1">
      <c r="B341" s="150"/>
      <c r="D341" s="145" t="s">
        <v>146</v>
      </c>
      <c r="E341" s="151" t="s">
        <v>1</v>
      </c>
      <c r="F341" s="152" t="s">
        <v>656</v>
      </c>
      <c r="H341" s="153">
        <v>29.356999999999999</v>
      </c>
      <c r="M341" s="150"/>
      <c r="N341" s="154"/>
      <c r="X341" s="155"/>
      <c r="AT341" s="151" t="s">
        <v>146</v>
      </c>
      <c r="AU341" s="151" t="s">
        <v>86</v>
      </c>
      <c r="AV341" s="13" t="s">
        <v>86</v>
      </c>
      <c r="AW341" s="13" t="s">
        <v>5</v>
      </c>
      <c r="AX341" s="13" t="s">
        <v>76</v>
      </c>
      <c r="AY341" s="151" t="s">
        <v>136</v>
      </c>
    </row>
    <row r="342" spans="2:65" s="13" customFormat="1">
      <c r="B342" s="150"/>
      <c r="D342" s="145" t="s">
        <v>146</v>
      </c>
      <c r="E342" s="151" t="s">
        <v>1</v>
      </c>
      <c r="F342" s="152" t="s">
        <v>659</v>
      </c>
      <c r="H342" s="153">
        <v>14.954000000000001</v>
      </c>
      <c r="M342" s="150"/>
      <c r="N342" s="154"/>
      <c r="X342" s="155"/>
      <c r="AT342" s="151" t="s">
        <v>146</v>
      </c>
      <c r="AU342" s="151" t="s">
        <v>86</v>
      </c>
      <c r="AV342" s="13" t="s">
        <v>86</v>
      </c>
      <c r="AW342" s="13" t="s">
        <v>5</v>
      </c>
      <c r="AX342" s="13" t="s">
        <v>76</v>
      </c>
      <c r="AY342" s="151" t="s">
        <v>136</v>
      </c>
    </row>
    <row r="343" spans="2:65" s="13" customFormat="1">
      <c r="B343" s="150"/>
      <c r="D343" s="145" t="s">
        <v>146</v>
      </c>
      <c r="E343" s="151" t="s">
        <v>1</v>
      </c>
      <c r="F343" s="152" t="s">
        <v>793</v>
      </c>
      <c r="H343" s="153">
        <v>7.2990000000000004</v>
      </c>
      <c r="M343" s="150"/>
      <c r="N343" s="154"/>
      <c r="X343" s="155"/>
      <c r="AT343" s="151" t="s">
        <v>146</v>
      </c>
      <c r="AU343" s="151" t="s">
        <v>86</v>
      </c>
      <c r="AV343" s="13" t="s">
        <v>86</v>
      </c>
      <c r="AW343" s="13" t="s">
        <v>5</v>
      </c>
      <c r="AX343" s="13" t="s">
        <v>76</v>
      </c>
      <c r="AY343" s="151" t="s">
        <v>136</v>
      </c>
    </row>
    <row r="344" spans="2:65" s="13" customFormat="1">
      <c r="B344" s="150"/>
      <c r="D344" s="145" t="s">
        <v>146</v>
      </c>
      <c r="E344" s="151" t="s">
        <v>1</v>
      </c>
      <c r="F344" s="152" t="s">
        <v>794</v>
      </c>
      <c r="H344" s="153">
        <v>17.100999999999999</v>
      </c>
      <c r="M344" s="150"/>
      <c r="N344" s="154"/>
      <c r="X344" s="155"/>
      <c r="AT344" s="151" t="s">
        <v>146</v>
      </c>
      <c r="AU344" s="151" t="s">
        <v>86</v>
      </c>
      <c r="AV344" s="13" t="s">
        <v>86</v>
      </c>
      <c r="AW344" s="13" t="s">
        <v>5</v>
      </c>
      <c r="AX344" s="13" t="s">
        <v>76</v>
      </c>
      <c r="AY344" s="151" t="s">
        <v>136</v>
      </c>
    </row>
    <row r="345" spans="2:65" s="13" customFormat="1">
      <c r="B345" s="150"/>
      <c r="D345" s="145" t="s">
        <v>146</v>
      </c>
      <c r="E345" s="151" t="s">
        <v>1</v>
      </c>
      <c r="F345" s="152" t="s">
        <v>795</v>
      </c>
      <c r="H345" s="153">
        <v>25.904</v>
      </c>
      <c r="M345" s="150"/>
      <c r="N345" s="154"/>
      <c r="X345" s="155"/>
      <c r="AT345" s="151" t="s">
        <v>146</v>
      </c>
      <c r="AU345" s="151" t="s">
        <v>86</v>
      </c>
      <c r="AV345" s="13" t="s">
        <v>86</v>
      </c>
      <c r="AW345" s="13" t="s">
        <v>5</v>
      </c>
      <c r="AX345" s="13" t="s">
        <v>76</v>
      </c>
      <c r="AY345" s="151" t="s">
        <v>136</v>
      </c>
    </row>
    <row r="346" spans="2:65" s="13" customFormat="1">
      <c r="B346" s="150"/>
      <c r="D346" s="145" t="s">
        <v>146</v>
      </c>
      <c r="E346" s="151" t="s">
        <v>1</v>
      </c>
      <c r="F346" s="152" t="s">
        <v>796</v>
      </c>
      <c r="H346" s="153">
        <v>97.366</v>
      </c>
      <c r="M346" s="150"/>
      <c r="N346" s="154"/>
      <c r="X346" s="155"/>
      <c r="AT346" s="151" t="s">
        <v>146</v>
      </c>
      <c r="AU346" s="151" t="s">
        <v>86</v>
      </c>
      <c r="AV346" s="13" t="s">
        <v>86</v>
      </c>
      <c r="AW346" s="13" t="s">
        <v>5</v>
      </c>
      <c r="AX346" s="13" t="s">
        <v>76</v>
      </c>
      <c r="AY346" s="151" t="s">
        <v>136</v>
      </c>
    </row>
    <row r="347" spans="2:65" s="13" customFormat="1">
      <c r="B347" s="150"/>
      <c r="D347" s="145" t="s">
        <v>146</v>
      </c>
      <c r="E347" s="151" t="s">
        <v>1</v>
      </c>
      <c r="F347" s="152" t="s">
        <v>797</v>
      </c>
      <c r="H347" s="153">
        <v>8.16</v>
      </c>
      <c r="M347" s="150"/>
      <c r="N347" s="154"/>
      <c r="X347" s="155"/>
      <c r="AT347" s="151" t="s">
        <v>146</v>
      </c>
      <c r="AU347" s="151" t="s">
        <v>86</v>
      </c>
      <c r="AV347" s="13" t="s">
        <v>86</v>
      </c>
      <c r="AW347" s="13" t="s">
        <v>5</v>
      </c>
      <c r="AX347" s="13" t="s">
        <v>76</v>
      </c>
      <c r="AY347" s="151" t="s">
        <v>136</v>
      </c>
    </row>
    <row r="348" spans="2:65" s="13" customFormat="1">
      <c r="B348" s="150"/>
      <c r="D348" s="145" t="s">
        <v>146</v>
      </c>
      <c r="E348" s="151" t="s">
        <v>1</v>
      </c>
      <c r="F348" s="152" t="s">
        <v>798</v>
      </c>
      <c r="H348" s="153">
        <v>74.400000000000006</v>
      </c>
      <c r="M348" s="150"/>
      <c r="N348" s="154"/>
      <c r="X348" s="155"/>
      <c r="AT348" s="151" t="s">
        <v>146</v>
      </c>
      <c r="AU348" s="151" t="s">
        <v>86</v>
      </c>
      <c r="AV348" s="13" t="s">
        <v>86</v>
      </c>
      <c r="AW348" s="13" t="s">
        <v>5</v>
      </c>
      <c r="AX348" s="13" t="s">
        <v>76</v>
      </c>
      <c r="AY348" s="151" t="s">
        <v>136</v>
      </c>
    </row>
    <row r="349" spans="2:65" s="14" customFormat="1">
      <c r="B349" s="156"/>
      <c r="D349" s="145" t="s">
        <v>146</v>
      </c>
      <c r="E349" s="157" t="s">
        <v>1</v>
      </c>
      <c r="F349" s="158" t="s">
        <v>158</v>
      </c>
      <c r="H349" s="159">
        <v>274.541</v>
      </c>
      <c r="M349" s="156"/>
      <c r="N349" s="160"/>
      <c r="X349" s="161"/>
      <c r="AT349" s="157" t="s">
        <v>146</v>
      </c>
      <c r="AU349" s="157" t="s">
        <v>86</v>
      </c>
      <c r="AV349" s="14" t="s">
        <v>144</v>
      </c>
      <c r="AW349" s="14" t="s">
        <v>5</v>
      </c>
      <c r="AX349" s="14" t="s">
        <v>84</v>
      </c>
      <c r="AY349" s="157" t="s">
        <v>136</v>
      </c>
    </row>
    <row r="350" spans="2:65" s="1" customFormat="1">
      <c r="B350" s="29"/>
      <c r="D350" s="145" t="s">
        <v>223</v>
      </c>
      <c r="F350" s="168" t="s">
        <v>799</v>
      </c>
      <c r="M350" s="29"/>
      <c r="N350" s="169"/>
      <c r="X350" s="53"/>
      <c r="AU350" s="17" t="s">
        <v>86</v>
      </c>
    </row>
    <row r="351" spans="2:65" s="1" customFormat="1">
      <c r="B351" s="29"/>
      <c r="D351" s="145" t="s">
        <v>223</v>
      </c>
      <c r="F351" s="170" t="s">
        <v>733</v>
      </c>
      <c r="H351" s="171">
        <v>0</v>
      </c>
      <c r="M351" s="29"/>
      <c r="N351" s="169"/>
      <c r="X351" s="53"/>
      <c r="AU351" s="17" t="s">
        <v>86</v>
      </c>
    </row>
    <row r="352" spans="2:65" s="1" customFormat="1">
      <c r="B352" s="29"/>
      <c r="D352" s="145" t="s">
        <v>223</v>
      </c>
      <c r="F352" s="170" t="s">
        <v>147</v>
      </c>
      <c r="H352" s="171">
        <v>0</v>
      </c>
      <c r="M352" s="29"/>
      <c r="N352" s="169"/>
      <c r="X352" s="53"/>
      <c r="AU352" s="17" t="s">
        <v>86</v>
      </c>
    </row>
    <row r="353" spans="2:47" s="1" customFormat="1">
      <c r="B353" s="29"/>
      <c r="D353" s="145" t="s">
        <v>223</v>
      </c>
      <c r="F353" s="170" t="s">
        <v>800</v>
      </c>
      <c r="H353" s="171">
        <v>6.4039999999999999</v>
      </c>
      <c r="M353" s="29"/>
      <c r="N353" s="169"/>
      <c r="X353" s="53"/>
      <c r="AU353" s="17" t="s">
        <v>86</v>
      </c>
    </row>
    <row r="354" spans="2:47" s="1" customFormat="1">
      <c r="B354" s="29"/>
      <c r="D354" s="145" t="s">
        <v>223</v>
      </c>
      <c r="F354" s="170" t="s">
        <v>150</v>
      </c>
      <c r="H354" s="171">
        <v>0</v>
      </c>
      <c r="M354" s="29"/>
      <c r="N354" s="169"/>
      <c r="X354" s="53"/>
      <c r="AU354" s="17" t="s">
        <v>86</v>
      </c>
    </row>
    <row r="355" spans="2:47" s="1" customFormat="1">
      <c r="B355" s="29"/>
      <c r="D355" s="145" t="s">
        <v>223</v>
      </c>
      <c r="F355" s="170" t="s">
        <v>801</v>
      </c>
      <c r="H355" s="171">
        <v>11.347</v>
      </c>
      <c r="M355" s="29"/>
      <c r="N355" s="169"/>
      <c r="X355" s="53"/>
      <c r="AU355" s="17" t="s">
        <v>86</v>
      </c>
    </row>
    <row r="356" spans="2:47" s="1" customFormat="1">
      <c r="B356" s="29"/>
      <c r="D356" s="145" t="s">
        <v>223</v>
      </c>
      <c r="F356" s="170" t="s">
        <v>152</v>
      </c>
      <c r="H356" s="171">
        <v>0</v>
      </c>
      <c r="M356" s="29"/>
      <c r="N356" s="169"/>
      <c r="X356" s="53"/>
      <c r="AU356" s="17" t="s">
        <v>86</v>
      </c>
    </row>
    <row r="357" spans="2:47" s="1" customFormat="1">
      <c r="B357" s="29"/>
      <c r="D357" s="145" t="s">
        <v>223</v>
      </c>
      <c r="F357" s="170" t="s">
        <v>802</v>
      </c>
      <c r="H357" s="171">
        <v>2.3730000000000002</v>
      </c>
      <c r="M357" s="29"/>
      <c r="N357" s="169"/>
      <c r="X357" s="53"/>
      <c r="AU357" s="17" t="s">
        <v>86</v>
      </c>
    </row>
    <row r="358" spans="2:47" s="1" customFormat="1">
      <c r="B358" s="29"/>
      <c r="D358" s="145" t="s">
        <v>223</v>
      </c>
      <c r="F358" s="170" t="s">
        <v>154</v>
      </c>
      <c r="H358" s="171">
        <v>0</v>
      </c>
      <c r="M358" s="29"/>
      <c r="N358" s="169"/>
      <c r="X358" s="53"/>
      <c r="AU358" s="17" t="s">
        <v>86</v>
      </c>
    </row>
    <row r="359" spans="2:47" s="1" customFormat="1">
      <c r="B359" s="29"/>
      <c r="D359" s="145" t="s">
        <v>223</v>
      </c>
      <c r="F359" s="170" t="s">
        <v>803</v>
      </c>
      <c r="H359" s="171">
        <v>9.2330000000000005</v>
      </c>
      <c r="M359" s="29"/>
      <c r="N359" s="169"/>
      <c r="X359" s="53"/>
      <c r="AU359" s="17" t="s">
        <v>86</v>
      </c>
    </row>
    <row r="360" spans="2:47" s="1" customFormat="1">
      <c r="B360" s="29"/>
      <c r="D360" s="145" t="s">
        <v>223</v>
      </c>
      <c r="F360" s="170" t="s">
        <v>158</v>
      </c>
      <c r="H360" s="171">
        <v>29.356999999999999</v>
      </c>
      <c r="M360" s="29"/>
      <c r="N360" s="169"/>
      <c r="X360" s="53"/>
      <c r="AU360" s="17" t="s">
        <v>86</v>
      </c>
    </row>
    <row r="361" spans="2:47" s="1" customFormat="1">
      <c r="B361" s="29"/>
      <c r="D361" s="145" t="s">
        <v>223</v>
      </c>
      <c r="F361" s="168" t="s">
        <v>804</v>
      </c>
      <c r="M361" s="29"/>
      <c r="N361" s="169"/>
      <c r="X361" s="53"/>
      <c r="AU361" s="17" t="s">
        <v>86</v>
      </c>
    </row>
    <row r="362" spans="2:47" s="1" customFormat="1">
      <c r="B362" s="29"/>
      <c r="D362" s="145" t="s">
        <v>223</v>
      </c>
      <c r="F362" s="170" t="s">
        <v>733</v>
      </c>
      <c r="H362" s="171">
        <v>0</v>
      </c>
      <c r="M362" s="29"/>
      <c r="N362" s="169"/>
      <c r="X362" s="53"/>
      <c r="AU362" s="17" t="s">
        <v>86</v>
      </c>
    </row>
    <row r="363" spans="2:47" s="1" customFormat="1">
      <c r="B363" s="29"/>
      <c r="D363" s="145" t="s">
        <v>223</v>
      </c>
      <c r="F363" s="170" t="s">
        <v>147</v>
      </c>
      <c r="H363" s="171">
        <v>0</v>
      </c>
      <c r="M363" s="29"/>
      <c r="N363" s="169"/>
      <c r="X363" s="53"/>
      <c r="AU363" s="17" t="s">
        <v>86</v>
      </c>
    </row>
    <row r="364" spans="2:47" s="1" customFormat="1">
      <c r="B364" s="29"/>
      <c r="D364" s="145" t="s">
        <v>223</v>
      </c>
      <c r="F364" s="170" t="s">
        <v>805</v>
      </c>
      <c r="H364" s="171">
        <v>3.3319999999999999</v>
      </c>
      <c r="M364" s="29"/>
      <c r="N364" s="169"/>
      <c r="X364" s="53"/>
      <c r="AU364" s="17" t="s">
        <v>86</v>
      </c>
    </row>
    <row r="365" spans="2:47" s="1" customFormat="1">
      <c r="B365" s="29"/>
      <c r="D365" s="145" t="s">
        <v>223</v>
      </c>
      <c r="F365" s="170" t="s">
        <v>150</v>
      </c>
      <c r="H365" s="171">
        <v>0</v>
      </c>
      <c r="M365" s="29"/>
      <c r="N365" s="169"/>
      <c r="X365" s="53"/>
      <c r="AU365" s="17" t="s">
        <v>86</v>
      </c>
    </row>
    <row r="366" spans="2:47" s="1" customFormat="1">
      <c r="B366" s="29"/>
      <c r="D366" s="145" t="s">
        <v>223</v>
      </c>
      <c r="F366" s="170" t="s">
        <v>806</v>
      </c>
      <c r="H366" s="171">
        <v>5.415</v>
      </c>
      <c r="M366" s="29"/>
      <c r="N366" s="169"/>
      <c r="X366" s="53"/>
      <c r="AU366" s="17" t="s">
        <v>86</v>
      </c>
    </row>
    <row r="367" spans="2:47" s="1" customFormat="1">
      <c r="B367" s="29"/>
      <c r="D367" s="145" t="s">
        <v>223</v>
      </c>
      <c r="F367" s="170" t="s">
        <v>152</v>
      </c>
      <c r="H367" s="171">
        <v>0</v>
      </c>
      <c r="M367" s="29"/>
      <c r="N367" s="169"/>
      <c r="X367" s="53"/>
      <c r="AU367" s="17" t="s">
        <v>86</v>
      </c>
    </row>
    <row r="368" spans="2:47" s="1" customFormat="1">
      <c r="B368" s="29"/>
      <c r="D368" s="145" t="s">
        <v>223</v>
      </c>
      <c r="F368" s="170" t="s">
        <v>807</v>
      </c>
      <c r="H368" s="171">
        <v>0.96</v>
      </c>
      <c r="M368" s="29"/>
      <c r="N368" s="169"/>
      <c r="X368" s="53"/>
      <c r="AU368" s="17" t="s">
        <v>86</v>
      </c>
    </row>
    <row r="369" spans="2:47" s="1" customFormat="1">
      <c r="B369" s="29"/>
      <c r="D369" s="145" t="s">
        <v>223</v>
      </c>
      <c r="F369" s="170" t="s">
        <v>154</v>
      </c>
      <c r="H369" s="171">
        <v>0</v>
      </c>
      <c r="M369" s="29"/>
      <c r="N369" s="169"/>
      <c r="X369" s="53"/>
      <c r="AU369" s="17" t="s">
        <v>86</v>
      </c>
    </row>
    <row r="370" spans="2:47" s="1" customFormat="1">
      <c r="B370" s="29"/>
      <c r="D370" s="145" t="s">
        <v>223</v>
      </c>
      <c r="F370" s="170" t="s">
        <v>808</v>
      </c>
      <c r="H370" s="171">
        <v>5.2469999999999999</v>
      </c>
      <c r="M370" s="29"/>
      <c r="N370" s="169"/>
      <c r="X370" s="53"/>
      <c r="AU370" s="17" t="s">
        <v>86</v>
      </c>
    </row>
    <row r="371" spans="2:47" s="1" customFormat="1">
      <c r="B371" s="29"/>
      <c r="D371" s="145" t="s">
        <v>223</v>
      </c>
      <c r="F371" s="170" t="s">
        <v>158</v>
      </c>
      <c r="H371" s="171">
        <v>14.954000000000001</v>
      </c>
      <c r="M371" s="29"/>
      <c r="N371" s="169"/>
      <c r="X371" s="53"/>
      <c r="AU371" s="17" t="s">
        <v>86</v>
      </c>
    </row>
    <row r="372" spans="2:47" s="1" customFormat="1">
      <c r="B372" s="29"/>
      <c r="D372" s="145" t="s">
        <v>223</v>
      </c>
      <c r="F372" s="168" t="s">
        <v>809</v>
      </c>
      <c r="M372" s="29"/>
      <c r="N372" s="169"/>
      <c r="X372" s="53"/>
      <c r="AU372" s="17" t="s">
        <v>86</v>
      </c>
    </row>
    <row r="373" spans="2:47" s="1" customFormat="1">
      <c r="B373" s="29"/>
      <c r="D373" s="145" t="s">
        <v>223</v>
      </c>
      <c r="F373" s="170" t="s">
        <v>733</v>
      </c>
      <c r="H373" s="171">
        <v>0</v>
      </c>
      <c r="M373" s="29"/>
      <c r="N373" s="169"/>
      <c r="X373" s="53"/>
      <c r="AU373" s="17" t="s">
        <v>86</v>
      </c>
    </row>
    <row r="374" spans="2:47" s="1" customFormat="1">
      <c r="B374" s="29"/>
      <c r="D374" s="145" t="s">
        <v>223</v>
      </c>
      <c r="F374" s="170" t="s">
        <v>147</v>
      </c>
      <c r="H374" s="171">
        <v>0</v>
      </c>
      <c r="M374" s="29"/>
      <c r="N374" s="169"/>
      <c r="X374" s="53"/>
      <c r="AU374" s="17" t="s">
        <v>86</v>
      </c>
    </row>
    <row r="375" spans="2:47" s="1" customFormat="1">
      <c r="B375" s="29"/>
      <c r="D375" s="145" t="s">
        <v>223</v>
      </c>
      <c r="F375" s="170" t="s">
        <v>76</v>
      </c>
      <c r="H375" s="171">
        <v>0</v>
      </c>
      <c r="M375" s="29"/>
      <c r="N375" s="169"/>
      <c r="X375" s="53"/>
      <c r="AU375" s="17" t="s">
        <v>86</v>
      </c>
    </row>
    <row r="376" spans="2:47" s="1" customFormat="1">
      <c r="B376" s="29"/>
      <c r="D376" s="145" t="s">
        <v>223</v>
      </c>
      <c r="F376" s="170" t="s">
        <v>150</v>
      </c>
      <c r="H376" s="171">
        <v>0</v>
      </c>
      <c r="M376" s="29"/>
      <c r="N376" s="169"/>
      <c r="X376" s="53"/>
      <c r="AU376" s="17" t="s">
        <v>86</v>
      </c>
    </row>
    <row r="377" spans="2:47" s="1" customFormat="1">
      <c r="B377" s="29"/>
      <c r="D377" s="145" t="s">
        <v>223</v>
      </c>
      <c r="F377" s="170" t="s">
        <v>76</v>
      </c>
      <c r="H377" s="171">
        <v>0</v>
      </c>
      <c r="M377" s="29"/>
      <c r="N377" s="169"/>
      <c r="X377" s="53"/>
      <c r="AU377" s="17" t="s">
        <v>86</v>
      </c>
    </row>
    <row r="378" spans="2:47" s="1" customFormat="1">
      <c r="B378" s="29"/>
      <c r="D378" s="145" t="s">
        <v>223</v>
      </c>
      <c r="F378" s="170" t="s">
        <v>152</v>
      </c>
      <c r="H378" s="171">
        <v>0</v>
      </c>
      <c r="M378" s="29"/>
      <c r="N378" s="169"/>
      <c r="X378" s="53"/>
      <c r="AU378" s="17" t="s">
        <v>86</v>
      </c>
    </row>
    <row r="379" spans="2:47" s="1" customFormat="1">
      <c r="B379" s="29"/>
      <c r="D379" s="145" t="s">
        <v>223</v>
      </c>
      <c r="F379" s="170" t="s">
        <v>693</v>
      </c>
      <c r="H379" s="171">
        <v>29.196000000000002</v>
      </c>
      <c r="M379" s="29"/>
      <c r="N379" s="169"/>
      <c r="X379" s="53"/>
      <c r="AU379" s="17" t="s">
        <v>86</v>
      </c>
    </row>
    <row r="380" spans="2:47" s="1" customFormat="1">
      <c r="B380" s="29"/>
      <c r="D380" s="145" t="s">
        <v>223</v>
      </c>
      <c r="F380" s="170" t="s">
        <v>154</v>
      </c>
      <c r="H380" s="171">
        <v>0</v>
      </c>
      <c r="M380" s="29"/>
      <c r="N380" s="169"/>
      <c r="X380" s="53"/>
      <c r="AU380" s="17" t="s">
        <v>86</v>
      </c>
    </row>
    <row r="381" spans="2:47" s="1" customFormat="1">
      <c r="B381" s="29"/>
      <c r="D381" s="145" t="s">
        <v>223</v>
      </c>
      <c r="F381" s="170" t="s">
        <v>76</v>
      </c>
      <c r="H381" s="171">
        <v>0</v>
      </c>
      <c r="M381" s="29"/>
      <c r="N381" s="169"/>
      <c r="X381" s="53"/>
      <c r="AU381" s="17" t="s">
        <v>86</v>
      </c>
    </row>
    <row r="382" spans="2:47" s="1" customFormat="1">
      <c r="B382" s="29"/>
      <c r="D382" s="145" t="s">
        <v>223</v>
      </c>
      <c r="F382" s="170" t="s">
        <v>158</v>
      </c>
      <c r="H382" s="171">
        <v>29.196000000000002</v>
      </c>
      <c r="M382" s="29"/>
      <c r="N382" s="169"/>
      <c r="X382" s="53"/>
      <c r="AU382" s="17" t="s">
        <v>86</v>
      </c>
    </row>
    <row r="383" spans="2:47" s="1" customFormat="1">
      <c r="B383" s="29"/>
      <c r="D383" s="145" t="s">
        <v>223</v>
      </c>
      <c r="F383" s="168" t="s">
        <v>810</v>
      </c>
      <c r="M383" s="29"/>
      <c r="N383" s="169"/>
      <c r="X383" s="53"/>
      <c r="AU383" s="17" t="s">
        <v>86</v>
      </c>
    </row>
    <row r="384" spans="2:47" s="1" customFormat="1">
      <c r="B384" s="29"/>
      <c r="D384" s="145" t="s">
        <v>223</v>
      </c>
      <c r="F384" s="170" t="s">
        <v>733</v>
      </c>
      <c r="H384" s="171">
        <v>0</v>
      </c>
      <c r="M384" s="29"/>
      <c r="N384" s="169"/>
      <c r="X384" s="53"/>
      <c r="AU384" s="17" t="s">
        <v>86</v>
      </c>
    </row>
    <row r="385" spans="2:47" s="1" customFormat="1">
      <c r="B385" s="29"/>
      <c r="D385" s="145" t="s">
        <v>223</v>
      </c>
      <c r="F385" s="170" t="s">
        <v>147</v>
      </c>
      <c r="H385" s="171">
        <v>0</v>
      </c>
      <c r="M385" s="29"/>
      <c r="N385" s="169"/>
      <c r="X385" s="53"/>
      <c r="AU385" s="17" t="s">
        <v>86</v>
      </c>
    </row>
    <row r="386" spans="2:47" s="1" customFormat="1">
      <c r="B386" s="29"/>
      <c r="D386" s="145" t="s">
        <v>223</v>
      </c>
      <c r="F386" s="170" t="s">
        <v>811</v>
      </c>
      <c r="H386" s="171">
        <v>19.22</v>
      </c>
      <c r="M386" s="29"/>
      <c r="N386" s="169"/>
      <c r="X386" s="53"/>
      <c r="AU386" s="17" t="s">
        <v>86</v>
      </c>
    </row>
    <row r="387" spans="2:47" s="1" customFormat="1">
      <c r="B387" s="29"/>
      <c r="D387" s="145" t="s">
        <v>223</v>
      </c>
      <c r="F387" s="170" t="s">
        <v>150</v>
      </c>
      <c r="H387" s="171">
        <v>0</v>
      </c>
      <c r="M387" s="29"/>
      <c r="N387" s="169"/>
      <c r="X387" s="53"/>
      <c r="AU387" s="17" t="s">
        <v>86</v>
      </c>
    </row>
    <row r="388" spans="2:47" s="1" customFormat="1">
      <c r="B388" s="29"/>
      <c r="D388" s="145" t="s">
        <v>223</v>
      </c>
      <c r="F388" s="170" t="s">
        <v>812</v>
      </c>
      <c r="H388" s="171">
        <v>34.22</v>
      </c>
      <c r="M388" s="29"/>
      <c r="N388" s="169"/>
      <c r="X388" s="53"/>
      <c r="AU388" s="17" t="s">
        <v>86</v>
      </c>
    </row>
    <row r="389" spans="2:47" s="1" customFormat="1">
      <c r="B389" s="29"/>
      <c r="D389" s="145" t="s">
        <v>223</v>
      </c>
      <c r="F389" s="170" t="s">
        <v>152</v>
      </c>
      <c r="H389" s="171">
        <v>0</v>
      </c>
      <c r="M389" s="29"/>
      <c r="N389" s="169"/>
      <c r="X389" s="53"/>
      <c r="AU389" s="17" t="s">
        <v>86</v>
      </c>
    </row>
    <row r="390" spans="2:47" s="1" customFormat="1">
      <c r="B390" s="29"/>
      <c r="D390" s="145" t="s">
        <v>223</v>
      </c>
      <c r="F390" s="170" t="s">
        <v>811</v>
      </c>
      <c r="H390" s="171">
        <v>19.22</v>
      </c>
      <c r="M390" s="29"/>
      <c r="N390" s="169"/>
      <c r="X390" s="53"/>
      <c r="AU390" s="17" t="s">
        <v>86</v>
      </c>
    </row>
    <row r="391" spans="2:47" s="1" customFormat="1">
      <c r="B391" s="29"/>
      <c r="D391" s="145" t="s">
        <v>223</v>
      </c>
      <c r="F391" s="170" t="s">
        <v>154</v>
      </c>
      <c r="H391" s="171">
        <v>0</v>
      </c>
      <c r="M391" s="29"/>
      <c r="N391" s="169"/>
      <c r="X391" s="53"/>
      <c r="AU391" s="17" t="s">
        <v>86</v>
      </c>
    </row>
    <row r="392" spans="2:47" s="1" customFormat="1">
      <c r="B392" s="29"/>
      <c r="D392" s="145" t="s">
        <v>223</v>
      </c>
      <c r="F392" s="170" t="s">
        <v>812</v>
      </c>
      <c r="H392" s="171">
        <v>34.22</v>
      </c>
      <c r="M392" s="29"/>
      <c r="N392" s="169"/>
      <c r="X392" s="53"/>
      <c r="AU392" s="17" t="s">
        <v>86</v>
      </c>
    </row>
    <row r="393" spans="2:47" s="1" customFormat="1">
      <c r="B393" s="29"/>
      <c r="D393" s="145" t="s">
        <v>223</v>
      </c>
      <c r="F393" s="170" t="s">
        <v>158</v>
      </c>
      <c r="H393" s="171">
        <v>106.88</v>
      </c>
      <c r="M393" s="29"/>
      <c r="N393" s="169"/>
      <c r="X393" s="53"/>
      <c r="AU393" s="17" t="s">
        <v>86</v>
      </c>
    </row>
    <row r="394" spans="2:47" s="1" customFormat="1">
      <c r="B394" s="29"/>
      <c r="D394" s="145" t="s">
        <v>223</v>
      </c>
      <c r="F394" s="168" t="s">
        <v>813</v>
      </c>
      <c r="M394" s="29"/>
      <c r="N394" s="169"/>
      <c r="X394" s="53"/>
      <c r="AU394" s="17" t="s">
        <v>86</v>
      </c>
    </row>
    <row r="395" spans="2:47" s="1" customFormat="1">
      <c r="B395" s="29"/>
      <c r="D395" s="145" t="s">
        <v>223</v>
      </c>
      <c r="F395" s="170" t="s">
        <v>733</v>
      </c>
      <c r="H395" s="171">
        <v>0</v>
      </c>
      <c r="M395" s="29"/>
      <c r="N395" s="169"/>
      <c r="X395" s="53"/>
      <c r="AU395" s="17" t="s">
        <v>86</v>
      </c>
    </row>
    <row r="396" spans="2:47" s="1" customFormat="1">
      <c r="B396" s="29"/>
      <c r="D396" s="145" t="s">
        <v>223</v>
      </c>
      <c r="F396" s="170" t="s">
        <v>147</v>
      </c>
      <c r="H396" s="171">
        <v>0</v>
      </c>
      <c r="M396" s="29"/>
      <c r="N396" s="169"/>
      <c r="X396" s="53"/>
      <c r="AU396" s="17" t="s">
        <v>86</v>
      </c>
    </row>
    <row r="397" spans="2:47" s="1" customFormat="1">
      <c r="B397" s="29"/>
      <c r="D397" s="145" t="s">
        <v>223</v>
      </c>
      <c r="F397" s="170" t="s">
        <v>814</v>
      </c>
      <c r="H397" s="171">
        <v>24.88</v>
      </c>
      <c r="M397" s="29"/>
      <c r="N397" s="169"/>
      <c r="X397" s="53"/>
      <c r="AU397" s="17" t="s">
        <v>86</v>
      </c>
    </row>
    <row r="398" spans="2:47" s="1" customFormat="1">
      <c r="B398" s="29"/>
      <c r="D398" s="145" t="s">
        <v>223</v>
      </c>
      <c r="F398" s="170" t="s">
        <v>150</v>
      </c>
      <c r="H398" s="171">
        <v>0</v>
      </c>
      <c r="M398" s="29"/>
      <c r="N398" s="169"/>
      <c r="X398" s="53"/>
      <c r="AU398" s="17" t="s">
        <v>86</v>
      </c>
    </row>
    <row r="399" spans="2:47" s="1" customFormat="1">
      <c r="B399" s="29"/>
      <c r="D399" s="145" t="s">
        <v>223</v>
      </c>
      <c r="F399" s="170" t="s">
        <v>815</v>
      </c>
      <c r="H399" s="171">
        <v>39.880000000000003</v>
      </c>
      <c r="M399" s="29"/>
      <c r="N399" s="169"/>
      <c r="X399" s="53"/>
      <c r="AU399" s="17" t="s">
        <v>86</v>
      </c>
    </row>
    <row r="400" spans="2:47" s="1" customFormat="1">
      <c r="B400" s="29"/>
      <c r="D400" s="145" t="s">
        <v>223</v>
      </c>
      <c r="F400" s="170" t="s">
        <v>152</v>
      </c>
      <c r="H400" s="171">
        <v>0</v>
      </c>
      <c r="M400" s="29"/>
      <c r="N400" s="169"/>
      <c r="X400" s="53"/>
      <c r="AU400" s="17" t="s">
        <v>86</v>
      </c>
    </row>
    <row r="401" spans="2:65" s="1" customFormat="1">
      <c r="B401" s="29"/>
      <c r="D401" s="145" t="s">
        <v>223</v>
      </c>
      <c r="F401" s="170" t="s">
        <v>814</v>
      </c>
      <c r="H401" s="171">
        <v>24.88</v>
      </c>
      <c r="M401" s="29"/>
      <c r="N401" s="169"/>
      <c r="X401" s="53"/>
      <c r="AU401" s="17" t="s">
        <v>86</v>
      </c>
    </row>
    <row r="402" spans="2:65" s="1" customFormat="1">
      <c r="B402" s="29"/>
      <c r="D402" s="145" t="s">
        <v>223</v>
      </c>
      <c r="F402" s="170" t="s">
        <v>154</v>
      </c>
      <c r="H402" s="171">
        <v>0</v>
      </c>
      <c r="M402" s="29"/>
      <c r="N402" s="169"/>
      <c r="X402" s="53"/>
      <c r="AU402" s="17" t="s">
        <v>86</v>
      </c>
    </row>
    <row r="403" spans="2:65" s="1" customFormat="1">
      <c r="B403" s="29"/>
      <c r="D403" s="145" t="s">
        <v>223</v>
      </c>
      <c r="F403" s="170" t="s">
        <v>815</v>
      </c>
      <c r="H403" s="171">
        <v>39.880000000000003</v>
      </c>
      <c r="M403" s="29"/>
      <c r="N403" s="169"/>
      <c r="X403" s="53"/>
      <c r="AU403" s="17" t="s">
        <v>86</v>
      </c>
    </row>
    <row r="404" spans="2:65" s="1" customFormat="1">
      <c r="B404" s="29"/>
      <c r="D404" s="145" t="s">
        <v>223</v>
      </c>
      <c r="F404" s="170" t="s">
        <v>158</v>
      </c>
      <c r="H404" s="171">
        <v>129.52000000000001</v>
      </c>
      <c r="M404" s="29"/>
      <c r="N404" s="169"/>
      <c r="X404" s="53"/>
      <c r="AU404" s="17" t="s">
        <v>86</v>
      </c>
    </row>
    <row r="405" spans="2:65" s="1" customFormat="1" ht="24.2" customHeight="1">
      <c r="B405" s="29"/>
      <c r="C405" s="131" t="s">
        <v>315</v>
      </c>
      <c r="D405" s="131" t="s">
        <v>139</v>
      </c>
      <c r="E405" s="132" t="s">
        <v>816</v>
      </c>
      <c r="F405" s="133" t="s">
        <v>817</v>
      </c>
      <c r="G405" s="134" t="s">
        <v>286</v>
      </c>
      <c r="H405" s="135">
        <v>973.64200000000005</v>
      </c>
      <c r="I405" s="136">
        <v>0</v>
      </c>
      <c r="J405" s="136">
        <v>0</v>
      </c>
      <c r="K405" s="136">
        <f>ROUND(P405*H405,2)</f>
        <v>0</v>
      </c>
      <c r="L405" s="133" t="s">
        <v>143</v>
      </c>
      <c r="M405" s="29"/>
      <c r="N405" s="137" t="s">
        <v>1</v>
      </c>
      <c r="O405" s="138" t="s">
        <v>39</v>
      </c>
      <c r="P405" s="139">
        <f>I405+J405</f>
        <v>0</v>
      </c>
      <c r="Q405" s="139">
        <f>ROUND(I405*H405,2)</f>
        <v>0</v>
      </c>
      <c r="R405" s="139">
        <f>ROUND(J405*H405,2)</f>
        <v>0</v>
      </c>
      <c r="S405" s="140">
        <v>0.11</v>
      </c>
      <c r="T405" s="140">
        <f>S405*H405</f>
        <v>107.10062000000001</v>
      </c>
      <c r="U405" s="140">
        <v>0</v>
      </c>
      <c r="V405" s="140">
        <f>U405*H405</f>
        <v>0</v>
      </c>
      <c r="W405" s="140">
        <v>0</v>
      </c>
      <c r="X405" s="141">
        <f>W405*H405</f>
        <v>0</v>
      </c>
      <c r="AR405" s="142" t="s">
        <v>144</v>
      </c>
      <c r="AT405" s="142" t="s">
        <v>139</v>
      </c>
      <c r="AU405" s="142" t="s">
        <v>86</v>
      </c>
      <c r="AY405" s="17" t="s">
        <v>136</v>
      </c>
      <c r="BE405" s="143">
        <f>IF(O405="základní",K405,0)</f>
        <v>0</v>
      </c>
      <c r="BF405" s="143">
        <f>IF(O405="snížená",K405,0)</f>
        <v>0</v>
      </c>
      <c r="BG405" s="143">
        <f>IF(O405="zákl. přenesená",K405,0)</f>
        <v>0</v>
      </c>
      <c r="BH405" s="143">
        <f>IF(O405="sníž. přenesená",K405,0)</f>
        <v>0</v>
      </c>
      <c r="BI405" s="143">
        <f>IF(O405="nulová",K405,0)</f>
        <v>0</v>
      </c>
      <c r="BJ405" s="17" t="s">
        <v>84</v>
      </c>
      <c r="BK405" s="143">
        <f>ROUND(P405*H405,2)</f>
        <v>0</v>
      </c>
      <c r="BL405" s="17" t="s">
        <v>144</v>
      </c>
      <c r="BM405" s="142" t="s">
        <v>818</v>
      </c>
    </row>
    <row r="406" spans="2:65" s="12" customFormat="1">
      <c r="B406" s="144"/>
      <c r="D406" s="145" t="s">
        <v>146</v>
      </c>
      <c r="E406" s="146" t="s">
        <v>1</v>
      </c>
      <c r="F406" s="147" t="s">
        <v>819</v>
      </c>
      <c r="H406" s="146" t="s">
        <v>1</v>
      </c>
      <c r="M406" s="144"/>
      <c r="N406" s="148"/>
      <c r="X406" s="149"/>
      <c r="AT406" s="146" t="s">
        <v>146</v>
      </c>
      <c r="AU406" s="146" t="s">
        <v>86</v>
      </c>
      <c r="AV406" s="12" t="s">
        <v>84</v>
      </c>
      <c r="AW406" s="12" t="s">
        <v>5</v>
      </c>
      <c r="AX406" s="12" t="s">
        <v>76</v>
      </c>
      <c r="AY406" s="146" t="s">
        <v>136</v>
      </c>
    </row>
    <row r="407" spans="2:65" s="13" customFormat="1">
      <c r="B407" s="150"/>
      <c r="D407" s="145" t="s">
        <v>146</v>
      </c>
      <c r="E407" s="151" t="s">
        <v>1</v>
      </c>
      <c r="F407" s="152" t="s">
        <v>685</v>
      </c>
      <c r="H407" s="153">
        <v>70.468000000000004</v>
      </c>
      <c r="M407" s="150"/>
      <c r="N407" s="154"/>
      <c r="X407" s="155"/>
      <c r="AT407" s="151" t="s">
        <v>146</v>
      </c>
      <c r="AU407" s="151" t="s">
        <v>86</v>
      </c>
      <c r="AV407" s="13" t="s">
        <v>86</v>
      </c>
      <c r="AW407" s="13" t="s">
        <v>5</v>
      </c>
      <c r="AX407" s="13" t="s">
        <v>76</v>
      </c>
      <c r="AY407" s="151" t="s">
        <v>136</v>
      </c>
    </row>
    <row r="408" spans="2:65" s="12" customFormat="1">
      <c r="B408" s="144"/>
      <c r="D408" s="145" t="s">
        <v>146</v>
      </c>
      <c r="E408" s="146" t="s">
        <v>1</v>
      </c>
      <c r="F408" s="147" t="s">
        <v>820</v>
      </c>
      <c r="H408" s="146" t="s">
        <v>1</v>
      </c>
      <c r="M408" s="144"/>
      <c r="N408" s="148"/>
      <c r="X408" s="149"/>
      <c r="AT408" s="146" t="s">
        <v>146</v>
      </c>
      <c r="AU408" s="146" t="s">
        <v>86</v>
      </c>
      <c r="AV408" s="12" t="s">
        <v>84</v>
      </c>
      <c r="AW408" s="12" t="s">
        <v>5</v>
      </c>
      <c r="AX408" s="12" t="s">
        <v>76</v>
      </c>
      <c r="AY408" s="146" t="s">
        <v>136</v>
      </c>
    </row>
    <row r="409" spans="2:65" s="13" customFormat="1">
      <c r="B409" s="150"/>
      <c r="D409" s="145" t="s">
        <v>146</v>
      </c>
      <c r="E409" s="151" t="s">
        <v>1</v>
      </c>
      <c r="F409" s="152" t="s">
        <v>712</v>
      </c>
      <c r="H409" s="153">
        <v>25</v>
      </c>
      <c r="M409" s="150"/>
      <c r="N409" s="154"/>
      <c r="X409" s="155"/>
      <c r="AT409" s="151" t="s">
        <v>146</v>
      </c>
      <c r="AU409" s="151" t="s">
        <v>86</v>
      </c>
      <c r="AV409" s="13" t="s">
        <v>86</v>
      </c>
      <c r="AW409" s="13" t="s">
        <v>5</v>
      </c>
      <c r="AX409" s="13" t="s">
        <v>76</v>
      </c>
      <c r="AY409" s="151" t="s">
        <v>136</v>
      </c>
    </row>
    <row r="410" spans="2:65" s="12" customFormat="1">
      <c r="B410" s="144"/>
      <c r="D410" s="145" t="s">
        <v>146</v>
      </c>
      <c r="E410" s="146" t="s">
        <v>1</v>
      </c>
      <c r="F410" s="147" t="s">
        <v>821</v>
      </c>
      <c r="H410" s="146" t="s">
        <v>1</v>
      </c>
      <c r="M410" s="144"/>
      <c r="N410" s="148"/>
      <c r="X410" s="149"/>
      <c r="AT410" s="146" t="s">
        <v>146</v>
      </c>
      <c r="AU410" s="146" t="s">
        <v>86</v>
      </c>
      <c r="AV410" s="12" t="s">
        <v>84</v>
      </c>
      <c r="AW410" s="12" t="s">
        <v>5</v>
      </c>
      <c r="AX410" s="12" t="s">
        <v>76</v>
      </c>
      <c r="AY410" s="146" t="s">
        <v>136</v>
      </c>
    </row>
    <row r="411" spans="2:65" s="13" customFormat="1">
      <c r="B411" s="150"/>
      <c r="D411" s="145" t="s">
        <v>146</v>
      </c>
      <c r="E411" s="151" t="s">
        <v>1</v>
      </c>
      <c r="F411" s="152" t="s">
        <v>822</v>
      </c>
      <c r="H411" s="153">
        <v>15.77</v>
      </c>
      <c r="M411" s="150"/>
      <c r="N411" s="154"/>
      <c r="X411" s="155"/>
      <c r="AT411" s="151" t="s">
        <v>146</v>
      </c>
      <c r="AU411" s="151" t="s">
        <v>86</v>
      </c>
      <c r="AV411" s="13" t="s">
        <v>86</v>
      </c>
      <c r="AW411" s="13" t="s">
        <v>5</v>
      </c>
      <c r="AX411" s="13" t="s">
        <v>76</v>
      </c>
      <c r="AY411" s="151" t="s">
        <v>136</v>
      </c>
    </row>
    <row r="412" spans="2:65" s="12" customFormat="1">
      <c r="B412" s="144"/>
      <c r="D412" s="145" t="s">
        <v>146</v>
      </c>
      <c r="E412" s="146" t="s">
        <v>1</v>
      </c>
      <c r="F412" s="147" t="s">
        <v>823</v>
      </c>
      <c r="H412" s="146" t="s">
        <v>1</v>
      </c>
      <c r="M412" s="144"/>
      <c r="N412" s="148"/>
      <c r="X412" s="149"/>
      <c r="AT412" s="146" t="s">
        <v>146</v>
      </c>
      <c r="AU412" s="146" t="s">
        <v>86</v>
      </c>
      <c r="AV412" s="12" t="s">
        <v>84</v>
      </c>
      <c r="AW412" s="12" t="s">
        <v>5</v>
      </c>
      <c r="AX412" s="12" t="s">
        <v>76</v>
      </c>
      <c r="AY412" s="146" t="s">
        <v>136</v>
      </c>
    </row>
    <row r="413" spans="2:65" s="13" customFormat="1">
      <c r="B413" s="150"/>
      <c r="D413" s="145" t="s">
        <v>146</v>
      </c>
      <c r="E413" s="151" t="s">
        <v>1</v>
      </c>
      <c r="F413" s="152" t="s">
        <v>824</v>
      </c>
      <c r="H413" s="153">
        <v>18.04</v>
      </c>
      <c r="M413" s="150"/>
      <c r="N413" s="154"/>
      <c r="X413" s="155"/>
      <c r="AT413" s="151" t="s">
        <v>146</v>
      </c>
      <c r="AU413" s="151" t="s">
        <v>86</v>
      </c>
      <c r="AV413" s="13" t="s">
        <v>86</v>
      </c>
      <c r="AW413" s="13" t="s">
        <v>5</v>
      </c>
      <c r="AX413" s="13" t="s">
        <v>76</v>
      </c>
      <c r="AY413" s="151" t="s">
        <v>136</v>
      </c>
    </row>
    <row r="414" spans="2:65" s="12" customFormat="1">
      <c r="B414" s="144"/>
      <c r="D414" s="145" t="s">
        <v>146</v>
      </c>
      <c r="E414" s="146" t="s">
        <v>1</v>
      </c>
      <c r="F414" s="147" t="s">
        <v>825</v>
      </c>
      <c r="H414" s="146" t="s">
        <v>1</v>
      </c>
      <c r="M414" s="144"/>
      <c r="N414" s="148"/>
      <c r="X414" s="149"/>
      <c r="AT414" s="146" t="s">
        <v>146</v>
      </c>
      <c r="AU414" s="146" t="s">
        <v>86</v>
      </c>
      <c r="AV414" s="12" t="s">
        <v>84</v>
      </c>
      <c r="AW414" s="12" t="s">
        <v>5</v>
      </c>
      <c r="AX414" s="12" t="s">
        <v>76</v>
      </c>
      <c r="AY414" s="146" t="s">
        <v>136</v>
      </c>
    </row>
    <row r="415" spans="2:65" s="13" customFormat="1">
      <c r="B415" s="150"/>
      <c r="D415" s="145" t="s">
        <v>146</v>
      </c>
      <c r="E415" s="151" t="s">
        <v>1</v>
      </c>
      <c r="F415" s="152" t="s">
        <v>822</v>
      </c>
      <c r="H415" s="153">
        <v>15.77</v>
      </c>
      <c r="M415" s="150"/>
      <c r="N415" s="154"/>
      <c r="X415" s="155"/>
      <c r="AT415" s="151" t="s">
        <v>146</v>
      </c>
      <c r="AU415" s="151" t="s">
        <v>86</v>
      </c>
      <c r="AV415" s="13" t="s">
        <v>86</v>
      </c>
      <c r="AW415" s="13" t="s">
        <v>5</v>
      </c>
      <c r="AX415" s="13" t="s">
        <v>76</v>
      </c>
      <c r="AY415" s="151" t="s">
        <v>136</v>
      </c>
    </row>
    <row r="416" spans="2:65" s="12" customFormat="1">
      <c r="B416" s="144"/>
      <c r="D416" s="145" t="s">
        <v>146</v>
      </c>
      <c r="E416" s="146" t="s">
        <v>1</v>
      </c>
      <c r="F416" s="147" t="s">
        <v>826</v>
      </c>
      <c r="H416" s="146" t="s">
        <v>1</v>
      </c>
      <c r="M416" s="144"/>
      <c r="N416" s="148"/>
      <c r="X416" s="149"/>
      <c r="AT416" s="146" t="s">
        <v>146</v>
      </c>
      <c r="AU416" s="146" t="s">
        <v>86</v>
      </c>
      <c r="AV416" s="12" t="s">
        <v>84</v>
      </c>
      <c r="AW416" s="12" t="s">
        <v>5</v>
      </c>
      <c r="AX416" s="12" t="s">
        <v>76</v>
      </c>
      <c r="AY416" s="146" t="s">
        <v>136</v>
      </c>
    </row>
    <row r="417" spans="2:51" s="13" customFormat="1">
      <c r="B417" s="150"/>
      <c r="D417" s="145" t="s">
        <v>146</v>
      </c>
      <c r="E417" s="151" t="s">
        <v>1</v>
      </c>
      <c r="F417" s="152" t="s">
        <v>824</v>
      </c>
      <c r="H417" s="153">
        <v>18.04</v>
      </c>
      <c r="M417" s="150"/>
      <c r="N417" s="154"/>
      <c r="X417" s="155"/>
      <c r="AT417" s="151" t="s">
        <v>146</v>
      </c>
      <c r="AU417" s="151" t="s">
        <v>86</v>
      </c>
      <c r="AV417" s="13" t="s">
        <v>86</v>
      </c>
      <c r="AW417" s="13" t="s">
        <v>5</v>
      </c>
      <c r="AX417" s="13" t="s">
        <v>76</v>
      </c>
      <c r="AY417" s="151" t="s">
        <v>136</v>
      </c>
    </row>
    <row r="418" spans="2:51" s="12" customFormat="1">
      <c r="B418" s="144"/>
      <c r="D418" s="145" t="s">
        <v>146</v>
      </c>
      <c r="E418" s="146" t="s">
        <v>1</v>
      </c>
      <c r="F418" s="147" t="s">
        <v>827</v>
      </c>
      <c r="H418" s="146" t="s">
        <v>1</v>
      </c>
      <c r="M418" s="144"/>
      <c r="N418" s="148"/>
      <c r="X418" s="149"/>
      <c r="AT418" s="146" t="s">
        <v>146</v>
      </c>
      <c r="AU418" s="146" t="s">
        <v>86</v>
      </c>
      <c r="AV418" s="12" t="s">
        <v>84</v>
      </c>
      <c r="AW418" s="12" t="s">
        <v>5</v>
      </c>
      <c r="AX418" s="12" t="s">
        <v>76</v>
      </c>
      <c r="AY418" s="146" t="s">
        <v>136</v>
      </c>
    </row>
    <row r="419" spans="2:51" s="13" customFormat="1">
      <c r="B419" s="150"/>
      <c r="D419" s="145" t="s">
        <v>146</v>
      </c>
      <c r="E419" s="151" t="s">
        <v>1</v>
      </c>
      <c r="F419" s="152" t="s">
        <v>828</v>
      </c>
      <c r="H419" s="153">
        <v>213.542</v>
      </c>
      <c r="M419" s="150"/>
      <c r="N419" s="154"/>
      <c r="X419" s="155"/>
      <c r="AT419" s="151" t="s">
        <v>146</v>
      </c>
      <c r="AU419" s="151" t="s">
        <v>86</v>
      </c>
      <c r="AV419" s="13" t="s">
        <v>86</v>
      </c>
      <c r="AW419" s="13" t="s">
        <v>5</v>
      </c>
      <c r="AX419" s="13" t="s">
        <v>76</v>
      </c>
      <c r="AY419" s="151" t="s">
        <v>136</v>
      </c>
    </row>
    <row r="420" spans="2:51" s="12" customFormat="1">
      <c r="B420" s="144"/>
      <c r="D420" s="145" t="s">
        <v>146</v>
      </c>
      <c r="E420" s="146" t="s">
        <v>1</v>
      </c>
      <c r="F420" s="147" t="s">
        <v>829</v>
      </c>
      <c r="H420" s="146" t="s">
        <v>1</v>
      </c>
      <c r="M420" s="144"/>
      <c r="N420" s="148"/>
      <c r="X420" s="149"/>
      <c r="AT420" s="146" t="s">
        <v>146</v>
      </c>
      <c r="AU420" s="146" t="s">
        <v>86</v>
      </c>
      <c r="AV420" s="12" t="s">
        <v>84</v>
      </c>
      <c r="AW420" s="12" t="s">
        <v>5</v>
      </c>
      <c r="AX420" s="12" t="s">
        <v>76</v>
      </c>
      <c r="AY420" s="146" t="s">
        <v>136</v>
      </c>
    </row>
    <row r="421" spans="2:51" s="13" customFormat="1">
      <c r="B421" s="150"/>
      <c r="D421" s="145" t="s">
        <v>146</v>
      </c>
      <c r="E421" s="151" t="s">
        <v>1</v>
      </c>
      <c r="F421" s="152" t="s">
        <v>830</v>
      </c>
      <c r="H421" s="153">
        <v>128.44</v>
      </c>
      <c r="M421" s="150"/>
      <c r="N421" s="154"/>
      <c r="X421" s="155"/>
      <c r="AT421" s="151" t="s">
        <v>146</v>
      </c>
      <c r="AU421" s="151" t="s">
        <v>86</v>
      </c>
      <c r="AV421" s="13" t="s">
        <v>86</v>
      </c>
      <c r="AW421" s="13" t="s">
        <v>5</v>
      </c>
      <c r="AX421" s="13" t="s">
        <v>76</v>
      </c>
      <c r="AY421" s="151" t="s">
        <v>136</v>
      </c>
    </row>
    <row r="422" spans="2:51" s="12" customFormat="1">
      <c r="B422" s="144"/>
      <c r="D422" s="145" t="s">
        <v>146</v>
      </c>
      <c r="E422" s="146" t="s">
        <v>1</v>
      </c>
      <c r="F422" s="147" t="s">
        <v>831</v>
      </c>
      <c r="H422" s="146" t="s">
        <v>1</v>
      </c>
      <c r="M422" s="144"/>
      <c r="N422" s="148"/>
      <c r="X422" s="149"/>
      <c r="AT422" s="146" t="s">
        <v>146</v>
      </c>
      <c r="AU422" s="146" t="s">
        <v>86</v>
      </c>
      <c r="AV422" s="12" t="s">
        <v>84</v>
      </c>
      <c r="AW422" s="12" t="s">
        <v>5</v>
      </c>
      <c r="AX422" s="12" t="s">
        <v>76</v>
      </c>
      <c r="AY422" s="146" t="s">
        <v>136</v>
      </c>
    </row>
    <row r="423" spans="2:51" s="13" customFormat="1">
      <c r="B423" s="150"/>
      <c r="D423" s="145" t="s">
        <v>146</v>
      </c>
      <c r="E423" s="151" t="s">
        <v>1</v>
      </c>
      <c r="F423" s="152" t="s">
        <v>830</v>
      </c>
      <c r="H423" s="153">
        <v>128.44</v>
      </c>
      <c r="M423" s="150"/>
      <c r="N423" s="154"/>
      <c r="X423" s="155"/>
      <c r="AT423" s="151" t="s">
        <v>146</v>
      </c>
      <c r="AU423" s="151" t="s">
        <v>86</v>
      </c>
      <c r="AV423" s="13" t="s">
        <v>86</v>
      </c>
      <c r="AW423" s="13" t="s">
        <v>5</v>
      </c>
      <c r="AX423" s="13" t="s">
        <v>76</v>
      </c>
      <c r="AY423" s="151" t="s">
        <v>136</v>
      </c>
    </row>
    <row r="424" spans="2:51" s="12" customFormat="1">
      <c r="B424" s="144"/>
      <c r="D424" s="145" t="s">
        <v>146</v>
      </c>
      <c r="E424" s="146" t="s">
        <v>1</v>
      </c>
      <c r="F424" s="147" t="s">
        <v>832</v>
      </c>
      <c r="H424" s="146" t="s">
        <v>1</v>
      </c>
      <c r="M424" s="144"/>
      <c r="N424" s="148"/>
      <c r="X424" s="149"/>
      <c r="AT424" s="146" t="s">
        <v>146</v>
      </c>
      <c r="AU424" s="146" t="s">
        <v>86</v>
      </c>
      <c r="AV424" s="12" t="s">
        <v>84</v>
      </c>
      <c r="AW424" s="12" t="s">
        <v>5</v>
      </c>
      <c r="AX424" s="12" t="s">
        <v>76</v>
      </c>
      <c r="AY424" s="146" t="s">
        <v>136</v>
      </c>
    </row>
    <row r="425" spans="2:51" s="13" customFormat="1">
      <c r="B425" s="150"/>
      <c r="D425" s="145" t="s">
        <v>146</v>
      </c>
      <c r="E425" s="151" t="s">
        <v>1</v>
      </c>
      <c r="F425" s="152" t="s">
        <v>828</v>
      </c>
      <c r="H425" s="153">
        <v>213.542</v>
      </c>
      <c r="M425" s="150"/>
      <c r="N425" s="154"/>
      <c r="X425" s="155"/>
      <c r="AT425" s="151" t="s">
        <v>146</v>
      </c>
      <c r="AU425" s="151" t="s">
        <v>86</v>
      </c>
      <c r="AV425" s="13" t="s">
        <v>86</v>
      </c>
      <c r="AW425" s="13" t="s">
        <v>5</v>
      </c>
      <c r="AX425" s="13" t="s">
        <v>76</v>
      </c>
      <c r="AY425" s="151" t="s">
        <v>136</v>
      </c>
    </row>
    <row r="426" spans="2:51" s="12" customFormat="1">
      <c r="B426" s="144"/>
      <c r="D426" s="145" t="s">
        <v>146</v>
      </c>
      <c r="E426" s="146" t="s">
        <v>1</v>
      </c>
      <c r="F426" s="147" t="s">
        <v>833</v>
      </c>
      <c r="H426" s="146" t="s">
        <v>1</v>
      </c>
      <c r="M426" s="144"/>
      <c r="N426" s="148"/>
      <c r="X426" s="149"/>
      <c r="AT426" s="146" t="s">
        <v>146</v>
      </c>
      <c r="AU426" s="146" t="s">
        <v>86</v>
      </c>
      <c r="AV426" s="12" t="s">
        <v>84</v>
      </c>
      <c r="AW426" s="12" t="s">
        <v>5</v>
      </c>
      <c r="AX426" s="12" t="s">
        <v>76</v>
      </c>
      <c r="AY426" s="146" t="s">
        <v>136</v>
      </c>
    </row>
    <row r="427" spans="2:51" s="13" customFormat="1">
      <c r="B427" s="150"/>
      <c r="D427" s="145" t="s">
        <v>146</v>
      </c>
      <c r="E427" s="151" t="s">
        <v>1</v>
      </c>
      <c r="F427" s="152" t="s">
        <v>834</v>
      </c>
      <c r="H427" s="153">
        <v>126.59</v>
      </c>
      <c r="M427" s="150"/>
      <c r="N427" s="154"/>
      <c r="X427" s="155"/>
      <c r="AT427" s="151" t="s">
        <v>146</v>
      </c>
      <c r="AU427" s="151" t="s">
        <v>86</v>
      </c>
      <c r="AV427" s="13" t="s">
        <v>86</v>
      </c>
      <c r="AW427" s="13" t="s">
        <v>5</v>
      </c>
      <c r="AX427" s="13" t="s">
        <v>76</v>
      </c>
      <c r="AY427" s="151" t="s">
        <v>136</v>
      </c>
    </row>
    <row r="428" spans="2:51" s="14" customFormat="1">
      <c r="B428" s="156"/>
      <c r="D428" s="145" t="s">
        <v>146</v>
      </c>
      <c r="E428" s="157" t="s">
        <v>1</v>
      </c>
      <c r="F428" s="158" t="s">
        <v>158</v>
      </c>
      <c r="H428" s="159">
        <v>973.64200000000005</v>
      </c>
      <c r="M428" s="156"/>
      <c r="N428" s="160"/>
      <c r="X428" s="161"/>
      <c r="AT428" s="157" t="s">
        <v>146</v>
      </c>
      <c r="AU428" s="157" t="s">
        <v>86</v>
      </c>
      <c r="AV428" s="14" t="s">
        <v>144</v>
      </c>
      <c r="AW428" s="14" t="s">
        <v>5</v>
      </c>
      <c r="AX428" s="14" t="s">
        <v>84</v>
      </c>
      <c r="AY428" s="157" t="s">
        <v>136</v>
      </c>
    </row>
    <row r="429" spans="2:51" s="1" customFormat="1">
      <c r="B429" s="29"/>
      <c r="D429" s="145" t="s">
        <v>223</v>
      </c>
      <c r="F429" s="168" t="s">
        <v>835</v>
      </c>
      <c r="M429" s="29"/>
      <c r="N429" s="169"/>
      <c r="X429" s="53"/>
      <c r="AU429" s="17" t="s">
        <v>86</v>
      </c>
    </row>
    <row r="430" spans="2:51" s="1" customFormat="1">
      <c r="B430" s="29"/>
      <c r="D430" s="145" t="s">
        <v>223</v>
      </c>
      <c r="F430" s="170" t="s">
        <v>733</v>
      </c>
      <c r="H430" s="171">
        <v>0</v>
      </c>
      <c r="M430" s="29"/>
      <c r="N430" s="169"/>
      <c r="X430" s="53"/>
      <c r="AU430" s="17" t="s">
        <v>86</v>
      </c>
    </row>
    <row r="431" spans="2:51" s="1" customFormat="1">
      <c r="B431" s="29"/>
      <c r="D431" s="145" t="s">
        <v>223</v>
      </c>
      <c r="F431" s="170" t="s">
        <v>836</v>
      </c>
      <c r="H431" s="171">
        <v>70.468000000000004</v>
      </c>
      <c r="M431" s="29"/>
      <c r="N431" s="169"/>
      <c r="X431" s="53"/>
      <c r="AU431" s="17" t="s">
        <v>86</v>
      </c>
    </row>
    <row r="432" spans="2:51" s="1" customFormat="1">
      <c r="B432" s="29"/>
      <c r="D432" s="145" t="s">
        <v>223</v>
      </c>
      <c r="F432" s="170" t="s">
        <v>158</v>
      </c>
      <c r="H432" s="171">
        <v>70.468000000000004</v>
      </c>
      <c r="M432" s="29"/>
      <c r="N432" s="169"/>
      <c r="X432" s="53"/>
      <c r="AU432" s="17" t="s">
        <v>86</v>
      </c>
    </row>
    <row r="433" spans="2:65" s="1" customFormat="1">
      <c r="B433" s="29"/>
      <c r="D433" s="145" t="s">
        <v>223</v>
      </c>
      <c r="F433" s="168" t="s">
        <v>837</v>
      </c>
      <c r="M433" s="29"/>
      <c r="N433" s="169"/>
      <c r="X433" s="53"/>
      <c r="AU433" s="17" t="s">
        <v>86</v>
      </c>
    </row>
    <row r="434" spans="2:65" s="1" customFormat="1">
      <c r="B434" s="29"/>
      <c r="D434" s="145" t="s">
        <v>223</v>
      </c>
      <c r="F434" s="170" t="s">
        <v>733</v>
      </c>
      <c r="H434" s="171">
        <v>0</v>
      </c>
      <c r="M434" s="29"/>
      <c r="N434" s="169"/>
      <c r="X434" s="53"/>
      <c r="AU434" s="17" t="s">
        <v>86</v>
      </c>
    </row>
    <row r="435" spans="2:65" s="1" customFormat="1">
      <c r="B435" s="29"/>
      <c r="D435" s="145" t="s">
        <v>223</v>
      </c>
      <c r="F435" s="170" t="s">
        <v>147</v>
      </c>
      <c r="H435" s="171">
        <v>0</v>
      </c>
      <c r="M435" s="29"/>
      <c r="N435" s="169"/>
      <c r="X435" s="53"/>
      <c r="AU435" s="17" t="s">
        <v>86</v>
      </c>
    </row>
    <row r="436" spans="2:65" s="1" customFormat="1">
      <c r="B436" s="29"/>
      <c r="D436" s="145" t="s">
        <v>223</v>
      </c>
      <c r="F436" s="170" t="s">
        <v>76</v>
      </c>
      <c r="H436" s="171">
        <v>0</v>
      </c>
      <c r="M436" s="29"/>
      <c r="N436" s="169"/>
      <c r="X436" s="53"/>
      <c r="AU436" s="17" t="s">
        <v>86</v>
      </c>
    </row>
    <row r="437" spans="2:65" s="1" customFormat="1">
      <c r="B437" s="29"/>
      <c r="D437" s="145" t="s">
        <v>223</v>
      </c>
      <c r="F437" s="170" t="s">
        <v>150</v>
      </c>
      <c r="H437" s="171">
        <v>0</v>
      </c>
      <c r="M437" s="29"/>
      <c r="N437" s="169"/>
      <c r="X437" s="53"/>
      <c r="AU437" s="17" t="s">
        <v>86</v>
      </c>
    </row>
    <row r="438" spans="2:65" s="1" customFormat="1">
      <c r="B438" s="29"/>
      <c r="D438" s="145" t="s">
        <v>223</v>
      </c>
      <c r="F438" s="170" t="s">
        <v>76</v>
      </c>
      <c r="H438" s="171">
        <v>0</v>
      </c>
      <c r="M438" s="29"/>
      <c r="N438" s="169"/>
      <c r="X438" s="53"/>
      <c r="AU438" s="17" t="s">
        <v>86</v>
      </c>
    </row>
    <row r="439" spans="2:65" s="1" customFormat="1">
      <c r="B439" s="29"/>
      <c r="D439" s="145" t="s">
        <v>223</v>
      </c>
      <c r="F439" s="170" t="s">
        <v>152</v>
      </c>
      <c r="H439" s="171">
        <v>0</v>
      </c>
      <c r="M439" s="29"/>
      <c r="N439" s="169"/>
      <c r="X439" s="53"/>
      <c r="AU439" s="17" t="s">
        <v>86</v>
      </c>
    </row>
    <row r="440" spans="2:65" s="1" customFormat="1">
      <c r="B440" s="29"/>
      <c r="D440" s="145" t="s">
        <v>223</v>
      </c>
      <c r="F440" s="170" t="s">
        <v>838</v>
      </c>
      <c r="H440" s="171">
        <v>25</v>
      </c>
      <c r="M440" s="29"/>
      <c r="N440" s="169"/>
      <c r="X440" s="53"/>
      <c r="AU440" s="17" t="s">
        <v>86</v>
      </c>
    </row>
    <row r="441" spans="2:65" s="1" customFormat="1">
      <c r="B441" s="29"/>
      <c r="D441" s="145" t="s">
        <v>223</v>
      </c>
      <c r="F441" s="170" t="s">
        <v>154</v>
      </c>
      <c r="H441" s="171">
        <v>0</v>
      </c>
      <c r="M441" s="29"/>
      <c r="N441" s="169"/>
      <c r="X441" s="53"/>
      <c r="AU441" s="17" t="s">
        <v>86</v>
      </c>
    </row>
    <row r="442" spans="2:65" s="1" customFormat="1">
      <c r="B442" s="29"/>
      <c r="D442" s="145" t="s">
        <v>223</v>
      </c>
      <c r="F442" s="170" t="s">
        <v>76</v>
      </c>
      <c r="H442" s="171">
        <v>0</v>
      </c>
      <c r="M442" s="29"/>
      <c r="N442" s="169"/>
      <c r="X442" s="53"/>
      <c r="AU442" s="17" t="s">
        <v>86</v>
      </c>
    </row>
    <row r="443" spans="2:65" s="1" customFormat="1">
      <c r="B443" s="29"/>
      <c r="D443" s="145" t="s">
        <v>223</v>
      </c>
      <c r="F443" s="170" t="s">
        <v>158</v>
      </c>
      <c r="H443" s="171">
        <v>25</v>
      </c>
      <c r="M443" s="29"/>
      <c r="N443" s="169"/>
      <c r="X443" s="53"/>
      <c r="AU443" s="17" t="s">
        <v>86</v>
      </c>
    </row>
    <row r="444" spans="2:65" s="1" customFormat="1" ht="21.75" customHeight="1">
      <c r="B444" s="29"/>
      <c r="C444" s="181" t="s">
        <v>329</v>
      </c>
      <c r="D444" s="181" t="s">
        <v>494</v>
      </c>
      <c r="E444" s="182" t="s">
        <v>839</v>
      </c>
      <c r="F444" s="183" t="s">
        <v>840</v>
      </c>
      <c r="G444" s="184" t="s">
        <v>286</v>
      </c>
      <c r="H444" s="185">
        <v>26.25</v>
      </c>
      <c r="I444" s="186">
        <v>0</v>
      </c>
      <c r="J444" s="187"/>
      <c r="K444" s="186">
        <f>ROUND(P444*H444,2)</f>
        <v>0</v>
      </c>
      <c r="L444" s="183" t="s">
        <v>1</v>
      </c>
      <c r="M444" s="188"/>
      <c r="N444" s="189" t="s">
        <v>1</v>
      </c>
      <c r="O444" s="138" t="s">
        <v>39</v>
      </c>
      <c r="P444" s="139">
        <f>I444+J444</f>
        <v>0</v>
      </c>
      <c r="Q444" s="139">
        <f>ROUND(I444*H444,2)</f>
        <v>0</v>
      </c>
      <c r="R444" s="139">
        <f>ROUND(J444*H444,2)</f>
        <v>0</v>
      </c>
      <c r="S444" s="140">
        <v>0</v>
      </c>
      <c r="T444" s="140">
        <f>S444*H444</f>
        <v>0</v>
      </c>
      <c r="U444" s="140">
        <v>2.0000000000000001E-4</v>
      </c>
      <c r="V444" s="140">
        <f>U444*H444</f>
        <v>5.2500000000000003E-3</v>
      </c>
      <c r="W444" s="140">
        <v>0</v>
      </c>
      <c r="X444" s="141">
        <f>W444*H444</f>
        <v>0</v>
      </c>
      <c r="AR444" s="142" t="s">
        <v>306</v>
      </c>
      <c r="AT444" s="142" t="s">
        <v>494</v>
      </c>
      <c r="AU444" s="142" t="s">
        <v>86</v>
      </c>
      <c r="AY444" s="17" t="s">
        <v>136</v>
      </c>
      <c r="BE444" s="143">
        <f>IF(O444="základní",K444,0)</f>
        <v>0</v>
      </c>
      <c r="BF444" s="143">
        <f>IF(O444="snížená",K444,0)</f>
        <v>0</v>
      </c>
      <c r="BG444" s="143">
        <f>IF(O444="zákl. přenesená",K444,0)</f>
        <v>0</v>
      </c>
      <c r="BH444" s="143">
        <f>IF(O444="sníž. přenesená",K444,0)</f>
        <v>0</v>
      </c>
      <c r="BI444" s="143">
        <f>IF(O444="nulová",K444,0)</f>
        <v>0</v>
      </c>
      <c r="BJ444" s="17" t="s">
        <v>84</v>
      </c>
      <c r="BK444" s="143">
        <f>ROUND(P444*H444,2)</f>
        <v>0</v>
      </c>
      <c r="BL444" s="17" t="s">
        <v>144</v>
      </c>
      <c r="BM444" s="142" t="s">
        <v>841</v>
      </c>
    </row>
    <row r="445" spans="2:65" s="12" customFormat="1">
      <c r="B445" s="144"/>
      <c r="D445" s="145" t="s">
        <v>146</v>
      </c>
      <c r="E445" s="146" t="s">
        <v>1</v>
      </c>
      <c r="F445" s="147" t="s">
        <v>820</v>
      </c>
      <c r="H445" s="146" t="s">
        <v>1</v>
      </c>
      <c r="M445" s="144"/>
      <c r="N445" s="148"/>
      <c r="X445" s="149"/>
      <c r="AT445" s="146" t="s">
        <v>146</v>
      </c>
      <c r="AU445" s="146" t="s">
        <v>86</v>
      </c>
      <c r="AV445" s="12" t="s">
        <v>84</v>
      </c>
      <c r="AW445" s="12" t="s">
        <v>5</v>
      </c>
      <c r="AX445" s="12" t="s">
        <v>76</v>
      </c>
      <c r="AY445" s="146" t="s">
        <v>136</v>
      </c>
    </row>
    <row r="446" spans="2:65" s="13" customFormat="1">
      <c r="B446" s="150"/>
      <c r="D446" s="145" t="s">
        <v>146</v>
      </c>
      <c r="E446" s="151" t="s">
        <v>1</v>
      </c>
      <c r="F446" s="152" t="s">
        <v>712</v>
      </c>
      <c r="H446" s="153">
        <v>25</v>
      </c>
      <c r="M446" s="150"/>
      <c r="N446" s="154"/>
      <c r="X446" s="155"/>
      <c r="AT446" s="151" t="s">
        <v>146</v>
      </c>
      <c r="AU446" s="151" t="s">
        <v>86</v>
      </c>
      <c r="AV446" s="13" t="s">
        <v>86</v>
      </c>
      <c r="AW446" s="13" t="s">
        <v>5</v>
      </c>
      <c r="AX446" s="13" t="s">
        <v>76</v>
      </c>
      <c r="AY446" s="151" t="s">
        <v>136</v>
      </c>
    </row>
    <row r="447" spans="2:65" s="14" customFormat="1">
      <c r="B447" s="156"/>
      <c r="D447" s="145" t="s">
        <v>146</v>
      </c>
      <c r="E447" s="157" t="s">
        <v>1</v>
      </c>
      <c r="F447" s="158" t="s">
        <v>158</v>
      </c>
      <c r="H447" s="159">
        <v>25</v>
      </c>
      <c r="M447" s="156"/>
      <c r="N447" s="160"/>
      <c r="X447" s="161"/>
      <c r="AT447" s="157" t="s">
        <v>146</v>
      </c>
      <c r="AU447" s="157" t="s">
        <v>86</v>
      </c>
      <c r="AV447" s="14" t="s">
        <v>144</v>
      </c>
      <c r="AW447" s="14" t="s">
        <v>5</v>
      </c>
      <c r="AX447" s="14" t="s">
        <v>84</v>
      </c>
      <c r="AY447" s="157" t="s">
        <v>136</v>
      </c>
    </row>
    <row r="448" spans="2:65" s="1" customFormat="1">
      <c r="B448" s="29"/>
      <c r="D448" s="145" t="s">
        <v>223</v>
      </c>
      <c r="F448" s="168" t="s">
        <v>837</v>
      </c>
      <c r="M448" s="29"/>
      <c r="N448" s="169"/>
      <c r="X448" s="53"/>
      <c r="AU448" s="17" t="s">
        <v>86</v>
      </c>
    </row>
    <row r="449" spans="2:65" s="1" customFormat="1">
      <c r="B449" s="29"/>
      <c r="D449" s="145" t="s">
        <v>223</v>
      </c>
      <c r="F449" s="170" t="s">
        <v>733</v>
      </c>
      <c r="H449" s="171">
        <v>0</v>
      </c>
      <c r="M449" s="29"/>
      <c r="N449" s="169"/>
      <c r="X449" s="53"/>
      <c r="AU449" s="17" t="s">
        <v>86</v>
      </c>
    </row>
    <row r="450" spans="2:65" s="1" customFormat="1">
      <c r="B450" s="29"/>
      <c r="D450" s="145" t="s">
        <v>223</v>
      </c>
      <c r="F450" s="170" t="s">
        <v>147</v>
      </c>
      <c r="H450" s="171">
        <v>0</v>
      </c>
      <c r="M450" s="29"/>
      <c r="N450" s="169"/>
      <c r="X450" s="53"/>
      <c r="AU450" s="17" t="s">
        <v>86</v>
      </c>
    </row>
    <row r="451" spans="2:65" s="1" customFormat="1">
      <c r="B451" s="29"/>
      <c r="D451" s="145" t="s">
        <v>223</v>
      </c>
      <c r="F451" s="170" t="s">
        <v>76</v>
      </c>
      <c r="H451" s="171">
        <v>0</v>
      </c>
      <c r="M451" s="29"/>
      <c r="N451" s="169"/>
      <c r="X451" s="53"/>
      <c r="AU451" s="17" t="s">
        <v>86</v>
      </c>
    </row>
    <row r="452" spans="2:65" s="1" customFormat="1">
      <c r="B452" s="29"/>
      <c r="D452" s="145" t="s">
        <v>223</v>
      </c>
      <c r="F452" s="170" t="s">
        <v>150</v>
      </c>
      <c r="H452" s="171">
        <v>0</v>
      </c>
      <c r="M452" s="29"/>
      <c r="N452" s="169"/>
      <c r="X452" s="53"/>
      <c r="AU452" s="17" t="s">
        <v>86</v>
      </c>
    </row>
    <row r="453" spans="2:65" s="1" customFormat="1">
      <c r="B453" s="29"/>
      <c r="D453" s="145" t="s">
        <v>223</v>
      </c>
      <c r="F453" s="170" t="s">
        <v>76</v>
      </c>
      <c r="H453" s="171">
        <v>0</v>
      </c>
      <c r="M453" s="29"/>
      <c r="N453" s="169"/>
      <c r="X453" s="53"/>
      <c r="AU453" s="17" t="s">
        <v>86</v>
      </c>
    </row>
    <row r="454" spans="2:65" s="1" customFormat="1">
      <c r="B454" s="29"/>
      <c r="D454" s="145" t="s">
        <v>223</v>
      </c>
      <c r="F454" s="170" t="s">
        <v>152</v>
      </c>
      <c r="H454" s="171">
        <v>0</v>
      </c>
      <c r="M454" s="29"/>
      <c r="N454" s="169"/>
      <c r="X454" s="53"/>
      <c r="AU454" s="17" t="s">
        <v>86</v>
      </c>
    </row>
    <row r="455" spans="2:65" s="1" customFormat="1">
      <c r="B455" s="29"/>
      <c r="D455" s="145" t="s">
        <v>223</v>
      </c>
      <c r="F455" s="170" t="s">
        <v>838</v>
      </c>
      <c r="H455" s="171">
        <v>25</v>
      </c>
      <c r="M455" s="29"/>
      <c r="N455" s="169"/>
      <c r="X455" s="53"/>
      <c r="AU455" s="17" t="s">
        <v>86</v>
      </c>
    </row>
    <row r="456" spans="2:65" s="1" customFormat="1">
      <c r="B456" s="29"/>
      <c r="D456" s="145" t="s">
        <v>223</v>
      </c>
      <c r="F456" s="170" t="s">
        <v>154</v>
      </c>
      <c r="H456" s="171">
        <v>0</v>
      </c>
      <c r="M456" s="29"/>
      <c r="N456" s="169"/>
      <c r="X456" s="53"/>
      <c r="AU456" s="17" t="s">
        <v>86</v>
      </c>
    </row>
    <row r="457" spans="2:65" s="1" customFormat="1">
      <c r="B457" s="29"/>
      <c r="D457" s="145" t="s">
        <v>223</v>
      </c>
      <c r="F457" s="170" t="s">
        <v>76</v>
      </c>
      <c r="H457" s="171">
        <v>0</v>
      </c>
      <c r="M457" s="29"/>
      <c r="N457" s="169"/>
      <c r="X457" s="53"/>
      <c r="AU457" s="17" t="s">
        <v>86</v>
      </c>
    </row>
    <row r="458" spans="2:65" s="1" customFormat="1">
      <c r="B458" s="29"/>
      <c r="D458" s="145" t="s">
        <v>223</v>
      </c>
      <c r="F458" s="170" t="s">
        <v>158</v>
      </c>
      <c r="H458" s="171">
        <v>25</v>
      </c>
      <c r="M458" s="29"/>
      <c r="N458" s="169"/>
      <c r="X458" s="53"/>
      <c r="AU458" s="17" t="s">
        <v>86</v>
      </c>
    </row>
    <row r="459" spans="2:65" s="13" customFormat="1">
      <c r="B459" s="150"/>
      <c r="D459" s="145" t="s">
        <v>146</v>
      </c>
      <c r="F459" s="152" t="s">
        <v>842</v>
      </c>
      <c r="H459" s="153">
        <v>26.25</v>
      </c>
      <c r="M459" s="150"/>
      <c r="N459" s="154"/>
      <c r="X459" s="155"/>
      <c r="AT459" s="151" t="s">
        <v>146</v>
      </c>
      <c r="AU459" s="151" t="s">
        <v>86</v>
      </c>
      <c r="AV459" s="13" t="s">
        <v>86</v>
      </c>
      <c r="AW459" s="13" t="s">
        <v>4</v>
      </c>
      <c r="AX459" s="13" t="s">
        <v>84</v>
      </c>
      <c r="AY459" s="151" t="s">
        <v>136</v>
      </c>
    </row>
    <row r="460" spans="2:65" s="1" customFormat="1" ht="24.2" customHeight="1">
      <c r="B460" s="29"/>
      <c r="C460" s="181" t="s">
        <v>9</v>
      </c>
      <c r="D460" s="181" t="s">
        <v>494</v>
      </c>
      <c r="E460" s="182" t="s">
        <v>843</v>
      </c>
      <c r="F460" s="183" t="s">
        <v>844</v>
      </c>
      <c r="G460" s="184" t="s">
        <v>286</v>
      </c>
      <c r="H460" s="185">
        <v>317.15300000000002</v>
      </c>
      <c r="I460" s="186">
        <v>0</v>
      </c>
      <c r="J460" s="187"/>
      <c r="K460" s="186">
        <f>ROUND(P460*H460,2)</f>
        <v>0</v>
      </c>
      <c r="L460" s="183" t="s">
        <v>845</v>
      </c>
      <c r="M460" s="188"/>
      <c r="N460" s="189" t="s">
        <v>1</v>
      </c>
      <c r="O460" s="138" t="s">
        <v>39</v>
      </c>
      <c r="P460" s="139">
        <f>I460+J460</f>
        <v>0</v>
      </c>
      <c r="Q460" s="139">
        <f>ROUND(I460*H460,2)</f>
        <v>0</v>
      </c>
      <c r="R460" s="139">
        <f>ROUND(J460*H460,2)</f>
        <v>0</v>
      </c>
      <c r="S460" s="140">
        <v>0</v>
      </c>
      <c r="T460" s="140">
        <f>S460*H460</f>
        <v>0</v>
      </c>
      <c r="U460" s="140">
        <v>3.0000000000000001E-5</v>
      </c>
      <c r="V460" s="140">
        <f>U460*H460</f>
        <v>9.5145900000000016E-3</v>
      </c>
      <c r="W460" s="140">
        <v>0</v>
      </c>
      <c r="X460" s="141">
        <f>W460*H460</f>
        <v>0</v>
      </c>
      <c r="AR460" s="142" t="s">
        <v>306</v>
      </c>
      <c r="AT460" s="142" t="s">
        <v>494</v>
      </c>
      <c r="AU460" s="142" t="s">
        <v>86</v>
      </c>
      <c r="AY460" s="17" t="s">
        <v>136</v>
      </c>
      <c r="BE460" s="143">
        <f>IF(O460="základní",K460,0)</f>
        <v>0</v>
      </c>
      <c r="BF460" s="143">
        <f>IF(O460="snížená",K460,0)</f>
        <v>0</v>
      </c>
      <c r="BG460" s="143">
        <f>IF(O460="zákl. přenesená",K460,0)</f>
        <v>0</v>
      </c>
      <c r="BH460" s="143">
        <f>IF(O460="sníž. přenesená",K460,0)</f>
        <v>0</v>
      </c>
      <c r="BI460" s="143">
        <f>IF(O460="nulová",K460,0)</f>
        <v>0</v>
      </c>
      <c r="BJ460" s="17" t="s">
        <v>84</v>
      </c>
      <c r="BK460" s="143">
        <f>ROUND(P460*H460,2)</f>
        <v>0</v>
      </c>
      <c r="BL460" s="17" t="s">
        <v>144</v>
      </c>
      <c r="BM460" s="142" t="s">
        <v>846</v>
      </c>
    </row>
    <row r="461" spans="2:65" s="12" customFormat="1">
      <c r="B461" s="144"/>
      <c r="D461" s="145" t="s">
        <v>146</v>
      </c>
      <c r="E461" s="146" t="s">
        <v>1</v>
      </c>
      <c r="F461" s="147" t="s">
        <v>819</v>
      </c>
      <c r="H461" s="146" t="s">
        <v>1</v>
      </c>
      <c r="M461" s="144"/>
      <c r="N461" s="148"/>
      <c r="X461" s="149"/>
      <c r="AT461" s="146" t="s">
        <v>146</v>
      </c>
      <c r="AU461" s="146" t="s">
        <v>86</v>
      </c>
      <c r="AV461" s="12" t="s">
        <v>84</v>
      </c>
      <c r="AW461" s="12" t="s">
        <v>5</v>
      </c>
      <c r="AX461" s="12" t="s">
        <v>76</v>
      </c>
      <c r="AY461" s="146" t="s">
        <v>136</v>
      </c>
    </row>
    <row r="462" spans="2:65" s="13" customFormat="1">
      <c r="B462" s="150"/>
      <c r="D462" s="145" t="s">
        <v>146</v>
      </c>
      <c r="E462" s="151" t="s">
        <v>1</v>
      </c>
      <c r="F462" s="152" t="s">
        <v>685</v>
      </c>
      <c r="H462" s="153">
        <v>70.468000000000004</v>
      </c>
      <c r="M462" s="150"/>
      <c r="N462" s="154"/>
      <c r="X462" s="155"/>
      <c r="AT462" s="151" t="s">
        <v>146</v>
      </c>
      <c r="AU462" s="151" t="s">
        <v>86</v>
      </c>
      <c r="AV462" s="13" t="s">
        <v>86</v>
      </c>
      <c r="AW462" s="13" t="s">
        <v>5</v>
      </c>
      <c r="AX462" s="13" t="s">
        <v>76</v>
      </c>
      <c r="AY462" s="151" t="s">
        <v>136</v>
      </c>
    </row>
    <row r="463" spans="2:65" s="12" customFormat="1">
      <c r="B463" s="144"/>
      <c r="D463" s="145" t="s">
        <v>146</v>
      </c>
      <c r="E463" s="146" t="s">
        <v>1</v>
      </c>
      <c r="F463" s="147" t="s">
        <v>823</v>
      </c>
      <c r="H463" s="146" t="s">
        <v>1</v>
      </c>
      <c r="M463" s="144"/>
      <c r="N463" s="148"/>
      <c r="X463" s="149"/>
      <c r="AT463" s="146" t="s">
        <v>146</v>
      </c>
      <c r="AU463" s="146" t="s">
        <v>86</v>
      </c>
      <c r="AV463" s="12" t="s">
        <v>84</v>
      </c>
      <c r="AW463" s="12" t="s">
        <v>5</v>
      </c>
      <c r="AX463" s="12" t="s">
        <v>76</v>
      </c>
      <c r="AY463" s="146" t="s">
        <v>136</v>
      </c>
    </row>
    <row r="464" spans="2:65" s="13" customFormat="1">
      <c r="B464" s="150"/>
      <c r="D464" s="145" t="s">
        <v>146</v>
      </c>
      <c r="E464" s="151" t="s">
        <v>1</v>
      </c>
      <c r="F464" s="152" t="s">
        <v>824</v>
      </c>
      <c r="H464" s="153">
        <v>18.04</v>
      </c>
      <c r="M464" s="150"/>
      <c r="N464" s="154"/>
      <c r="X464" s="155"/>
      <c r="AT464" s="151" t="s">
        <v>146</v>
      </c>
      <c r="AU464" s="151" t="s">
        <v>86</v>
      </c>
      <c r="AV464" s="13" t="s">
        <v>86</v>
      </c>
      <c r="AW464" s="13" t="s">
        <v>5</v>
      </c>
      <c r="AX464" s="13" t="s">
        <v>76</v>
      </c>
      <c r="AY464" s="151" t="s">
        <v>136</v>
      </c>
    </row>
    <row r="465" spans="2:65" s="12" customFormat="1">
      <c r="B465" s="144"/>
      <c r="D465" s="145" t="s">
        <v>146</v>
      </c>
      <c r="E465" s="146" t="s">
        <v>1</v>
      </c>
      <c r="F465" s="147" t="s">
        <v>827</v>
      </c>
      <c r="H465" s="146" t="s">
        <v>1</v>
      </c>
      <c r="M465" s="144"/>
      <c r="N465" s="148"/>
      <c r="X465" s="149"/>
      <c r="AT465" s="146" t="s">
        <v>146</v>
      </c>
      <c r="AU465" s="146" t="s">
        <v>86</v>
      </c>
      <c r="AV465" s="12" t="s">
        <v>84</v>
      </c>
      <c r="AW465" s="12" t="s">
        <v>5</v>
      </c>
      <c r="AX465" s="12" t="s">
        <v>76</v>
      </c>
      <c r="AY465" s="146" t="s">
        <v>136</v>
      </c>
    </row>
    <row r="466" spans="2:65" s="13" customFormat="1">
      <c r="B466" s="150"/>
      <c r="D466" s="145" t="s">
        <v>146</v>
      </c>
      <c r="E466" s="151" t="s">
        <v>1</v>
      </c>
      <c r="F466" s="152" t="s">
        <v>828</v>
      </c>
      <c r="H466" s="153">
        <v>213.542</v>
      </c>
      <c r="M466" s="150"/>
      <c r="N466" s="154"/>
      <c r="X466" s="155"/>
      <c r="AT466" s="151" t="s">
        <v>146</v>
      </c>
      <c r="AU466" s="151" t="s">
        <v>86</v>
      </c>
      <c r="AV466" s="13" t="s">
        <v>86</v>
      </c>
      <c r="AW466" s="13" t="s">
        <v>5</v>
      </c>
      <c r="AX466" s="13" t="s">
        <v>76</v>
      </c>
      <c r="AY466" s="151" t="s">
        <v>136</v>
      </c>
    </row>
    <row r="467" spans="2:65" s="14" customFormat="1">
      <c r="B467" s="156"/>
      <c r="D467" s="145" t="s">
        <v>146</v>
      </c>
      <c r="E467" s="157" t="s">
        <v>1</v>
      </c>
      <c r="F467" s="158" t="s">
        <v>158</v>
      </c>
      <c r="H467" s="159">
        <v>302.05</v>
      </c>
      <c r="M467" s="156"/>
      <c r="N467" s="160"/>
      <c r="X467" s="161"/>
      <c r="AT467" s="157" t="s">
        <v>146</v>
      </c>
      <c r="AU467" s="157" t="s">
        <v>86</v>
      </c>
      <c r="AV467" s="14" t="s">
        <v>144</v>
      </c>
      <c r="AW467" s="14" t="s">
        <v>5</v>
      </c>
      <c r="AX467" s="14" t="s">
        <v>84</v>
      </c>
      <c r="AY467" s="157" t="s">
        <v>136</v>
      </c>
    </row>
    <row r="468" spans="2:65" s="1" customFormat="1">
      <c r="B468" s="29"/>
      <c r="D468" s="145" t="s">
        <v>223</v>
      </c>
      <c r="F468" s="168" t="s">
        <v>835</v>
      </c>
      <c r="M468" s="29"/>
      <c r="N468" s="169"/>
      <c r="X468" s="53"/>
      <c r="AU468" s="17" t="s">
        <v>86</v>
      </c>
    </row>
    <row r="469" spans="2:65" s="1" customFormat="1">
      <c r="B469" s="29"/>
      <c r="D469" s="145" t="s">
        <v>223</v>
      </c>
      <c r="F469" s="170" t="s">
        <v>733</v>
      </c>
      <c r="H469" s="171">
        <v>0</v>
      </c>
      <c r="M469" s="29"/>
      <c r="N469" s="169"/>
      <c r="X469" s="53"/>
      <c r="AU469" s="17" t="s">
        <v>86</v>
      </c>
    </row>
    <row r="470" spans="2:65" s="1" customFormat="1">
      <c r="B470" s="29"/>
      <c r="D470" s="145" t="s">
        <v>223</v>
      </c>
      <c r="F470" s="170" t="s">
        <v>836</v>
      </c>
      <c r="H470" s="171">
        <v>70.468000000000004</v>
      </c>
      <c r="M470" s="29"/>
      <c r="N470" s="169"/>
      <c r="X470" s="53"/>
      <c r="AU470" s="17" t="s">
        <v>86</v>
      </c>
    </row>
    <row r="471" spans="2:65" s="1" customFormat="1">
      <c r="B471" s="29"/>
      <c r="D471" s="145" t="s">
        <v>223</v>
      </c>
      <c r="F471" s="170" t="s">
        <v>158</v>
      </c>
      <c r="H471" s="171">
        <v>70.468000000000004</v>
      </c>
      <c r="M471" s="29"/>
      <c r="N471" s="169"/>
      <c r="X471" s="53"/>
      <c r="AU471" s="17" t="s">
        <v>86</v>
      </c>
    </row>
    <row r="472" spans="2:65" s="13" customFormat="1">
      <c r="B472" s="150"/>
      <c r="D472" s="145" t="s">
        <v>146</v>
      </c>
      <c r="F472" s="152" t="s">
        <v>847</v>
      </c>
      <c r="H472" s="153">
        <v>317.15300000000002</v>
      </c>
      <c r="M472" s="150"/>
      <c r="N472" s="154"/>
      <c r="X472" s="155"/>
      <c r="AT472" s="151" t="s">
        <v>146</v>
      </c>
      <c r="AU472" s="151" t="s">
        <v>86</v>
      </c>
      <c r="AV472" s="13" t="s">
        <v>86</v>
      </c>
      <c r="AW472" s="13" t="s">
        <v>4</v>
      </c>
      <c r="AX472" s="13" t="s">
        <v>84</v>
      </c>
      <c r="AY472" s="151" t="s">
        <v>136</v>
      </c>
    </row>
    <row r="473" spans="2:65" s="1" customFormat="1" ht="24.2" customHeight="1">
      <c r="B473" s="29"/>
      <c r="C473" s="181" t="s">
        <v>340</v>
      </c>
      <c r="D473" s="181" t="s">
        <v>494</v>
      </c>
      <c r="E473" s="182" t="s">
        <v>848</v>
      </c>
      <c r="F473" s="183" t="s">
        <v>849</v>
      </c>
      <c r="G473" s="184" t="s">
        <v>286</v>
      </c>
      <c r="H473" s="185">
        <v>243.161</v>
      </c>
      <c r="I473" s="186">
        <v>0</v>
      </c>
      <c r="J473" s="187"/>
      <c r="K473" s="186">
        <f>ROUND(P473*H473,2)</f>
        <v>0</v>
      </c>
      <c r="L473" s="183" t="s">
        <v>143</v>
      </c>
      <c r="M473" s="188"/>
      <c r="N473" s="189" t="s">
        <v>1</v>
      </c>
      <c r="O473" s="138" t="s">
        <v>39</v>
      </c>
      <c r="P473" s="139">
        <f>I473+J473</f>
        <v>0</v>
      </c>
      <c r="Q473" s="139">
        <f>ROUND(I473*H473,2)</f>
        <v>0</v>
      </c>
      <c r="R473" s="139">
        <f>ROUND(J473*H473,2)</f>
        <v>0</v>
      </c>
      <c r="S473" s="140">
        <v>0</v>
      </c>
      <c r="T473" s="140">
        <f>S473*H473</f>
        <v>0</v>
      </c>
      <c r="U473" s="140">
        <v>4.0000000000000003E-5</v>
      </c>
      <c r="V473" s="140">
        <f>U473*H473</f>
        <v>9.7264400000000011E-3</v>
      </c>
      <c r="W473" s="140">
        <v>0</v>
      </c>
      <c r="X473" s="141">
        <f>W473*H473</f>
        <v>0</v>
      </c>
      <c r="AR473" s="142" t="s">
        <v>306</v>
      </c>
      <c r="AT473" s="142" t="s">
        <v>494</v>
      </c>
      <c r="AU473" s="142" t="s">
        <v>86</v>
      </c>
      <c r="AY473" s="17" t="s">
        <v>136</v>
      </c>
      <c r="BE473" s="143">
        <f>IF(O473="základní",K473,0)</f>
        <v>0</v>
      </c>
      <c r="BF473" s="143">
        <f>IF(O473="snížená",K473,0)</f>
        <v>0</v>
      </c>
      <c r="BG473" s="143">
        <f>IF(O473="zákl. přenesená",K473,0)</f>
        <v>0</v>
      </c>
      <c r="BH473" s="143">
        <f>IF(O473="sníž. přenesená",K473,0)</f>
        <v>0</v>
      </c>
      <c r="BI473" s="143">
        <f>IF(O473="nulová",K473,0)</f>
        <v>0</v>
      </c>
      <c r="BJ473" s="17" t="s">
        <v>84</v>
      </c>
      <c r="BK473" s="143">
        <f>ROUND(P473*H473,2)</f>
        <v>0</v>
      </c>
      <c r="BL473" s="17" t="s">
        <v>144</v>
      </c>
      <c r="BM473" s="142" t="s">
        <v>850</v>
      </c>
    </row>
    <row r="474" spans="2:65" s="12" customFormat="1">
      <c r="B474" s="144"/>
      <c r="D474" s="145" t="s">
        <v>146</v>
      </c>
      <c r="E474" s="146" t="s">
        <v>1</v>
      </c>
      <c r="F474" s="147" t="s">
        <v>826</v>
      </c>
      <c r="H474" s="146" t="s">
        <v>1</v>
      </c>
      <c r="M474" s="144"/>
      <c r="N474" s="148"/>
      <c r="X474" s="149"/>
      <c r="AT474" s="146" t="s">
        <v>146</v>
      </c>
      <c r="AU474" s="146" t="s">
        <v>86</v>
      </c>
      <c r="AV474" s="12" t="s">
        <v>84</v>
      </c>
      <c r="AW474" s="12" t="s">
        <v>5</v>
      </c>
      <c r="AX474" s="12" t="s">
        <v>76</v>
      </c>
      <c r="AY474" s="146" t="s">
        <v>136</v>
      </c>
    </row>
    <row r="475" spans="2:65" s="13" customFormat="1">
      <c r="B475" s="150"/>
      <c r="D475" s="145" t="s">
        <v>146</v>
      </c>
      <c r="E475" s="151" t="s">
        <v>1</v>
      </c>
      <c r="F475" s="152" t="s">
        <v>824</v>
      </c>
      <c r="H475" s="153">
        <v>18.04</v>
      </c>
      <c r="M475" s="150"/>
      <c r="N475" s="154"/>
      <c r="X475" s="155"/>
      <c r="AT475" s="151" t="s">
        <v>146</v>
      </c>
      <c r="AU475" s="151" t="s">
        <v>86</v>
      </c>
      <c r="AV475" s="13" t="s">
        <v>86</v>
      </c>
      <c r="AW475" s="13" t="s">
        <v>5</v>
      </c>
      <c r="AX475" s="13" t="s">
        <v>76</v>
      </c>
      <c r="AY475" s="151" t="s">
        <v>136</v>
      </c>
    </row>
    <row r="476" spans="2:65" s="12" customFormat="1">
      <c r="B476" s="144"/>
      <c r="D476" s="145" t="s">
        <v>146</v>
      </c>
      <c r="E476" s="146" t="s">
        <v>1</v>
      </c>
      <c r="F476" s="147" t="s">
        <v>832</v>
      </c>
      <c r="H476" s="146" t="s">
        <v>1</v>
      </c>
      <c r="M476" s="144"/>
      <c r="N476" s="148"/>
      <c r="X476" s="149"/>
      <c r="AT476" s="146" t="s">
        <v>146</v>
      </c>
      <c r="AU476" s="146" t="s">
        <v>86</v>
      </c>
      <c r="AV476" s="12" t="s">
        <v>84</v>
      </c>
      <c r="AW476" s="12" t="s">
        <v>5</v>
      </c>
      <c r="AX476" s="12" t="s">
        <v>76</v>
      </c>
      <c r="AY476" s="146" t="s">
        <v>136</v>
      </c>
    </row>
    <row r="477" spans="2:65" s="13" customFormat="1">
      <c r="B477" s="150"/>
      <c r="D477" s="145" t="s">
        <v>146</v>
      </c>
      <c r="E477" s="151" t="s">
        <v>1</v>
      </c>
      <c r="F477" s="152" t="s">
        <v>828</v>
      </c>
      <c r="H477" s="153">
        <v>213.542</v>
      </c>
      <c r="M477" s="150"/>
      <c r="N477" s="154"/>
      <c r="X477" s="155"/>
      <c r="AT477" s="151" t="s">
        <v>146</v>
      </c>
      <c r="AU477" s="151" t="s">
        <v>86</v>
      </c>
      <c r="AV477" s="13" t="s">
        <v>86</v>
      </c>
      <c r="AW477" s="13" t="s">
        <v>5</v>
      </c>
      <c r="AX477" s="13" t="s">
        <v>76</v>
      </c>
      <c r="AY477" s="151" t="s">
        <v>136</v>
      </c>
    </row>
    <row r="478" spans="2:65" s="14" customFormat="1">
      <c r="B478" s="156"/>
      <c r="D478" s="145" t="s">
        <v>146</v>
      </c>
      <c r="E478" s="157" t="s">
        <v>1</v>
      </c>
      <c r="F478" s="158" t="s">
        <v>158</v>
      </c>
      <c r="H478" s="159">
        <v>231.58199999999999</v>
      </c>
      <c r="M478" s="156"/>
      <c r="N478" s="160"/>
      <c r="X478" s="161"/>
      <c r="AT478" s="157" t="s">
        <v>146</v>
      </c>
      <c r="AU478" s="157" t="s">
        <v>86</v>
      </c>
      <c r="AV478" s="14" t="s">
        <v>144</v>
      </c>
      <c r="AW478" s="14" t="s">
        <v>5</v>
      </c>
      <c r="AX478" s="14" t="s">
        <v>84</v>
      </c>
      <c r="AY478" s="157" t="s">
        <v>136</v>
      </c>
    </row>
    <row r="479" spans="2:65" s="13" customFormat="1">
      <c r="B479" s="150"/>
      <c r="D479" s="145" t="s">
        <v>146</v>
      </c>
      <c r="F479" s="152" t="s">
        <v>851</v>
      </c>
      <c r="H479" s="153">
        <v>243.161</v>
      </c>
      <c r="M479" s="150"/>
      <c r="N479" s="154"/>
      <c r="X479" s="155"/>
      <c r="AT479" s="151" t="s">
        <v>146</v>
      </c>
      <c r="AU479" s="151" t="s">
        <v>86</v>
      </c>
      <c r="AV479" s="13" t="s">
        <v>86</v>
      </c>
      <c r="AW479" s="13" t="s">
        <v>4</v>
      </c>
      <c r="AX479" s="13" t="s">
        <v>84</v>
      </c>
      <c r="AY479" s="151" t="s">
        <v>136</v>
      </c>
    </row>
    <row r="480" spans="2:65" s="1" customFormat="1" ht="24.2" customHeight="1">
      <c r="B480" s="29"/>
      <c r="C480" s="181" t="s">
        <v>344</v>
      </c>
      <c r="D480" s="181" t="s">
        <v>494</v>
      </c>
      <c r="E480" s="182" t="s">
        <v>852</v>
      </c>
      <c r="F480" s="183" t="s">
        <v>853</v>
      </c>
      <c r="G480" s="184" t="s">
        <v>286</v>
      </c>
      <c r="H480" s="185">
        <v>151.42099999999999</v>
      </c>
      <c r="I480" s="186">
        <v>0</v>
      </c>
      <c r="J480" s="187"/>
      <c r="K480" s="186">
        <f>ROUND(P480*H480,2)</f>
        <v>0</v>
      </c>
      <c r="L480" s="183" t="s">
        <v>143</v>
      </c>
      <c r="M480" s="188"/>
      <c r="N480" s="189" t="s">
        <v>1</v>
      </c>
      <c r="O480" s="138" t="s">
        <v>39</v>
      </c>
      <c r="P480" s="139">
        <f>I480+J480</f>
        <v>0</v>
      </c>
      <c r="Q480" s="139">
        <f>ROUND(I480*H480,2)</f>
        <v>0</v>
      </c>
      <c r="R480" s="139">
        <f>ROUND(J480*H480,2)</f>
        <v>0</v>
      </c>
      <c r="S480" s="140">
        <v>0</v>
      </c>
      <c r="T480" s="140">
        <f>S480*H480</f>
        <v>0</v>
      </c>
      <c r="U480" s="140">
        <v>2.9999999999999997E-4</v>
      </c>
      <c r="V480" s="140">
        <f>U480*H480</f>
        <v>4.5426299999999996E-2</v>
      </c>
      <c r="W480" s="140">
        <v>0</v>
      </c>
      <c r="X480" s="141">
        <f>W480*H480</f>
        <v>0</v>
      </c>
      <c r="AR480" s="142" t="s">
        <v>306</v>
      </c>
      <c r="AT480" s="142" t="s">
        <v>494</v>
      </c>
      <c r="AU480" s="142" t="s">
        <v>86</v>
      </c>
      <c r="AY480" s="17" t="s">
        <v>136</v>
      </c>
      <c r="BE480" s="143">
        <f>IF(O480="základní",K480,0)</f>
        <v>0</v>
      </c>
      <c r="BF480" s="143">
        <f>IF(O480="snížená",K480,0)</f>
        <v>0</v>
      </c>
      <c r="BG480" s="143">
        <f>IF(O480="zákl. přenesená",K480,0)</f>
        <v>0</v>
      </c>
      <c r="BH480" s="143">
        <f>IF(O480="sníž. přenesená",K480,0)</f>
        <v>0</v>
      </c>
      <c r="BI480" s="143">
        <f>IF(O480="nulová",K480,0)</f>
        <v>0</v>
      </c>
      <c r="BJ480" s="17" t="s">
        <v>84</v>
      </c>
      <c r="BK480" s="143">
        <f>ROUND(P480*H480,2)</f>
        <v>0</v>
      </c>
      <c r="BL480" s="17" t="s">
        <v>144</v>
      </c>
      <c r="BM480" s="142" t="s">
        <v>854</v>
      </c>
    </row>
    <row r="481" spans="2:65" s="12" customFormat="1">
      <c r="B481" s="144"/>
      <c r="D481" s="145" t="s">
        <v>146</v>
      </c>
      <c r="E481" s="146" t="s">
        <v>1</v>
      </c>
      <c r="F481" s="147" t="s">
        <v>825</v>
      </c>
      <c r="H481" s="146" t="s">
        <v>1</v>
      </c>
      <c r="M481" s="144"/>
      <c r="N481" s="148"/>
      <c r="X481" s="149"/>
      <c r="AT481" s="146" t="s">
        <v>146</v>
      </c>
      <c r="AU481" s="146" t="s">
        <v>86</v>
      </c>
      <c r="AV481" s="12" t="s">
        <v>84</v>
      </c>
      <c r="AW481" s="12" t="s">
        <v>5</v>
      </c>
      <c r="AX481" s="12" t="s">
        <v>76</v>
      </c>
      <c r="AY481" s="146" t="s">
        <v>136</v>
      </c>
    </row>
    <row r="482" spans="2:65" s="13" customFormat="1">
      <c r="B482" s="150"/>
      <c r="D482" s="145" t="s">
        <v>146</v>
      </c>
      <c r="E482" s="151" t="s">
        <v>1</v>
      </c>
      <c r="F482" s="152" t="s">
        <v>822</v>
      </c>
      <c r="H482" s="153">
        <v>15.77</v>
      </c>
      <c r="M482" s="150"/>
      <c r="N482" s="154"/>
      <c r="X482" s="155"/>
      <c r="AT482" s="151" t="s">
        <v>146</v>
      </c>
      <c r="AU482" s="151" t="s">
        <v>86</v>
      </c>
      <c r="AV482" s="13" t="s">
        <v>86</v>
      </c>
      <c r="AW482" s="13" t="s">
        <v>5</v>
      </c>
      <c r="AX482" s="13" t="s">
        <v>76</v>
      </c>
      <c r="AY482" s="151" t="s">
        <v>136</v>
      </c>
    </row>
    <row r="483" spans="2:65" s="12" customFormat="1">
      <c r="B483" s="144"/>
      <c r="D483" s="145" t="s">
        <v>146</v>
      </c>
      <c r="E483" s="146" t="s">
        <v>1</v>
      </c>
      <c r="F483" s="147" t="s">
        <v>831</v>
      </c>
      <c r="H483" s="146" t="s">
        <v>1</v>
      </c>
      <c r="M483" s="144"/>
      <c r="N483" s="148"/>
      <c r="X483" s="149"/>
      <c r="AT483" s="146" t="s">
        <v>146</v>
      </c>
      <c r="AU483" s="146" t="s">
        <v>86</v>
      </c>
      <c r="AV483" s="12" t="s">
        <v>84</v>
      </c>
      <c r="AW483" s="12" t="s">
        <v>5</v>
      </c>
      <c r="AX483" s="12" t="s">
        <v>76</v>
      </c>
      <c r="AY483" s="146" t="s">
        <v>136</v>
      </c>
    </row>
    <row r="484" spans="2:65" s="13" customFormat="1">
      <c r="B484" s="150"/>
      <c r="D484" s="145" t="s">
        <v>146</v>
      </c>
      <c r="E484" s="151" t="s">
        <v>1</v>
      </c>
      <c r="F484" s="152" t="s">
        <v>830</v>
      </c>
      <c r="H484" s="153">
        <v>128.44</v>
      </c>
      <c r="M484" s="150"/>
      <c r="N484" s="154"/>
      <c r="X484" s="155"/>
      <c r="AT484" s="151" t="s">
        <v>146</v>
      </c>
      <c r="AU484" s="151" t="s">
        <v>86</v>
      </c>
      <c r="AV484" s="13" t="s">
        <v>86</v>
      </c>
      <c r="AW484" s="13" t="s">
        <v>5</v>
      </c>
      <c r="AX484" s="13" t="s">
        <v>76</v>
      </c>
      <c r="AY484" s="151" t="s">
        <v>136</v>
      </c>
    </row>
    <row r="485" spans="2:65" s="14" customFormat="1">
      <c r="B485" s="156"/>
      <c r="D485" s="145" t="s">
        <v>146</v>
      </c>
      <c r="E485" s="157" t="s">
        <v>1</v>
      </c>
      <c r="F485" s="158" t="s">
        <v>158</v>
      </c>
      <c r="H485" s="159">
        <v>144.21</v>
      </c>
      <c r="M485" s="156"/>
      <c r="N485" s="160"/>
      <c r="X485" s="161"/>
      <c r="AT485" s="157" t="s">
        <v>146</v>
      </c>
      <c r="AU485" s="157" t="s">
        <v>86</v>
      </c>
      <c r="AV485" s="14" t="s">
        <v>144</v>
      </c>
      <c r="AW485" s="14" t="s">
        <v>5</v>
      </c>
      <c r="AX485" s="14" t="s">
        <v>84</v>
      </c>
      <c r="AY485" s="157" t="s">
        <v>136</v>
      </c>
    </row>
    <row r="486" spans="2:65" s="13" customFormat="1">
      <c r="B486" s="150"/>
      <c r="D486" s="145" t="s">
        <v>146</v>
      </c>
      <c r="F486" s="152" t="s">
        <v>855</v>
      </c>
      <c r="H486" s="153">
        <v>151.42099999999999</v>
      </c>
      <c r="M486" s="150"/>
      <c r="N486" s="154"/>
      <c r="X486" s="155"/>
      <c r="AT486" s="151" t="s">
        <v>146</v>
      </c>
      <c r="AU486" s="151" t="s">
        <v>86</v>
      </c>
      <c r="AV486" s="13" t="s">
        <v>86</v>
      </c>
      <c r="AW486" s="13" t="s">
        <v>4</v>
      </c>
      <c r="AX486" s="13" t="s">
        <v>84</v>
      </c>
      <c r="AY486" s="151" t="s">
        <v>136</v>
      </c>
    </row>
    <row r="487" spans="2:65" s="1" customFormat="1" ht="24.2" customHeight="1">
      <c r="B487" s="29"/>
      <c r="C487" s="181" t="s">
        <v>349</v>
      </c>
      <c r="D487" s="181" t="s">
        <v>494</v>
      </c>
      <c r="E487" s="182" t="s">
        <v>856</v>
      </c>
      <c r="F487" s="183" t="s">
        <v>857</v>
      </c>
      <c r="G487" s="184" t="s">
        <v>286</v>
      </c>
      <c r="H487" s="185">
        <v>132.91999999999999</v>
      </c>
      <c r="I487" s="186">
        <v>0</v>
      </c>
      <c r="J487" s="187"/>
      <c r="K487" s="186">
        <f>ROUND(P487*H487,2)</f>
        <v>0</v>
      </c>
      <c r="L487" s="183" t="s">
        <v>1</v>
      </c>
      <c r="M487" s="188"/>
      <c r="N487" s="189" t="s">
        <v>1</v>
      </c>
      <c r="O487" s="138" t="s">
        <v>39</v>
      </c>
      <c r="P487" s="139">
        <f>I487+J487</f>
        <v>0</v>
      </c>
      <c r="Q487" s="139">
        <f>ROUND(I487*H487,2)</f>
        <v>0</v>
      </c>
      <c r="R487" s="139">
        <f>ROUND(J487*H487,2)</f>
        <v>0</v>
      </c>
      <c r="S487" s="140">
        <v>0</v>
      </c>
      <c r="T487" s="140">
        <f>S487*H487</f>
        <v>0</v>
      </c>
      <c r="U487" s="140">
        <v>2.0000000000000001E-4</v>
      </c>
      <c r="V487" s="140">
        <f>U487*H487</f>
        <v>2.6584E-2</v>
      </c>
      <c r="W487" s="140">
        <v>0</v>
      </c>
      <c r="X487" s="141">
        <f>W487*H487</f>
        <v>0</v>
      </c>
      <c r="AR487" s="142" t="s">
        <v>306</v>
      </c>
      <c r="AT487" s="142" t="s">
        <v>494</v>
      </c>
      <c r="AU487" s="142" t="s">
        <v>86</v>
      </c>
      <c r="AY487" s="17" t="s">
        <v>136</v>
      </c>
      <c r="BE487" s="143">
        <f>IF(O487="základní",K487,0)</f>
        <v>0</v>
      </c>
      <c r="BF487" s="143">
        <f>IF(O487="snížená",K487,0)</f>
        <v>0</v>
      </c>
      <c r="BG487" s="143">
        <f>IF(O487="zákl. přenesená",K487,0)</f>
        <v>0</v>
      </c>
      <c r="BH487" s="143">
        <f>IF(O487="sníž. přenesená",K487,0)</f>
        <v>0</v>
      </c>
      <c r="BI487" s="143">
        <f>IF(O487="nulová",K487,0)</f>
        <v>0</v>
      </c>
      <c r="BJ487" s="17" t="s">
        <v>84</v>
      </c>
      <c r="BK487" s="143">
        <f>ROUND(P487*H487,2)</f>
        <v>0</v>
      </c>
      <c r="BL487" s="17" t="s">
        <v>144</v>
      </c>
      <c r="BM487" s="142" t="s">
        <v>858</v>
      </c>
    </row>
    <row r="488" spans="2:65" s="12" customFormat="1">
      <c r="B488" s="144"/>
      <c r="D488" s="145" t="s">
        <v>146</v>
      </c>
      <c r="E488" s="146" t="s">
        <v>1</v>
      </c>
      <c r="F488" s="147" t="s">
        <v>833</v>
      </c>
      <c r="H488" s="146" t="s">
        <v>1</v>
      </c>
      <c r="M488" s="144"/>
      <c r="N488" s="148"/>
      <c r="X488" s="149"/>
      <c r="AT488" s="146" t="s">
        <v>146</v>
      </c>
      <c r="AU488" s="146" t="s">
        <v>86</v>
      </c>
      <c r="AV488" s="12" t="s">
        <v>84</v>
      </c>
      <c r="AW488" s="12" t="s">
        <v>5</v>
      </c>
      <c r="AX488" s="12" t="s">
        <v>76</v>
      </c>
      <c r="AY488" s="146" t="s">
        <v>136</v>
      </c>
    </row>
    <row r="489" spans="2:65" s="13" customFormat="1">
      <c r="B489" s="150"/>
      <c r="D489" s="145" t="s">
        <v>146</v>
      </c>
      <c r="E489" s="151" t="s">
        <v>1</v>
      </c>
      <c r="F489" s="152" t="s">
        <v>834</v>
      </c>
      <c r="H489" s="153">
        <v>126.59</v>
      </c>
      <c r="M489" s="150"/>
      <c r="N489" s="154"/>
      <c r="X489" s="155"/>
      <c r="AT489" s="151" t="s">
        <v>146</v>
      </c>
      <c r="AU489" s="151" t="s">
        <v>86</v>
      </c>
      <c r="AV489" s="13" t="s">
        <v>86</v>
      </c>
      <c r="AW489" s="13" t="s">
        <v>5</v>
      </c>
      <c r="AX489" s="13" t="s">
        <v>76</v>
      </c>
      <c r="AY489" s="151" t="s">
        <v>136</v>
      </c>
    </row>
    <row r="490" spans="2:65" s="14" customFormat="1">
      <c r="B490" s="156"/>
      <c r="D490" s="145" t="s">
        <v>146</v>
      </c>
      <c r="E490" s="157" t="s">
        <v>1</v>
      </c>
      <c r="F490" s="158" t="s">
        <v>158</v>
      </c>
      <c r="H490" s="159">
        <v>126.59</v>
      </c>
      <c r="M490" s="156"/>
      <c r="N490" s="160"/>
      <c r="X490" s="161"/>
      <c r="AT490" s="157" t="s">
        <v>146</v>
      </c>
      <c r="AU490" s="157" t="s">
        <v>86</v>
      </c>
      <c r="AV490" s="14" t="s">
        <v>144</v>
      </c>
      <c r="AW490" s="14" t="s">
        <v>5</v>
      </c>
      <c r="AX490" s="14" t="s">
        <v>84</v>
      </c>
      <c r="AY490" s="157" t="s">
        <v>136</v>
      </c>
    </row>
    <row r="491" spans="2:65" s="13" customFormat="1">
      <c r="B491" s="150"/>
      <c r="D491" s="145" t="s">
        <v>146</v>
      </c>
      <c r="F491" s="152" t="s">
        <v>859</v>
      </c>
      <c r="H491" s="153">
        <v>132.91999999999999</v>
      </c>
      <c r="M491" s="150"/>
      <c r="N491" s="154"/>
      <c r="X491" s="155"/>
      <c r="AT491" s="151" t="s">
        <v>146</v>
      </c>
      <c r="AU491" s="151" t="s">
        <v>86</v>
      </c>
      <c r="AV491" s="13" t="s">
        <v>86</v>
      </c>
      <c r="AW491" s="13" t="s">
        <v>4</v>
      </c>
      <c r="AX491" s="13" t="s">
        <v>84</v>
      </c>
      <c r="AY491" s="151" t="s">
        <v>136</v>
      </c>
    </row>
    <row r="492" spans="2:65" s="1" customFormat="1" ht="24.2" customHeight="1">
      <c r="B492" s="29"/>
      <c r="C492" s="181" t="s">
        <v>332</v>
      </c>
      <c r="D492" s="181" t="s">
        <v>494</v>
      </c>
      <c r="E492" s="182" t="s">
        <v>860</v>
      </c>
      <c r="F492" s="183" t="s">
        <v>861</v>
      </c>
      <c r="G492" s="184" t="s">
        <v>286</v>
      </c>
      <c r="H492" s="185">
        <v>151.42099999999999</v>
      </c>
      <c r="I492" s="186">
        <v>0</v>
      </c>
      <c r="J492" s="187"/>
      <c r="K492" s="186">
        <f>ROUND(P492*H492,2)</f>
        <v>0</v>
      </c>
      <c r="L492" s="183" t="s">
        <v>1</v>
      </c>
      <c r="M492" s="188"/>
      <c r="N492" s="189" t="s">
        <v>1</v>
      </c>
      <c r="O492" s="138" t="s">
        <v>39</v>
      </c>
      <c r="P492" s="139">
        <f>I492+J492</f>
        <v>0</v>
      </c>
      <c r="Q492" s="139">
        <f>ROUND(I492*H492,2)</f>
        <v>0</v>
      </c>
      <c r="R492" s="139">
        <f>ROUND(J492*H492,2)</f>
        <v>0</v>
      </c>
      <c r="S492" s="140">
        <v>0</v>
      </c>
      <c r="T492" s="140">
        <f>S492*H492</f>
        <v>0</v>
      </c>
      <c r="U492" s="140">
        <v>2.0000000000000001E-4</v>
      </c>
      <c r="V492" s="140">
        <f>U492*H492</f>
        <v>3.0284200000000001E-2</v>
      </c>
      <c r="W492" s="140">
        <v>0</v>
      </c>
      <c r="X492" s="141">
        <f>W492*H492</f>
        <v>0</v>
      </c>
      <c r="AR492" s="142" t="s">
        <v>306</v>
      </c>
      <c r="AT492" s="142" t="s">
        <v>494</v>
      </c>
      <c r="AU492" s="142" t="s">
        <v>86</v>
      </c>
      <c r="AY492" s="17" t="s">
        <v>136</v>
      </c>
      <c r="BE492" s="143">
        <f>IF(O492="základní",K492,0)</f>
        <v>0</v>
      </c>
      <c r="BF492" s="143">
        <f>IF(O492="snížená",K492,0)</f>
        <v>0</v>
      </c>
      <c r="BG492" s="143">
        <f>IF(O492="zákl. přenesená",K492,0)</f>
        <v>0</v>
      </c>
      <c r="BH492" s="143">
        <f>IF(O492="sníž. přenesená",K492,0)</f>
        <v>0</v>
      </c>
      <c r="BI492" s="143">
        <f>IF(O492="nulová",K492,0)</f>
        <v>0</v>
      </c>
      <c r="BJ492" s="17" t="s">
        <v>84</v>
      </c>
      <c r="BK492" s="143">
        <f>ROUND(P492*H492,2)</f>
        <v>0</v>
      </c>
      <c r="BL492" s="17" t="s">
        <v>144</v>
      </c>
      <c r="BM492" s="142" t="s">
        <v>862</v>
      </c>
    </row>
    <row r="493" spans="2:65" s="12" customFormat="1">
      <c r="B493" s="144"/>
      <c r="D493" s="145" t="s">
        <v>146</v>
      </c>
      <c r="E493" s="146" t="s">
        <v>1</v>
      </c>
      <c r="F493" s="147" t="s">
        <v>821</v>
      </c>
      <c r="H493" s="146" t="s">
        <v>1</v>
      </c>
      <c r="M493" s="144"/>
      <c r="N493" s="148"/>
      <c r="X493" s="149"/>
      <c r="AT493" s="146" t="s">
        <v>146</v>
      </c>
      <c r="AU493" s="146" t="s">
        <v>86</v>
      </c>
      <c r="AV493" s="12" t="s">
        <v>84</v>
      </c>
      <c r="AW493" s="12" t="s">
        <v>5</v>
      </c>
      <c r="AX493" s="12" t="s">
        <v>76</v>
      </c>
      <c r="AY493" s="146" t="s">
        <v>136</v>
      </c>
    </row>
    <row r="494" spans="2:65" s="13" customFormat="1">
      <c r="B494" s="150"/>
      <c r="D494" s="145" t="s">
        <v>146</v>
      </c>
      <c r="E494" s="151" t="s">
        <v>1</v>
      </c>
      <c r="F494" s="152" t="s">
        <v>822</v>
      </c>
      <c r="H494" s="153">
        <v>15.77</v>
      </c>
      <c r="M494" s="150"/>
      <c r="N494" s="154"/>
      <c r="X494" s="155"/>
      <c r="AT494" s="151" t="s">
        <v>146</v>
      </c>
      <c r="AU494" s="151" t="s">
        <v>86</v>
      </c>
      <c r="AV494" s="13" t="s">
        <v>86</v>
      </c>
      <c r="AW494" s="13" t="s">
        <v>5</v>
      </c>
      <c r="AX494" s="13" t="s">
        <v>76</v>
      </c>
      <c r="AY494" s="151" t="s">
        <v>136</v>
      </c>
    </row>
    <row r="495" spans="2:65" s="12" customFormat="1">
      <c r="B495" s="144"/>
      <c r="D495" s="145" t="s">
        <v>146</v>
      </c>
      <c r="E495" s="146" t="s">
        <v>1</v>
      </c>
      <c r="F495" s="147" t="s">
        <v>829</v>
      </c>
      <c r="H495" s="146" t="s">
        <v>1</v>
      </c>
      <c r="M495" s="144"/>
      <c r="N495" s="148"/>
      <c r="X495" s="149"/>
      <c r="AT495" s="146" t="s">
        <v>146</v>
      </c>
      <c r="AU495" s="146" t="s">
        <v>86</v>
      </c>
      <c r="AV495" s="12" t="s">
        <v>84</v>
      </c>
      <c r="AW495" s="12" t="s">
        <v>5</v>
      </c>
      <c r="AX495" s="12" t="s">
        <v>76</v>
      </c>
      <c r="AY495" s="146" t="s">
        <v>136</v>
      </c>
    </row>
    <row r="496" spans="2:65" s="13" customFormat="1">
      <c r="B496" s="150"/>
      <c r="D496" s="145" t="s">
        <v>146</v>
      </c>
      <c r="E496" s="151" t="s">
        <v>1</v>
      </c>
      <c r="F496" s="152" t="s">
        <v>830</v>
      </c>
      <c r="H496" s="153">
        <v>128.44</v>
      </c>
      <c r="M496" s="150"/>
      <c r="N496" s="154"/>
      <c r="X496" s="155"/>
      <c r="AT496" s="151" t="s">
        <v>146</v>
      </c>
      <c r="AU496" s="151" t="s">
        <v>86</v>
      </c>
      <c r="AV496" s="13" t="s">
        <v>86</v>
      </c>
      <c r="AW496" s="13" t="s">
        <v>5</v>
      </c>
      <c r="AX496" s="13" t="s">
        <v>76</v>
      </c>
      <c r="AY496" s="151" t="s">
        <v>136</v>
      </c>
    </row>
    <row r="497" spans="2:65" s="14" customFormat="1">
      <c r="B497" s="156"/>
      <c r="D497" s="145" t="s">
        <v>146</v>
      </c>
      <c r="E497" s="157" t="s">
        <v>1</v>
      </c>
      <c r="F497" s="158" t="s">
        <v>158</v>
      </c>
      <c r="H497" s="159">
        <v>144.21</v>
      </c>
      <c r="M497" s="156"/>
      <c r="N497" s="160"/>
      <c r="X497" s="161"/>
      <c r="AT497" s="157" t="s">
        <v>146</v>
      </c>
      <c r="AU497" s="157" t="s">
        <v>86</v>
      </c>
      <c r="AV497" s="14" t="s">
        <v>144</v>
      </c>
      <c r="AW497" s="14" t="s">
        <v>5</v>
      </c>
      <c r="AX497" s="14" t="s">
        <v>84</v>
      </c>
      <c r="AY497" s="157" t="s">
        <v>136</v>
      </c>
    </row>
    <row r="498" spans="2:65" s="13" customFormat="1">
      <c r="B498" s="150"/>
      <c r="D498" s="145" t="s">
        <v>146</v>
      </c>
      <c r="F498" s="152" t="s">
        <v>855</v>
      </c>
      <c r="H498" s="153">
        <v>151.42099999999999</v>
      </c>
      <c r="M498" s="150"/>
      <c r="N498" s="154"/>
      <c r="X498" s="155"/>
      <c r="AT498" s="151" t="s">
        <v>146</v>
      </c>
      <c r="AU498" s="151" t="s">
        <v>86</v>
      </c>
      <c r="AV498" s="13" t="s">
        <v>86</v>
      </c>
      <c r="AW498" s="13" t="s">
        <v>4</v>
      </c>
      <c r="AX498" s="13" t="s">
        <v>84</v>
      </c>
      <c r="AY498" s="151" t="s">
        <v>136</v>
      </c>
    </row>
    <row r="499" spans="2:65" s="1" customFormat="1" ht="24.2" customHeight="1">
      <c r="B499" s="29"/>
      <c r="C499" s="131" t="s">
        <v>355</v>
      </c>
      <c r="D499" s="131" t="s">
        <v>139</v>
      </c>
      <c r="E499" s="132" t="s">
        <v>863</v>
      </c>
      <c r="F499" s="133" t="s">
        <v>864</v>
      </c>
      <c r="G499" s="134" t="s">
        <v>142</v>
      </c>
      <c r="H499" s="135">
        <v>1367.61</v>
      </c>
      <c r="I499" s="136">
        <v>0</v>
      </c>
      <c r="J499" s="136">
        <v>0</v>
      </c>
      <c r="K499" s="136">
        <f>ROUND(P499*H499,2)</f>
        <v>0</v>
      </c>
      <c r="L499" s="133" t="s">
        <v>143</v>
      </c>
      <c r="M499" s="29"/>
      <c r="N499" s="137" t="s">
        <v>1</v>
      </c>
      <c r="O499" s="138" t="s">
        <v>39</v>
      </c>
      <c r="P499" s="139">
        <f>I499+J499</f>
        <v>0</v>
      </c>
      <c r="Q499" s="139">
        <f>ROUND(I499*H499,2)</f>
        <v>0</v>
      </c>
      <c r="R499" s="139">
        <f>ROUND(J499*H499,2)</f>
        <v>0</v>
      </c>
      <c r="S499" s="140">
        <v>7.4999999999999997E-2</v>
      </c>
      <c r="T499" s="140">
        <f>S499*H499</f>
        <v>102.57074999999999</v>
      </c>
      <c r="U499" s="140">
        <v>2.2000000000000001E-4</v>
      </c>
      <c r="V499" s="140">
        <f>U499*H499</f>
        <v>0.30087419999999998</v>
      </c>
      <c r="W499" s="140">
        <v>0</v>
      </c>
      <c r="X499" s="141">
        <f>W499*H499</f>
        <v>0</v>
      </c>
      <c r="AR499" s="142" t="s">
        <v>144</v>
      </c>
      <c r="AT499" s="142" t="s">
        <v>139</v>
      </c>
      <c r="AU499" s="142" t="s">
        <v>86</v>
      </c>
      <c r="AY499" s="17" t="s">
        <v>136</v>
      </c>
      <c r="BE499" s="143">
        <f>IF(O499="základní",K499,0)</f>
        <v>0</v>
      </c>
      <c r="BF499" s="143">
        <f>IF(O499="snížená",K499,0)</f>
        <v>0</v>
      </c>
      <c r="BG499" s="143">
        <f>IF(O499="zákl. přenesená",K499,0)</f>
        <v>0</v>
      </c>
      <c r="BH499" s="143">
        <f>IF(O499="sníž. přenesená",K499,0)</f>
        <v>0</v>
      </c>
      <c r="BI499" s="143">
        <f>IF(O499="nulová",K499,0)</f>
        <v>0</v>
      </c>
      <c r="BJ499" s="17" t="s">
        <v>84</v>
      </c>
      <c r="BK499" s="143">
        <f>ROUND(P499*H499,2)</f>
        <v>0</v>
      </c>
      <c r="BL499" s="17" t="s">
        <v>144</v>
      </c>
      <c r="BM499" s="142" t="s">
        <v>865</v>
      </c>
    </row>
    <row r="500" spans="2:65" s="12" customFormat="1">
      <c r="B500" s="144"/>
      <c r="D500" s="145" t="s">
        <v>146</v>
      </c>
      <c r="E500" s="146" t="s">
        <v>1</v>
      </c>
      <c r="F500" s="147" t="s">
        <v>731</v>
      </c>
      <c r="H500" s="146" t="s">
        <v>1</v>
      </c>
      <c r="M500" s="144"/>
      <c r="N500" s="148"/>
      <c r="X500" s="149"/>
      <c r="AT500" s="146" t="s">
        <v>146</v>
      </c>
      <c r="AU500" s="146" t="s">
        <v>86</v>
      </c>
      <c r="AV500" s="12" t="s">
        <v>84</v>
      </c>
      <c r="AW500" s="12" t="s">
        <v>5</v>
      </c>
      <c r="AX500" s="12" t="s">
        <v>76</v>
      </c>
      <c r="AY500" s="146" t="s">
        <v>136</v>
      </c>
    </row>
    <row r="501" spans="2:65" s="13" customFormat="1">
      <c r="B501" s="150"/>
      <c r="D501" s="145" t="s">
        <v>146</v>
      </c>
      <c r="E501" s="151" t="s">
        <v>1</v>
      </c>
      <c r="F501" s="152" t="s">
        <v>634</v>
      </c>
      <c r="H501" s="153">
        <v>256.87200000000001</v>
      </c>
      <c r="M501" s="150"/>
      <c r="N501" s="154"/>
      <c r="X501" s="155"/>
      <c r="AT501" s="151" t="s">
        <v>146</v>
      </c>
      <c r="AU501" s="151" t="s">
        <v>86</v>
      </c>
      <c r="AV501" s="13" t="s">
        <v>86</v>
      </c>
      <c r="AW501" s="13" t="s">
        <v>5</v>
      </c>
      <c r="AX501" s="13" t="s">
        <v>76</v>
      </c>
      <c r="AY501" s="151" t="s">
        <v>136</v>
      </c>
    </row>
    <row r="502" spans="2:65" s="13" customFormat="1">
      <c r="B502" s="150"/>
      <c r="D502" s="145" t="s">
        <v>146</v>
      </c>
      <c r="E502" s="151" t="s">
        <v>1</v>
      </c>
      <c r="F502" s="152" t="s">
        <v>637</v>
      </c>
      <c r="H502" s="153">
        <v>768.63099999999997</v>
      </c>
      <c r="M502" s="150"/>
      <c r="N502" s="154"/>
      <c r="X502" s="155"/>
      <c r="AT502" s="151" t="s">
        <v>146</v>
      </c>
      <c r="AU502" s="151" t="s">
        <v>86</v>
      </c>
      <c r="AV502" s="13" t="s">
        <v>86</v>
      </c>
      <c r="AW502" s="13" t="s">
        <v>5</v>
      </c>
      <c r="AX502" s="13" t="s">
        <v>76</v>
      </c>
      <c r="AY502" s="151" t="s">
        <v>136</v>
      </c>
    </row>
    <row r="503" spans="2:65" s="13" customFormat="1">
      <c r="B503" s="150"/>
      <c r="D503" s="145" t="s">
        <v>146</v>
      </c>
      <c r="E503" s="151" t="s">
        <v>1</v>
      </c>
      <c r="F503" s="152" t="s">
        <v>640</v>
      </c>
      <c r="H503" s="153">
        <v>144.39500000000001</v>
      </c>
      <c r="M503" s="150"/>
      <c r="N503" s="154"/>
      <c r="X503" s="155"/>
      <c r="AT503" s="151" t="s">
        <v>146</v>
      </c>
      <c r="AU503" s="151" t="s">
        <v>86</v>
      </c>
      <c r="AV503" s="13" t="s">
        <v>86</v>
      </c>
      <c r="AW503" s="13" t="s">
        <v>5</v>
      </c>
      <c r="AX503" s="13" t="s">
        <v>76</v>
      </c>
      <c r="AY503" s="151" t="s">
        <v>136</v>
      </c>
    </row>
    <row r="504" spans="2:65" s="13" customFormat="1">
      <c r="B504" s="150"/>
      <c r="D504" s="145" t="s">
        <v>146</v>
      </c>
      <c r="E504" s="151" t="s">
        <v>1</v>
      </c>
      <c r="F504" s="152" t="s">
        <v>643</v>
      </c>
      <c r="H504" s="153">
        <v>55.500999999999998</v>
      </c>
      <c r="M504" s="150"/>
      <c r="N504" s="154"/>
      <c r="X504" s="155"/>
      <c r="AT504" s="151" t="s">
        <v>146</v>
      </c>
      <c r="AU504" s="151" t="s">
        <v>86</v>
      </c>
      <c r="AV504" s="13" t="s">
        <v>86</v>
      </c>
      <c r="AW504" s="13" t="s">
        <v>5</v>
      </c>
      <c r="AX504" s="13" t="s">
        <v>76</v>
      </c>
      <c r="AY504" s="151" t="s">
        <v>136</v>
      </c>
    </row>
    <row r="505" spans="2:65" s="13" customFormat="1">
      <c r="B505" s="150"/>
      <c r="D505" s="145" t="s">
        <v>146</v>
      </c>
      <c r="E505" s="151" t="s">
        <v>1</v>
      </c>
      <c r="F505" s="152" t="s">
        <v>646</v>
      </c>
      <c r="H505" s="153">
        <v>4.9050000000000002</v>
      </c>
      <c r="M505" s="150"/>
      <c r="N505" s="154"/>
      <c r="X505" s="155"/>
      <c r="AT505" s="151" t="s">
        <v>146</v>
      </c>
      <c r="AU505" s="151" t="s">
        <v>86</v>
      </c>
      <c r="AV505" s="13" t="s">
        <v>86</v>
      </c>
      <c r="AW505" s="13" t="s">
        <v>5</v>
      </c>
      <c r="AX505" s="13" t="s">
        <v>76</v>
      </c>
      <c r="AY505" s="151" t="s">
        <v>136</v>
      </c>
    </row>
    <row r="506" spans="2:65" s="13" customFormat="1">
      <c r="B506" s="150"/>
      <c r="D506" s="145" t="s">
        <v>146</v>
      </c>
      <c r="E506" s="151" t="s">
        <v>1</v>
      </c>
      <c r="F506" s="152" t="s">
        <v>649</v>
      </c>
      <c r="H506" s="153">
        <v>4.5590000000000002</v>
      </c>
      <c r="M506" s="150"/>
      <c r="N506" s="154"/>
      <c r="X506" s="155"/>
      <c r="AT506" s="151" t="s">
        <v>146</v>
      </c>
      <c r="AU506" s="151" t="s">
        <v>86</v>
      </c>
      <c r="AV506" s="13" t="s">
        <v>86</v>
      </c>
      <c r="AW506" s="13" t="s">
        <v>5</v>
      </c>
      <c r="AX506" s="13" t="s">
        <v>76</v>
      </c>
      <c r="AY506" s="151" t="s">
        <v>136</v>
      </c>
    </row>
    <row r="507" spans="2:65" s="13" customFormat="1">
      <c r="B507" s="150"/>
      <c r="D507" s="145" t="s">
        <v>146</v>
      </c>
      <c r="E507" s="151" t="s">
        <v>1</v>
      </c>
      <c r="F507" s="152" t="s">
        <v>662</v>
      </c>
      <c r="H507" s="153">
        <v>44.71</v>
      </c>
      <c r="M507" s="150"/>
      <c r="N507" s="154"/>
      <c r="X507" s="155"/>
      <c r="AT507" s="151" t="s">
        <v>146</v>
      </c>
      <c r="AU507" s="151" t="s">
        <v>86</v>
      </c>
      <c r="AV507" s="13" t="s">
        <v>86</v>
      </c>
      <c r="AW507" s="13" t="s">
        <v>5</v>
      </c>
      <c r="AX507" s="13" t="s">
        <v>76</v>
      </c>
      <c r="AY507" s="151" t="s">
        <v>136</v>
      </c>
    </row>
    <row r="508" spans="2:65" s="13" customFormat="1">
      <c r="B508" s="150"/>
      <c r="D508" s="145" t="s">
        <v>146</v>
      </c>
      <c r="E508" s="151" t="s">
        <v>1</v>
      </c>
      <c r="F508" s="152" t="s">
        <v>723</v>
      </c>
      <c r="H508" s="153">
        <v>5.6980000000000004</v>
      </c>
      <c r="M508" s="150"/>
      <c r="N508" s="154"/>
      <c r="X508" s="155"/>
      <c r="AT508" s="151" t="s">
        <v>146</v>
      </c>
      <c r="AU508" s="151" t="s">
        <v>86</v>
      </c>
      <c r="AV508" s="13" t="s">
        <v>86</v>
      </c>
      <c r="AW508" s="13" t="s">
        <v>5</v>
      </c>
      <c r="AX508" s="13" t="s">
        <v>76</v>
      </c>
      <c r="AY508" s="151" t="s">
        <v>136</v>
      </c>
    </row>
    <row r="509" spans="2:65" s="13" customFormat="1">
      <c r="B509" s="150"/>
      <c r="D509" s="145" t="s">
        <v>146</v>
      </c>
      <c r="E509" s="151" t="s">
        <v>1</v>
      </c>
      <c r="F509" s="152" t="s">
        <v>793</v>
      </c>
      <c r="H509" s="153">
        <v>7.2990000000000004</v>
      </c>
      <c r="M509" s="150"/>
      <c r="N509" s="154"/>
      <c r="X509" s="155"/>
      <c r="AT509" s="151" t="s">
        <v>146</v>
      </c>
      <c r="AU509" s="151" t="s">
        <v>86</v>
      </c>
      <c r="AV509" s="13" t="s">
        <v>86</v>
      </c>
      <c r="AW509" s="13" t="s">
        <v>5</v>
      </c>
      <c r="AX509" s="13" t="s">
        <v>76</v>
      </c>
      <c r="AY509" s="151" t="s">
        <v>136</v>
      </c>
    </row>
    <row r="510" spans="2:65" s="12" customFormat="1">
      <c r="B510" s="144"/>
      <c r="D510" s="145" t="s">
        <v>146</v>
      </c>
      <c r="E510" s="146" t="s">
        <v>1</v>
      </c>
      <c r="F510" s="147" t="s">
        <v>866</v>
      </c>
      <c r="H510" s="146" t="s">
        <v>1</v>
      </c>
      <c r="M510" s="144"/>
      <c r="N510" s="148"/>
      <c r="X510" s="149"/>
      <c r="AT510" s="146" t="s">
        <v>146</v>
      </c>
      <c r="AU510" s="146" t="s">
        <v>86</v>
      </c>
      <c r="AV510" s="12" t="s">
        <v>84</v>
      </c>
      <c r="AW510" s="12" t="s">
        <v>5</v>
      </c>
      <c r="AX510" s="12" t="s">
        <v>76</v>
      </c>
      <c r="AY510" s="146" t="s">
        <v>136</v>
      </c>
    </row>
    <row r="511" spans="2:65" s="13" customFormat="1">
      <c r="B511" s="150"/>
      <c r="D511" s="145" t="s">
        <v>146</v>
      </c>
      <c r="E511" s="151" t="s">
        <v>1</v>
      </c>
      <c r="F511" s="152" t="s">
        <v>251</v>
      </c>
      <c r="H511" s="153">
        <v>3</v>
      </c>
      <c r="M511" s="150"/>
      <c r="N511" s="154"/>
      <c r="X511" s="155"/>
      <c r="AT511" s="151" t="s">
        <v>146</v>
      </c>
      <c r="AU511" s="151" t="s">
        <v>86</v>
      </c>
      <c r="AV511" s="13" t="s">
        <v>86</v>
      </c>
      <c r="AW511" s="13" t="s">
        <v>5</v>
      </c>
      <c r="AX511" s="13" t="s">
        <v>76</v>
      </c>
      <c r="AY511" s="151" t="s">
        <v>136</v>
      </c>
    </row>
    <row r="512" spans="2:65" s="12" customFormat="1">
      <c r="B512" s="144"/>
      <c r="D512" s="145" t="s">
        <v>146</v>
      </c>
      <c r="E512" s="146" t="s">
        <v>1</v>
      </c>
      <c r="F512" s="147" t="s">
        <v>867</v>
      </c>
      <c r="H512" s="146" t="s">
        <v>1</v>
      </c>
      <c r="M512" s="144"/>
      <c r="N512" s="148"/>
      <c r="X512" s="149"/>
      <c r="AT512" s="146" t="s">
        <v>146</v>
      </c>
      <c r="AU512" s="146" t="s">
        <v>86</v>
      </c>
      <c r="AV512" s="12" t="s">
        <v>84</v>
      </c>
      <c r="AW512" s="12" t="s">
        <v>5</v>
      </c>
      <c r="AX512" s="12" t="s">
        <v>76</v>
      </c>
      <c r="AY512" s="146" t="s">
        <v>136</v>
      </c>
    </row>
    <row r="513" spans="2:51" s="13" customFormat="1">
      <c r="B513" s="150"/>
      <c r="D513" s="145" t="s">
        <v>146</v>
      </c>
      <c r="E513" s="151" t="s">
        <v>1</v>
      </c>
      <c r="F513" s="152" t="s">
        <v>868</v>
      </c>
      <c r="H513" s="153">
        <v>72.040000000000006</v>
      </c>
      <c r="M513" s="150"/>
      <c r="N513" s="154"/>
      <c r="X513" s="155"/>
      <c r="AT513" s="151" t="s">
        <v>146</v>
      </c>
      <c r="AU513" s="151" t="s">
        <v>86</v>
      </c>
      <c r="AV513" s="13" t="s">
        <v>86</v>
      </c>
      <c r="AW513" s="13" t="s">
        <v>5</v>
      </c>
      <c r="AX513" s="13" t="s">
        <v>76</v>
      </c>
      <c r="AY513" s="151" t="s">
        <v>136</v>
      </c>
    </row>
    <row r="514" spans="2:51" s="14" customFormat="1">
      <c r="B514" s="156"/>
      <c r="D514" s="145" t="s">
        <v>146</v>
      </c>
      <c r="E514" s="157" t="s">
        <v>1</v>
      </c>
      <c r="F514" s="158" t="s">
        <v>158</v>
      </c>
      <c r="H514" s="159">
        <v>1367.61</v>
      </c>
      <c r="M514" s="156"/>
      <c r="N514" s="160"/>
      <c r="X514" s="161"/>
      <c r="AT514" s="157" t="s">
        <v>146</v>
      </c>
      <c r="AU514" s="157" t="s">
        <v>86</v>
      </c>
      <c r="AV514" s="14" t="s">
        <v>144</v>
      </c>
      <c r="AW514" s="14" t="s">
        <v>5</v>
      </c>
      <c r="AX514" s="14" t="s">
        <v>84</v>
      </c>
      <c r="AY514" s="157" t="s">
        <v>136</v>
      </c>
    </row>
    <row r="515" spans="2:51" s="1" customFormat="1">
      <c r="B515" s="29"/>
      <c r="D515" s="145" t="s">
        <v>223</v>
      </c>
      <c r="F515" s="168" t="s">
        <v>758</v>
      </c>
      <c r="M515" s="29"/>
      <c r="N515" s="169"/>
      <c r="X515" s="53"/>
      <c r="AU515" s="17" t="s">
        <v>86</v>
      </c>
    </row>
    <row r="516" spans="2:51" s="1" customFormat="1">
      <c r="B516" s="29"/>
      <c r="D516" s="145" t="s">
        <v>223</v>
      </c>
      <c r="F516" s="170" t="s">
        <v>733</v>
      </c>
      <c r="H516" s="171">
        <v>0</v>
      </c>
      <c r="M516" s="29"/>
      <c r="N516" s="169"/>
      <c r="X516" s="53"/>
      <c r="AU516" s="17" t="s">
        <v>86</v>
      </c>
    </row>
    <row r="517" spans="2:51" s="1" customFormat="1">
      <c r="B517" s="29"/>
      <c r="D517" s="145" t="s">
        <v>223</v>
      </c>
      <c r="F517" s="170" t="s">
        <v>147</v>
      </c>
      <c r="H517" s="171">
        <v>0</v>
      </c>
      <c r="M517" s="29"/>
      <c r="N517" s="169"/>
      <c r="X517" s="53"/>
      <c r="AU517" s="17" t="s">
        <v>86</v>
      </c>
    </row>
    <row r="518" spans="2:51" s="1" customFormat="1">
      <c r="B518" s="29"/>
      <c r="D518" s="145" t="s">
        <v>223</v>
      </c>
      <c r="F518" s="170" t="s">
        <v>759</v>
      </c>
      <c r="H518" s="171">
        <v>47.768999999999998</v>
      </c>
      <c r="M518" s="29"/>
      <c r="N518" s="169"/>
      <c r="X518" s="53"/>
      <c r="AU518" s="17" t="s">
        <v>86</v>
      </c>
    </row>
    <row r="519" spans="2:51" s="1" customFormat="1">
      <c r="B519" s="29"/>
      <c r="D519" s="145" t="s">
        <v>223</v>
      </c>
      <c r="F519" s="170" t="s">
        <v>150</v>
      </c>
      <c r="H519" s="171">
        <v>0</v>
      </c>
      <c r="M519" s="29"/>
      <c r="N519" s="169"/>
      <c r="X519" s="53"/>
      <c r="AU519" s="17" t="s">
        <v>86</v>
      </c>
    </row>
    <row r="520" spans="2:51" s="1" customFormat="1">
      <c r="B520" s="29"/>
      <c r="D520" s="145" t="s">
        <v>223</v>
      </c>
      <c r="F520" s="170" t="s">
        <v>760</v>
      </c>
      <c r="H520" s="171">
        <v>120.839</v>
      </c>
      <c r="M520" s="29"/>
      <c r="N520" s="169"/>
      <c r="X520" s="53"/>
      <c r="AU520" s="17" t="s">
        <v>86</v>
      </c>
    </row>
    <row r="521" spans="2:51" s="1" customFormat="1">
      <c r="B521" s="29"/>
      <c r="D521" s="145" t="s">
        <v>223</v>
      </c>
      <c r="F521" s="170" t="s">
        <v>152</v>
      </c>
      <c r="H521" s="171">
        <v>0</v>
      </c>
      <c r="M521" s="29"/>
      <c r="N521" s="169"/>
      <c r="X521" s="53"/>
      <c r="AU521" s="17" t="s">
        <v>86</v>
      </c>
    </row>
    <row r="522" spans="2:51" s="1" customFormat="1">
      <c r="B522" s="29"/>
      <c r="D522" s="145" t="s">
        <v>223</v>
      </c>
      <c r="F522" s="170" t="s">
        <v>761</v>
      </c>
      <c r="H522" s="171">
        <v>31.254000000000001</v>
      </c>
      <c r="M522" s="29"/>
      <c r="N522" s="169"/>
      <c r="X522" s="53"/>
      <c r="AU522" s="17" t="s">
        <v>86</v>
      </c>
    </row>
    <row r="523" spans="2:51" s="1" customFormat="1">
      <c r="B523" s="29"/>
      <c r="D523" s="145" t="s">
        <v>223</v>
      </c>
      <c r="F523" s="170" t="s">
        <v>154</v>
      </c>
      <c r="H523" s="171">
        <v>0</v>
      </c>
      <c r="M523" s="29"/>
      <c r="N523" s="169"/>
      <c r="X523" s="53"/>
      <c r="AU523" s="17" t="s">
        <v>86</v>
      </c>
    </row>
    <row r="524" spans="2:51" s="1" customFormat="1">
      <c r="B524" s="29"/>
      <c r="D524" s="145" t="s">
        <v>223</v>
      </c>
      <c r="F524" s="170" t="s">
        <v>762</v>
      </c>
      <c r="H524" s="171">
        <v>57.01</v>
      </c>
      <c r="M524" s="29"/>
      <c r="N524" s="169"/>
      <c r="X524" s="53"/>
      <c r="AU524" s="17" t="s">
        <v>86</v>
      </c>
    </row>
    <row r="525" spans="2:51" s="1" customFormat="1">
      <c r="B525" s="29"/>
      <c r="D525" s="145" t="s">
        <v>223</v>
      </c>
      <c r="F525" s="170" t="s">
        <v>158</v>
      </c>
      <c r="H525" s="171">
        <v>256.87200000000001</v>
      </c>
      <c r="M525" s="29"/>
      <c r="N525" s="169"/>
      <c r="X525" s="53"/>
      <c r="AU525" s="17" t="s">
        <v>86</v>
      </c>
    </row>
    <row r="526" spans="2:51" s="1" customFormat="1">
      <c r="B526" s="29"/>
      <c r="D526" s="145" t="s">
        <v>223</v>
      </c>
      <c r="F526" s="168" t="s">
        <v>763</v>
      </c>
      <c r="M526" s="29"/>
      <c r="N526" s="169"/>
      <c r="X526" s="53"/>
      <c r="AU526" s="17" t="s">
        <v>86</v>
      </c>
    </row>
    <row r="527" spans="2:51" s="1" customFormat="1">
      <c r="B527" s="29"/>
      <c r="D527" s="145" t="s">
        <v>223</v>
      </c>
      <c r="F527" s="170" t="s">
        <v>733</v>
      </c>
      <c r="H527" s="171">
        <v>0</v>
      </c>
      <c r="M527" s="29"/>
      <c r="N527" s="169"/>
      <c r="X527" s="53"/>
      <c r="AU527" s="17" t="s">
        <v>86</v>
      </c>
    </row>
    <row r="528" spans="2:51" s="1" customFormat="1">
      <c r="B528" s="29"/>
      <c r="D528" s="145" t="s">
        <v>223</v>
      </c>
      <c r="F528" s="170" t="s">
        <v>764</v>
      </c>
      <c r="H528" s="171">
        <v>0</v>
      </c>
      <c r="M528" s="29"/>
      <c r="N528" s="169"/>
      <c r="X528" s="53"/>
      <c r="AU528" s="17" t="s">
        <v>86</v>
      </c>
    </row>
    <row r="529" spans="2:47" s="1" customFormat="1">
      <c r="B529" s="29"/>
      <c r="D529" s="145" t="s">
        <v>223</v>
      </c>
      <c r="F529" s="170" t="s">
        <v>147</v>
      </c>
      <c r="H529" s="171">
        <v>0</v>
      </c>
      <c r="M529" s="29"/>
      <c r="N529" s="169"/>
      <c r="X529" s="53"/>
      <c r="AU529" s="17" t="s">
        <v>86</v>
      </c>
    </row>
    <row r="530" spans="2:47" s="1" customFormat="1">
      <c r="B530" s="29"/>
      <c r="D530" s="145" t="s">
        <v>223</v>
      </c>
      <c r="F530" s="170" t="s">
        <v>765</v>
      </c>
      <c r="H530" s="171">
        <v>177.065</v>
      </c>
      <c r="M530" s="29"/>
      <c r="N530" s="169"/>
      <c r="X530" s="53"/>
      <c r="AU530" s="17" t="s">
        <v>86</v>
      </c>
    </row>
    <row r="531" spans="2:47" s="1" customFormat="1">
      <c r="B531" s="29"/>
      <c r="D531" s="145" t="s">
        <v>223</v>
      </c>
      <c r="F531" s="170" t="s">
        <v>150</v>
      </c>
      <c r="H531" s="171">
        <v>0</v>
      </c>
      <c r="M531" s="29"/>
      <c r="N531" s="169"/>
      <c r="X531" s="53"/>
      <c r="AU531" s="17" t="s">
        <v>86</v>
      </c>
    </row>
    <row r="532" spans="2:47" s="1" customFormat="1">
      <c r="B532" s="29"/>
      <c r="D532" s="145" t="s">
        <v>223</v>
      </c>
      <c r="F532" s="170" t="s">
        <v>766</v>
      </c>
      <c r="H532" s="171">
        <v>269.07</v>
      </c>
      <c r="M532" s="29"/>
      <c r="N532" s="169"/>
      <c r="X532" s="53"/>
      <c r="AU532" s="17" t="s">
        <v>86</v>
      </c>
    </row>
    <row r="533" spans="2:47" s="1" customFormat="1">
      <c r="B533" s="29"/>
      <c r="D533" s="145" t="s">
        <v>223</v>
      </c>
      <c r="F533" s="170" t="s">
        <v>152</v>
      </c>
      <c r="H533" s="171">
        <v>0</v>
      </c>
      <c r="M533" s="29"/>
      <c r="N533" s="169"/>
      <c r="X533" s="53"/>
      <c r="AU533" s="17" t="s">
        <v>86</v>
      </c>
    </row>
    <row r="534" spans="2:47" s="1" customFormat="1">
      <c r="B534" s="29"/>
      <c r="D534" s="145" t="s">
        <v>223</v>
      </c>
      <c r="F534" s="170" t="s">
        <v>767</v>
      </c>
      <c r="H534" s="171">
        <v>57.207999999999998</v>
      </c>
      <c r="M534" s="29"/>
      <c r="N534" s="169"/>
      <c r="X534" s="53"/>
      <c r="AU534" s="17" t="s">
        <v>86</v>
      </c>
    </row>
    <row r="535" spans="2:47" s="1" customFormat="1">
      <c r="B535" s="29"/>
      <c r="D535" s="145" t="s">
        <v>223</v>
      </c>
      <c r="F535" s="170" t="s">
        <v>154</v>
      </c>
      <c r="H535" s="171">
        <v>0</v>
      </c>
      <c r="M535" s="29"/>
      <c r="N535" s="169"/>
      <c r="X535" s="53"/>
      <c r="AU535" s="17" t="s">
        <v>86</v>
      </c>
    </row>
    <row r="536" spans="2:47" s="1" customFormat="1">
      <c r="B536" s="29"/>
      <c r="D536" s="145" t="s">
        <v>223</v>
      </c>
      <c r="F536" s="170" t="s">
        <v>768</v>
      </c>
      <c r="H536" s="171">
        <v>265.28800000000001</v>
      </c>
      <c r="M536" s="29"/>
      <c r="N536" s="169"/>
      <c r="X536" s="53"/>
      <c r="AU536" s="17" t="s">
        <v>86</v>
      </c>
    </row>
    <row r="537" spans="2:47" s="1" customFormat="1">
      <c r="B537" s="29"/>
      <c r="D537" s="145" t="s">
        <v>223</v>
      </c>
      <c r="F537" s="170" t="s">
        <v>158</v>
      </c>
      <c r="H537" s="171">
        <v>768.63099999999997</v>
      </c>
      <c r="M537" s="29"/>
      <c r="N537" s="169"/>
      <c r="X537" s="53"/>
      <c r="AU537" s="17" t="s">
        <v>86</v>
      </c>
    </row>
    <row r="538" spans="2:47" s="1" customFormat="1">
      <c r="B538" s="29"/>
      <c r="D538" s="145" t="s">
        <v>223</v>
      </c>
      <c r="F538" s="168" t="s">
        <v>769</v>
      </c>
      <c r="M538" s="29"/>
      <c r="N538" s="169"/>
      <c r="X538" s="53"/>
      <c r="AU538" s="17" t="s">
        <v>86</v>
      </c>
    </row>
    <row r="539" spans="2:47" s="1" customFormat="1">
      <c r="B539" s="29"/>
      <c r="D539" s="145" t="s">
        <v>223</v>
      </c>
      <c r="F539" s="170" t="s">
        <v>733</v>
      </c>
      <c r="H539" s="171">
        <v>0</v>
      </c>
      <c r="M539" s="29"/>
      <c r="N539" s="169"/>
      <c r="X539" s="53"/>
      <c r="AU539" s="17" t="s">
        <v>86</v>
      </c>
    </row>
    <row r="540" spans="2:47" s="1" customFormat="1">
      <c r="B540" s="29"/>
      <c r="D540" s="145" t="s">
        <v>223</v>
      </c>
      <c r="F540" s="170" t="s">
        <v>147</v>
      </c>
      <c r="H540" s="171">
        <v>0</v>
      </c>
      <c r="M540" s="29"/>
      <c r="N540" s="169"/>
      <c r="X540" s="53"/>
      <c r="AU540" s="17" t="s">
        <v>86</v>
      </c>
    </row>
    <row r="541" spans="2:47" s="1" customFormat="1">
      <c r="B541" s="29"/>
      <c r="D541" s="145" t="s">
        <v>223</v>
      </c>
      <c r="F541" s="170" t="s">
        <v>770</v>
      </c>
      <c r="H541" s="171">
        <v>28.276</v>
      </c>
      <c r="M541" s="29"/>
      <c r="N541" s="169"/>
      <c r="X541" s="53"/>
      <c r="AU541" s="17" t="s">
        <v>86</v>
      </c>
    </row>
    <row r="542" spans="2:47" s="1" customFormat="1">
      <c r="B542" s="29"/>
      <c r="D542" s="145" t="s">
        <v>223</v>
      </c>
      <c r="F542" s="170" t="s">
        <v>150</v>
      </c>
      <c r="H542" s="171">
        <v>0</v>
      </c>
      <c r="M542" s="29"/>
      <c r="N542" s="169"/>
      <c r="X542" s="53"/>
      <c r="AU542" s="17" t="s">
        <v>86</v>
      </c>
    </row>
    <row r="543" spans="2:47" s="1" customFormat="1">
      <c r="B543" s="29"/>
      <c r="D543" s="145" t="s">
        <v>223</v>
      </c>
      <c r="F543" s="170" t="s">
        <v>771</v>
      </c>
      <c r="H543" s="171">
        <v>42.847999999999999</v>
      </c>
      <c r="M543" s="29"/>
      <c r="N543" s="169"/>
      <c r="X543" s="53"/>
      <c r="AU543" s="17" t="s">
        <v>86</v>
      </c>
    </row>
    <row r="544" spans="2:47" s="1" customFormat="1">
      <c r="B544" s="29"/>
      <c r="D544" s="145" t="s">
        <v>223</v>
      </c>
      <c r="F544" s="170" t="s">
        <v>152</v>
      </c>
      <c r="H544" s="171">
        <v>0</v>
      </c>
      <c r="M544" s="29"/>
      <c r="N544" s="169"/>
      <c r="X544" s="53"/>
      <c r="AU544" s="17" t="s">
        <v>86</v>
      </c>
    </row>
    <row r="545" spans="2:47" s="1" customFormat="1">
      <c r="B545" s="29"/>
      <c r="D545" s="145" t="s">
        <v>223</v>
      </c>
      <c r="F545" s="170" t="s">
        <v>772</v>
      </c>
      <c r="H545" s="171">
        <v>27.373000000000001</v>
      </c>
      <c r="M545" s="29"/>
      <c r="N545" s="169"/>
      <c r="X545" s="53"/>
      <c r="AU545" s="17" t="s">
        <v>86</v>
      </c>
    </row>
    <row r="546" spans="2:47" s="1" customFormat="1">
      <c r="B546" s="29"/>
      <c r="D546" s="145" t="s">
        <v>223</v>
      </c>
      <c r="F546" s="170" t="s">
        <v>154</v>
      </c>
      <c r="H546" s="171">
        <v>0</v>
      </c>
      <c r="M546" s="29"/>
      <c r="N546" s="169"/>
      <c r="X546" s="53"/>
      <c r="AU546" s="17" t="s">
        <v>86</v>
      </c>
    </row>
    <row r="547" spans="2:47" s="1" customFormat="1">
      <c r="B547" s="29"/>
      <c r="D547" s="145" t="s">
        <v>223</v>
      </c>
      <c r="F547" s="170" t="s">
        <v>773</v>
      </c>
      <c r="H547" s="171">
        <v>45.898000000000003</v>
      </c>
      <c r="M547" s="29"/>
      <c r="N547" s="169"/>
      <c r="X547" s="53"/>
      <c r="AU547" s="17" t="s">
        <v>86</v>
      </c>
    </row>
    <row r="548" spans="2:47" s="1" customFormat="1">
      <c r="B548" s="29"/>
      <c r="D548" s="145" t="s">
        <v>223</v>
      </c>
      <c r="F548" s="170" t="s">
        <v>158</v>
      </c>
      <c r="H548" s="171">
        <v>144.39500000000001</v>
      </c>
      <c r="M548" s="29"/>
      <c r="N548" s="169"/>
      <c r="X548" s="53"/>
      <c r="AU548" s="17" t="s">
        <v>86</v>
      </c>
    </row>
    <row r="549" spans="2:47" s="1" customFormat="1">
      <c r="B549" s="29"/>
      <c r="D549" s="145" t="s">
        <v>223</v>
      </c>
      <c r="F549" s="168" t="s">
        <v>774</v>
      </c>
      <c r="M549" s="29"/>
      <c r="N549" s="169"/>
      <c r="X549" s="53"/>
      <c r="AU549" s="17" t="s">
        <v>86</v>
      </c>
    </row>
    <row r="550" spans="2:47" s="1" customFormat="1">
      <c r="B550" s="29"/>
      <c r="D550" s="145" t="s">
        <v>223</v>
      </c>
      <c r="F550" s="170" t="s">
        <v>733</v>
      </c>
      <c r="H550" s="171">
        <v>0</v>
      </c>
      <c r="M550" s="29"/>
      <c r="N550" s="169"/>
      <c r="X550" s="53"/>
      <c r="AU550" s="17" t="s">
        <v>86</v>
      </c>
    </row>
    <row r="551" spans="2:47" s="1" customFormat="1">
      <c r="B551" s="29"/>
      <c r="D551" s="145" t="s">
        <v>223</v>
      </c>
      <c r="F551" s="170" t="s">
        <v>147</v>
      </c>
      <c r="H551" s="171">
        <v>0</v>
      </c>
      <c r="M551" s="29"/>
      <c r="N551" s="169"/>
      <c r="X551" s="53"/>
      <c r="AU551" s="17" t="s">
        <v>86</v>
      </c>
    </row>
    <row r="552" spans="2:47" s="1" customFormat="1">
      <c r="B552" s="29"/>
      <c r="D552" s="145" t="s">
        <v>223</v>
      </c>
      <c r="F552" s="170" t="s">
        <v>775</v>
      </c>
      <c r="H552" s="171">
        <v>10.561</v>
      </c>
      <c r="M552" s="29"/>
      <c r="N552" s="169"/>
      <c r="X552" s="53"/>
      <c r="AU552" s="17" t="s">
        <v>86</v>
      </c>
    </row>
    <row r="553" spans="2:47" s="1" customFormat="1">
      <c r="B553" s="29"/>
      <c r="D553" s="145" t="s">
        <v>223</v>
      </c>
      <c r="F553" s="170" t="s">
        <v>150</v>
      </c>
      <c r="H553" s="171">
        <v>0</v>
      </c>
      <c r="M553" s="29"/>
      <c r="N553" s="169"/>
      <c r="X553" s="53"/>
      <c r="AU553" s="17" t="s">
        <v>86</v>
      </c>
    </row>
    <row r="554" spans="2:47" s="1" customFormat="1">
      <c r="B554" s="29"/>
      <c r="D554" s="145" t="s">
        <v>223</v>
      </c>
      <c r="F554" s="170" t="s">
        <v>776</v>
      </c>
      <c r="H554" s="171">
        <v>20.463999999999999</v>
      </c>
      <c r="M554" s="29"/>
      <c r="N554" s="169"/>
      <c r="X554" s="53"/>
      <c r="AU554" s="17" t="s">
        <v>86</v>
      </c>
    </row>
    <row r="555" spans="2:47" s="1" customFormat="1">
      <c r="B555" s="29"/>
      <c r="D555" s="145" t="s">
        <v>223</v>
      </c>
      <c r="F555" s="170" t="s">
        <v>152</v>
      </c>
      <c r="H555" s="171">
        <v>0</v>
      </c>
      <c r="M555" s="29"/>
      <c r="N555" s="169"/>
      <c r="X555" s="53"/>
      <c r="AU555" s="17" t="s">
        <v>86</v>
      </c>
    </row>
    <row r="556" spans="2:47" s="1" customFormat="1">
      <c r="B556" s="29"/>
      <c r="D556" s="145" t="s">
        <v>223</v>
      </c>
      <c r="F556" s="170" t="s">
        <v>777</v>
      </c>
      <c r="H556" s="171">
        <v>10.451000000000001</v>
      </c>
      <c r="M556" s="29"/>
      <c r="N556" s="169"/>
      <c r="X556" s="53"/>
      <c r="AU556" s="17" t="s">
        <v>86</v>
      </c>
    </row>
    <row r="557" spans="2:47" s="1" customFormat="1">
      <c r="B557" s="29"/>
      <c r="D557" s="145" t="s">
        <v>223</v>
      </c>
      <c r="F557" s="170" t="s">
        <v>154</v>
      </c>
      <c r="H557" s="171">
        <v>0</v>
      </c>
      <c r="M557" s="29"/>
      <c r="N557" s="169"/>
      <c r="X557" s="53"/>
      <c r="AU557" s="17" t="s">
        <v>86</v>
      </c>
    </row>
    <row r="558" spans="2:47" s="1" customFormat="1">
      <c r="B558" s="29"/>
      <c r="D558" s="145" t="s">
        <v>223</v>
      </c>
      <c r="F558" s="170" t="s">
        <v>778</v>
      </c>
      <c r="H558" s="171">
        <v>14.025</v>
      </c>
      <c r="M558" s="29"/>
      <c r="N558" s="169"/>
      <c r="X558" s="53"/>
      <c r="AU558" s="17" t="s">
        <v>86</v>
      </c>
    </row>
    <row r="559" spans="2:47" s="1" customFormat="1">
      <c r="B559" s="29"/>
      <c r="D559" s="145" t="s">
        <v>223</v>
      </c>
      <c r="F559" s="170" t="s">
        <v>158</v>
      </c>
      <c r="H559" s="171">
        <v>55.500999999999998</v>
      </c>
      <c r="M559" s="29"/>
      <c r="N559" s="169"/>
      <c r="X559" s="53"/>
      <c r="AU559" s="17" t="s">
        <v>86</v>
      </c>
    </row>
    <row r="560" spans="2:47" s="1" customFormat="1">
      <c r="B560" s="29"/>
      <c r="D560" s="145" t="s">
        <v>223</v>
      </c>
      <c r="F560" s="168" t="s">
        <v>779</v>
      </c>
      <c r="M560" s="29"/>
      <c r="N560" s="169"/>
      <c r="X560" s="53"/>
      <c r="AU560" s="17" t="s">
        <v>86</v>
      </c>
    </row>
    <row r="561" spans="2:47" s="1" customFormat="1">
      <c r="B561" s="29"/>
      <c r="D561" s="145" t="s">
        <v>223</v>
      </c>
      <c r="F561" s="170" t="s">
        <v>733</v>
      </c>
      <c r="H561" s="171">
        <v>0</v>
      </c>
      <c r="M561" s="29"/>
      <c r="N561" s="169"/>
      <c r="X561" s="53"/>
      <c r="AU561" s="17" t="s">
        <v>86</v>
      </c>
    </row>
    <row r="562" spans="2:47" s="1" customFormat="1">
      <c r="B562" s="29"/>
      <c r="D562" s="145" t="s">
        <v>223</v>
      </c>
      <c r="F562" s="170" t="s">
        <v>147</v>
      </c>
      <c r="H562" s="171">
        <v>0</v>
      </c>
      <c r="M562" s="29"/>
      <c r="N562" s="169"/>
      <c r="X562" s="53"/>
      <c r="AU562" s="17" t="s">
        <v>86</v>
      </c>
    </row>
    <row r="563" spans="2:47" s="1" customFormat="1">
      <c r="B563" s="29"/>
      <c r="D563" s="145" t="s">
        <v>223</v>
      </c>
      <c r="F563" s="170" t="s">
        <v>76</v>
      </c>
      <c r="H563" s="171">
        <v>0</v>
      </c>
      <c r="M563" s="29"/>
      <c r="N563" s="169"/>
      <c r="X563" s="53"/>
      <c r="AU563" s="17" t="s">
        <v>86</v>
      </c>
    </row>
    <row r="564" spans="2:47" s="1" customFormat="1">
      <c r="B564" s="29"/>
      <c r="D564" s="145" t="s">
        <v>223</v>
      </c>
      <c r="F564" s="170" t="s">
        <v>150</v>
      </c>
      <c r="H564" s="171">
        <v>0</v>
      </c>
      <c r="M564" s="29"/>
      <c r="N564" s="169"/>
      <c r="X564" s="53"/>
      <c r="AU564" s="17" t="s">
        <v>86</v>
      </c>
    </row>
    <row r="565" spans="2:47" s="1" customFormat="1">
      <c r="B565" s="29"/>
      <c r="D565" s="145" t="s">
        <v>223</v>
      </c>
      <c r="F565" s="170" t="s">
        <v>76</v>
      </c>
      <c r="H565" s="171">
        <v>0</v>
      </c>
      <c r="M565" s="29"/>
      <c r="N565" s="169"/>
      <c r="X565" s="53"/>
      <c r="AU565" s="17" t="s">
        <v>86</v>
      </c>
    </row>
    <row r="566" spans="2:47" s="1" customFormat="1">
      <c r="B566" s="29"/>
      <c r="D566" s="145" t="s">
        <v>223</v>
      </c>
      <c r="F566" s="170" t="s">
        <v>152</v>
      </c>
      <c r="H566" s="171">
        <v>0</v>
      </c>
      <c r="M566" s="29"/>
      <c r="N566" s="169"/>
      <c r="X566" s="53"/>
      <c r="AU566" s="17" t="s">
        <v>86</v>
      </c>
    </row>
    <row r="567" spans="2:47" s="1" customFormat="1">
      <c r="B567" s="29"/>
      <c r="D567" s="145" t="s">
        <v>223</v>
      </c>
      <c r="F567" s="170" t="s">
        <v>648</v>
      </c>
      <c r="H567" s="171">
        <v>4.9050000000000002</v>
      </c>
      <c r="M567" s="29"/>
      <c r="N567" s="169"/>
      <c r="X567" s="53"/>
      <c r="AU567" s="17" t="s">
        <v>86</v>
      </c>
    </row>
    <row r="568" spans="2:47" s="1" customFormat="1">
      <c r="B568" s="29"/>
      <c r="D568" s="145" t="s">
        <v>223</v>
      </c>
      <c r="F568" s="170" t="s">
        <v>154</v>
      </c>
      <c r="H568" s="171">
        <v>0</v>
      </c>
      <c r="M568" s="29"/>
      <c r="N568" s="169"/>
      <c r="X568" s="53"/>
      <c r="AU568" s="17" t="s">
        <v>86</v>
      </c>
    </row>
    <row r="569" spans="2:47" s="1" customFormat="1">
      <c r="B569" s="29"/>
      <c r="D569" s="145" t="s">
        <v>223</v>
      </c>
      <c r="F569" s="170" t="s">
        <v>76</v>
      </c>
      <c r="H569" s="171">
        <v>0</v>
      </c>
      <c r="M569" s="29"/>
      <c r="N569" s="169"/>
      <c r="X569" s="53"/>
      <c r="AU569" s="17" t="s">
        <v>86</v>
      </c>
    </row>
    <row r="570" spans="2:47" s="1" customFormat="1">
      <c r="B570" s="29"/>
      <c r="D570" s="145" t="s">
        <v>223</v>
      </c>
      <c r="F570" s="170" t="s">
        <v>158</v>
      </c>
      <c r="H570" s="171">
        <v>4.9050000000000002</v>
      </c>
      <c r="M570" s="29"/>
      <c r="N570" s="169"/>
      <c r="X570" s="53"/>
      <c r="AU570" s="17" t="s">
        <v>86</v>
      </c>
    </row>
    <row r="571" spans="2:47" s="1" customFormat="1">
      <c r="B571" s="29"/>
      <c r="D571" s="145" t="s">
        <v>223</v>
      </c>
      <c r="F571" s="168" t="s">
        <v>780</v>
      </c>
      <c r="M571" s="29"/>
      <c r="N571" s="169"/>
      <c r="X571" s="53"/>
      <c r="AU571" s="17" t="s">
        <v>86</v>
      </c>
    </row>
    <row r="572" spans="2:47" s="1" customFormat="1">
      <c r="B572" s="29"/>
      <c r="D572" s="145" t="s">
        <v>223</v>
      </c>
      <c r="F572" s="170" t="s">
        <v>733</v>
      </c>
      <c r="H572" s="171">
        <v>0</v>
      </c>
      <c r="M572" s="29"/>
      <c r="N572" s="169"/>
      <c r="X572" s="53"/>
      <c r="AU572" s="17" t="s">
        <v>86</v>
      </c>
    </row>
    <row r="573" spans="2:47" s="1" customFormat="1">
      <c r="B573" s="29"/>
      <c r="D573" s="145" t="s">
        <v>223</v>
      </c>
      <c r="F573" s="170" t="s">
        <v>147</v>
      </c>
      <c r="H573" s="171">
        <v>0</v>
      </c>
      <c r="M573" s="29"/>
      <c r="N573" s="169"/>
      <c r="X573" s="53"/>
      <c r="AU573" s="17" t="s">
        <v>86</v>
      </c>
    </row>
    <row r="574" spans="2:47" s="1" customFormat="1">
      <c r="B574" s="29"/>
      <c r="D574" s="145" t="s">
        <v>223</v>
      </c>
      <c r="F574" s="170" t="s">
        <v>76</v>
      </c>
      <c r="H574" s="171">
        <v>0</v>
      </c>
      <c r="M574" s="29"/>
      <c r="N574" s="169"/>
      <c r="X574" s="53"/>
      <c r="AU574" s="17" t="s">
        <v>86</v>
      </c>
    </row>
    <row r="575" spans="2:47" s="1" customFormat="1">
      <c r="B575" s="29"/>
      <c r="D575" s="145" t="s">
        <v>223</v>
      </c>
      <c r="F575" s="170" t="s">
        <v>150</v>
      </c>
      <c r="H575" s="171">
        <v>0</v>
      </c>
      <c r="M575" s="29"/>
      <c r="N575" s="169"/>
      <c r="X575" s="53"/>
      <c r="AU575" s="17" t="s">
        <v>86</v>
      </c>
    </row>
    <row r="576" spans="2:47" s="1" customFormat="1">
      <c r="B576" s="29"/>
      <c r="D576" s="145" t="s">
        <v>223</v>
      </c>
      <c r="F576" s="170" t="s">
        <v>651</v>
      </c>
      <c r="H576" s="171">
        <v>4.5590000000000002</v>
      </c>
      <c r="M576" s="29"/>
      <c r="N576" s="169"/>
      <c r="X576" s="53"/>
      <c r="AU576" s="17" t="s">
        <v>86</v>
      </c>
    </row>
    <row r="577" spans="2:47" s="1" customFormat="1">
      <c r="B577" s="29"/>
      <c r="D577" s="145" t="s">
        <v>223</v>
      </c>
      <c r="F577" s="170" t="s">
        <v>152</v>
      </c>
      <c r="H577" s="171">
        <v>0</v>
      </c>
      <c r="M577" s="29"/>
      <c r="N577" s="169"/>
      <c r="X577" s="53"/>
      <c r="AU577" s="17" t="s">
        <v>86</v>
      </c>
    </row>
    <row r="578" spans="2:47" s="1" customFormat="1">
      <c r="B578" s="29"/>
      <c r="D578" s="145" t="s">
        <v>223</v>
      </c>
      <c r="F578" s="170" t="s">
        <v>76</v>
      </c>
      <c r="H578" s="171">
        <v>0</v>
      </c>
      <c r="M578" s="29"/>
      <c r="N578" s="169"/>
      <c r="X578" s="53"/>
      <c r="AU578" s="17" t="s">
        <v>86</v>
      </c>
    </row>
    <row r="579" spans="2:47" s="1" customFormat="1">
      <c r="B579" s="29"/>
      <c r="D579" s="145" t="s">
        <v>223</v>
      </c>
      <c r="F579" s="170" t="s">
        <v>154</v>
      </c>
      <c r="H579" s="171">
        <v>0</v>
      </c>
      <c r="M579" s="29"/>
      <c r="N579" s="169"/>
      <c r="X579" s="53"/>
      <c r="AU579" s="17" t="s">
        <v>86</v>
      </c>
    </row>
    <row r="580" spans="2:47" s="1" customFormat="1">
      <c r="B580" s="29"/>
      <c r="D580" s="145" t="s">
        <v>223</v>
      </c>
      <c r="F580" s="170" t="s">
        <v>76</v>
      </c>
      <c r="H580" s="171">
        <v>0</v>
      </c>
      <c r="M580" s="29"/>
      <c r="N580" s="169"/>
      <c r="X580" s="53"/>
      <c r="AU580" s="17" t="s">
        <v>86</v>
      </c>
    </row>
    <row r="581" spans="2:47" s="1" customFormat="1">
      <c r="B581" s="29"/>
      <c r="D581" s="145" t="s">
        <v>223</v>
      </c>
      <c r="F581" s="170" t="s">
        <v>158</v>
      </c>
      <c r="H581" s="171">
        <v>4.5590000000000002</v>
      </c>
      <c r="M581" s="29"/>
      <c r="N581" s="169"/>
      <c r="X581" s="53"/>
      <c r="AU581" s="17" t="s">
        <v>86</v>
      </c>
    </row>
    <row r="582" spans="2:47" s="1" customFormat="1">
      <c r="B582" s="29"/>
      <c r="D582" s="145" t="s">
        <v>223</v>
      </c>
      <c r="F582" s="168" t="s">
        <v>781</v>
      </c>
      <c r="M582" s="29"/>
      <c r="N582" s="169"/>
      <c r="X582" s="53"/>
      <c r="AU582" s="17" t="s">
        <v>86</v>
      </c>
    </row>
    <row r="583" spans="2:47" s="1" customFormat="1">
      <c r="B583" s="29"/>
      <c r="D583" s="145" t="s">
        <v>223</v>
      </c>
      <c r="F583" s="170" t="s">
        <v>733</v>
      </c>
      <c r="H583" s="171">
        <v>0</v>
      </c>
      <c r="M583" s="29"/>
      <c r="N583" s="169"/>
      <c r="X583" s="53"/>
      <c r="AU583" s="17" t="s">
        <v>86</v>
      </c>
    </row>
    <row r="584" spans="2:47" s="1" customFormat="1">
      <c r="B584" s="29"/>
      <c r="D584" s="145" t="s">
        <v>223</v>
      </c>
      <c r="F584" s="170" t="s">
        <v>147</v>
      </c>
      <c r="H584" s="171">
        <v>0</v>
      </c>
      <c r="M584" s="29"/>
      <c r="N584" s="169"/>
      <c r="X584" s="53"/>
      <c r="AU584" s="17" t="s">
        <v>86</v>
      </c>
    </row>
    <row r="585" spans="2:47" s="1" customFormat="1">
      <c r="B585" s="29"/>
      <c r="D585" s="145" t="s">
        <v>223</v>
      </c>
      <c r="F585" s="170" t="s">
        <v>76</v>
      </c>
      <c r="H585" s="171">
        <v>0</v>
      </c>
      <c r="M585" s="29"/>
      <c r="N585" s="169"/>
      <c r="X585" s="53"/>
      <c r="AU585" s="17" t="s">
        <v>86</v>
      </c>
    </row>
    <row r="586" spans="2:47" s="1" customFormat="1">
      <c r="B586" s="29"/>
      <c r="D586" s="145" t="s">
        <v>223</v>
      </c>
      <c r="F586" s="170" t="s">
        <v>150</v>
      </c>
      <c r="H586" s="171">
        <v>0</v>
      </c>
      <c r="M586" s="29"/>
      <c r="N586" s="169"/>
      <c r="X586" s="53"/>
      <c r="AU586" s="17" t="s">
        <v>86</v>
      </c>
    </row>
    <row r="587" spans="2:47" s="1" customFormat="1">
      <c r="B587" s="29"/>
      <c r="D587" s="145" t="s">
        <v>223</v>
      </c>
      <c r="F587" s="170" t="s">
        <v>76</v>
      </c>
      <c r="H587" s="171">
        <v>0</v>
      </c>
      <c r="M587" s="29"/>
      <c r="N587" s="169"/>
      <c r="X587" s="53"/>
      <c r="AU587" s="17" t="s">
        <v>86</v>
      </c>
    </row>
    <row r="588" spans="2:47" s="1" customFormat="1">
      <c r="B588" s="29"/>
      <c r="D588" s="145" t="s">
        <v>223</v>
      </c>
      <c r="F588" s="170" t="s">
        <v>152</v>
      </c>
      <c r="H588" s="171">
        <v>0</v>
      </c>
      <c r="M588" s="29"/>
      <c r="N588" s="169"/>
      <c r="X588" s="53"/>
      <c r="AU588" s="17" t="s">
        <v>86</v>
      </c>
    </row>
    <row r="589" spans="2:47" s="1" customFormat="1">
      <c r="B589" s="29"/>
      <c r="D589" s="145" t="s">
        <v>223</v>
      </c>
      <c r="F589" s="170" t="s">
        <v>664</v>
      </c>
      <c r="H589" s="171">
        <v>44.71</v>
      </c>
      <c r="M589" s="29"/>
      <c r="N589" s="169"/>
      <c r="X589" s="53"/>
      <c r="AU589" s="17" t="s">
        <v>86</v>
      </c>
    </row>
    <row r="590" spans="2:47" s="1" customFormat="1">
      <c r="B590" s="29"/>
      <c r="D590" s="145" t="s">
        <v>223</v>
      </c>
      <c r="F590" s="170" t="s">
        <v>154</v>
      </c>
      <c r="H590" s="171">
        <v>0</v>
      </c>
      <c r="M590" s="29"/>
      <c r="N590" s="169"/>
      <c r="X590" s="53"/>
      <c r="AU590" s="17" t="s">
        <v>86</v>
      </c>
    </row>
    <row r="591" spans="2:47" s="1" customFormat="1">
      <c r="B591" s="29"/>
      <c r="D591" s="145" t="s">
        <v>223</v>
      </c>
      <c r="F591" s="170" t="s">
        <v>76</v>
      </c>
      <c r="H591" s="171">
        <v>0</v>
      </c>
      <c r="M591" s="29"/>
      <c r="N591" s="169"/>
      <c r="X591" s="53"/>
      <c r="AU591" s="17" t="s">
        <v>86</v>
      </c>
    </row>
    <row r="592" spans="2:47" s="1" customFormat="1">
      <c r="B592" s="29"/>
      <c r="D592" s="145" t="s">
        <v>223</v>
      </c>
      <c r="F592" s="170" t="s">
        <v>158</v>
      </c>
      <c r="H592" s="171">
        <v>44.71</v>
      </c>
      <c r="M592" s="29"/>
      <c r="N592" s="169"/>
      <c r="X592" s="53"/>
      <c r="AU592" s="17" t="s">
        <v>86</v>
      </c>
    </row>
    <row r="593" spans="2:47" s="1" customFormat="1">
      <c r="B593" s="29"/>
      <c r="D593" s="145" t="s">
        <v>223</v>
      </c>
      <c r="F593" s="168" t="s">
        <v>782</v>
      </c>
      <c r="M593" s="29"/>
      <c r="N593" s="169"/>
      <c r="X593" s="53"/>
      <c r="AU593" s="17" t="s">
        <v>86</v>
      </c>
    </row>
    <row r="594" spans="2:47" s="1" customFormat="1">
      <c r="B594" s="29"/>
      <c r="D594" s="145" t="s">
        <v>223</v>
      </c>
      <c r="F594" s="170" t="s">
        <v>733</v>
      </c>
      <c r="H594" s="171">
        <v>0</v>
      </c>
      <c r="M594" s="29"/>
      <c r="N594" s="169"/>
      <c r="X594" s="53"/>
      <c r="AU594" s="17" t="s">
        <v>86</v>
      </c>
    </row>
    <row r="595" spans="2:47" s="1" customFormat="1">
      <c r="B595" s="29"/>
      <c r="D595" s="145" t="s">
        <v>223</v>
      </c>
      <c r="F595" s="170" t="s">
        <v>147</v>
      </c>
      <c r="H595" s="171">
        <v>0</v>
      </c>
      <c r="M595" s="29"/>
      <c r="N595" s="169"/>
      <c r="X595" s="53"/>
      <c r="AU595" s="17" t="s">
        <v>86</v>
      </c>
    </row>
    <row r="596" spans="2:47" s="1" customFormat="1">
      <c r="B596" s="29"/>
      <c r="D596" s="145" t="s">
        <v>223</v>
      </c>
      <c r="F596" s="170" t="s">
        <v>76</v>
      </c>
      <c r="H596" s="171">
        <v>0</v>
      </c>
      <c r="M596" s="29"/>
      <c r="N596" s="169"/>
      <c r="X596" s="53"/>
      <c r="AU596" s="17" t="s">
        <v>86</v>
      </c>
    </row>
    <row r="597" spans="2:47" s="1" customFormat="1">
      <c r="B597" s="29"/>
      <c r="D597" s="145" t="s">
        <v>223</v>
      </c>
      <c r="F597" s="170" t="s">
        <v>150</v>
      </c>
      <c r="H597" s="171">
        <v>0</v>
      </c>
      <c r="M597" s="29"/>
      <c r="N597" s="169"/>
      <c r="X597" s="53"/>
      <c r="AU597" s="17" t="s">
        <v>86</v>
      </c>
    </row>
    <row r="598" spans="2:47" s="1" customFormat="1">
      <c r="B598" s="29"/>
      <c r="D598" s="145" t="s">
        <v>223</v>
      </c>
      <c r="F598" s="170" t="s">
        <v>76</v>
      </c>
      <c r="H598" s="171">
        <v>0</v>
      </c>
      <c r="M598" s="29"/>
      <c r="N598" s="169"/>
      <c r="X598" s="53"/>
      <c r="AU598" s="17" t="s">
        <v>86</v>
      </c>
    </row>
    <row r="599" spans="2:47" s="1" customFormat="1">
      <c r="B599" s="29"/>
      <c r="D599" s="145" t="s">
        <v>223</v>
      </c>
      <c r="F599" s="170" t="s">
        <v>152</v>
      </c>
      <c r="H599" s="171">
        <v>0</v>
      </c>
      <c r="M599" s="29"/>
      <c r="N599" s="169"/>
      <c r="X599" s="53"/>
      <c r="AU599" s="17" t="s">
        <v>86</v>
      </c>
    </row>
    <row r="600" spans="2:47" s="1" customFormat="1">
      <c r="B600" s="29"/>
      <c r="D600" s="145" t="s">
        <v>223</v>
      </c>
      <c r="F600" s="170" t="s">
        <v>725</v>
      </c>
      <c r="H600" s="171">
        <v>5.6980000000000004</v>
      </c>
      <c r="M600" s="29"/>
      <c r="N600" s="169"/>
      <c r="X600" s="53"/>
      <c r="AU600" s="17" t="s">
        <v>86</v>
      </c>
    </row>
    <row r="601" spans="2:47" s="1" customFormat="1">
      <c r="B601" s="29"/>
      <c r="D601" s="145" t="s">
        <v>223</v>
      </c>
      <c r="F601" s="170" t="s">
        <v>154</v>
      </c>
      <c r="H601" s="171">
        <v>0</v>
      </c>
      <c r="M601" s="29"/>
      <c r="N601" s="169"/>
      <c r="X601" s="53"/>
      <c r="AU601" s="17" t="s">
        <v>86</v>
      </c>
    </row>
    <row r="602" spans="2:47" s="1" customFormat="1">
      <c r="B602" s="29"/>
      <c r="D602" s="145" t="s">
        <v>223</v>
      </c>
      <c r="F602" s="170" t="s">
        <v>76</v>
      </c>
      <c r="H602" s="171">
        <v>0</v>
      </c>
      <c r="M602" s="29"/>
      <c r="N602" s="169"/>
      <c r="X602" s="53"/>
      <c r="AU602" s="17" t="s">
        <v>86</v>
      </c>
    </row>
    <row r="603" spans="2:47" s="1" customFormat="1">
      <c r="B603" s="29"/>
      <c r="D603" s="145" t="s">
        <v>223</v>
      </c>
      <c r="F603" s="170" t="s">
        <v>158</v>
      </c>
      <c r="H603" s="171">
        <v>5.6980000000000004</v>
      </c>
      <c r="M603" s="29"/>
      <c r="N603" s="169"/>
      <c r="X603" s="53"/>
      <c r="AU603" s="17" t="s">
        <v>86</v>
      </c>
    </row>
    <row r="604" spans="2:47" s="1" customFormat="1">
      <c r="B604" s="29"/>
      <c r="D604" s="145" t="s">
        <v>223</v>
      </c>
      <c r="F604" s="168" t="s">
        <v>809</v>
      </c>
      <c r="M604" s="29"/>
      <c r="N604" s="169"/>
      <c r="X604" s="53"/>
      <c r="AU604" s="17" t="s">
        <v>86</v>
      </c>
    </row>
    <row r="605" spans="2:47" s="1" customFormat="1">
      <c r="B605" s="29"/>
      <c r="D605" s="145" t="s">
        <v>223</v>
      </c>
      <c r="F605" s="170" t="s">
        <v>733</v>
      </c>
      <c r="H605" s="171">
        <v>0</v>
      </c>
      <c r="M605" s="29"/>
      <c r="N605" s="169"/>
      <c r="X605" s="53"/>
      <c r="AU605" s="17" t="s">
        <v>86</v>
      </c>
    </row>
    <row r="606" spans="2:47" s="1" customFormat="1">
      <c r="B606" s="29"/>
      <c r="D606" s="145" t="s">
        <v>223</v>
      </c>
      <c r="F606" s="170" t="s">
        <v>147</v>
      </c>
      <c r="H606" s="171">
        <v>0</v>
      </c>
      <c r="M606" s="29"/>
      <c r="N606" s="169"/>
      <c r="X606" s="53"/>
      <c r="AU606" s="17" t="s">
        <v>86</v>
      </c>
    </row>
    <row r="607" spans="2:47" s="1" customFormat="1">
      <c r="B607" s="29"/>
      <c r="D607" s="145" t="s">
        <v>223</v>
      </c>
      <c r="F607" s="170" t="s">
        <v>76</v>
      </c>
      <c r="H607" s="171">
        <v>0</v>
      </c>
      <c r="M607" s="29"/>
      <c r="N607" s="169"/>
      <c r="X607" s="53"/>
      <c r="AU607" s="17" t="s">
        <v>86</v>
      </c>
    </row>
    <row r="608" spans="2:47" s="1" customFormat="1">
      <c r="B608" s="29"/>
      <c r="D608" s="145" t="s">
        <v>223</v>
      </c>
      <c r="F608" s="170" t="s">
        <v>150</v>
      </c>
      <c r="H608" s="171">
        <v>0</v>
      </c>
      <c r="M608" s="29"/>
      <c r="N608" s="169"/>
      <c r="X608" s="53"/>
      <c r="AU608" s="17" t="s">
        <v>86</v>
      </c>
    </row>
    <row r="609" spans="2:65" s="1" customFormat="1">
      <c r="B609" s="29"/>
      <c r="D609" s="145" t="s">
        <v>223</v>
      </c>
      <c r="F609" s="170" t="s">
        <v>76</v>
      </c>
      <c r="H609" s="171">
        <v>0</v>
      </c>
      <c r="M609" s="29"/>
      <c r="N609" s="169"/>
      <c r="X609" s="53"/>
      <c r="AU609" s="17" t="s">
        <v>86</v>
      </c>
    </row>
    <row r="610" spans="2:65" s="1" customFormat="1">
      <c r="B610" s="29"/>
      <c r="D610" s="145" t="s">
        <v>223</v>
      </c>
      <c r="F610" s="170" t="s">
        <v>152</v>
      </c>
      <c r="H610" s="171">
        <v>0</v>
      </c>
      <c r="M610" s="29"/>
      <c r="N610" s="169"/>
      <c r="X610" s="53"/>
      <c r="AU610" s="17" t="s">
        <v>86</v>
      </c>
    </row>
    <row r="611" spans="2:65" s="1" customFormat="1">
      <c r="B611" s="29"/>
      <c r="D611" s="145" t="s">
        <v>223</v>
      </c>
      <c r="F611" s="170" t="s">
        <v>693</v>
      </c>
      <c r="H611" s="171">
        <v>29.196000000000002</v>
      </c>
      <c r="M611" s="29"/>
      <c r="N611" s="169"/>
      <c r="X611" s="53"/>
      <c r="AU611" s="17" t="s">
        <v>86</v>
      </c>
    </row>
    <row r="612" spans="2:65" s="1" customFormat="1">
      <c r="B612" s="29"/>
      <c r="D612" s="145" t="s">
        <v>223</v>
      </c>
      <c r="F612" s="170" t="s">
        <v>154</v>
      </c>
      <c r="H612" s="171">
        <v>0</v>
      </c>
      <c r="M612" s="29"/>
      <c r="N612" s="169"/>
      <c r="X612" s="53"/>
      <c r="AU612" s="17" t="s">
        <v>86</v>
      </c>
    </row>
    <row r="613" spans="2:65" s="1" customFormat="1">
      <c r="B613" s="29"/>
      <c r="D613" s="145" t="s">
        <v>223</v>
      </c>
      <c r="F613" s="170" t="s">
        <v>76</v>
      </c>
      <c r="H613" s="171">
        <v>0</v>
      </c>
      <c r="M613" s="29"/>
      <c r="N613" s="169"/>
      <c r="X613" s="53"/>
      <c r="AU613" s="17" t="s">
        <v>86</v>
      </c>
    </row>
    <row r="614" spans="2:65" s="1" customFormat="1">
      <c r="B614" s="29"/>
      <c r="D614" s="145" t="s">
        <v>223</v>
      </c>
      <c r="F614" s="170" t="s">
        <v>158</v>
      </c>
      <c r="H614" s="171">
        <v>29.196000000000002</v>
      </c>
      <c r="M614" s="29"/>
      <c r="N614" s="169"/>
      <c r="X614" s="53"/>
      <c r="AU614" s="17" t="s">
        <v>86</v>
      </c>
    </row>
    <row r="615" spans="2:65" s="1" customFormat="1" ht="37.9" customHeight="1">
      <c r="B615" s="29"/>
      <c r="C615" s="131" t="s">
        <v>358</v>
      </c>
      <c r="D615" s="131" t="s">
        <v>139</v>
      </c>
      <c r="E615" s="132" t="s">
        <v>869</v>
      </c>
      <c r="F615" s="133" t="s">
        <v>870</v>
      </c>
      <c r="G615" s="134" t="s">
        <v>286</v>
      </c>
      <c r="H615" s="135">
        <v>93.6</v>
      </c>
      <c r="I615" s="136">
        <v>0</v>
      </c>
      <c r="J615" s="136">
        <v>0</v>
      </c>
      <c r="K615" s="136">
        <f>ROUND(P615*H615,2)</f>
        <v>0</v>
      </c>
      <c r="L615" s="133" t="s">
        <v>143</v>
      </c>
      <c r="M615" s="29"/>
      <c r="N615" s="137" t="s">
        <v>1</v>
      </c>
      <c r="O615" s="138" t="s">
        <v>39</v>
      </c>
      <c r="P615" s="139">
        <f>I615+J615</f>
        <v>0</v>
      </c>
      <c r="Q615" s="139">
        <f>ROUND(I615*H615,2)</f>
        <v>0</v>
      </c>
      <c r="R615" s="139">
        <f>ROUND(J615*H615,2)</f>
        <v>0</v>
      </c>
      <c r="S615" s="140">
        <v>0.3</v>
      </c>
      <c r="T615" s="140">
        <f>S615*H615</f>
        <v>28.08</v>
      </c>
      <c r="U615" s="140">
        <v>1.7600000000000001E-3</v>
      </c>
      <c r="V615" s="140">
        <f>U615*H615</f>
        <v>0.16473599999999999</v>
      </c>
      <c r="W615" s="140">
        <v>0</v>
      </c>
      <c r="X615" s="141">
        <f>W615*H615</f>
        <v>0</v>
      </c>
      <c r="AR615" s="142" t="s">
        <v>144</v>
      </c>
      <c r="AT615" s="142" t="s">
        <v>139</v>
      </c>
      <c r="AU615" s="142" t="s">
        <v>86</v>
      </c>
      <c r="AY615" s="17" t="s">
        <v>136</v>
      </c>
      <c r="BE615" s="143">
        <f>IF(O615="základní",K615,0)</f>
        <v>0</v>
      </c>
      <c r="BF615" s="143">
        <f>IF(O615="snížená",K615,0)</f>
        <v>0</v>
      </c>
      <c r="BG615" s="143">
        <f>IF(O615="zákl. přenesená",K615,0)</f>
        <v>0</v>
      </c>
      <c r="BH615" s="143">
        <f>IF(O615="sníž. přenesená",K615,0)</f>
        <v>0</v>
      </c>
      <c r="BI615" s="143">
        <f>IF(O615="nulová",K615,0)</f>
        <v>0</v>
      </c>
      <c r="BJ615" s="17" t="s">
        <v>84</v>
      </c>
      <c r="BK615" s="143">
        <f>ROUND(P615*H615,2)</f>
        <v>0</v>
      </c>
      <c r="BL615" s="17" t="s">
        <v>144</v>
      </c>
      <c r="BM615" s="142" t="s">
        <v>871</v>
      </c>
    </row>
    <row r="616" spans="2:65" s="13" customFormat="1">
      <c r="B616" s="150"/>
      <c r="D616" s="145" t="s">
        <v>146</v>
      </c>
      <c r="E616" s="151" t="s">
        <v>1</v>
      </c>
      <c r="F616" s="152" t="s">
        <v>872</v>
      </c>
      <c r="H616" s="153">
        <v>79.2</v>
      </c>
      <c r="M616" s="150"/>
      <c r="N616" s="154"/>
      <c r="X616" s="155"/>
      <c r="AT616" s="151" t="s">
        <v>146</v>
      </c>
      <c r="AU616" s="151" t="s">
        <v>86</v>
      </c>
      <c r="AV616" s="13" t="s">
        <v>86</v>
      </c>
      <c r="AW616" s="13" t="s">
        <v>5</v>
      </c>
      <c r="AX616" s="13" t="s">
        <v>76</v>
      </c>
      <c r="AY616" s="151" t="s">
        <v>136</v>
      </c>
    </row>
    <row r="617" spans="2:65" s="13" customFormat="1">
      <c r="B617" s="150"/>
      <c r="D617" s="145" t="s">
        <v>146</v>
      </c>
      <c r="E617" s="151" t="s">
        <v>1</v>
      </c>
      <c r="F617" s="152" t="s">
        <v>873</v>
      </c>
      <c r="H617" s="153">
        <v>5.4</v>
      </c>
      <c r="M617" s="150"/>
      <c r="N617" s="154"/>
      <c r="X617" s="155"/>
      <c r="AT617" s="151" t="s">
        <v>146</v>
      </c>
      <c r="AU617" s="151" t="s">
        <v>86</v>
      </c>
      <c r="AV617" s="13" t="s">
        <v>86</v>
      </c>
      <c r="AW617" s="13" t="s">
        <v>5</v>
      </c>
      <c r="AX617" s="13" t="s">
        <v>76</v>
      </c>
      <c r="AY617" s="151" t="s">
        <v>136</v>
      </c>
    </row>
    <row r="618" spans="2:65" s="13" customFormat="1">
      <c r="B618" s="150"/>
      <c r="D618" s="145" t="s">
        <v>146</v>
      </c>
      <c r="E618" s="151" t="s">
        <v>1</v>
      </c>
      <c r="F618" s="152" t="s">
        <v>243</v>
      </c>
      <c r="H618" s="153">
        <v>9</v>
      </c>
      <c r="M618" s="150"/>
      <c r="N618" s="154"/>
      <c r="X618" s="155"/>
      <c r="AT618" s="151" t="s">
        <v>146</v>
      </c>
      <c r="AU618" s="151" t="s">
        <v>86</v>
      </c>
      <c r="AV618" s="13" t="s">
        <v>86</v>
      </c>
      <c r="AW618" s="13" t="s">
        <v>5</v>
      </c>
      <c r="AX618" s="13" t="s">
        <v>76</v>
      </c>
      <c r="AY618" s="151" t="s">
        <v>136</v>
      </c>
    </row>
    <row r="619" spans="2:65" s="14" customFormat="1">
      <c r="B619" s="156"/>
      <c r="D619" s="145" t="s">
        <v>146</v>
      </c>
      <c r="E619" s="157" t="s">
        <v>1</v>
      </c>
      <c r="F619" s="158" t="s">
        <v>158</v>
      </c>
      <c r="H619" s="159">
        <v>93.600000000000009</v>
      </c>
      <c r="M619" s="156"/>
      <c r="N619" s="160"/>
      <c r="X619" s="161"/>
      <c r="AT619" s="157" t="s">
        <v>146</v>
      </c>
      <c r="AU619" s="157" t="s">
        <v>86</v>
      </c>
      <c r="AV619" s="14" t="s">
        <v>144</v>
      </c>
      <c r="AW619" s="14" t="s">
        <v>5</v>
      </c>
      <c r="AX619" s="14" t="s">
        <v>84</v>
      </c>
      <c r="AY619" s="157" t="s">
        <v>136</v>
      </c>
    </row>
    <row r="620" spans="2:65" s="1" customFormat="1" ht="24.2" customHeight="1">
      <c r="B620" s="29"/>
      <c r="C620" s="181" t="s">
        <v>363</v>
      </c>
      <c r="D620" s="181" t="s">
        <v>494</v>
      </c>
      <c r="E620" s="182" t="s">
        <v>874</v>
      </c>
      <c r="F620" s="183" t="s">
        <v>875</v>
      </c>
      <c r="G620" s="184" t="s">
        <v>876</v>
      </c>
      <c r="H620" s="185">
        <v>0.501</v>
      </c>
      <c r="I620" s="186">
        <v>0</v>
      </c>
      <c r="J620" s="187"/>
      <c r="K620" s="186">
        <f>ROUND(P620*H620,2)</f>
        <v>0</v>
      </c>
      <c r="L620" s="183" t="s">
        <v>143</v>
      </c>
      <c r="M620" s="188"/>
      <c r="N620" s="189" t="s">
        <v>1</v>
      </c>
      <c r="O620" s="138" t="s">
        <v>39</v>
      </c>
      <c r="P620" s="139">
        <f>I620+J620</f>
        <v>0</v>
      </c>
      <c r="Q620" s="139">
        <f>ROUND(I620*H620,2)</f>
        <v>0</v>
      </c>
      <c r="R620" s="139">
        <f>ROUND(J620*H620,2)</f>
        <v>0</v>
      </c>
      <c r="S620" s="140">
        <v>0</v>
      </c>
      <c r="T620" s="140">
        <f>S620*H620</f>
        <v>0</v>
      </c>
      <c r="U620" s="140">
        <v>0.03</v>
      </c>
      <c r="V620" s="140">
        <f>U620*H620</f>
        <v>1.503E-2</v>
      </c>
      <c r="W620" s="140">
        <v>0</v>
      </c>
      <c r="X620" s="141">
        <f>W620*H620</f>
        <v>0</v>
      </c>
      <c r="AR620" s="142" t="s">
        <v>306</v>
      </c>
      <c r="AT620" s="142" t="s">
        <v>494</v>
      </c>
      <c r="AU620" s="142" t="s">
        <v>86</v>
      </c>
      <c r="AY620" s="17" t="s">
        <v>136</v>
      </c>
      <c r="BE620" s="143">
        <f>IF(O620="základní",K620,0)</f>
        <v>0</v>
      </c>
      <c r="BF620" s="143">
        <f>IF(O620="snížená",K620,0)</f>
        <v>0</v>
      </c>
      <c r="BG620" s="143">
        <f>IF(O620="zákl. přenesená",K620,0)</f>
        <v>0</v>
      </c>
      <c r="BH620" s="143">
        <f>IF(O620="sníž. přenesená",K620,0)</f>
        <v>0</v>
      </c>
      <c r="BI620" s="143">
        <f>IF(O620="nulová",K620,0)</f>
        <v>0</v>
      </c>
      <c r="BJ620" s="17" t="s">
        <v>84</v>
      </c>
      <c r="BK620" s="143">
        <f>ROUND(P620*H620,2)</f>
        <v>0</v>
      </c>
      <c r="BL620" s="17" t="s">
        <v>144</v>
      </c>
      <c r="BM620" s="142" t="s">
        <v>877</v>
      </c>
    </row>
    <row r="621" spans="2:65" s="13" customFormat="1">
      <c r="B621" s="150"/>
      <c r="D621" s="145" t="s">
        <v>146</v>
      </c>
      <c r="E621" s="151" t="s">
        <v>1</v>
      </c>
      <c r="F621" s="152" t="s">
        <v>878</v>
      </c>
      <c r="H621" s="153">
        <v>0.39600000000000002</v>
      </c>
      <c r="M621" s="150"/>
      <c r="N621" s="154"/>
      <c r="X621" s="155"/>
      <c r="AT621" s="151" t="s">
        <v>146</v>
      </c>
      <c r="AU621" s="151" t="s">
        <v>86</v>
      </c>
      <c r="AV621" s="13" t="s">
        <v>86</v>
      </c>
      <c r="AW621" s="13" t="s">
        <v>5</v>
      </c>
      <c r="AX621" s="13" t="s">
        <v>76</v>
      </c>
      <c r="AY621" s="151" t="s">
        <v>136</v>
      </c>
    </row>
    <row r="622" spans="2:65" s="13" customFormat="1">
      <c r="B622" s="150"/>
      <c r="D622" s="145" t="s">
        <v>146</v>
      </c>
      <c r="E622" s="151" t="s">
        <v>1</v>
      </c>
      <c r="F622" s="152" t="s">
        <v>879</v>
      </c>
      <c r="H622" s="153">
        <v>2.3E-2</v>
      </c>
      <c r="M622" s="150"/>
      <c r="N622" s="154"/>
      <c r="X622" s="155"/>
      <c r="AT622" s="151" t="s">
        <v>146</v>
      </c>
      <c r="AU622" s="151" t="s">
        <v>86</v>
      </c>
      <c r="AV622" s="13" t="s">
        <v>86</v>
      </c>
      <c r="AW622" s="13" t="s">
        <v>5</v>
      </c>
      <c r="AX622" s="13" t="s">
        <v>76</v>
      </c>
      <c r="AY622" s="151" t="s">
        <v>136</v>
      </c>
    </row>
    <row r="623" spans="2:65" s="13" customFormat="1">
      <c r="B623" s="150"/>
      <c r="D623" s="145" t="s">
        <v>146</v>
      </c>
      <c r="E623" s="151" t="s">
        <v>1</v>
      </c>
      <c r="F623" s="152" t="s">
        <v>880</v>
      </c>
      <c r="H623" s="153">
        <v>3.5999999999999997E-2</v>
      </c>
      <c r="M623" s="150"/>
      <c r="N623" s="154"/>
      <c r="X623" s="155"/>
      <c r="AT623" s="151" t="s">
        <v>146</v>
      </c>
      <c r="AU623" s="151" t="s">
        <v>86</v>
      </c>
      <c r="AV623" s="13" t="s">
        <v>86</v>
      </c>
      <c r="AW623" s="13" t="s">
        <v>5</v>
      </c>
      <c r="AX623" s="13" t="s">
        <v>76</v>
      </c>
      <c r="AY623" s="151" t="s">
        <v>136</v>
      </c>
    </row>
    <row r="624" spans="2:65" s="14" customFormat="1">
      <c r="B624" s="156"/>
      <c r="D624" s="145" t="s">
        <v>146</v>
      </c>
      <c r="E624" s="157" t="s">
        <v>1</v>
      </c>
      <c r="F624" s="158" t="s">
        <v>158</v>
      </c>
      <c r="H624" s="159">
        <v>0.45500000000000002</v>
      </c>
      <c r="M624" s="156"/>
      <c r="N624" s="160"/>
      <c r="X624" s="161"/>
      <c r="AT624" s="157" t="s">
        <v>146</v>
      </c>
      <c r="AU624" s="157" t="s">
        <v>86</v>
      </c>
      <c r="AV624" s="14" t="s">
        <v>144</v>
      </c>
      <c r="AW624" s="14" t="s">
        <v>5</v>
      </c>
      <c r="AX624" s="14" t="s">
        <v>84</v>
      </c>
      <c r="AY624" s="157" t="s">
        <v>136</v>
      </c>
    </row>
    <row r="625" spans="2:65" s="13" customFormat="1">
      <c r="B625" s="150"/>
      <c r="D625" s="145" t="s">
        <v>146</v>
      </c>
      <c r="F625" s="152" t="s">
        <v>881</v>
      </c>
      <c r="H625" s="153">
        <v>0.501</v>
      </c>
      <c r="M625" s="150"/>
      <c r="N625" s="154"/>
      <c r="X625" s="155"/>
      <c r="AT625" s="151" t="s">
        <v>146</v>
      </c>
      <c r="AU625" s="151" t="s">
        <v>86</v>
      </c>
      <c r="AV625" s="13" t="s">
        <v>86</v>
      </c>
      <c r="AW625" s="13" t="s">
        <v>4</v>
      </c>
      <c r="AX625" s="13" t="s">
        <v>84</v>
      </c>
      <c r="AY625" s="151" t="s">
        <v>136</v>
      </c>
    </row>
    <row r="626" spans="2:65" s="1" customFormat="1" ht="37.9" customHeight="1">
      <c r="B626" s="29"/>
      <c r="C626" s="131" t="s">
        <v>367</v>
      </c>
      <c r="D626" s="131" t="s">
        <v>139</v>
      </c>
      <c r="E626" s="132" t="s">
        <v>882</v>
      </c>
      <c r="F626" s="133" t="s">
        <v>883</v>
      </c>
      <c r="G626" s="134" t="s">
        <v>286</v>
      </c>
      <c r="H626" s="135">
        <v>29.7</v>
      </c>
      <c r="I626" s="136">
        <v>0</v>
      </c>
      <c r="J626" s="136">
        <v>0</v>
      </c>
      <c r="K626" s="136">
        <f>ROUND(P626*H626,2)</f>
        <v>0</v>
      </c>
      <c r="L626" s="133" t="s">
        <v>143</v>
      </c>
      <c r="M626" s="29"/>
      <c r="N626" s="137" t="s">
        <v>1</v>
      </c>
      <c r="O626" s="138" t="s">
        <v>39</v>
      </c>
      <c r="P626" s="139">
        <f>I626+J626</f>
        <v>0</v>
      </c>
      <c r="Q626" s="139">
        <f>ROUND(I626*H626,2)</f>
        <v>0</v>
      </c>
      <c r="R626" s="139">
        <f>ROUND(J626*H626,2)</f>
        <v>0</v>
      </c>
      <c r="S626" s="140">
        <v>0.39</v>
      </c>
      <c r="T626" s="140">
        <f>S626*H626</f>
        <v>11.583</v>
      </c>
      <c r="U626" s="140">
        <v>3.3899999999999998E-3</v>
      </c>
      <c r="V626" s="140">
        <f>U626*H626</f>
        <v>0.10068299999999999</v>
      </c>
      <c r="W626" s="140">
        <v>0</v>
      </c>
      <c r="X626" s="141">
        <f>W626*H626</f>
        <v>0</v>
      </c>
      <c r="AR626" s="142" t="s">
        <v>144</v>
      </c>
      <c r="AT626" s="142" t="s">
        <v>139</v>
      </c>
      <c r="AU626" s="142" t="s">
        <v>86</v>
      </c>
      <c r="AY626" s="17" t="s">
        <v>136</v>
      </c>
      <c r="BE626" s="143">
        <f>IF(O626="základní",K626,0)</f>
        <v>0</v>
      </c>
      <c r="BF626" s="143">
        <f>IF(O626="snížená",K626,0)</f>
        <v>0</v>
      </c>
      <c r="BG626" s="143">
        <f>IF(O626="zákl. přenesená",K626,0)</f>
        <v>0</v>
      </c>
      <c r="BH626" s="143">
        <f>IF(O626="sníž. přenesená",K626,0)</f>
        <v>0</v>
      </c>
      <c r="BI626" s="143">
        <f>IF(O626="nulová",K626,0)</f>
        <v>0</v>
      </c>
      <c r="BJ626" s="17" t="s">
        <v>84</v>
      </c>
      <c r="BK626" s="143">
        <f>ROUND(P626*H626,2)</f>
        <v>0</v>
      </c>
      <c r="BL626" s="17" t="s">
        <v>144</v>
      </c>
      <c r="BM626" s="142" t="s">
        <v>884</v>
      </c>
    </row>
    <row r="627" spans="2:65" s="13" customFormat="1">
      <c r="B627" s="150"/>
      <c r="D627" s="145" t="s">
        <v>146</v>
      </c>
      <c r="E627" s="151" t="s">
        <v>1</v>
      </c>
      <c r="F627" s="152" t="s">
        <v>885</v>
      </c>
      <c r="H627" s="153">
        <v>29.7</v>
      </c>
      <c r="M627" s="150"/>
      <c r="N627" s="154"/>
      <c r="X627" s="155"/>
      <c r="AT627" s="151" t="s">
        <v>146</v>
      </c>
      <c r="AU627" s="151" t="s">
        <v>86</v>
      </c>
      <c r="AV627" s="13" t="s">
        <v>86</v>
      </c>
      <c r="AW627" s="13" t="s">
        <v>5</v>
      </c>
      <c r="AX627" s="13" t="s">
        <v>76</v>
      </c>
      <c r="AY627" s="151" t="s">
        <v>136</v>
      </c>
    </row>
    <row r="628" spans="2:65" s="14" customFormat="1">
      <c r="B628" s="156"/>
      <c r="D628" s="145" t="s">
        <v>146</v>
      </c>
      <c r="E628" s="157" t="s">
        <v>1</v>
      </c>
      <c r="F628" s="158" t="s">
        <v>158</v>
      </c>
      <c r="H628" s="159">
        <v>29.7</v>
      </c>
      <c r="M628" s="156"/>
      <c r="N628" s="160"/>
      <c r="X628" s="161"/>
      <c r="AT628" s="157" t="s">
        <v>146</v>
      </c>
      <c r="AU628" s="157" t="s">
        <v>86</v>
      </c>
      <c r="AV628" s="14" t="s">
        <v>144</v>
      </c>
      <c r="AW628" s="14" t="s">
        <v>5</v>
      </c>
      <c r="AX628" s="14" t="s">
        <v>84</v>
      </c>
      <c r="AY628" s="157" t="s">
        <v>136</v>
      </c>
    </row>
    <row r="629" spans="2:65" s="1" customFormat="1" ht="24.2" customHeight="1">
      <c r="B629" s="29"/>
      <c r="C629" s="181" t="s">
        <v>8</v>
      </c>
      <c r="D629" s="181" t="s">
        <v>494</v>
      </c>
      <c r="E629" s="182" t="s">
        <v>874</v>
      </c>
      <c r="F629" s="183" t="s">
        <v>875</v>
      </c>
      <c r="G629" s="184" t="s">
        <v>876</v>
      </c>
      <c r="H629" s="185">
        <v>0.19600000000000001</v>
      </c>
      <c r="I629" s="186">
        <v>0</v>
      </c>
      <c r="J629" s="187"/>
      <c r="K629" s="186">
        <f>ROUND(P629*H629,2)</f>
        <v>0</v>
      </c>
      <c r="L629" s="183" t="s">
        <v>143</v>
      </c>
      <c r="M629" s="188"/>
      <c r="N629" s="189" t="s">
        <v>1</v>
      </c>
      <c r="O629" s="138" t="s">
        <v>39</v>
      </c>
      <c r="P629" s="139">
        <f>I629+J629</f>
        <v>0</v>
      </c>
      <c r="Q629" s="139">
        <f>ROUND(I629*H629,2)</f>
        <v>0</v>
      </c>
      <c r="R629" s="139">
        <f>ROUND(J629*H629,2)</f>
        <v>0</v>
      </c>
      <c r="S629" s="140">
        <v>0</v>
      </c>
      <c r="T629" s="140">
        <f>S629*H629</f>
        <v>0</v>
      </c>
      <c r="U629" s="140">
        <v>0.03</v>
      </c>
      <c r="V629" s="140">
        <f>U629*H629</f>
        <v>5.8799999999999998E-3</v>
      </c>
      <c r="W629" s="140">
        <v>0</v>
      </c>
      <c r="X629" s="141">
        <f>W629*H629</f>
        <v>0</v>
      </c>
      <c r="AR629" s="142" t="s">
        <v>306</v>
      </c>
      <c r="AT629" s="142" t="s">
        <v>494</v>
      </c>
      <c r="AU629" s="142" t="s">
        <v>86</v>
      </c>
      <c r="AY629" s="17" t="s">
        <v>136</v>
      </c>
      <c r="BE629" s="143">
        <f>IF(O629="základní",K629,0)</f>
        <v>0</v>
      </c>
      <c r="BF629" s="143">
        <f>IF(O629="snížená",K629,0)</f>
        <v>0</v>
      </c>
      <c r="BG629" s="143">
        <f>IF(O629="zákl. přenesená",K629,0)</f>
        <v>0</v>
      </c>
      <c r="BH629" s="143">
        <f>IF(O629="sníž. přenesená",K629,0)</f>
        <v>0</v>
      </c>
      <c r="BI629" s="143">
        <f>IF(O629="nulová",K629,0)</f>
        <v>0</v>
      </c>
      <c r="BJ629" s="17" t="s">
        <v>84</v>
      </c>
      <c r="BK629" s="143">
        <f>ROUND(P629*H629,2)</f>
        <v>0</v>
      </c>
      <c r="BL629" s="17" t="s">
        <v>144</v>
      </c>
      <c r="BM629" s="142" t="s">
        <v>886</v>
      </c>
    </row>
    <row r="630" spans="2:65" s="13" customFormat="1">
      <c r="B630" s="150"/>
      <c r="D630" s="145" t="s">
        <v>146</v>
      </c>
      <c r="E630" s="151" t="s">
        <v>1</v>
      </c>
      <c r="F630" s="152" t="s">
        <v>887</v>
      </c>
      <c r="H630" s="153">
        <v>0.17799999999999999</v>
      </c>
      <c r="M630" s="150"/>
      <c r="N630" s="154"/>
      <c r="X630" s="155"/>
      <c r="AT630" s="151" t="s">
        <v>146</v>
      </c>
      <c r="AU630" s="151" t="s">
        <v>86</v>
      </c>
      <c r="AV630" s="13" t="s">
        <v>86</v>
      </c>
      <c r="AW630" s="13" t="s">
        <v>5</v>
      </c>
      <c r="AX630" s="13" t="s">
        <v>76</v>
      </c>
      <c r="AY630" s="151" t="s">
        <v>136</v>
      </c>
    </row>
    <row r="631" spans="2:65" s="14" customFormat="1">
      <c r="B631" s="156"/>
      <c r="D631" s="145" t="s">
        <v>146</v>
      </c>
      <c r="E631" s="157" t="s">
        <v>1</v>
      </c>
      <c r="F631" s="158" t="s">
        <v>158</v>
      </c>
      <c r="H631" s="159">
        <v>0.17799999999999999</v>
      </c>
      <c r="M631" s="156"/>
      <c r="N631" s="160"/>
      <c r="X631" s="161"/>
      <c r="AT631" s="157" t="s">
        <v>146</v>
      </c>
      <c r="AU631" s="157" t="s">
        <v>86</v>
      </c>
      <c r="AV631" s="14" t="s">
        <v>144</v>
      </c>
      <c r="AW631" s="14" t="s">
        <v>5</v>
      </c>
      <c r="AX631" s="14" t="s">
        <v>84</v>
      </c>
      <c r="AY631" s="157" t="s">
        <v>136</v>
      </c>
    </row>
    <row r="632" spans="2:65" s="13" customFormat="1">
      <c r="B632" s="150"/>
      <c r="D632" s="145" t="s">
        <v>146</v>
      </c>
      <c r="F632" s="152" t="s">
        <v>888</v>
      </c>
      <c r="H632" s="153">
        <v>0.19600000000000001</v>
      </c>
      <c r="M632" s="150"/>
      <c r="N632" s="154"/>
      <c r="X632" s="155"/>
      <c r="AT632" s="151" t="s">
        <v>146</v>
      </c>
      <c r="AU632" s="151" t="s">
        <v>86</v>
      </c>
      <c r="AV632" s="13" t="s">
        <v>86</v>
      </c>
      <c r="AW632" s="13" t="s">
        <v>4</v>
      </c>
      <c r="AX632" s="13" t="s">
        <v>84</v>
      </c>
      <c r="AY632" s="151" t="s">
        <v>136</v>
      </c>
    </row>
    <row r="633" spans="2:65" s="1" customFormat="1" ht="44.25" customHeight="1">
      <c r="B633" s="29"/>
      <c r="C633" s="131" t="s">
        <v>381</v>
      </c>
      <c r="D633" s="131" t="s">
        <v>139</v>
      </c>
      <c r="E633" s="132" t="s">
        <v>889</v>
      </c>
      <c r="F633" s="133" t="s">
        <v>890</v>
      </c>
      <c r="G633" s="134" t="s">
        <v>142</v>
      </c>
      <c r="H633" s="135">
        <v>100.211</v>
      </c>
      <c r="I633" s="136">
        <v>0</v>
      </c>
      <c r="J633" s="136">
        <v>0</v>
      </c>
      <c r="K633" s="136">
        <f>ROUND(P633*H633,2)</f>
        <v>0</v>
      </c>
      <c r="L633" s="133" t="s">
        <v>143</v>
      </c>
      <c r="M633" s="29"/>
      <c r="N633" s="137" t="s">
        <v>1</v>
      </c>
      <c r="O633" s="138" t="s">
        <v>39</v>
      </c>
      <c r="P633" s="139">
        <f>I633+J633</f>
        <v>0</v>
      </c>
      <c r="Q633" s="139">
        <f>ROUND(I633*H633,2)</f>
        <v>0</v>
      </c>
      <c r="R633" s="139">
        <f>ROUND(J633*H633,2)</f>
        <v>0</v>
      </c>
      <c r="S633" s="140">
        <v>1.04</v>
      </c>
      <c r="T633" s="140">
        <f>S633*H633</f>
        <v>104.21944000000001</v>
      </c>
      <c r="U633" s="140">
        <v>1.1509999999999999E-2</v>
      </c>
      <c r="V633" s="140">
        <f>U633*H633</f>
        <v>1.15342861</v>
      </c>
      <c r="W633" s="140">
        <v>0</v>
      </c>
      <c r="X633" s="141">
        <f>W633*H633</f>
        <v>0</v>
      </c>
      <c r="AR633" s="142" t="s">
        <v>144</v>
      </c>
      <c r="AT633" s="142" t="s">
        <v>139</v>
      </c>
      <c r="AU633" s="142" t="s">
        <v>86</v>
      </c>
      <c r="AY633" s="17" t="s">
        <v>136</v>
      </c>
      <c r="BE633" s="143">
        <f>IF(O633="základní",K633,0)</f>
        <v>0</v>
      </c>
      <c r="BF633" s="143">
        <f>IF(O633="snížená",K633,0)</f>
        <v>0</v>
      </c>
      <c r="BG633" s="143">
        <f>IF(O633="zákl. přenesená",K633,0)</f>
        <v>0</v>
      </c>
      <c r="BH633" s="143">
        <f>IF(O633="sníž. přenesená",K633,0)</f>
        <v>0</v>
      </c>
      <c r="BI633" s="143">
        <f>IF(O633="nulová",K633,0)</f>
        <v>0</v>
      </c>
      <c r="BJ633" s="17" t="s">
        <v>84</v>
      </c>
      <c r="BK633" s="143">
        <f>ROUND(P633*H633,2)</f>
        <v>0</v>
      </c>
      <c r="BL633" s="17" t="s">
        <v>144</v>
      </c>
      <c r="BM633" s="142" t="s">
        <v>891</v>
      </c>
    </row>
    <row r="634" spans="2:65" s="12" customFormat="1">
      <c r="B634" s="144"/>
      <c r="D634" s="145" t="s">
        <v>146</v>
      </c>
      <c r="E634" s="146" t="s">
        <v>1</v>
      </c>
      <c r="F634" s="147" t="s">
        <v>731</v>
      </c>
      <c r="H634" s="146" t="s">
        <v>1</v>
      </c>
      <c r="M634" s="144"/>
      <c r="N634" s="148"/>
      <c r="X634" s="149"/>
      <c r="AT634" s="146" t="s">
        <v>146</v>
      </c>
      <c r="AU634" s="146" t="s">
        <v>86</v>
      </c>
      <c r="AV634" s="12" t="s">
        <v>84</v>
      </c>
      <c r="AW634" s="12" t="s">
        <v>5</v>
      </c>
      <c r="AX634" s="12" t="s">
        <v>76</v>
      </c>
      <c r="AY634" s="146" t="s">
        <v>136</v>
      </c>
    </row>
    <row r="635" spans="2:65" s="13" customFormat="1">
      <c r="B635" s="150"/>
      <c r="D635" s="145" t="s">
        <v>146</v>
      </c>
      <c r="E635" s="151" t="s">
        <v>1</v>
      </c>
      <c r="F635" s="152" t="s">
        <v>643</v>
      </c>
      <c r="H635" s="153">
        <v>55.500999999999998</v>
      </c>
      <c r="M635" s="150"/>
      <c r="N635" s="154"/>
      <c r="X635" s="155"/>
      <c r="AT635" s="151" t="s">
        <v>146</v>
      </c>
      <c r="AU635" s="151" t="s">
        <v>86</v>
      </c>
      <c r="AV635" s="13" t="s">
        <v>86</v>
      </c>
      <c r="AW635" s="13" t="s">
        <v>5</v>
      </c>
      <c r="AX635" s="13" t="s">
        <v>76</v>
      </c>
      <c r="AY635" s="151" t="s">
        <v>136</v>
      </c>
    </row>
    <row r="636" spans="2:65" s="13" customFormat="1">
      <c r="B636" s="150"/>
      <c r="D636" s="145" t="s">
        <v>146</v>
      </c>
      <c r="E636" s="151" t="s">
        <v>1</v>
      </c>
      <c r="F636" s="152" t="s">
        <v>662</v>
      </c>
      <c r="H636" s="153">
        <v>44.71</v>
      </c>
      <c r="M636" s="150"/>
      <c r="N636" s="154"/>
      <c r="X636" s="155"/>
      <c r="AT636" s="151" t="s">
        <v>146</v>
      </c>
      <c r="AU636" s="151" t="s">
        <v>86</v>
      </c>
      <c r="AV636" s="13" t="s">
        <v>86</v>
      </c>
      <c r="AW636" s="13" t="s">
        <v>5</v>
      </c>
      <c r="AX636" s="13" t="s">
        <v>76</v>
      </c>
      <c r="AY636" s="151" t="s">
        <v>136</v>
      </c>
    </row>
    <row r="637" spans="2:65" s="14" customFormat="1">
      <c r="B637" s="156"/>
      <c r="D637" s="145" t="s">
        <v>146</v>
      </c>
      <c r="E637" s="157" t="s">
        <v>1</v>
      </c>
      <c r="F637" s="158" t="s">
        <v>158</v>
      </c>
      <c r="H637" s="159">
        <v>100.211</v>
      </c>
      <c r="M637" s="156"/>
      <c r="N637" s="160"/>
      <c r="X637" s="161"/>
      <c r="AT637" s="157" t="s">
        <v>146</v>
      </c>
      <c r="AU637" s="157" t="s">
        <v>86</v>
      </c>
      <c r="AV637" s="14" t="s">
        <v>144</v>
      </c>
      <c r="AW637" s="14" t="s">
        <v>5</v>
      </c>
      <c r="AX637" s="14" t="s">
        <v>84</v>
      </c>
      <c r="AY637" s="157" t="s">
        <v>136</v>
      </c>
    </row>
    <row r="638" spans="2:65" s="1" customFormat="1">
      <c r="B638" s="29"/>
      <c r="D638" s="145" t="s">
        <v>223</v>
      </c>
      <c r="F638" s="168" t="s">
        <v>774</v>
      </c>
      <c r="M638" s="29"/>
      <c r="N638" s="169"/>
      <c r="X638" s="53"/>
      <c r="AU638" s="17" t="s">
        <v>86</v>
      </c>
    </row>
    <row r="639" spans="2:65" s="1" customFormat="1">
      <c r="B639" s="29"/>
      <c r="D639" s="145" t="s">
        <v>223</v>
      </c>
      <c r="F639" s="170" t="s">
        <v>733</v>
      </c>
      <c r="H639" s="171">
        <v>0</v>
      </c>
      <c r="M639" s="29"/>
      <c r="N639" s="169"/>
      <c r="X639" s="53"/>
      <c r="AU639" s="17" t="s">
        <v>86</v>
      </c>
    </row>
    <row r="640" spans="2:65" s="1" customFormat="1">
      <c r="B640" s="29"/>
      <c r="D640" s="145" t="s">
        <v>223</v>
      </c>
      <c r="F640" s="170" t="s">
        <v>147</v>
      </c>
      <c r="H640" s="171">
        <v>0</v>
      </c>
      <c r="M640" s="29"/>
      <c r="N640" s="169"/>
      <c r="X640" s="53"/>
      <c r="AU640" s="17" t="s">
        <v>86</v>
      </c>
    </row>
    <row r="641" spans="2:47" s="1" customFormat="1">
      <c r="B641" s="29"/>
      <c r="D641" s="145" t="s">
        <v>223</v>
      </c>
      <c r="F641" s="170" t="s">
        <v>775</v>
      </c>
      <c r="H641" s="171">
        <v>10.561</v>
      </c>
      <c r="M641" s="29"/>
      <c r="N641" s="169"/>
      <c r="X641" s="53"/>
      <c r="AU641" s="17" t="s">
        <v>86</v>
      </c>
    </row>
    <row r="642" spans="2:47" s="1" customFormat="1">
      <c r="B642" s="29"/>
      <c r="D642" s="145" t="s">
        <v>223</v>
      </c>
      <c r="F642" s="170" t="s">
        <v>150</v>
      </c>
      <c r="H642" s="171">
        <v>0</v>
      </c>
      <c r="M642" s="29"/>
      <c r="N642" s="169"/>
      <c r="X642" s="53"/>
      <c r="AU642" s="17" t="s">
        <v>86</v>
      </c>
    </row>
    <row r="643" spans="2:47" s="1" customFormat="1">
      <c r="B643" s="29"/>
      <c r="D643" s="145" t="s">
        <v>223</v>
      </c>
      <c r="F643" s="170" t="s">
        <v>776</v>
      </c>
      <c r="H643" s="171">
        <v>20.463999999999999</v>
      </c>
      <c r="M643" s="29"/>
      <c r="N643" s="169"/>
      <c r="X643" s="53"/>
      <c r="AU643" s="17" t="s">
        <v>86</v>
      </c>
    </row>
    <row r="644" spans="2:47" s="1" customFormat="1">
      <c r="B644" s="29"/>
      <c r="D644" s="145" t="s">
        <v>223</v>
      </c>
      <c r="F644" s="170" t="s">
        <v>152</v>
      </c>
      <c r="H644" s="171">
        <v>0</v>
      </c>
      <c r="M644" s="29"/>
      <c r="N644" s="169"/>
      <c r="X644" s="53"/>
      <c r="AU644" s="17" t="s">
        <v>86</v>
      </c>
    </row>
    <row r="645" spans="2:47" s="1" customFormat="1">
      <c r="B645" s="29"/>
      <c r="D645" s="145" t="s">
        <v>223</v>
      </c>
      <c r="F645" s="170" t="s">
        <v>777</v>
      </c>
      <c r="H645" s="171">
        <v>10.451000000000001</v>
      </c>
      <c r="M645" s="29"/>
      <c r="N645" s="169"/>
      <c r="X645" s="53"/>
      <c r="AU645" s="17" t="s">
        <v>86</v>
      </c>
    </row>
    <row r="646" spans="2:47" s="1" customFormat="1">
      <c r="B646" s="29"/>
      <c r="D646" s="145" t="s">
        <v>223</v>
      </c>
      <c r="F646" s="170" t="s">
        <v>154</v>
      </c>
      <c r="H646" s="171">
        <v>0</v>
      </c>
      <c r="M646" s="29"/>
      <c r="N646" s="169"/>
      <c r="X646" s="53"/>
      <c r="AU646" s="17" t="s">
        <v>86</v>
      </c>
    </row>
    <row r="647" spans="2:47" s="1" customFormat="1">
      <c r="B647" s="29"/>
      <c r="D647" s="145" t="s">
        <v>223</v>
      </c>
      <c r="F647" s="170" t="s">
        <v>778</v>
      </c>
      <c r="H647" s="171">
        <v>14.025</v>
      </c>
      <c r="M647" s="29"/>
      <c r="N647" s="169"/>
      <c r="X647" s="53"/>
      <c r="AU647" s="17" t="s">
        <v>86</v>
      </c>
    </row>
    <row r="648" spans="2:47" s="1" customFormat="1">
      <c r="B648" s="29"/>
      <c r="D648" s="145" t="s">
        <v>223</v>
      </c>
      <c r="F648" s="170" t="s">
        <v>158</v>
      </c>
      <c r="H648" s="171">
        <v>55.500999999999998</v>
      </c>
      <c r="M648" s="29"/>
      <c r="N648" s="169"/>
      <c r="X648" s="53"/>
      <c r="AU648" s="17" t="s">
        <v>86</v>
      </c>
    </row>
    <row r="649" spans="2:47" s="1" customFormat="1">
      <c r="B649" s="29"/>
      <c r="D649" s="145" t="s">
        <v>223</v>
      </c>
      <c r="F649" s="168" t="s">
        <v>781</v>
      </c>
      <c r="M649" s="29"/>
      <c r="N649" s="169"/>
      <c r="X649" s="53"/>
      <c r="AU649" s="17" t="s">
        <v>86</v>
      </c>
    </row>
    <row r="650" spans="2:47" s="1" customFormat="1">
      <c r="B650" s="29"/>
      <c r="D650" s="145" t="s">
        <v>223</v>
      </c>
      <c r="F650" s="170" t="s">
        <v>733</v>
      </c>
      <c r="H650" s="171">
        <v>0</v>
      </c>
      <c r="M650" s="29"/>
      <c r="N650" s="169"/>
      <c r="X650" s="53"/>
      <c r="AU650" s="17" t="s">
        <v>86</v>
      </c>
    </row>
    <row r="651" spans="2:47" s="1" customFormat="1">
      <c r="B651" s="29"/>
      <c r="D651" s="145" t="s">
        <v>223</v>
      </c>
      <c r="F651" s="170" t="s">
        <v>147</v>
      </c>
      <c r="H651" s="171">
        <v>0</v>
      </c>
      <c r="M651" s="29"/>
      <c r="N651" s="169"/>
      <c r="X651" s="53"/>
      <c r="AU651" s="17" t="s">
        <v>86</v>
      </c>
    </row>
    <row r="652" spans="2:47" s="1" customFormat="1">
      <c r="B652" s="29"/>
      <c r="D652" s="145" t="s">
        <v>223</v>
      </c>
      <c r="F652" s="170" t="s">
        <v>76</v>
      </c>
      <c r="H652" s="171">
        <v>0</v>
      </c>
      <c r="M652" s="29"/>
      <c r="N652" s="169"/>
      <c r="X652" s="53"/>
      <c r="AU652" s="17" t="s">
        <v>86</v>
      </c>
    </row>
    <row r="653" spans="2:47" s="1" customFormat="1">
      <c r="B653" s="29"/>
      <c r="D653" s="145" t="s">
        <v>223</v>
      </c>
      <c r="F653" s="170" t="s">
        <v>150</v>
      </c>
      <c r="H653" s="171">
        <v>0</v>
      </c>
      <c r="M653" s="29"/>
      <c r="N653" s="169"/>
      <c r="X653" s="53"/>
      <c r="AU653" s="17" t="s">
        <v>86</v>
      </c>
    </row>
    <row r="654" spans="2:47" s="1" customFormat="1">
      <c r="B654" s="29"/>
      <c r="D654" s="145" t="s">
        <v>223</v>
      </c>
      <c r="F654" s="170" t="s">
        <v>76</v>
      </c>
      <c r="H654" s="171">
        <v>0</v>
      </c>
      <c r="M654" s="29"/>
      <c r="N654" s="169"/>
      <c r="X654" s="53"/>
      <c r="AU654" s="17" t="s">
        <v>86</v>
      </c>
    </row>
    <row r="655" spans="2:47" s="1" customFormat="1">
      <c r="B655" s="29"/>
      <c r="D655" s="145" t="s">
        <v>223</v>
      </c>
      <c r="F655" s="170" t="s">
        <v>152</v>
      </c>
      <c r="H655" s="171">
        <v>0</v>
      </c>
      <c r="M655" s="29"/>
      <c r="N655" s="169"/>
      <c r="X655" s="53"/>
      <c r="AU655" s="17" t="s">
        <v>86</v>
      </c>
    </row>
    <row r="656" spans="2:47" s="1" customFormat="1">
      <c r="B656" s="29"/>
      <c r="D656" s="145" t="s">
        <v>223</v>
      </c>
      <c r="F656" s="170" t="s">
        <v>664</v>
      </c>
      <c r="H656" s="171">
        <v>44.71</v>
      </c>
      <c r="M656" s="29"/>
      <c r="N656" s="169"/>
      <c r="X656" s="53"/>
      <c r="AU656" s="17" t="s">
        <v>86</v>
      </c>
    </row>
    <row r="657" spans="2:65" s="1" customFormat="1">
      <c r="B657" s="29"/>
      <c r="D657" s="145" t="s">
        <v>223</v>
      </c>
      <c r="F657" s="170" t="s">
        <v>154</v>
      </c>
      <c r="H657" s="171">
        <v>0</v>
      </c>
      <c r="M657" s="29"/>
      <c r="N657" s="169"/>
      <c r="X657" s="53"/>
      <c r="AU657" s="17" t="s">
        <v>86</v>
      </c>
    </row>
    <row r="658" spans="2:65" s="1" customFormat="1">
      <c r="B658" s="29"/>
      <c r="D658" s="145" t="s">
        <v>223</v>
      </c>
      <c r="F658" s="170" t="s">
        <v>76</v>
      </c>
      <c r="H658" s="171">
        <v>0</v>
      </c>
      <c r="M658" s="29"/>
      <c r="N658" s="169"/>
      <c r="X658" s="53"/>
      <c r="AU658" s="17" t="s">
        <v>86</v>
      </c>
    </row>
    <row r="659" spans="2:65" s="1" customFormat="1">
      <c r="B659" s="29"/>
      <c r="D659" s="145" t="s">
        <v>223</v>
      </c>
      <c r="F659" s="170" t="s">
        <v>158</v>
      </c>
      <c r="H659" s="171">
        <v>44.71</v>
      </c>
      <c r="M659" s="29"/>
      <c r="N659" s="169"/>
      <c r="X659" s="53"/>
      <c r="AU659" s="17" t="s">
        <v>86</v>
      </c>
    </row>
    <row r="660" spans="2:65" s="1" customFormat="1" ht="24.2" customHeight="1">
      <c r="B660" s="29"/>
      <c r="C660" s="181" t="s">
        <v>392</v>
      </c>
      <c r="D660" s="181" t="s">
        <v>494</v>
      </c>
      <c r="E660" s="182" t="s">
        <v>892</v>
      </c>
      <c r="F660" s="183" t="s">
        <v>893</v>
      </c>
      <c r="G660" s="184" t="s">
        <v>142</v>
      </c>
      <c r="H660" s="185">
        <v>58.276000000000003</v>
      </c>
      <c r="I660" s="186">
        <v>0</v>
      </c>
      <c r="J660" s="187"/>
      <c r="K660" s="186">
        <f>ROUND(P660*H660,2)</f>
        <v>0</v>
      </c>
      <c r="L660" s="183" t="s">
        <v>143</v>
      </c>
      <c r="M660" s="188"/>
      <c r="N660" s="189" t="s">
        <v>1</v>
      </c>
      <c r="O660" s="138" t="s">
        <v>39</v>
      </c>
      <c r="P660" s="139">
        <f>I660+J660</f>
        <v>0</v>
      </c>
      <c r="Q660" s="139">
        <f>ROUND(I660*H660,2)</f>
        <v>0</v>
      </c>
      <c r="R660" s="139">
        <f>ROUND(J660*H660,2)</f>
        <v>0</v>
      </c>
      <c r="S660" s="140">
        <v>0</v>
      </c>
      <c r="T660" s="140">
        <f>S660*H660</f>
        <v>0</v>
      </c>
      <c r="U660" s="140">
        <v>9.5999999999999992E-3</v>
      </c>
      <c r="V660" s="140">
        <f>U660*H660</f>
        <v>0.55944959999999999</v>
      </c>
      <c r="W660" s="140">
        <v>0</v>
      </c>
      <c r="X660" s="141">
        <f>W660*H660</f>
        <v>0</v>
      </c>
      <c r="AR660" s="142" t="s">
        <v>306</v>
      </c>
      <c r="AT660" s="142" t="s">
        <v>494</v>
      </c>
      <c r="AU660" s="142" t="s">
        <v>86</v>
      </c>
      <c r="AY660" s="17" t="s">
        <v>136</v>
      </c>
      <c r="BE660" s="143">
        <f>IF(O660="základní",K660,0)</f>
        <v>0</v>
      </c>
      <c r="BF660" s="143">
        <f>IF(O660="snížená",K660,0)</f>
        <v>0</v>
      </c>
      <c r="BG660" s="143">
        <f>IF(O660="zákl. přenesená",K660,0)</f>
        <v>0</v>
      </c>
      <c r="BH660" s="143">
        <f>IF(O660="sníž. přenesená",K660,0)</f>
        <v>0</v>
      </c>
      <c r="BI660" s="143">
        <f>IF(O660="nulová",K660,0)</f>
        <v>0</v>
      </c>
      <c r="BJ660" s="17" t="s">
        <v>84</v>
      </c>
      <c r="BK660" s="143">
        <f>ROUND(P660*H660,2)</f>
        <v>0</v>
      </c>
      <c r="BL660" s="17" t="s">
        <v>144</v>
      </c>
      <c r="BM660" s="142" t="s">
        <v>894</v>
      </c>
    </row>
    <row r="661" spans="2:65" s="12" customFormat="1">
      <c r="B661" s="144"/>
      <c r="D661" s="145" t="s">
        <v>146</v>
      </c>
      <c r="E661" s="146" t="s">
        <v>1</v>
      </c>
      <c r="F661" s="147" t="s">
        <v>731</v>
      </c>
      <c r="H661" s="146" t="s">
        <v>1</v>
      </c>
      <c r="M661" s="144"/>
      <c r="N661" s="148"/>
      <c r="X661" s="149"/>
      <c r="AT661" s="146" t="s">
        <v>146</v>
      </c>
      <c r="AU661" s="146" t="s">
        <v>86</v>
      </c>
      <c r="AV661" s="12" t="s">
        <v>84</v>
      </c>
      <c r="AW661" s="12" t="s">
        <v>5</v>
      </c>
      <c r="AX661" s="12" t="s">
        <v>76</v>
      </c>
      <c r="AY661" s="146" t="s">
        <v>136</v>
      </c>
    </row>
    <row r="662" spans="2:65" s="13" customFormat="1">
      <c r="B662" s="150"/>
      <c r="D662" s="145" t="s">
        <v>146</v>
      </c>
      <c r="E662" s="151" t="s">
        <v>1</v>
      </c>
      <c r="F662" s="152" t="s">
        <v>643</v>
      </c>
      <c r="H662" s="153">
        <v>55.500999999999998</v>
      </c>
      <c r="M662" s="150"/>
      <c r="N662" s="154"/>
      <c r="X662" s="155"/>
      <c r="AT662" s="151" t="s">
        <v>146</v>
      </c>
      <c r="AU662" s="151" t="s">
        <v>86</v>
      </c>
      <c r="AV662" s="13" t="s">
        <v>86</v>
      </c>
      <c r="AW662" s="13" t="s">
        <v>5</v>
      </c>
      <c r="AX662" s="13" t="s">
        <v>76</v>
      </c>
      <c r="AY662" s="151" t="s">
        <v>136</v>
      </c>
    </row>
    <row r="663" spans="2:65" s="14" customFormat="1">
      <c r="B663" s="156"/>
      <c r="D663" s="145" t="s">
        <v>146</v>
      </c>
      <c r="E663" s="157" t="s">
        <v>1</v>
      </c>
      <c r="F663" s="158" t="s">
        <v>158</v>
      </c>
      <c r="H663" s="159">
        <v>55.500999999999998</v>
      </c>
      <c r="M663" s="156"/>
      <c r="N663" s="160"/>
      <c r="X663" s="161"/>
      <c r="AT663" s="157" t="s">
        <v>146</v>
      </c>
      <c r="AU663" s="157" t="s">
        <v>86</v>
      </c>
      <c r="AV663" s="14" t="s">
        <v>144</v>
      </c>
      <c r="AW663" s="14" t="s">
        <v>5</v>
      </c>
      <c r="AX663" s="14" t="s">
        <v>84</v>
      </c>
      <c r="AY663" s="157" t="s">
        <v>136</v>
      </c>
    </row>
    <row r="664" spans="2:65" s="1" customFormat="1">
      <c r="B664" s="29"/>
      <c r="D664" s="145" t="s">
        <v>223</v>
      </c>
      <c r="F664" s="168" t="s">
        <v>774</v>
      </c>
      <c r="M664" s="29"/>
      <c r="N664" s="169"/>
      <c r="X664" s="53"/>
      <c r="AU664" s="17" t="s">
        <v>86</v>
      </c>
    </row>
    <row r="665" spans="2:65" s="1" customFormat="1">
      <c r="B665" s="29"/>
      <c r="D665" s="145" t="s">
        <v>223</v>
      </c>
      <c r="F665" s="170" t="s">
        <v>733</v>
      </c>
      <c r="H665" s="171">
        <v>0</v>
      </c>
      <c r="M665" s="29"/>
      <c r="N665" s="169"/>
      <c r="X665" s="53"/>
      <c r="AU665" s="17" t="s">
        <v>86</v>
      </c>
    </row>
    <row r="666" spans="2:65" s="1" customFormat="1">
      <c r="B666" s="29"/>
      <c r="D666" s="145" t="s">
        <v>223</v>
      </c>
      <c r="F666" s="170" t="s">
        <v>147</v>
      </c>
      <c r="H666" s="171">
        <v>0</v>
      </c>
      <c r="M666" s="29"/>
      <c r="N666" s="169"/>
      <c r="X666" s="53"/>
      <c r="AU666" s="17" t="s">
        <v>86</v>
      </c>
    </row>
    <row r="667" spans="2:65" s="1" customFormat="1">
      <c r="B667" s="29"/>
      <c r="D667" s="145" t="s">
        <v>223</v>
      </c>
      <c r="F667" s="170" t="s">
        <v>775</v>
      </c>
      <c r="H667" s="171">
        <v>10.561</v>
      </c>
      <c r="M667" s="29"/>
      <c r="N667" s="169"/>
      <c r="X667" s="53"/>
      <c r="AU667" s="17" t="s">
        <v>86</v>
      </c>
    </row>
    <row r="668" spans="2:65" s="1" customFormat="1">
      <c r="B668" s="29"/>
      <c r="D668" s="145" t="s">
        <v>223</v>
      </c>
      <c r="F668" s="170" t="s">
        <v>150</v>
      </c>
      <c r="H668" s="171">
        <v>0</v>
      </c>
      <c r="M668" s="29"/>
      <c r="N668" s="169"/>
      <c r="X668" s="53"/>
      <c r="AU668" s="17" t="s">
        <v>86</v>
      </c>
    </row>
    <row r="669" spans="2:65" s="1" customFormat="1">
      <c r="B669" s="29"/>
      <c r="D669" s="145" t="s">
        <v>223</v>
      </c>
      <c r="F669" s="170" t="s">
        <v>776</v>
      </c>
      <c r="H669" s="171">
        <v>20.463999999999999</v>
      </c>
      <c r="M669" s="29"/>
      <c r="N669" s="169"/>
      <c r="X669" s="53"/>
      <c r="AU669" s="17" t="s">
        <v>86</v>
      </c>
    </row>
    <row r="670" spans="2:65" s="1" customFormat="1">
      <c r="B670" s="29"/>
      <c r="D670" s="145" t="s">
        <v>223</v>
      </c>
      <c r="F670" s="170" t="s">
        <v>152</v>
      </c>
      <c r="H670" s="171">
        <v>0</v>
      </c>
      <c r="M670" s="29"/>
      <c r="N670" s="169"/>
      <c r="X670" s="53"/>
      <c r="AU670" s="17" t="s">
        <v>86</v>
      </c>
    </row>
    <row r="671" spans="2:65" s="1" customFormat="1">
      <c r="B671" s="29"/>
      <c r="D671" s="145" t="s">
        <v>223</v>
      </c>
      <c r="F671" s="170" t="s">
        <v>777</v>
      </c>
      <c r="H671" s="171">
        <v>10.451000000000001</v>
      </c>
      <c r="M671" s="29"/>
      <c r="N671" s="169"/>
      <c r="X671" s="53"/>
      <c r="AU671" s="17" t="s">
        <v>86</v>
      </c>
    </row>
    <row r="672" spans="2:65" s="1" customFormat="1">
      <c r="B672" s="29"/>
      <c r="D672" s="145" t="s">
        <v>223</v>
      </c>
      <c r="F672" s="170" t="s">
        <v>154</v>
      </c>
      <c r="H672" s="171">
        <v>0</v>
      </c>
      <c r="M672" s="29"/>
      <c r="N672" s="169"/>
      <c r="X672" s="53"/>
      <c r="AU672" s="17" t="s">
        <v>86</v>
      </c>
    </row>
    <row r="673" spans="2:65" s="1" customFormat="1">
      <c r="B673" s="29"/>
      <c r="D673" s="145" t="s">
        <v>223</v>
      </c>
      <c r="F673" s="170" t="s">
        <v>778</v>
      </c>
      <c r="H673" s="171">
        <v>14.025</v>
      </c>
      <c r="M673" s="29"/>
      <c r="N673" s="169"/>
      <c r="X673" s="53"/>
      <c r="AU673" s="17" t="s">
        <v>86</v>
      </c>
    </row>
    <row r="674" spans="2:65" s="1" customFormat="1">
      <c r="B674" s="29"/>
      <c r="D674" s="145" t="s">
        <v>223</v>
      </c>
      <c r="F674" s="170" t="s">
        <v>158</v>
      </c>
      <c r="H674" s="171">
        <v>55.500999999999998</v>
      </c>
      <c r="M674" s="29"/>
      <c r="N674" s="169"/>
      <c r="X674" s="53"/>
      <c r="AU674" s="17" t="s">
        <v>86</v>
      </c>
    </row>
    <row r="675" spans="2:65" s="13" customFormat="1">
      <c r="B675" s="150"/>
      <c r="D675" s="145" t="s">
        <v>146</v>
      </c>
      <c r="F675" s="152" t="s">
        <v>895</v>
      </c>
      <c r="H675" s="153">
        <v>58.276000000000003</v>
      </c>
      <c r="M675" s="150"/>
      <c r="N675" s="154"/>
      <c r="X675" s="155"/>
      <c r="AT675" s="151" t="s">
        <v>146</v>
      </c>
      <c r="AU675" s="151" t="s">
        <v>86</v>
      </c>
      <c r="AV675" s="13" t="s">
        <v>86</v>
      </c>
      <c r="AW675" s="13" t="s">
        <v>4</v>
      </c>
      <c r="AX675" s="13" t="s">
        <v>84</v>
      </c>
      <c r="AY675" s="151" t="s">
        <v>136</v>
      </c>
    </row>
    <row r="676" spans="2:65" s="1" customFormat="1" ht="24.2" customHeight="1">
      <c r="B676" s="29"/>
      <c r="C676" s="181" t="s">
        <v>400</v>
      </c>
      <c r="D676" s="181" t="s">
        <v>494</v>
      </c>
      <c r="E676" s="182" t="s">
        <v>896</v>
      </c>
      <c r="F676" s="183" t="s">
        <v>897</v>
      </c>
      <c r="G676" s="184" t="s">
        <v>142</v>
      </c>
      <c r="H676" s="185">
        <v>46.945999999999998</v>
      </c>
      <c r="I676" s="186">
        <v>0</v>
      </c>
      <c r="J676" s="187"/>
      <c r="K676" s="186">
        <f>ROUND(P676*H676,2)</f>
        <v>0</v>
      </c>
      <c r="L676" s="183" t="s">
        <v>143</v>
      </c>
      <c r="M676" s="188"/>
      <c r="N676" s="189" t="s">
        <v>1</v>
      </c>
      <c r="O676" s="138" t="s">
        <v>39</v>
      </c>
      <c r="P676" s="139">
        <f>I676+J676</f>
        <v>0</v>
      </c>
      <c r="Q676" s="139">
        <f>ROUND(I676*H676,2)</f>
        <v>0</v>
      </c>
      <c r="R676" s="139">
        <f>ROUND(J676*H676,2)</f>
        <v>0</v>
      </c>
      <c r="S676" s="140">
        <v>0</v>
      </c>
      <c r="T676" s="140">
        <f>S676*H676</f>
        <v>0</v>
      </c>
      <c r="U676" s="140">
        <v>6.0000000000000001E-3</v>
      </c>
      <c r="V676" s="140">
        <f>U676*H676</f>
        <v>0.28167599999999998</v>
      </c>
      <c r="W676" s="140">
        <v>0</v>
      </c>
      <c r="X676" s="141">
        <f>W676*H676</f>
        <v>0</v>
      </c>
      <c r="AR676" s="142" t="s">
        <v>306</v>
      </c>
      <c r="AT676" s="142" t="s">
        <v>494</v>
      </c>
      <c r="AU676" s="142" t="s">
        <v>86</v>
      </c>
      <c r="AY676" s="17" t="s">
        <v>136</v>
      </c>
      <c r="BE676" s="143">
        <f>IF(O676="základní",K676,0)</f>
        <v>0</v>
      </c>
      <c r="BF676" s="143">
        <f>IF(O676="snížená",K676,0)</f>
        <v>0</v>
      </c>
      <c r="BG676" s="143">
        <f>IF(O676="zákl. přenesená",K676,0)</f>
        <v>0</v>
      </c>
      <c r="BH676" s="143">
        <f>IF(O676="sníž. přenesená",K676,0)</f>
        <v>0</v>
      </c>
      <c r="BI676" s="143">
        <f>IF(O676="nulová",K676,0)</f>
        <v>0</v>
      </c>
      <c r="BJ676" s="17" t="s">
        <v>84</v>
      </c>
      <c r="BK676" s="143">
        <f>ROUND(P676*H676,2)</f>
        <v>0</v>
      </c>
      <c r="BL676" s="17" t="s">
        <v>144</v>
      </c>
      <c r="BM676" s="142" t="s">
        <v>898</v>
      </c>
    </row>
    <row r="677" spans="2:65" s="12" customFormat="1">
      <c r="B677" s="144"/>
      <c r="D677" s="145" t="s">
        <v>146</v>
      </c>
      <c r="E677" s="146" t="s">
        <v>1</v>
      </c>
      <c r="F677" s="147" t="s">
        <v>899</v>
      </c>
      <c r="H677" s="146" t="s">
        <v>1</v>
      </c>
      <c r="M677" s="144"/>
      <c r="N677" s="148"/>
      <c r="X677" s="149"/>
      <c r="AT677" s="146" t="s">
        <v>146</v>
      </c>
      <c r="AU677" s="146" t="s">
        <v>86</v>
      </c>
      <c r="AV677" s="12" t="s">
        <v>84</v>
      </c>
      <c r="AW677" s="12" t="s">
        <v>5</v>
      </c>
      <c r="AX677" s="12" t="s">
        <v>76</v>
      </c>
      <c r="AY677" s="146" t="s">
        <v>136</v>
      </c>
    </row>
    <row r="678" spans="2:65" s="13" customFormat="1">
      <c r="B678" s="150"/>
      <c r="D678" s="145" t="s">
        <v>146</v>
      </c>
      <c r="E678" s="151" t="s">
        <v>1</v>
      </c>
      <c r="F678" s="152" t="s">
        <v>662</v>
      </c>
      <c r="H678" s="153">
        <v>44.71</v>
      </c>
      <c r="M678" s="150"/>
      <c r="N678" s="154"/>
      <c r="X678" s="155"/>
      <c r="AT678" s="151" t="s">
        <v>146</v>
      </c>
      <c r="AU678" s="151" t="s">
        <v>86</v>
      </c>
      <c r="AV678" s="13" t="s">
        <v>86</v>
      </c>
      <c r="AW678" s="13" t="s">
        <v>5</v>
      </c>
      <c r="AX678" s="13" t="s">
        <v>76</v>
      </c>
      <c r="AY678" s="151" t="s">
        <v>136</v>
      </c>
    </row>
    <row r="679" spans="2:65" s="14" customFormat="1">
      <c r="B679" s="156"/>
      <c r="D679" s="145" t="s">
        <v>146</v>
      </c>
      <c r="E679" s="157" t="s">
        <v>1</v>
      </c>
      <c r="F679" s="158" t="s">
        <v>158</v>
      </c>
      <c r="H679" s="159">
        <v>44.71</v>
      </c>
      <c r="M679" s="156"/>
      <c r="N679" s="160"/>
      <c r="X679" s="161"/>
      <c r="AT679" s="157" t="s">
        <v>146</v>
      </c>
      <c r="AU679" s="157" t="s">
        <v>86</v>
      </c>
      <c r="AV679" s="14" t="s">
        <v>144</v>
      </c>
      <c r="AW679" s="14" t="s">
        <v>5</v>
      </c>
      <c r="AX679" s="14" t="s">
        <v>84</v>
      </c>
      <c r="AY679" s="157" t="s">
        <v>136</v>
      </c>
    </row>
    <row r="680" spans="2:65" s="1" customFormat="1">
      <c r="B680" s="29"/>
      <c r="D680" s="145" t="s">
        <v>223</v>
      </c>
      <c r="F680" s="168" t="s">
        <v>781</v>
      </c>
      <c r="M680" s="29"/>
      <c r="N680" s="169"/>
      <c r="X680" s="53"/>
      <c r="AU680" s="17" t="s">
        <v>86</v>
      </c>
    </row>
    <row r="681" spans="2:65" s="1" customFormat="1">
      <c r="B681" s="29"/>
      <c r="D681" s="145" t="s">
        <v>223</v>
      </c>
      <c r="F681" s="170" t="s">
        <v>733</v>
      </c>
      <c r="H681" s="171">
        <v>0</v>
      </c>
      <c r="M681" s="29"/>
      <c r="N681" s="169"/>
      <c r="X681" s="53"/>
      <c r="AU681" s="17" t="s">
        <v>86</v>
      </c>
    </row>
    <row r="682" spans="2:65" s="1" customFormat="1">
      <c r="B682" s="29"/>
      <c r="D682" s="145" t="s">
        <v>223</v>
      </c>
      <c r="F682" s="170" t="s">
        <v>147</v>
      </c>
      <c r="H682" s="171">
        <v>0</v>
      </c>
      <c r="M682" s="29"/>
      <c r="N682" s="169"/>
      <c r="X682" s="53"/>
      <c r="AU682" s="17" t="s">
        <v>86</v>
      </c>
    </row>
    <row r="683" spans="2:65" s="1" customFormat="1">
      <c r="B683" s="29"/>
      <c r="D683" s="145" t="s">
        <v>223</v>
      </c>
      <c r="F683" s="170" t="s">
        <v>76</v>
      </c>
      <c r="H683" s="171">
        <v>0</v>
      </c>
      <c r="M683" s="29"/>
      <c r="N683" s="169"/>
      <c r="X683" s="53"/>
      <c r="AU683" s="17" t="s">
        <v>86</v>
      </c>
    </row>
    <row r="684" spans="2:65" s="1" customFormat="1">
      <c r="B684" s="29"/>
      <c r="D684" s="145" t="s">
        <v>223</v>
      </c>
      <c r="F684" s="170" t="s">
        <v>150</v>
      </c>
      <c r="H684" s="171">
        <v>0</v>
      </c>
      <c r="M684" s="29"/>
      <c r="N684" s="169"/>
      <c r="X684" s="53"/>
      <c r="AU684" s="17" t="s">
        <v>86</v>
      </c>
    </row>
    <row r="685" spans="2:65" s="1" customFormat="1">
      <c r="B685" s="29"/>
      <c r="D685" s="145" t="s">
        <v>223</v>
      </c>
      <c r="F685" s="170" t="s">
        <v>76</v>
      </c>
      <c r="H685" s="171">
        <v>0</v>
      </c>
      <c r="M685" s="29"/>
      <c r="N685" s="169"/>
      <c r="X685" s="53"/>
      <c r="AU685" s="17" t="s">
        <v>86</v>
      </c>
    </row>
    <row r="686" spans="2:65" s="1" customFormat="1">
      <c r="B686" s="29"/>
      <c r="D686" s="145" t="s">
        <v>223</v>
      </c>
      <c r="F686" s="170" t="s">
        <v>152</v>
      </c>
      <c r="H686" s="171">
        <v>0</v>
      </c>
      <c r="M686" s="29"/>
      <c r="N686" s="169"/>
      <c r="X686" s="53"/>
      <c r="AU686" s="17" t="s">
        <v>86</v>
      </c>
    </row>
    <row r="687" spans="2:65" s="1" customFormat="1">
      <c r="B687" s="29"/>
      <c r="D687" s="145" t="s">
        <v>223</v>
      </c>
      <c r="F687" s="170" t="s">
        <v>664</v>
      </c>
      <c r="H687" s="171">
        <v>44.71</v>
      </c>
      <c r="M687" s="29"/>
      <c r="N687" s="169"/>
      <c r="X687" s="53"/>
      <c r="AU687" s="17" t="s">
        <v>86</v>
      </c>
    </row>
    <row r="688" spans="2:65" s="1" customFormat="1">
      <c r="B688" s="29"/>
      <c r="D688" s="145" t="s">
        <v>223</v>
      </c>
      <c r="F688" s="170" t="s">
        <v>154</v>
      </c>
      <c r="H688" s="171">
        <v>0</v>
      </c>
      <c r="M688" s="29"/>
      <c r="N688" s="169"/>
      <c r="X688" s="53"/>
      <c r="AU688" s="17" t="s">
        <v>86</v>
      </c>
    </row>
    <row r="689" spans="2:65" s="1" customFormat="1">
      <c r="B689" s="29"/>
      <c r="D689" s="145" t="s">
        <v>223</v>
      </c>
      <c r="F689" s="170" t="s">
        <v>76</v>
      </c>
      <c r="H689" s="171">
        <v>0</v>
      </c>
      <c r="M689" s="29"/>
      <c r="N689" s="169"/>
      <c r="X689" s="53"/>
      <c r="AU689" s="17" t="s">
        <v>86</v>
      </c>
    </row>
    <row r="690" spans="2:65" s="1" customFormat="1">
      <c r="B690" s="29"/>
      <c r="D690" s="145" t="s">
        <v>223</v>
      </c>
      <c r="F690" s="170" t="s">
        <v>158</v>
      </c>
      <c r="H690" s="171">
        <v>44.71</v>
      </c>
      <c r="M690" s="29"/>
      <c r="N690" s="169"/>
      <c r="X690" s="53"/>
      <c r="AU690" s="17" t="s">
        <v>86</v>
      </c>
    </row>
    <row r="691" spans="2:65" s="13" customFormat="1">
      <c r="B691" s="150"/>
      <c r="D691" s="145" t="s">
        <v>146</v>
      </c>
      <c r="F691" s="152" t="s">
        <v>900</v>
      </c>
      <c r="H691" s="153">
        <v>46.945999999999998</v>
      </c>
      <c r="M691" s="150"/>
      <c r="N691" s="154"/>
      <c r="X691" s="155"/>
      <c r="AT691" s="151" t="s">
        <v>146</v>
      </c>
      <c r="AU691" s="151" t="s">
        <v>86</v>
      </c>
      <c r="AV691" s="13" t="s">
        <v>86</v>
      </c>
      <c r="AW691" s="13" t="s">
        <v>4</v>
      </c>
      <c r="AX691" s="13" t="s">
        <v>84</v>
      </c>
      <c r="AY691" s="151" t="s">
        <v>136</v>
      </c>
    </row>
    <row r="692" spans="2:65" s="1" customFormat="1" ht="44.25" customHeight="1">
      <c r="B692" s="29"/>
      <c r="C692" s="131" t="s">
        <v>408</v>
      </c>
      <c r="D692" s="131" t="s">
        <v>139</v>
      </c>
      <c r="E692" s="132" t="s">
        <v>901</v>
      </c>
      <c r="F692" s="133" t="s">
        <v>902</v>
      </c>
      <c r="G692" s="134" t="s">
        <v>142</v>
      </c>
      <c r="H692" s="135">
        <v>4.5590000000000002</v>
      </c>
      <c r="I692" s="136">
        <v>0</v>
      </c>
      <c r="J692" s="136">
        <v>0</v>
      </c>
      <c r="K692" s="136">
        <f>ROUND(P692*H692,2)</f>
        <v>0</v>
      </c>
      <c r="L692" s="133" t="s">
        <v>143</v>
      </c>
      <c r="M692" s="29"/>
      <c r="N692" s="137" t="s">
        <v>1</v>
      </c>
      <c r="O692" s="138" t="s">
        <v>39</v>
      </c>
      <c r="P692" s="139">
        <f>I692+J692</f>
        <v>0</v>
      </c>
      <c r="Q692" s="139">
        <f>ROUND(I692*H692,2)</f>
        <v>0</v>
      </c>
      <c r="R692" s="139">
        <f>ROUND(J692*H692,2)</f>
        <v>0</v>
      </c>
      <c r="S692" s="140">
        <v>1.06</v>
      </c>
      <c r="T692" s="140">
        <f>S692*H692</f>
        <v>4.8325400000000007</v>
      </c>
      <c r="U692" s="140">
        <v>1.1520000000000001E-2</v>
      </c>
      <c r="V692" s="140">
        <f>U692*H692</f>
        <v>5.2519680000000006E-2</v>
      </c>
      <c r="W692" s="140">
        <v>0</v>
      </c>
      <c r="X692" s="141">
        <f>W692*H692</f>
        <v>0</v>
      </c>
      <c r="AR692" s="142" t="s">
        <v>144</v>
      </c>
      <c r="AT692" s="142" t="s">
        <v>139</v>
      </c>
      <c r="AU692" s="142" t="s">
        <v>86</v>
      </c>
      <c r="AY692" s="17" t="s">
        <v>136</v>
      </c>
      <c r="BE692" s="143">
        <f>IF(O692="základní",K692,0)</f>
        <v>0</v>
      </c>
      <c r="BF692" s="143">
        <f>IF(O692="snížená",K692,0)</f>
        <v>0</v>
      </c>
      <c r="BG692" s="143">
        <f>IF(O692="zákl. přenesená",K692,0)</f>
        <v>0</v>
      </c>
      <c r="BH692" s="143">
        <f>IF(O692="sníž. přenesená",K692,0)</f>
        <v>0</v>
      </c>
      <c r="BI692" s="143">
        <f>IF(O692="nulová",K692,0)</f>
        <v>0</v>
      </c>
      <c r="BJ692" s="17" t="s">
        <v>84</v>
      </c>
      <c r="BK692" s="143">
        <f>ROUND(P692*H692,2)</f>
        <v>0</v>
      </c>
      <c r="BL692" s="17" t="s">
        <v>144</v>
      </c>
      <c r="BM692" s="142" t="s">
        <v>903</v>
      </c>
    </row>
    <row r="693" spans="2:65" s="12" customFormat="1">
      <c r="B693" s="144"/>
      <c r="D693" s="145" t="s">
        <v>146</v>
      </c>
      <c r="E693" s="146" t="s">
        <v>1</v>
      </c>
      <c r="F693" s="147" t="s">
        <v>740</v>
      </c>
      <c r="H693" s="146" t="s">
        <v>1</v>
      </c>
      <c r="M693" s="144"/>
      <c r="N693" s="148"/>
      <c r="X693" s="149"/>
      <c r="AT693" s="146" t="s">
        <v>146</v>
      </c>
      <c r="AU693" s="146" t="s">
        <v>86</v>
      </c>
      <c r="AV693" s="12" t="s">
        <v>84</v>
      </c>
      <c r="AW693" s="12" t="s">
        <v>5</v>
      </c>
      <c r="AX693" s="12" t="s">
        <v>76</v>
      </c>
      <c r="AY693" s="146" t="s">
        <v>136</v>
      </c>
    </row>
    <row r="694" spans="2:65" s="13" customFormat="1">
      <c r="B694" s="150"/>
      <c r="D694" s="145" t="s">
        <v>146</v>
      </c>
      <c r="E694" s="151" t="s">
        <v>1</v>
      </c>
      <c r="F694" s="152" t="s">
        <v>649</v>
      </c>
      <c r="H694" s="153">
        <v>4.5590000000000002</v>
      </c>
      <c r="M694" s="150"/>
      <c r="N694" s="154"/>
      <c r="X694" s="155"/>
      <c r="AT694" s="151" t="s">
        <v>146</v>
      </c>
      <c r="AU694" s="151" t="s">
        <v>86</v>
      </c>
      <c r="AV694" s="13" t="s">
        <v>86</v>
      </c>
      <c r="AW694" s="13" t="s">
        <v>5</v>
      </c>
      <c r="AX694" s="13" t="s">
        <v>76</v>
      </c>
      <c r="AY694" s="151" t="s">
        <v>136</v>
      </c>
    </row>
    <row r="695" spans="2:65" s="14" customFormat="1">
      <c r="B695" s="156"/>
      <c r="D695" s="145" t="s">
        <v>146</v>
      </c>
      <c r="E695" s="157" t="s">
        <v>1</v>
      </c>
      <c r="F695" s="158" t="s">
        <v>158</v>
      </c>
      <c r="H695" s="159">
        <v>4.5590000000000002</v>
      </c>
      <c r="M695" s="156"/>
      <c r="N695" s="160"/>
      <c r="X695" s="161"/>
      <c r="AT695" s="157" t="s">
        <v>146</v>
      </c>
      <c r="AU695" s="157" t="s">
        <v>86</v>
      </c>
      <c r="AV695" s="14" t="s">
        <v>144</v>
      </c>
      <c r="AW695" s="14" t="s">
        <v>5</v>
      </c>
      <c r="AX695" s="14" t="s">
        <v>84</v>
      </c>
      <c r="AY695" s="157" t="s">
        <v>136</v>
      </c>
    </row>
    <row r="696" spans="2:65" s="1" customFormat="1">
      <c r="B696" s="29"/>
      <c r="D696" s="145" t="s">
        <v>223</v>
      </c>
      <c r="F696" s="168" t="s">
        <v>780</v>
      </c>
      <c r="M696" s="29"/>
      <c r="N696" s="169"/>
      <c r="X696" s="53"/>
      <c r="AU696" s="17" t="s">
        <v>86</v>
      </c>
    </row>
    <row r="697" spans="2:65" s="1" customFormat="1">
      <c r="B697" s="29"/>
      <c r="D697" s="145" t="s">
        <v>223</v>
      </c>
      <c r="F697" s="170" t="s">
        <v>733</v>
      </c>
      <c r="H697" s="171">
        <v>0</v>
      </c>
      <c r="M697" s="29"/>
      <c r="N697" s="169"/>
      <c r="X697" s="53"/>
      <c r="AU697" s="17" t="s">
        <v>86</v>
      </c>
    </row>
    <row r="698" spans="2:65" s="1" customFormat="1">
      <c r="B698" s="29"/>
      <c r="D698" s="145" t="s">
        <v>223</v>
      </c>
      <c r="F698" s="170" t="s">
        <v>147</v>
      </c>
      <c r="H698" s="171">
        <v>0</v>
      </c>
      <c r="M698" s="29"/>
      <c r="N698" s="169"/>
      <c r="X698" s="53"/>
      <c r="AU698" s="17" t="s">
        <v>86</v>
      </c>
    </row>
    <row r="699" spans="2:65" s="1" customFormat="1">
      <c r="B699" s="29"/>
      <c r="D699" s="145" t="s">
        <v>223</v>
      </c>
      <c r="F699" s="170" t="s">
        <v>76</v>
      </c>
      <c r="H699" s="171">
        <v>0</v>
      </c>
      <c r="M699" s="29"/>
      <c r="N699" s="169"/>
      <c r="X699" s="53"/>
      <c r="AU699" s="17" t="s">
        <v>86</v>
      </c>
    </row>
    <row r="700" spans="2:65" s="1" customFormat="1">
      <c r="B700" s="29"/>
      <c r="D700" s="145" t="s">
        <v>223</v>
      </c>
      <c r="F700" s="170" t="s">
        <v>150</v>
      </c>
      <c r="H700" s="171">
        <v>0</v>
      </c>
      <c r="M700" s="29"/>
      <c r="N700" s="169"/>
      <c r="X700" s="53"/>
      <c r="AU700" s="17" t="s">
        <v>86</v>
      </c>
    </row>
    <row r="701" spans="2:65" s="1" customFormat="1">
      <c r="B701" s="29"/>
      <c r="D701" s="145" t="s">
        <v>223</v>
      </c>
      <c r="F701" s="170" t="s">
        <v>651</v>
      </c>
      <c r="H701" s="171">
        <v>4.5590000000000002</v>
      </c>
      <c r="M701" s="29"/>
      <c r="N701" s="169"/>
      <c r="X701" s="53"/>
      <c r="AU701" s="17" t="s">
        <v>86</v>
      </c>
    </row>
    <row r="702" spans="2:65" s="1" customFormat="1">
      <c r="B702" s="29"/>
      <c r="D702" s="145" t="s">
        <v>223</v>
      </c>
      <c r="F702" s="170" t="s">
        <v>152</v>
      </c>
      <c r="H702" s="171">
        <v>0</v>
      </c>
      <c r="M702" s="29"/>
      <c r="N702" s="169"/>
      <c r="X702" s="53"/>
      <c r="AU702" s="17" t="s">
        <v>86</v>
      </c>
    </row>
    <row r="703" spans="2:65" s="1" customFormat="1">
      <c r="B703" s="29"/>
      <c r="D703" s="145" t="s">
        <v>223</v>
      </c>
      <c r="F703" s="170" t="s">
        <v>76</v>
      </c>
      <c r="H703" s="171">
        <v>0</v>
      </c>
      <c r="M703" s="29"/>
      <c r="N703" s="169"/>
      <c r="X703" s="53"/>
      <c r="AU703" s="17" t="s">
        <v>86</v>
      </c>
    </row>
    <row r="704" spans="2:65" s="1" customFormat="1">
      <c r="B704" s="29"/>
      <c r="D704" s="145" t="s">
        <v>223</v>
      </c>
      <c r="F704" s="170" t="s">
        <v>154</v>
      </c>
      <c r="H704" s="171">
        <v>0</v>
      </c>
      <c r="M704" s="29"/>
      <c r="N704" s="169"/>
      <c r="X704" s="53"/>
      <c r="AU704" s="17" t="s">
        <v>86</v>
      </c>
    </row>
    <row r="705" spans="2:65" s="1" customFormat="1">
      <c r="B705" s="29"/>
      <c r="D705" s="145" t="s">
        <v>223</v>
      </c>
      <c r="F705" s="170" t="s">
        <v>76</v>
      </c>
      <c r="H705" s="171">
        <v>0</v>
      </c>
      <c r="M705" s="29"/>
      <c r="N705" s="169"/>
      <c r="X705" s="53"/>
      <c r="AU705" s="17" t="s">
        <v>86</v>
      </c>
    </row>
    <row r="706" spans="2:65" s="1" customFormat="1">
      <c r="B706" s="29"/>
      <c r="D706" s="145" t="s">
        <v>223</v>
      </c>
      <c r="F706" s="170" t="s">
        <v>158</v>
      </c>
      <c r="H706" s="171">
        <v>4.5590000000000002</v>
      </c>
      <c r="M706" s="29"/>
      <c r="N706" s="169"/>
      <c r="X706" s="53"/>
      <c r="AU706" s="17" t="s">
        <v>86</v>
      </c>
    </row>
    <row r="707" spans="2:65" s="1" customFormat="1" ht="24.2" customHeight="1">
      <c r="B707" s="29"/>
      <c r="C707" s="181" t="s">
        <v>441</v>
      </c>
      <c r="D707" s="181" t="s">
        <v>494</v>
      </c>
      <c r="E707" s="182" t="s">
        <v>904</v>
      </c>
      <c r="F707" s="183" t="s">
        <v>905</v>
      </c>
      <c r="G707" s="184" t="s">
        <v>142</v>
      </c>
      <c r="H707" s="185">
        <v>4.7869999999999999</v>
      </c>
      <c r="I707" s="186">
        <v>0</v>
      </c>
      <c r="J707" s="187"/>
      <c r="K707" s="186">
        <f>ROUND(P707*H707,2)</f>
        <v>0</v>
      </c>
      <c r="L707" s="183" t="s">
        <v>143</v>
      </c>
      <c r="M707" s="188"/>
      <c r="N707" s="189" t="s">
        <v>1</v>
      </c>
      <c r="O707" s="138" t="s">
        <v>39</v>
      </c>
      <c r="P707" s="139">
        <f>I707+J707</f>
        <v>0</v>
      </c>
      <c r="Q707" s="139">
        <f>ROUND(I707*H707,2)</f>
        <v>0</v>
      </c>
      <c r="R707" s="139">
        <f>ROUND(J707*H707,2)</f>
        <v>0</v>
      </c>
      <c r="S707" s="140">
        <v>0</v>
      </c>
      <c r="T707" s="140">
        <f>S707*H707</f>
        <v>0</v>
      </c>
      <c r="U707" s="140">
        <v>1.55E-2</v>
      </c>
      <c r="V707" s="140">
        <f>U707*H707</f>
        <v>7.4198500000000001E-2</v>
      </c>
      <c r="W707" s="140">
        <v>0</v>
      </c>
      <c r="X707" s="141">
        <f>W707*H707</f>
        <v>0</v>
      </c>
      <c r="AR707" s="142" t="s">
        <v>306</v>
      </c>
      <c r="AT707" s="142" t="s">
        <v>494</v>
      </c>
      <c r="AU707" s="142" t="s">
        <v>86</v>
      </c>
      <c r="AY707" s="17" t="s">
        <v>136</v>
      </c>
      <c r="BE707" s="143">
        <f>IF(O707="základní",K707,0)</f>
        <v>0</v>
      </c>
      <c r="BF707" s="143">
        <f>IF(O707="snížená",K707,0)</f>
        <v>0</v>
      </c>
      <c r="BG707" s="143">
        <f>IF(O707="zákl. přenesená",K707,0)</f>
        <v>0</v>
      </c>
      <c r="BH707" s="143">
        <f>IF(O707="sníž. přenesená",K707,0)</f>
        <v>0</v>
      </c>
      <c r="BI707" s="143">
        <f>IF(O707="nulová",K707,0)</f>
        <v>0</v>
      </c>
      <c r="BJ707" s="17" t="s">
        <v>84</v>
      </c>
      <c r="BK707" s="143">
        <f>ROUND(P707*H707,2)</f>
        <v>0</v>
      </c>
      <c r="BL707" s="17" t="s">
        <v>144</v>
      </c>
      <c r="BM707" s="142" t="s">
        <v>906</v>
      </c>
    </row>
    <row r="708" spans="2:65" s="12" customFormat="1">
      <c r="B708" s="144"/>
      <c r="D708" s="145" t="s">
        <v>146</v>
      </c>
      <c r="E708" s="146" t="s">
        <v>1</v>
      </c>
      <c r="F708" s="147" t="s">
        <v>731</v>
      </c>
      <c r="H708" s="146" t="s">
        <v>1</v>
      </c>
      <c r="M708" s="144"/>
      <c r="N708" s="148"/>
      <c r="X708" s="149"/>
      <c r="AT708" s="146" t="s">
        <v>146</v>
      </c>
      <c r="AU708" s="146" t="s">
        <v>86</v>
      </c>
      <c r="AV708" s="12" t="s">
        <v>84</v>
      </c>
      <c r="AW708" s="12" t="s">
        <v>5</v>
      </c>
      <c r="AX708" s="12" t="s">
        <v>76</v>
      </c>
      <c r="AY708" s="146" t="s">
        <v>136</v>
      </c>
    </row>
    <row r="709" spans="2:65" s="13" customFormat="1">
      <c r="B709" s="150"/>
      <c r="D709" s="145" t="s">
        <v>146</v>
      </c>
      <c r="E709" s="151" t="s">
        <v>1</v>
      </c>
      <c r="F709" s="152" t="s">
        <v>649</v>
      </c>
      <c r="H709" s="153">
        <v>4.5590000000000002</v>
      </c>
      <c r="M709" s="150"/>
      <c r="N709" s="154"/>
      <c r="X709" s="155"/>
      <c r="AT709" s="151" t="s">
        <v>146</v>
      </c>
      <c r="AU709" s="151" t="s">
        <v>86</v>
      </c>
      <c r="AV709" s="13" t="s">
        <v>86</v>
      </c>
      <c r="AW709" s="13" t="s">
        <v>5</v>
      </c>
      <c r="AX709" s="13" t="s">
        <v>76</v>
      </c>
      <c r="AY709" s="151" t="s">
        <v>136</v>
      </c>
    </row>
    <row r="710" spans="2:65" s="14" customFormat="1">
      <c r="B710" s="156"/>
      <c r="D710" s="145" t="s">
        <v>146</v>
      </c>
      <c r="E710" s="157" t="s">
        <v>1</v>
      </c>
      <c r="F710" s="158" t="s">
        <v>158</v>
      </c>
      <c r="H710" s="159">
        <v>4.5590000000000002</v>
      </c>
      <c r="M710" s="156"/>
      <c r="N710" s="160"/>
      <c r="X710" s="161"/>
      <c r="AT710" s="157" t="s">
        <v>146</v>
      </c>
      <c r="AU710" s="157" t="s">
        <v>86</v>
      </c>
      <c r="AV710" s="14" t="s">
        <v>144</v>
      </c>
      <c r="AW710" s="14" t="s">
        <v>5</v>
      </c>
      <c r="AX710" s="14" t="s">
        <v>84</v>
      </c>
      <c r="AY710" s="157" t="s">
        <v>136</v>
      </c>
    </row>
    <row r="711" spans="2:65" s="1" customFormat="1">
      <c r="B711" s="29"/>
      <c r="D711" s="145" t="s">
        <v>223</v>
      </c>
      <c r="F711" s="168" t="s">
        <v>780</v>
      </c>
      <c r="M711" s="29"/>
      <c r="N711" s="169"/>
      <c r="X711" s="53"/>
      <c r="AU711" s="17" t="s">
        <v>86</v>
      </c>
    </row>
    <row r="712" spans="2:65" s="1" customFormat="1">
      <c r="B712" s="29"/>
      <c r="D712" s="145" t="s">
        <v>223</v>
      </c>
      <c r="F712" s="170" t="s">
        <v>733</v>
      </c>
      <c r="H712" s="171">
        <v>0</v>
      </c>
      <c r="M712" s="29"/>
      <c r="N712" s="169"/>
      <c r="X712" s="53"/>
      <c r="AU712" s="17" t="s">
        <v>86</v>
      </c>
    </row>
    <row r="713" spans="2:65" s="1" customFormat="1">
      <c r="B713" s="29"/>
      <c r="D713" s="145" t="s">
        <v>223</v>
      </c>
      <c r="F713" s="170" t="s">
        <v>147</v>
      </c>
      <c r="H713" s="171">
        <v>0</v>
      </c>
      <c r="M713" s="29"/>
      <c r="N713" s="169"/>
      <c r="X713" s="53"/>
      <c r="AU713" s="17" t="s">
        <v>86</v>
      </c>
    </row>
    <row r="714" spans="2:65" s="1" customFormat="1">
      <c r="B714" s="29"/>
      <c r="D714" s="145" t="s">
        <v>223</v>
      </c>
      <c r="F714" s="170" t="s">
        <v>76</v>
      </c>
      <c r="H714" s="171">
        <v>0</v>
      </c>
      <c r="M714" s="29"/>
      <c r="N714" s="169"/>
      <c r="X714" s="53"/>
      <c r="AU714" s="17" t="s">
        <v>86</v>
      </c>
    </row>
    <row r="715" spans="2:65" s="1" customFormat="1">
      <c r="B715" s="29"/>
      <c r="D715" s="145" t="s">
        <v>223</v>
      </c>
      <c r="F715" s="170" t="s">
        <v>150</v>
      </c>
      <c r="H715" s="171">
        <v>0</v>
      </c>
      <c r="M715" s="29"/>
      <c r="N715" s="169"/>
      <c r="X715" s="53"/>
      <c r="AU715" s="17" t="s">
        <v>86</v>
      </c>
    </row>
    <row r="716" spans="2:65" s="1" customFormat="1">
      <c r="B716" s="29"/>
      <c r="D716" s="145" t="s">
        <v>223</v>
      </c>
      <c r="F716" s="170" t="s">
        <v>651</v>
      </c>
      <c r="H716" s="171">
        <v>4.5590000000000002</v>
      </c>
      <c r="M716" s="29"/>
      <c r="N716" s="169"/>
      <c r="X716" s="53"/>
      <c r="AU716" s="17" t="s">
        <v>86</v>
      </c>
    </row>
    <row r="717" spans="2:65" s="1" customFormat="1">
      <c r="B717" s="29"/>
      <c r="D717" s="145" t="s">
        <v>223</v>
      </c>
      <c r="F717" s="170" t="s">
        <v>152</v>
      </c>
      <c r="H717" s="171">
        <v>0</v>
      </c>
      <c r="M717" s="29"/>
      <c r="N717" s="169"/>
      <c r="X717" s="53"/>
      <c r="AU717" s="17" t="s">
        <v>86</v>
      </c>
    </row>
    <row r="718" spans="2:65" s="1" customFormat="1">
      <c r="B718" s="29"/>
      <c r="D718" s="145" t="s">
        <v>223</v>
      </c>
      <c r="F718" s="170" t="s">
        <v>76</v>
      </c>
      <c r="H718" s="171">
        <v>0</v>
      </c>
      <c r="M718" s="29"/>
      <c r="N718" s="169"/>
      <c r="X718" s="53"/>
      <c r="AU718" s="17" t="s">
        <v>86</v>
      </c>
    </row>
    <row r="719" spans="2:65" s="1" customFormat="1">
      <c r="B719" s="29"/>
      <c r="D719" s="145" t="s">
        <v>223</v>
      </c>
      <c r="F719" s="170" t="s">
        <v>154</v>
      </c>
      <c r="H719" s="171">
        <v>0</v>
      </c>
      <c r="M719" s="29"/>
      <c r="N719" s="169"/>
      <c r="X719" s="53"/>
      <c r="AU719" s="17" t="s">
        <v>86</v>
      </c>
    </row>
    <row r="720" spans="2:65" s="1" customFormat="1">
      <c r="B720" s="29"/>
      <c r="D720" s="145" t="s">
        <v>223</v>
      </c>
      <c r="F720" s="170" t="s">
        <v>76</v>
      </c>
      <c r="H720" s="171">
        <v>0</v>
      </c>
      <c r="M720" s="29"/>
      <c r="N720" s="169"/>
      <c r="X720" s="53"/>
      <c r="AU720" s="17" t="s">
        <v>86</v>
      </c>
    </row>
    <row r="721" spans="2:65" s="1" customFormat="1">
      <c r="B721" s="29"/>
      <c r="D721" s="145" t="s">
        <v>223</v>
      </c>
      <c r="F721" s="170" t="s">
        <v>158</v>
      </c>
      <c r="H721" s="171">
        <v>4.5590000000000002</v>
      </c>
      <c r="M721" s="29"/>
      <c r="N721" s="169"/>
      <c r="X721" s="53"/>
      <c r="AU721" s="17" t="s">
        <v>86</v>
      </c>
    </row>
    <row r="722" spans="2:65" s="13" customFormat="1">
      <c r="B722" s="150"/>
      <c r="D722" s="145" t="s">
        <v>146</v>
      </c>
      <c r="F722" s="152" t="s">
        <v>907</v>
      </c>
      <c r="H722" s="153">
        <v>4.7869999999999999</v>
      </c>
      <c r="M722" s="150"/>
      <c r="N722" s="154"/>
      <c r="X722" s="155"/>
      <c r="AT722" s="151" t="s">
        <v>146</v>
      </c>
      <c r="AU722" s="151" t="s">
        <v>86</v>
      </c>
      <c r="AV722" s="13" t="s">
        <v>86</v>
      </c>
      <c r="AW722" s="13" t="s">
        <v>4</v>
      </c>
      <c r="AX722" s="13" t="s">
        <v>84</v>
      </c>
      <c r="AY722" s="151" t="s">
        <v>136</v>
      </c>
    </row>
    <row r="723" spans="2:65" s="1" customFormat="1" ht="49.15" customHeight="1">
      <c r="B723" s="29"/>
      <c r="C723" s="131" t="s">
        <v>450</v>
      </c>
      <c r="D723" s="131" t="s">
        <v>139</v>
      </c>
      <c r="E723" s="132" t="s">
        <v>908</v>
      </c>
      <c r="F723" s="133" t="s">
        <v>909</v>
      </c>
      <c r="G723" s="134" t="s">
        <v>142</v>
      </c>
      <c r="H723" s="135">
        <v>4.9050000000000002</v>
      </c>
      <c r="I723" s="136">
        <v>0</v>
      </c>
      <c r="J723" s="136">
        <v>0</v>
      </c>
      <c r="K723" s="136">
        <f>ROUND(P723*H723,2)</f>
        <v>0</v>
      </c>
      <c r="L723" s="133" t="s">
        <v>143</v>
      </c>
      <c r="M723" s="29"/>
      <c r="N723" s="137" t="s">
        <v>1</v>
      </c>
      <c r="O723" s="138" t="s">
        <v>39</v>
      </c>
      <c r="P723" s="139">
        <f>I723+J723</f>
        <v>0</v>
      </c>
      <c r="Q723" s="139">
        <f>ROUND(I723*H723,2)</f>
        <v>0</v>
      </c>
      <c r="R723" s="139">
        <f>ROUND(J723*H723,2)</f>
        <v>0</v>
      </c>
      <c r="S723" s="140">
        <v>1.06</v>
      </c>
      <c r="T723" s="140">
        <f>S723*H723</f>
        <v>5.1993000000000009</v>
      </c>
      <c r="U723" s="140">
        <v>1.159E-2</v>
      </c>
      <c r="V723" s="140">
        <f>U723*H723</f>
        <v>5.6848950000000002E-2</v>
      </c>
      <c r="W723" s="140">
        <v>0</v>
      </c>
      <c r="X723" s="141">
        <f>W723*H723</f>
        <v>0</v>
      </c>
      <c r="AR723" s="142" t="s">
        <v>144</v>
      </c>
      <c r="AT723" s="142" t="s">
        <v>139</v>
      </c>
      <c r="AU723" s="142" t="s">
        <v>86</v>
      </c>
      <c r="AY723" s="17" t="s">
        <v>136</v>
      </c>
      <c r="BE723" s="143">
        <f>IF(O723="základní",K723,0)</f>
        <v>0</v>
      </c>
      <c r="BF723" s="143">
        <f>IF(O723="snížená",K723,0)</f>
        <v>0</v>
      </c>
      <c r="BG723" s="143">
        <f>IF(O723="zákl. přenesená",K723,0)</f>
        <v>0</v>
      </c>
      <c r="BH723" s="143">
        <f>IF(O723="sníž. přenesená",K723,0)</f>
        <v>0</v>
      </c>
      <c r="BI723" s="143">
        <f>IF(O723="nulová",K723,0)</f>
        <v>0</v>
      </c>
      <c r="BJ723" s="17" t="s">
        <v>84</v>
      </c>
      <c r="BK723" s="143">
        <f>ROUND(P723*H723,2)</f>
        <v>0</v>
      </c>
      <c r="BL723" s="17" t="s">
        <v>144</v>
      </c>
      <c r="BM723" s="142" t="s">
        <v>910</v>
      </c>
    </row>
    <row r="724" spans="2:65" s="12" customFormat="1">
      <c r="B724" s="144"/>
      <c r="D724" s="145" t="s">
        <v>146</v>
      </c>
      <c r="E724" s="146" t="s">
        <v>1</v>
      </c>
      <c r="F724" s="147" t="s">
        <v>740</v>
      </c>
      <c r="H724" s="146" t="s">
        <v>1</v>
      </c>
      <c r="M724" s="144"/>
      <c r="N724" s="148"/>
      <c r="X724" s="149"/>
      <c r="AT724" s="146" t="s">
        <v>146</v>
      </c>
      <c r="AU724" s="146" t="s">
        <v>86</v>
      </c>
      <c r="AV724" s="12" t="s">
        <v>84</v>
      </c>
      <c r="AW724" s="12" t="s">
        <v>5</v>
      </c>
      <c r="AX724" s="12" t="s">
        <v>76</v>
      </c>
      <c r="AY724" s="146" t="s">
        <v>136</v>
      </c>
    </row>
    <row r="725" spans="2:65" s="13" customFormat="1">
      <c r="B725" s="150"/>
      <c r="D725" s="145" t="s">
        <v>146</v>
      </c>
      <c r="E725" s="151" t="s">
        <v>1</v>
      </c>
      <c r="F725" s="152" t="s">
        <v>646</v>
      </c>
      <c r="H725" s="153">
        <v>4.9050000000000002</v>
      </c>
      <c r="M725" s="150"/>
      <c r="N725" s="154"/>
      <c r="X725" s="155"/>
      <c r="AT725" s="151" t="s">
        <v>146</v>
      </c>
      <c r="AU725" s="151" t="s">
        <v>86</v>
      </c>
      <c r="AV725" s="13" t="s">
        <v>86</v>
      </c>
      <c r="AW725" s="13" t="s">
        <v>5</v>
      </c>
      <c r="AX725" s="13" t="s">
        <v>76</v>
      </c>
      <c r="AY725" s="151" t="s">
        <v>136</v>
      </c>
    </row>
    <row r="726" spans="2:65" s="14" customFormat="1">
      <c r="B726" s="156"/>
      <c r="D726" s="145" t="s">
        <v>146</v>
      </c>
      <c r="E726" s="157" t="s">
        <v>1</v>
      </c>
      <c r="F726" s="158" t="s">
        <v>158</v>
      </c>
      <c r="H726" s="159">
        <v>4.9050000000000002</v>
      </c>
      <c r="M726" s="156"/>
      <c r="N726" s="160"/>
      <c r="X726" s="161"/>
      <c r="AT726" s="157" t="s">
        <v>146</v>
      </c>
      <c r="AU726" s="157" t="s">
        <v>86</v>
      </c>
      <c r="AV726" s="14" t="s">
        <v>144</v>
      </c>
      <c r="AW726" s="14" t="s">
        <v>5</v>
      </c>
      <c r="AX726" s="14" t="s">
        <v>84</v>
      </c>
      <c r="AY726" s="157" t="s">
        <v>136</v>
      </c>
    </row>
    <row r="727" spans="2:65" s="1" customFormat="1">
      <c r="B727" s="29"/>
      <c r="D727" s="145" t="s">
        <v>223</v>
      </c>
      <c r="F727" s="168" t="s">
        <v>779</v>
      </c>
      <c r="M727" s="29"/>
      <c r="N727" s="169"/>
      <c r="X727" s="53"/>
      <c r="AU727" s="17" t="s">
        <v>86</v>
      </c>
    </row>
    <row r="728" spans="2:65" s="1" customFormat="1">
      <c r="B728" s="29"/>
      <c r="D728" s="145" t="s">
        <v>223</v>
      </c>
      <c r="F728" s="170" t="s">
        <v>733</v>
      </c>
      <c r="H728" s="171">
        <v>0</v>
      </c>
      <c r="M728" s="29"/>
      <c r="N728" s="169"/>
      <c r="X728" s="53"/>
      <c r="AU728" s="17" t="s">
        <v>86</v>
      </c>
    </row>
    <row r="729" spans="2:65" s="1" customFormat="1">
      <c r="B729" s="29"/>
      <c r="D729" s="145" t="s">
        <v>223</v>
      </c>
      <c r="F729" s="170" t="s">
        <v>147</v>
      </c>
      <c r="H729" s="171">
        <v>0</v>
      </c>
      <c r="M729" s="29"/>
      <c r="N729" s="169"/>
      <c r="X729" s="53"/>
      <c r="AU729" s="17" t="s">
        <v>86</v>
      </c>
    </row>
    <row r="730" spans="2:65" s="1" customFormat="1">
      <c r="B730" s="29"/>
      <c r="D730" s="145" t="s">
        <v>223</v>
      </c>
      <c r="F730" s="170" t="s">
        <v>76</v>
      </c>
      <c r="H730" s="171">
        <v>0</v>
      </c>
      <c r="M730" s="29"/>
      <c r="N730" s="169"/>
      <c r="X730" s="53"/>
      <c r="AU730" s="17" t="s">
        <v>86</v>
      </c>
    </row>
    <row r="731" spans="2:65" s="1" customFormat="1">
      <c r="B731" s="29"/>
      <c r="D731" s="145" t="s">
        <v>223</v>
      </c>
      <c r="F731" s="170" t="s">
        <v>150</v>
      </c>
      <c r="H731" s="171">
        <v>0</v>
      </c>
      <c r="M731" s="29"/>
      <c r="N731" s="169"/>
      <c r="X731" s="53"/>
      <c r="AU731" s="17" t="s">
        <v>86</v>
      </c>
    </row>
    <row r="732" spans="2:65" s="1" customFormat="1">
      <c r="B732" s="29"/>
      <c r="D732" s="145" t="s">
        <v>223</v>
      </c>
      <c r="F732" s="170" t="s">
        <v>76</v>
      </c>
      <c r="H732" s="171">
        <v>0</v>
      </c>
      <c r="M732" s="29"/>
      <c r="N732" s="169"/>
      <c r="X732" s="53"/>
      <c r="AU732" s="17" t="s">
        <v>86</v>
      </c>
    </row>
    <row r="733" spans="2:65" s="1" customFormat="1">
      <c r="B733" s="29"/>
      <c r="D733" s="145" t="s">
        <v>223</v>
      </c>
      <c r="F733" s="170" t="s">
        <v>152</v>
      </c>
      <c r="H733" s="171">
        <v>0</v>
      </c>
      <c r="M733" s="29"/>
      <c r="N733" s="169"/>
      <c r="X733" s="53"/>
      <c r="AU733" s="17" t="s">
        <v>86</v>
      </c>
    </row>
    <row r="734" spans="2:65" s="1" customFormat="1">
      <c r="B734" s="29"/>
      <c r="D734" s="145" t="s">
        <v>223</v>
      </c>
      <c r="F734" s="170" t="s">
        <v>648</v>
      </c>
      <c r="H734" s="171">
        <v>4.9050000000000002</v>
      </c>
      <c r="M734" s="29"/>
      <c r="N734" s="169"/>
      <c r="X734" s="53"/>
      <c r="AU734" s="17" t="s">
        <v>86</v>
      </c>
    </row>
    <row r="735" spans="2:65" s="1" customFormat="1">
      <c r="B735" s="29"/>
      <c r="D735" s="145" t="s">
        <v>223</v>
      </c>
      <c r="F735" s="170" t="s">
        <v>154</v>
      </c>
      <c r="H735" s="171">
        <v>0</v>
      </c>
      <c r="M735" s="29"/>
      <c r="N735" s="169"/>
      <c r="X735" s="53"/>
      <c r="AU735" s="17" t="s">
        <v>86</v>
      </c>
    </row>
    <row r="736" spans="2:65" s="1" customFormat="1">
      <c r="B736" s="29"/>
      <c r="D736" s="145" t="s">
        <v>223</v>
      </c>
      <c r="F736" s="170" t="s">
        <v>76</v>
      </c>
      <c r="H736" s="171">
        <v>0</v>
      </c>
      <c r="M736" s="29"/>
      <c r="N736" s="169"/>
      <c r="X736" s="53"/>
      <c r="AU736" s="17" t="s">
        <v>86</v>
      </c>
    </row>
    <row r="737" spans="2:65" s="1" customFormat="1">
      <c r="B737" s="29"/>
      <c r="D737" s="145" t="s">
        <v>223</v>
      </c>
      <c r="F737" s="170" t="s">
        <v>158</v>
      </c>
      <c r="H737" s="171">
        <v>4.9050000000000002</v>
      </c>
      <c r="M737" s="29"/>
      <c r="N737" s="169"/>
      <c r="X737" s="53"/>
      <c r="AU737" s="17" t="s">
        <v>86</v>
      </c>
    </row>
    <row r="738" spans="2:65" s="1" customFormat="1" ht="24.2" customHeight="1">
      <c r="B738" s="29"/>
      <c r="C738" s="181" t="s">
        <v>585</v>
      </c>
      <c r="D738" s="181" t="s">
        <v>494</v>
      </c>
      <c r="E738" s="182" t="s">
        <v>904</v>
      </c>
      <c r="F738" s="183" t="s">
        <v>905</v>
      </c>
      <c r="G738" s="184" t="s">
        <v>142</v>
      </c>
      <c r="H738" s="185">
        <v>5.15</v>
      </c>
      <c r="I738" s="186">
        <v>0</v>
      </c>
      <c r="J738" s="187"/>
      <c r="K738" s="186">
        <f>ROUND(P738*H738,2)</f>
        <v>0</v>
      </c>
      <c r="L738" s="183" t="s">
        <v>143</v>
      </c>
      <c r="M738" s="188"/>
      <c r="N738" s="189" t="s">
        <v>1</v>
      </c>
      <c r="O738" s="138" t="s">
        <v>39</v>
      </c>
      <c r="P738" s="139">
        <f>I738+J738</f>
        <v>0</v>
      </c>
      <c r="Q738" s="139">
        <f>ROUND(I738*H738,2)</f>
        <v>0</v>
      </c>
      <c r="R738" s="139">
        <f>ROUND(J738*H738,2)</f>
        <v>0</v>
      </c>
      <c r="S738" s="140">
        <v>0</v>
      </c>
      <c r="T738" s="140">
        <f>S738*H738</f>
        <v>0</v>
      </c>
      <c r="U738" s="140">
        <v>1.55E-2</v>
      </c>
      <c r="V738" s="140">
        <f>U738*H738</f>
        <v>7.9825000000000007E-2</v>
      </c>
      <c r="W738" s="140">
        <v>0</v>
      </c>
      <c r="X738" s="141">
        <f>W738*H738</f>
        <v>0</v>
      </c>
      <c r="AR738" s="142" t="s">
        <v>306</v>
      </c>
      <c r="AT738" s="142" t="s">
        <v>494</v>
      </c>
      <c r="AU738" s="142" t="s">
        <v>86</v>
      </c>
      <c r="AY738" s="17" t="s">
        <v>136</v>
      </c>
      <c r="BE738" s="143">
        <f>IF(O738="základní",K738,0)</f>
        <v>0</v>
      </c>
      <c r="BF738" s="143">
        <f>IF(O738="snížená",K738,0)</f>
        <v>0</v>
      </c>
      <c r="BG738" s="143">
        <f>IF(O738="zákl. přenesená",K738,0)</f>
        <v>0</v>
      </c>
      <c r="BH738" s="143">
        <f>IF(O738="sníž. přenesená",K738,0)</f>
        <v>0</v>
      </c>
      <c r="BI738" s="143">
        <f>IF(O738="nulová",K738,0)</f>
        <v>0</v>
      </c>
      <c r="BJ738" s="17" t="s">
        <v>84</v>
      </c>
      <c r="BK738" s="143">
        <f>ROUND(P738*H738,2)</f>
        <v>0</v>
      </c>
      <c r="BL738" s="17" t="s">
        <v>144</v>
      </c>
      <c r="BM738" s="142" t="s">
        <v>911</v>
      </c>
    </row>
    <row r="739" spans="2:65" s="12" customFormat="1">
      <c r="B739" s="144"/>
      <c r="D739" s="145" t="s">
        <v>146</v>
      </c>
      <c r="E739" s="146" t="s">
        <v>1</v>
      </c>
      <c r="F739" s="147" t="s">
        <v>731</v>
      </c>
      <c r="H739" s="146" t="s">
        <v>1</v>
      </c>
      <c r="M739" s="144"/>
      <c r="N739" s="148"/>
      <c r="X739" s="149"/>
      <c r="AT739" s="146" t="s">
        <v>146</v>
      </c>
      <c r="AU739" s="146" t="s">
        <v>86</v>
      </c>
      <c r="AV739" s="12" t="s">
        <v>84</v>
      </c>
      <c r="AW739" s="12" t="s">
        <v>5</v>
      </c>
      <c r="AX739" s="12" t="s">
        <v>76</v>
      </c>
      <c r="AY739" s="146" t="s">
        <v>136</v>
      </c>
    </row>
    <row r="740" spans="2:65" s="13" customFormat="1">
      <c r="B740" s="150"/>
      <c r="D740" s="145" t="s">
        <v>146</v>
      </c>
      <c r="E740" s="151" t="s">
        <v>1</v>
      </c>
      <c r="F740" s="152" t="s">
        <v>646</v>
      </c>
      <c r="H740" s="153">
        <v>4.9050000000000002</v>
      </c>
      <c r="M740" s="150"/>
      <c r="N740" s="154"/>
      <c r="X740" s="155"/>
      <c r="AT740" s="151" t="s">
        <v>146</v>
      </c>
      <c r="AU740" s="151" t="s">
        <v>86</v>
      </c>
      <c r="AV740" s="13" t="s">
        <v>86</v>
      </c>
      <c r="AW740" s="13" t="s">
        <v>5</v>
      </c>
      <c r="AX740" s="13" t="s">
        <v>76</v>
      </c>
      <c r="AY740" s="151" t="s">
        <v>136</v>
      </c>
    </row>
    <row r="741" spans="2:65" s="14" customFormat="1">
      <c r="B741" s="156"/>
      <c r="D741" s="145" t="s">
        <v>146</v>
      </c>
      <c r="E741" s="157" t="s">
        <v>1</v>
      </c>
      <c r="F741" s="158" t="s">
        <v>158</v>
      </c>
      <c r="H741" s="159">
        <v>4.9050000000000002</v>
      </c>
      <c r="M741" s="156"/>
      <c r="N741" s="160"/>
      <c r="X741" s="161"/>
      <c r="AT741" s="157" t="s">
        <v>146</v>
      </c>
      <c r="AU741" s="157" t="s">
        <v>86</v>
      </c>
      <c r="AV741" s="14" t="s">
        <v>144</v>
      </c>
      <c r="AW741" s="14" t="s">
        <v>5</v>
      </c>
      <c r="AX741" s="14" t="s">
        <v>84</v>
      </c>
      <c r="AY741" s="157" t="s">
        <v>136</v>
      </c>
    </row>
    <row r="742" spans="2:65" s="1" customFormat="1">
      <c r="B742" s="29"/>
      <c r="D742" s="145" t="s">
        <v>223</v>
      </c>
      <c r="F742" s="168" t="s">
        <v>779</v>
      </c>
      <c r="M742" s="29"/>
      <c r="N742" s="169"/>
      <c r="X742" s="53"/>
      <c r="AU742" s="17" t="s">
        <v>86</v>
      </c>
    </row>
    <row r="743" spans="2:65" s="1" customFormat="1">
      <c r="B743" s="29"/>
      <c r="D743" s="145" t="s">
        <v>223</v>
      </c>
      <c r="F743" s="170" t="s">
        <v>733</v>
      </c>
      <c r="H743" s="171">
        <v>0</v>
      </c>
      <c r="M743" s="29"/>
      <c r="N743" s="169"/>
      <c r="X743" s="53"/>
      <c r="AU743" s="17" t="s">
        <v>86</v>
      </c>
    </row>
    <row r="744" spans="2:65" s="1" customFormat="1">
      <c r="B744" s="29"/>
      <c r="D744" s="145" t="s">
        <v>223</v>
      </c>
      <c r="F744" s="170" t="s">
        <v>147</v>
      </c>
      <c r="H744" s="171">
        <v>0</v>
      </c>
      <c r="M744" s="29"/>
      <c r="N744" s="169"/>
      <c r="X744" s="53"/>
      <c r="AU744" s="17" t="s">
        <v>86</v>
      </c>
    </row>
    <row r="745" spans="2:65" s="1" customFormat="1">
      <c r="B745" s="29"/>
      <c r="D745" s="145" t="s">
        <v>223</v>
      </c>
      <c r="F745" s="170" t="s">
        <v>76</v>
      </c>
      <c r="H745" s="171">
        <v>0</v>
      </c>
      <c r="M745" s="29"/>
      <c r="N745" s="169"/>
      <c r="X745" s="53"/>
      <c r="AU745" s="17" t="s">
        <v>86</v>
      </c>
    </row>
    <row r="746" spans="2:65" s="1" customFormat="1">
      <c r="B746" s="29"/>
      <c r="D746" s="145" t="s">
        <v>223</v>
      </c>
      <c r="F746" s="170" t="s">
        <v>150</v>
      </c>
      <c r="H746" s="171">
        <v>0</v>
      </c>
      <c r="M746" s="29"/>
      <c r="N746" s="169"/>
      <c r="X746" s="53"/>
      <c r="AU746" s="17" t="s">
        <v>86</v>
      </c>
    </row>
    <row r="747" spans="2:65" s="1" customFormat="1">
      <c r="B747" s="29"/>
      <c r="D747" s="145" t="s">
        <v>223</v>
      </c>
      <c r="F747" s="170" t="s">
        <v>76</v>
      </c>
      <c r="H747" s="171">
        <v>0</v>
      </c>
      <c r="M747" s="29"/>
      <c r="N747" s="169"/>
      <c r="X747" s="53"/>
      <c r="AU747" s="17" t="s">
        <v>86</v>
      </c>
    </row>
    <row r="748" spans="2:65" s="1" customFormat="1">
      <c r="B748" s="29"/>
      <c r="D748" s="145" t="s">
        <v>223</v>
      </c>
      <c r="F748" s="170" t="s">
        <v>152</v>
      </c>
      <c r="H748" s="171">
        <v>0</v>
      </c>
      <c r="M748" s="29"/>
      <c r="N748" s="169"/>
      <c r="X748" s="53"/>
      <c r="AU748" s="17" t="s">
        <v>86</v>
      </c>
    </row>
    <row r="749" spans="2:65" s="1" customFormat="1">
      <c r="B749" s="29"/>
      <c r="D749" s="145" t="s">
        <v>223</v>
      </c>
      <c r="F749" s="170" t="s">
        <v>648</v>
      </c>
      <c r="H749" s="171">
        <v>4.9050000000000002</v>
      </c>
      <c r="M749" s="29"/>
      <c r="N749" s="169"/>
      <c r="X749" s="53"/>
      <c r="AU749" s="17" t="s">
        <v>86</v>
      </c>
    </row>
    <row r="750" spans="2:65" s="1" customFormat="1">
      <c r="B750" s="29"/>
      <c r="D750" s="145" t="s">
        <v>223</v>
      </c>
      <c r="F750" s="170" t="s">
        <v>154</v>
      </c>
      <c r="H750" s="171">
        <v>0</v>
      </c>
      <c r="M750" s="29"/>
      <c r="N750" s="169"/>
      <c r="X750" s="53"/>
      <c r="AU750" s="17" t="s">
        <v>86</v>
      </c>
    </row>
    <row r="751" spans="2:65" s="1" customFormat="1">
      <c r="B751" s="29"/>
      <c r="D751" s="145" t="s">
        <v>223</v>
      </c>
      <c r="F751" s="170" t="s">
        <v>76</v>
      </c>
      <c r="H751" s="171">
        <v>0</v>
      </c>
      <c r="M751" s="29"/>
      <c r="N751" s="169"/>
      <c r="X751" s="53"/>
      <c r="AU751" s="17" t="s">
        <v>86</v>
      </c>
    </row>
    <row r="752" spans="2:65" s="1" customFormat="1">
      <c r="B752" s="29"/>
      <c r="D752" s="145" t="s">
        <v>223</v>
      </c>
      <c r="F752" s="170" t="s">
        <v>158</v>
      </c>
      <c r="H752" s="171">
        <v>4.9050000000000002</v>
      </c>
      <c r="M752" s="29"/>
      <c r="N752" s="169"/>
      <c r="X752" s="53"/>
      <c r="AU752" s="17" t="s">
        <v>86</v>
      </c>
    </row>
    <row r="753" spans="2:65" s="13" customFormat="1">
      <c r="B753" s="150"/>
      <c r="D753" s="145" t="s">
        <v>146</v>
      </c>
      <c r="F753" s="152" t="s">
        <v>912</v>
      </c>
      <c r="H753" s="153">
        <v>5.15</v>
      </c>
      <c r="M753" s="150"/>
      <c r="N753" s="154"/>
      <c r="X753" s="155"/>
      <c r="AT753" s="151" t="s">
        <v>146</v>
      </c>
      <c r="AU753" s="151" t="s">
        <v>86</v>
      </c>
      <c r="AV753" s="13" t="s">
        <v>86</v>
      </c>
      <c r="AW753" s="13" t="s">
        <v>4</v>
      </c>
      <c r="AX753" s="13" t="s">
        <v>84</v>
      </c>
      <c r="AY753" s="151" t="s">
        <v>136</v>
      </c>
    </row>
    <row r="754" spans="2:65" s="1" customFormat="1" ht="49.15" customHeight="1">
      <c r="B754" s="29"/>
      <c r="C754" s="131" t="s">
        <v>589</v>
      </c>
      <c r="D754" s="131" t="s">
        <v>139</v>
      </c>
      <c r="E754" s="132" t="s">
        <v>913</v>
      </c>
      <c r="F754" s="133" t="s">
        <v>914</v>
      </c>
      <c r="G754" s="134" t="s">
        <v>142</v>
      </c>
      <c r="H754" s="135">
        <v>144.39500000000001</v>
      </c>
      <c r="I754" s="136">
        <v>0</v>
      </c>
      <c r="J754" s="136">
        <v>0</v>
      </c>
      <c r="K754" s="136">
        <f>ROUND(P754*H754,2)</f>
        <v>0</v>
      </c>
      <c r="L754" s="133" t="s">
        <v>143</v>
      </c>
      <c r="M754" s="29"/>
      <c r="N754" s="137" t="s">
        <v>1</v>
      </c>
      <c r="O754" s="138" t="s">
        <v>39</v>
      </c>
      <c r="P754" s="139">
        <f>I754+J754</f>
        <v>0</v>
      </c>
      <c r="Q754" s="139">
        <f>ROUND(I754*H754,2)</f>
        <v>0</v>
      </c>
      <c r="R754" s="139">
        <f>ROUND(J754*H754,2)</f>
        <v>0</v>
      </c>
      <c r="S754" s="140">
        <v>1.08</v>
      </c>
      <c r="T754" s="140">
        <f>S754*H754</f>
        <v>155.94660000000002</v>
      </c>
      <c r="U754" s="140">
        <v>1.167E-2</v>
      </c>
      <c r="V754" s="140">
        <f>U754*H754</f>
        <v>1.6850896500000001</v>
      </c>
      <c r="W754" s="140">
        <v>0</v>
      </c>
      <c r="X754" s="141">
        <f>W754*H754</f>
        <v>0</v>
      </c>
      <c r="AR754" s="142" t="s">
        <v>144</v>
      </c>
      <c r="AT754" s="142" t="s">
        <v>139</v>
      </c>
      <c r="AU754" s="142" t="s">
        <v>86</v>
      </c>
      <c r="AY754" s="17" t="s">
        <v>136</v>
      </c>
      <c r="BE754" s="143">
        <f>IF(O754="základní",K754,0)</f>
        <v>0</v>
      </c>
      <c r="BF754" s="143">
        <f>IF(O754="snížená",K754,0)</f>
        <v>0</v>
      </c>
      <c r="BG754" s="143">
        <f>IF(O754="zákl. přenesená",K754,0)</f>
        <v>0</v>
      </c>
      <c r="BH754" s="143">
        <f>IF(O754="sníž. přenesená",K754,0)</f>
        <v>0</v>
      </c>
      <c r="BI754" s="143">
        <f>IF(O754="nulová",K754,0)</f>
        <v>0</v>
      </c>
      <c r="BJ754" s="17" t="s">
        <v>84</v>
      </c>
      <c r="BK754" s="143">
        <f>ROUND(P754*H754,2)</f>
        <v>0</v>
      </c>
      <c r="BL754" s="17" t="s">
        <v>144</v>
      </c>
      <c r="BM754" s="142" t="s">
        <v>915</v>
      </c>
    </row>
    <row r="755" spans="2:65" s="12" customFormat="1">
      <c r="B755" s="144"/>
      <c r="D755" s="145" t="s">
        <v>146</v>
      </c>
      <c r="E755" s="146" t="s">
        <v>1</v>
      </c>
      <c r="F755" s="147" t="s">
        <v>731</v>
      </c>
      <c r="H755" s="146" t="s">
        <v>1</v>
      </c>
      <c r="M755" s="144"/>
      <c r="N755" s="148"/>
      <c r="X755" s="149"/>
      <c r="AT755" s="146" t="s">
        <v>146</v>
      </c>
      <c r="AU755" s="146" t="s">
        <v>86</v>
      </c>
      <c r="AV755" s="12" t="s">
        <v>84</v>
      </c>
      <c r="AW755" s="12" t="s">
        <v>5</v>
      </c>
      <c r="AX755" s="12" t="s">
        <v>76</v>
      </c>
      <c r="AY755" s="146" t="s">
        <v>136</v>
      </c>
    </row>
    <row r="756" spans="2:65" s="13" customFormat="1">
      <c r="B756" s="150"/>
      <c r="D756" s="145" t="s">
        <v>146</v>
      </c>
      <c r="E756" s="151" t="s">
        <v>1</v>
      </c>
      <c r="F756" s="152" t="s">
        <v>640</v>
      </c>
      <c r="H756" s="153">
        <v>144.39500000000001</v>
      </c>
      <c r="M756" s="150"/>
      <c r="N756" s="154"/>
      <c r="X756" s="155"/>
      <c r="AT756" s="151" t="s">
        <v>146</v>
      </c>
      <c r="AU756" s="151" t="s">
        <v>86</v>
      </c>
      <c r="AV756" s="13" t="s">
        <v>86</v>
      </c>
      <c r="AW756" s="13" t="s">
        <v>5</v>
      </c>
      <c r="AX756" s="13" t="s">
        <v>76</v>
      </c>
      <c r="AY756" s="151" t="s">
        <v>136</v>
      </c>
    </row>
    <row r="757" spans="2:65" s="14" customFormat="1">
      <c r="B757" s="156"/>
      <c r="D757" s="145" t="s">
        <v>146</v>
      </c>
      <c r="E757" s="157" t="s">
        <v>1</v>
      </c>
      <c r="F757" s="158" t="s">
        <v>158</v>
      </c>
      <c r="H757" s="159">
        <v>144.39500000000001</v>
      </c>
      <c r="M757" s="156"/>
      <c r="N757" s="160"/>
      <c r="X757" s="161"/>
      <c r="AT757" s="157" t="s">
        <v>146</v>
      </c>
      <c r="AU757" s="157" t="s">
        <v>86</v>
      </c>
      <c r="AV757" s="14" t="s">
        <v>144</v>
      </c>
      <c r="AW757" s="14" t="s">
        <v>5</v>
      </c>
      <c r="AX757" s="14" t="s">
        <v>84</v>
      </c>
      <c r="AY757" s="157" t="s">
        <v>136</v>
      </c>
    </row>
    <row r="758" spans="2:65" s="1" customFormat="1">
      <c r="B758" s="29"/>
      <c r="D758" s="145" t="s">
        <v>223</v>
      </c>
      <c r="F758" s="168" t="s">
        <v>769</v>
      </c>
      <c r="M758" s="29"/>
      <c r="N758" s="169"/>
      <c r="X758" s="53"/>
      <c r="AU758" s="17" t="s">
        <v>86</v>
      </c>
    </row>
    <row r="759" spans="2:65" s="1" customFormat="1">
      <c r="B759" s="29"/>
      <c r="D759" s="145" t="s">
        <v>223</v>
      </c>
      <c r="F759" s="170" t="s">
        <v>733</v>
      </c>
      <c r="H759" s="171">
        <v>0</v>
      </c>
      <c r="M759" s="29"/>
      <c r="N759" s="169"/>
      <c r="X759" s="53"/>
      <c r="AU759" s="17" t="s">
        <v>86</v>
      </c>
    </row>
    <row r="760" spans="2:65" s="1" customFormat="1">
      <c r="B760" s="29"/>
      <c r="D760" s="145" t="s">
        <v>223</v>
      </c>
      <c r="F760" s="170" t="s">
        <v>147</v>
      </c>
      <c r="H760" s="171">
        <v>0</v>
      </c>
      <c r="M760" s="29"/>
      <c r="N760" s="169"/>
      <c r="X760" s="53"/>
      <c r="AU760" s="17" t="s">
        <v>86</v>
      </c>
    </row>
    <row r="761" spans="2:65" s="1" customFormat="1">
      <c r="B761" s="29"/>
      <c r="D761" s="145" t="s">
        <v>223</v>
      </c>
      <c r="F761" s="170" t="s">
        <v>770</v>
      </c>
      <c r="H761" s="171">
        <v>28.276</v>
      </c>
      <c r="M761" s="29"/>
      <c r="N761" s="169"/>
      <c r="X761" s="53"/>
      <c r="AU761" s="17" t="s">
        <v>86</v>
      </c>
    </row>
    <row r="762" spans="2:65" s="1" customFormat="1">
      <c r="B762" s="29"/>
      <c r="D762" s="145" t="s">
        <v>223</v>
      </c>
      <c r="F762" s="170" t="s">
        <v>150</v>
      </c>
      <c r="H762" s="171">
        <v>0</v>
      </c>
      <c r="M762" s="29"/>
      <c r="N762" s="169"/>
      <c r="X762" s="53"/>
      <c r="AU762" s="17" t="s">
        <v>86</v>
      </c>
    </row>
    <row r="763" spans="2:65" s="1" customFormat="1">
      <c r="B763" s="29"/>
      <c r="D763" s="145" t="s">
        <v>223</v>
      </c>
      <c r="F763" s="170" t="s">
        <v>771</v>
      </c>
      <c r="H763" s="171">
        <v>42.847999999999999</v>
      </c>
      <c r="M763" s="29"/>
      <c r="N763" s="169"/>
      <c r="X763" s="53"/>
      <c r="AU763" s="17" t="s">
        <v>86</v>
      </c>
    </row>
    <row r="764" spans="2:65" s="1" customFormat="1">
      <c r="B764" s="29"/>
      <c r="D764" s="145" t="s">
        <v>223</v>
      </c>
      <c r="F764" s="170" t="s">
        <v>152</v>
      </c>
      <c r="H764" s="171">
        <v>0</v>
      </c>
      <c r="M764" s="29"/>
      <c r="N764" s="169"/>
      <c r="X764" s="53"/>
      <c r="AU764" s="17" t="s">
        <v>86</v>
      </c>
    </row>
    <row r="765" spans="2:65" s="1" customFormat="1">
      <c r="B765" s="29"/>
      <c r="D765" s="145" t="s">
        <v>223</v>
      </c>
      <c r="F765" s="170" t="s">
        <v>772</v>
      </c>
      <c r="H765" s="171">
        <v>27.373000000000001</v>
      </c>
      <c r="M765" s="29"/>
      <c r="N765" s="169"/>
      <c r="X765" s="53"/>
      <c r="AU765" s="17" t="s">
        <v>86</v>
      </c>
    </row>
    <row r="766" spans="2:65" s="1" customFormat="1">
      <c r="B766" s="29"/>
      <c r="D766" s="145" t="s">
        <v>223</v>
      </c>
      <c r="F766" s="170" t="s">
        <v>154</v>
      </c>
      <c r="H766" s="171">
        <v>0</v>
      </c>
      <c r="M766" s="29"/>
      <c r="N766" s="169"/>
      <c r="X766" s="53"/>
      <c r="AU766" s="17" t="s">
        <v>86</v>
      </c>
    </row>
    <row r="767" spans="2:65" s="1" customFormat="1">
      <c r="B767" s="29"/>
      <c r="D767" s="145" t="s">
        <v>223</v>
      </c>
      <c r="F767" s="170" t="s">
        <v>773</v>
      </c>
      <c r="H767" s="171">
        <v>45.898000000000003</v>
      </c>
      <c r="M767" s="29"/>
      <c r="N767" s="169"/>
      <c r="X767" s="53"/>
      <c r="AU767" s="17" t="s">
        <v>86</v>
      </c>
    </row>
    <row r="768" spans="2:65" s="1" customFormat="1">
      <c r="B768" s="29"/>
      <c r="D768" s="145" t="s">
        <v>223</v>
      </c>
      <c r="F768" s="170" t="s">
        <v>158</v>
      </c>
      <c r="H768" s="171">
        <v>144.39500000000001</v>
      </c>
      <c r="M768" s="29"/>
      <c r="N768" s="169"/>
      <c r="X768" s="53"/>
      <c r="AU768" s="17" t="s">
        <v>86</v>
      </c>
    </row>
    <row r="769" spans="2:65" s="1" customFormat="1" ht="24.2" customHeight="1">
      <c r="B769" s="29"/>
      <c r="C769" s="181" t="s">
        <v>595</v>
      </c>
      <c r="D769" s="181" t="s">
        <v>494</v>
      </c>
      <c r="E769" s="182" t="s">
        <v>916</v>
      </c>
      <c r="F769" s="183" t="s">
        <v>917</v>
      </c>
      <c r="G769" s="184" t="s">
        <v>142</v>
      </c>
      <c r="H769" s="185">
        <v>151.61500000000001</v>
      </c>
      <c r="I769" s="186">
        <v>0</v>
      </c>
      <c r="J769" s="187"/>
      <c r="K769" s="186">
        <f>ROUND(P769*H769,2)</f>
        <v>0</v>
      </c>
      <c r="L769" s="183" t="s">
        <v>143</v>
      </c>
      <c r="M769" s="188"/>
      <c r="N769" s="189" t="s">
        <v>1</v>
      </c>
      <c r="O769" s="138" t="s">
        <v>39</v>
      </c>
      <c r="P769" s="139">
        <f>I769+J769</f>
        <v>0</v>
      </c>
      <c r="Q769" s="139">
        <f>ROUND(I769*H769,2)</f>
        <v>0</v>
      </c>
      <c r="R769" s="139">
        <f>ROUND(J769*H769,2)</f>
        <v>0</v>
      </c>
      <c r="S769" s="140">
        <v>0</v>
      </c>
      <c r="T769" s="140">
        <f>S769*H769</f>
        <v>0</v>
      </c>
      <c r="U769" s="140">
        <v>2.5000000000000001E-2</v>
      </c>
      <c r="V769" s="140">
        <f>U769*H769</f>
        <v>3.7903750000000005</v>
      </c>
      <c r="W769" s="140">
        <v>0</v>
      </c>
      <c r="X769" s="141">
        <f>W769*H769</f>
        <v>0</v>
      </c>
      <c r="AR769" s="142" t="s">
        <v>306</v>
      </c>
      <c r="AT769" s="142" t="s">
        <v>494</v>
      </c>
      <c r="AU769" s="142" t="s">
        <v>86</v>
      </c>
      <c r="AY769" s="17" t="s">
        <v>136</v>
      </c>
      <c r="BE769" s="143">
        <f>IF(O769="základní",K769,0)</f>
        <v>0</v>
      </c>
      <c r="BF769" s="143">
        <f>IF(O769="snížená",K769,0)</f>
        <v>0</v>
      </c>
      <c r="BG769" s="143">
        <f>IF(O769="zákl. přenesená",K769,0)</f>
        <v>0</v>
      </c>
      <c r="BH769" s="143">
        <f>IF(O769="sníž. přenesená",K769,0)</f>
        <v>0</v>
      </c>
      <c r="BI769" s="143">
        <f>IF(O769="nulová",K769,0)</f>
        <v>0</v>
      </c>
      <c r="BJ769" s="17" t="s">
        <v>84</v>
      </c>
      <c r="BK769" s="143">
        <f>ROUND(P769*H769,2)</f>
        <v>0</v>
      </c>
      <c r="BL769" s="17" t="s">
        <v>144</v>
      </c>
      <c r="BM769" s="142" t="s">
        <v>918</v>
      </c>
    </row>
    <row r="770" spans="2:65" s="12" customFormat="1">
      <c r="B770" s="144"/>
      <c r="D770" s="145" t="s">
        <v>146</v>
      </c>
      <c r="E770" s="146" t="s">
        <v>1</v>
      </c>
      <c r="F770" s="147" t="s">
        <v>731</v>
      </c>
      <c r="H770" s="146" t="s">
        <v>1</v>
      </c>
      <c r="M770" s="144"/>
      <c r="N770" s="148"/>
      <c r="X770" s="149"/>
      <c r="AT770" s="146" t="s">
        <v>146</v>
      </c>
      <c r="AU770" s="146" t="s">
        <v>86</v>
      </c>
      <c r="AV770" s="12" t="s">
        <v>84</v>
      </c>
      <c r="AW770" s="12" t="s">
        <v>5</v>
      </c>
      <c r="AX770" s="12" t="s">
        <v>76</v>
      </c>
      <c r="AY770" s="146" t="s">
        <v>136</v>
      </c>
    </row>
    <row r="771" spans="2:65" s="13" customFormat="1">
      <c r="B771" s="150"/>
      <c r="D771" s="145" t="s">
        <v>146</v>
      </c>
      <c r="E771" s="151" t="s">
        <v>1</v>
      </c>
      <c r="F771" s="152" t="s">
        <v>640</v>
      </c>
      <c r="H771" s="153">
        <v>144.39500000000001</v>
      </c>
      <c r="M771" s="150"/>
      <c r="N771" s="154"/>
      <c r="X771" s="155"/>
      <c r="AT771" s="151" t="s">
        <v>146</v>
      </c>
      <c r="AU771" s="151" t="s">
        <v>86</v>
      </c>
      <c r="AV771" s="13" t="s">
        <v>86</v>
      </c>
      <c r="AW771" s="13" t="s">
        <v>5</v>
      </c>
      <c r="AX771" s="13" t="s">
        <v>76</v>
      </c>
      <c r="AY771" s="151" t="s">
        <v>136</v>
      </c>
    </row>
    <row r="772" spans="2:65" s="14" customFormat="1">
      <c r="B772" s="156"/>
      <c r="D772" s="145" t="s">
        <v>146</v>
      </c>
      <c r="E772" s="157" t="s">
        <v>1</v>
      </c>
      <c r="F772" s="158" t="s">
        <v>158</v>
      </c>
      <c r="H772" s="159">
        <v>144.39500000000001</v>
      </c>
      <c r="M772" s="156"/>
      <c r="N772" s="160"/>
      <c r="X772" s="161"/>
      <c r="AT772" s="157" t="s">
        <v>146</v>
      </c>
      <c r="AU772" s="157" t="s">
        <v>86</v>
      </c>
      <c r="AV772" s="14" t="s">
        <v>144</v>
      </c>
      <c r="AW772" s="14" t="s">
        <v>5</v>
      </c>
      <c r="AX772" s="14" t="s">
        <v>84</v>
      </c>
      <c r="AY772" s="157" t="s">
        <v>136</v>
      </c>
    </row>
    <row r="773" spans="2:65" s="1" customFormat="1">
      <c r="B773" s="29"/>
      <c r="D773" s="145" t="s">
        <v>223</v>
      </c>
      <c r="F773" s="168" t="s">
        <v>769</v>
      </c>
      <c r="M773" s="29"/>
      <c r="N773" s="169"/>
      <c r="X773" s="53"/>
      <c r="AU773" s="17" t="s">
        <v>86</v>
      </c>
    </row>
    <row r="774" spans="2:65" s="1" customFormat="1">
      <c r="B774" s="29"/>
      <c r="D774" s="145" t="s">
        <v>223</v>
      </c>
      <c r="F774" s="170" t="s">
        <v>733</v>
      </c>
      <c r="H774" s="171">
        <v>0</v>
      </c>
      <c r="M774" s="29"/>
      <c r="N774" s="169"/>
      <c r="X774" s="53"/>
      <c r="AU774" s="17" t="s">
        <v>86</v>
      </c>
    </row>
    <row r="775" spans="2:65" s="1" customFormat="1">
      <c r="B775" s="29"/>
      <c r="D775" s="145" t="s">
        <v>223</v>
      </c>
      <c r="F775" s="170" t="s">
        <v>147</v>
      </c>
      <c r="H775" s="171">
        <v>0</v>
      </c>
      <c r="M775" s="29"/>
      <c r="N775" s="169"/>
      <c r="X775" s="53"/>
      <c r="AU775" s="17" t="s">
        <v>86</v>
      </c>
    </row>
    <row r="776" spans="2:65" s="1" customFormat="1">
      <c r="B776" s="29"/>
      <c r="D776" s="145" t="s">
        <v>223</v>
      </c>
      <c r="F776" s="170" t="s">
        <v>770</v>
      </c>
      <c r="H776" s="171">
        <v>28.276</v>
      </c>
      <c r="M776" s="29"/>
      <c r="N776" s="169"/>
      <c r="X776" s="53"/>
      <c r="AU776" s="17" t="s">
        <v>86</v>
      </c>
    </row>
    <row r="777" spans="2:65" s="1" customFormat="1">
      <c r="B777" s="29"/>
      <c r="D777" s="145" t="s">
        <v>223</v>
      </c>
      <c r="F777" s="170" t="s">
        <v>150</v>
      </c>
      <c r="H777" s="171">
        <v>0</v>
      </c>
      <c r="M777" s="29"/>
      <c r="N777" s="169"/>
      <c r="X777" s="53"/>
      <c r="AU777" s="17" t="s">
        <v>86</v>
      </c>
    </row>
    <row r="778" spans="2:65" s="1" customFormat="1">
      <c r="B778" s="29"/>
      <c r="D778" s="145" t="s">
        <v>223</v>
      </c>
      <c r="F778" s="170" t="s">
        <v>771</v>
      </c>
      <c r="H778" s="171">
        <v>42.847999999999999</v>
      </c>
      <c r="M778" s="29"/>
      <c r="N778" s="169"/>
      <c r="X778" s="53"/>
      <c r="AU778" s="17" t="s">
        <v>86</v>
      </c>
    </row>
    <row r="779" spans="2:65" s="1" customFormat="1">
      <c r="B779" s="29"/>
      <c r="D779" s="145" t="s">
        <v>223</v>
      </c>
      <c r="F779" s="170" t="s">
        <v>152</v>
      </c>
      <c r="H779" s="171">
        <v>0</v>
      </c>
      <c r="M779" s="29"/>
      <c r="N779" s="169"/>
      <c r="X779" s="53"/>
      <c r="AU779" s="17" t="s">
        <v>86</v>
      </c>
    </row>
    <row r="780" spans="2:65" s="1" customFormat="1">
      <c r="B780" s="29"/>
      <c r="D780" s="145" t="s">
        <v>223</v>
      </c>
      <c r="F780" s="170" t="s">
        <v>772</v>
      </c>
      <c r="H780" s="171">
        <v>27.373000000000001</v>
      </c>
      <c r="M780" s="29"/>
      <c r="N780" s="169"/>
      <c r="X780" s="53"/>
      <c r="AU780" s="17" t="s">
        <v>86</v>
      </c>
    </row>
    <row r="781" spans="2:65" s="1" customFormat="1">
      <c r="B781" s="29"/>
      <c r="D781" s="145" t="s">
        <v>223</v>
      </c>
      <c r="F781" s="170" t="s">
        <v>154</v>
      </c>
      <c r="H781" s="171">
        <v>0</v>
      </c>
      <c r="M781" s="29"/>
      <c r="N781" s="169"/>
      <c r="X781" s="53"/>
      <c r="AU781" s="17" t="s">
        <v>86</v>
      </c>
    </row>
    <row r="782" spans="2:65" s="1" customFormat="1">
      <c r="B782" s="29"/>
      <c r="D782" s="145" t="s">
        <v>223</v>
      </c>
      <c r="F782" s="170" t="s">
        <v>773</v>
      </c>
      <c r="H782" s="171">
        <v>45.898000000000003</v>
      </c>
      <c r="M782" s="29"/>
      <c r="N782" s="169"/>
      <c r="X782" s="53"/>
      <c r="AU782" s="17" t="s">
        <v>86</v>
      </c>
    </row>
    <row r="783" spans="2:65" s="1" customFormat="1">
      <c r="B783" s="29"/>
      <c r="D783" s="145" t="s">
        <v>223</v>
      </c>
      <c r="F783" s="170" t="s">
        <v>158</v>
      </c>
      <c r="H783" s="171">
        <v>144.39500000000001</v>
      </c>
      <c r="M783" s="29"/>
      <c r="N783" s="169"/>
      <c r="X783" s="53"/>
      <c r="AU783" s="17" t="s">
        <v>86</v>
      </c>
    </row>
    <row r="784" spans="2:65" s="13" customFormat="1">
      <c r="B784" s="150"/>
      <c r="D784" s="145" t="s">
        <v>146</v>
      </c>
      <c r="F784" s="152" t="s">
        <v>919</v>
      </c>
      <c r="H784" s="153">
        <v>151.61500000000001</v>
      </c>
      <c r="M784" s="150"/>
      <c r="N784" s="154"/>
      <c r="X784" s="155"/>
      <c r="AT784" s="151" t="s">
        <v>146</v>
      </c>
      <c r="AU784" s="151" t="s">
        <v>86</v>
      </c>
      <c r="AV784" s="13" t="s">
        <v>86</v>
      </c>
      <c r="AW784" s="13" t="s">
        <v>4</v>
      </c>
      <c r="AX784" s="13" t="s">
        <v>84</v>
      </c>
      <c r="AY784" s="151" t="s">
        <v>136</v>
      </c>
    </row>
    <row r="785" spans="2:65" s="1" customFormat="1" ht="49.15" customHeight="1">
      <c r="B785" s="29"/>
      <c r="C785" s="131" t="s">
        <v>601</v>
      </c>
      <c r="D785" s="131" t="s">
        <v>139</v>
      </c>
      <c r="E785" s="132" t="s">
        <v>920</v>
      </c>
      <c r="F785" s="133" t="s">
        <v>921</v>
      </c>
      <c r="G785" s="134" t="s">
        <v>142</v>
      </c>
      <c r="H785" s="135">
        <v>768.63099999999997</v>
      </c>
      <c r="I785" s="136">
        <v>0</v>
      </c>
      <c r="J785" s="136">
        <v>0</v>
      </c>
      <c r="K785" s="136">
        <f>ROUND(P785*H785,2)</f>
        <v>0</v>
      </c>
      <c r="L785" s="133" t="s">
        <v>143</v>
      </c>
      <c r="M785" s="29"/>
      <c r="N785" s="137" t="s">
        <v>1</v>
      </c>
      <c r="O785" s="138" t="s">
        <v>39</v>
      </c>
      <c r="P785" s="139">
        <f>I785+J785</f>
        <v>0</v>
      </c>
      <c r="Q785" s="139">
        <f>ROUND(I785*H785,2)</f>
        <v>0</v>
      </c>
      <c r="R785" s="139">
        <f>ROUND(J785*H785,2)</f>
        <v>0</v>
      </c>
      <c r="S785" s="140">
        <v>1.1000000000000001</v>
      </c>
      <c r="T785" s="140">
        <f>S785*H785</f>
        <v>845.4941</v>
      </c>
      <c r="U785" s="140">
        <v>1.1679999999999999E-2</v>
      </c>
      <c r="V785" s="140">
        <f>U785*H785</f>
        <v>8.9776100799999998</v>
      </c>
      <c r="W785" s="140">
        <v>0</v>
      </c>
      <c r="X785" s="141">
        <f>W785*H785</f>
        <v>0</v>
      </c>
      <c r="AR785" s="142" t="s">
        <v>144</v>
      </c>
      <c r="AT785" s="142" t="s">
        <v>139</v>
      </c>
      <c r="AU785" s="142" t="s">
        <v>86</v>
      </c>
      <c r="AY785" s="17" t="s">
        <v>136</v>
      </c>
      <c r="BE785" s="143">
        <f>IF(O785="základní",K785,0)</f>
        <v>0</v>
      </c>
      <c r="BF785" s="143">
        <f>IF(O785="snížená",K785,0)</f>
        <v>0</v>
      </c>
      <c r="BG785" s="143">
        <f>IF(O785="zákl. přenesená",K785,0)</f>
        <v>0</v>
      </c>
      <c r="BH785" s="143">
        <f>IF(O785="sníž. přenesená",K785,0)</f>
        <v>0</v>
      </c>
      <c r="BI785" s="143">
        <f>IF(O785="nulová",K785,0)</f>
        <v>0</v>
      </c>
      <c r="BJ785" s="17" t="s">
        <v>84</v>
      </c>
      <c r="BK785" s="143">
        <f>ROUND(P785*H785,2)</f>
        <v>0</v>
      </c>
      <c r="BL785" s="17" t="s">
        <v>144</v>
      </c>
      <c r="BM785" s="142" t="s">
        <v>922</v>
      </c>
    </row>
    <row r="786" spans="2:65" s="12" customFormat="1">
      <c r="B786" s="144"/>
      <c r="D786" s="145" t="s">
        <v>146</v>
      </c>
      <c r="E786" s="146" t="s">
        <v>1</v>
      </c>
      <c r="F786" s="147" t="s">
        <v>740</v>
      </c>
      <c r="H786" s="146" t="s">
        <v>1</v>
      </c>
      <c r="M786" s="144"/>
      <c r="N786" s="148"/>
      <c r="X786" s="149"/>
      <c r="AT786" s="146" t="s">
        <v>146</v>
      </c>
      <c r="AU786" s="146" t="s">
        <v>86</v>
      </c>
      <c r="AV786" s="12" t="s">
        <v>84</v>
      </c>
      <c r="AW786" s="12" t="s">
        <v>5</v>
      </c>
      <c r="AX786" s="12" t="s">
        <v>76</v>
      </c>
      <c r="AY786" s="146" t="s">
        <v>136</v>
      </c>
    </row>
    <row r="787" spans="2:65" s="13" customFormat="1">
      <c r="B787" s="150"/>
      <c r="D787" s="145" t="s">
        <v>146</v>
      </c>
      <c r="E787" s="151" t="s">
        <v>1</v>
      </c>
      <c r="F787" s="152" t="s">
        <v>637</v>
      </c>
      <c r="H787" s="153">
        <v>768.63099999999997</v>
      </c>
      <c r="M787" s="150"/>
      <c r="N787" s="154"/>
      <c r="X787" s="155"/>
      <c r="AT787" s="151" t="s">
        <v>146</v>
      </c>
      <c r="AU787" s="151" t="s">
        <v>86</v>
      </c>
      <c r="AV787" s="13" t="s">
        <v>86</v>
      </c>
      <c r="AW787" s="13" t="s">
        <v>5</v>
      </c>
      <c r="AX787" s="13" t="s">
        <v>76</v>
      </c>
      <c r="AY787" s="151" t="s">
        <v>136</v>
      </c>
    </row>
    <row r="788" spans="2:65" s="14" customFormat="1">
      <c r="B788" s="156"/>
      <c r="D788" s="145" t="s">
        <v>146</v>
      </c>
      <c r="E788" s="157" t="s">
        <v>1</v>
      </c>
      <c r="F788" s="158" t="s">
        <v>158</v>
      </c>
      <c r="H788" s="159">
        <v>768.63099999999997</v>
      </c>
      <c r="M788" s="156"/>
      <c r="N788" s="160"/>
      <c r="X788" s="161"/>
      <c r="AT788" s="157" t="s">
        <v>146</v>
      </c>
      <c r="AU788" s="157" t="s">
        <v>86</v>
      </c>
      <c r="AV788" s="14" t="s">
        <v>144</v>
      </c>
      <c r="AW788" s="14" t="s">
        <v>5</v>
      </c>
      <c r="AX788" s="14" t="s">
        <v>84</v>
      </c>
      <c r="AY788" s="157" t="s">
        <v>136</v>
      </c>
    </row>
    <row r="789" spans="2:65" s="1" customFormat="1">
      <c r="B789" s="29"/>
      <c r="D789" s="145" t="s">
        <v>223</v>
      </c>
      <c r="F789" s="168" t="s">
        <v>763</v>
      </c>
      <c r="M789" s="29"/>
      <c r="N789" s="169"/>
      <c r="X789" s="53"/>
      <c r="AU789" s="17" t="s">
        <v>86</v>
      </c>
    </row>
    <row r="790" spans="2:65" s="1" customFormat="1">
      <c r="B790" s="29"/>
      <c r="D790" s="145" t="s">
        <v>223</v>
      </c>
      <c r="F790" s="170" t="s">
        <v>733</v>
      </c>
      <c r="H790" s="171">
        <v>0</v>
      </c>
      <c r="M790" s="29"/>
      <c r="N790" s="169"/>
      <c r="X790" s="53"/>
      <c r="AU790" s="17" t="s">
        <v>86</v>
      </c>
    </row>
    <row r="791" spans="2:65" s="1" customFormat="1">
      <c r="B791" s="29"/>
      <c r="D791" s="145" t="s">
        <v>223</v>
      </c>
      <c r="F791" s="170" t="s">
        <v>764</v>
      </c>
      <c r="H791" s="171">
        <v>0</v>
      </c>
      <c r="M791" s="29"/>
      <c r="N791" s="169"/>
      <c r="X791" s="53"/>
      <c r="AU791" s="17" t="s">
        <v>86</v>
      </c>
    </row>
    <row r="792" spans="2:65" s="1" customFormat="1">
      <c r="B792" s="29"/>
      <c r="D792" s="145" t="s">
        <v>223</v>
      </c>
      <c r="F792" s="170" t="s">
        <v>147</v>
      </c>
      <c r="H792" s="171">
        <v>0</v>
      </c>
      <c r="M792" s="29"/>
      <c r="N792" s="169"/>
      <c r="X792" s="53"/>
      <c r="AU792" s="17" t="s">
        <v>86</v>
      </c>
    </row>
    <row r="793" spans="2:65" s="1" customFormat="1">
      <c r="B793" s="29"/>
      <c r="D793" s="145" t="s">
        <v>223</v>
      </c>
      <c r="F793" s="170" t="s">
        <v>765</v>
      </c>
      <c r="H793" s="171">
        <v>177.065</v>
      </c>
      <c r="M793" s="29"/>
      <c r="N793" s="169"/>
      <c r="X793" s="53"/>
      <c r="AU793" s="17" t="s">
        <v>86</v>
      </c>
    </row>
    <row r="794" spans="2:65" s="1" customFormat="1">
      <c r="B794" s="29"/>
      <c r="D794" s="145" t="s">
        <v>223</v>
      </c>
      <c r="F794" s="170" t="s">
        <v>150</v>
      </c>
      <c r="H794" s="171">
        <v>0</v>
      </c>
      <c r="M794" s="29"/>
      <c r="N794" s="169"/>
      <c r="X794" s="53"/>
      <c r="AU794" s="17" t="s">
        <v>86</v>
      </c>
    </row>
    <row r="795" spans="2:65" s="1" customFormat="1">
      <c r="B795" s="29"/>
      <c r="D795" s="145" t="s">
        <v>223</v>
      </c>
      <c r="F795" s="170" t="s">
        <v>766</v>
      </c>
      <c r="H795" s="171">
        <v>269.07</v>
      </c>
      <c r="M795" s="29"/>
      <c r="N795" s="169"/>
      <c r="X795" s="53"/>
      <c r="AU795" s="17" t="s">
        <v>86</v>
      </c>
    </row>
    <row r="796" spans="2:65" s="1" customFormat="1">
      <c r="B796" s="29"/>
      <c r="D796" s="145" t="s">
        <v>223</v>
      </c>
      <c r="F796" s="170" t="s">
        <v>152</v>
      </c>
      <c r="H796" s="171">
        <v>0</v>
      </c>
      <c r="M796" s="29"/>
      <c r="N796" s="169"/>
      <c r="X796" s="53"/>
      <c r="AU796" s="17" t="s">
        <v>86</v>
      </c>
    </row>
    <row r="797" spans="2:65" s="1" customFormat="1">
      <c r="B797" s="29"/>
      <c r="D797" s="145" t="s">
        <v>223</v>
      </c>
      <c r="F797" s="170" t="s">
        <v>767</v>
      </c>
      <c r="H797" s="171">
        <v>57.207999999999998</v>
      </c>
      <c r="M797" s="29"/>
      <c r="N797" s="169"/>
      <c r="X797" s="53"/>
      <c r="AU797" s="17" t="s">
        <v>86</v>
      </c>
    </row>
    <row r="798" spans="2:65" s="1" customFormat="1">
      <c r="B798" s="29"/>
      <c r="D798" s="145" t="s">
        <v>223</v>
      </c>
      <c r="F798" s="170" t="s">
        <v>154</v>
      </c>
      <c r="H798" s="171">
        <v>0</v>
      </c>
      <c r="M798" s="29"/>
      <c r="N798" s="169"/>
      <c r="X798" s="53"/>
      <c r="AU798" s="17" t="s">
        <v>86</v>
      </c>
    </row>
    <row r="799" spans="2:65" s="1" customFormat="1">
      <c r="B799" s="29"/>
      <c r="D799" s="145" t="s">
        <v>223</v>
      </c>
      <c r="F799" s="170" t="s">
        <v>768</v>
      </c>
      <c r="H799" s="171">
        <v>265.28800000000001</v>
      </c>
      <c r="M799" s="29"/>
      <c r="N799" s="169"/>
      <c r="X799" s="53"/>
      <c r="AU799" s="17" t="s">
        <v>86</v>
      </c>
    </row>
    <row r="800" spans="2:65" s="1" customFormat="1">
      <c r="B800" s="29"/>
      <c r="D800" s="145" t="s">
        <v>223</v>
      </c>
      <c r="F800" s="170" t="s">
        <v>158</v>
      </c>
      <c r="H800" s="171">
        <v>768.63099999999997</v>
      </c>
      <c r="M800" s="29"/>
      <c r="N800" s="169"/>
      <c r="X800" s="53"/>
      <c r="AU800" s="17" t="s">
        <v>86</v>
      </c>
    </row>
    <row r="801" spans="2:65" s="1" customFormat="1" ht="24.2" customHeight="1">
      <c r="B801" s="29"/>
      <c r="C801" s="181" t="s">
        <v>497</v>
      </c>
      <c r="D801" s="181" t="s">
        <v>494</v>
      </c>
      <c r="E801" s="182" t="s">
        <v>741</v>
      </c>
      <c r="F801" s="183" t="s">
        <v>742</v>
      </c>
      <c r="G801" s="184" t="s">
        <v>142</v>
      </c>
      <c r="H801" s="185">
        <v>807.06299999999999</v>
      </c>
      <c r="I801" s="186">
        <v>0</v>
      </c>
      <c r="J801" s="187"/>
      <c r="K801" s="186">
        <f>ROUND(P801*H801,2)</f>
        <v>0</v>
      </c>
      <c r="L801" s="183" t="s">
        <v>143</v>
      </c>
      <c r="M801" s="188"/>
      <c r="N801" s="189" t="s">
        <v>1</v>
      </c>
      <c r="O801" s="138" t="s">
        <v>39</v>
      </c>
      <c r="P801" s="139">
        <f>I801+J801</f>
        <v>0</v>
      </c>
      <c r="Q801" s="139">
        <f>ROUND(I801*H801,2)</f>
        <v>0</v>
      </c>
      <c r="R801" s="139">
        <f>ROUND(J801*H801,2)</f>
        <v>0</v>
      </c>
      <c r="S801" s="140">
        <v>0</v>
      </c>
      <c r="T801" s="140">
        <f>S801*H801</f>
        <v>0</v>
      </c>
      <c r="U801" s="140">
        <v>3.1E-2</v>
      </c>
      <c r="V801" s="140">
        <f>U801*H801</f>
        <v>25.018953</v>
      </c>
      <c r="W801" s="140">
        <v>0</v>
      </c>
      <c r="X801" s="141">
        <f>W801*H801</f>
        <v>0</v>
      </c>
      <c r="AR801" s="142" t="s">
        <v>306</v>
      </c>
      <c r="AT801" s="142" t="s">
        <v>494</v>
      </c>
      <c r="AU801" s="142" t="s">
        <v>86</v>
      </c>
      <c r="AY801" s="17" t="s">
        <v>136</v>
      </c>
      <c r="BE801" s="143">
        <f>IF(O801="základní",K801,0)</f>
        <v>0</v>
      </c>
      <c r="BF801" s="143">
        <f>IF(O801="snížená",K801,0)</f>
        <v>0</v>
      </c>
      <c r="BG801" s="143">
        <f>IF(O801="zákl. přenesená",K801,0)</f>
        <v>0</v>
      </c>
      <c r="BH801" s="143">
        <f>IF(O801="sníž. přenesená",K801,0)</f>
        <v>0</v>
      </c>
      <c r="BI801" s="143">
        <f>IF(O801="nulová",K801,0)</f>
        <v>0</v>
      </c>
      <c r="BJ801" s="17" t="s">
        <v>84</v>
      </c>
      <c r="BK801" s="143">
        <f>ROUND(P801*H801,2)</f>
        <v>0</v>
      </c>
      <c r="BL801" s="17" t="s">
        <v>144</v>
      </c>
      <c r="BM801" s="142" t="s">
        <v>923</v>
      </c>
    </row>
    <row r="802" spans="2:65" s="12" customFormat="1">
      <c r="B802" s="144"/>
      <c r="D802" s="145" t="s">
        <v>146</v>
      </c>
      <c r="E802" s="146" t="s">
        <v>1</v>
      </c>
      <c r="F802" s="147" t="s">
        <v>731</v>
      </c>
      <c r="H802" s="146" t="s">
        <v>1</v>
      </c>
      <c r="M802" s="144"/>
      <c r="N802" s="148"/>
      <c r="X802" s="149"/>
      <c r="AT802" s="146" t="s">
        <v>146</v>
      </c>
      <c r="AU802" s="146" t="s">
        <v>86</v>
      </c>
      <c r="AV802" s="12" t="s">
        <v>84</v>
      </c>
      <c r="AW802" s="12" t="s">
        <v>5</v>
      </c>
      <c r="AX802" s="12" t="s">
        <v>76</v>
      </c>
      <c r="AY802" s="146" t="s">
        <v>136</v>
      </c>
    </row>
    <row r="803" spans="2:65" s="13" customFormat="1">
      <c r="B803" s="150"/>
      <c r="D803" s="145" t="s">
        <v>146</v>
      </c>
      <c r="E803" s="151" t="s">
        <v>1</v>
      </c>
      <c r="F803" s="152" t="s">
        <v>637</v>
      </c>
      <c r="H803" s="153">
        <v>768.63099999999997</v>
      </c>
      <c r="M803" s="150"/>
      <c r="N803" s="154"/>
      <c r="X803" s="155"/>
      <c r="AT803" s="151" t="s">
        <v>146</v>
      </c>
      <c r="AU803" s="151" t="s">
        <v>86</v>
      </c>
      <c r="AV803" s="13" t="s">
        <v>86</v>
      </c>
      <c r="AW803" s="13" t="s">
        <v>5</v>
      </c>
      <c r="AX803" s="13" t="s">
        <v>76</v>
      </c>
      <c r="AY803" s="151" t="s">
        <v>136</v>
      </c>
    </row>
    <row r="804" spans="2:65" s="14" customFormat="1">
      <c r="B804" s="156"/>
      <c r="D804" s="145" t="s">
        <v>146</v>
      </c>
      <c r="E804" s="157" t="s">
        <v>1</v>
      </c>
      <c r="F804" s="158" t="s">
        <v>158</v>
      </c>
      <c r="H804" s="159">
        <v>768.63099999999997</v>
      </c>
      <c r="M804" s="156"/>
      <c r="N804" s="160"/>
      <c r="X804" s="161"/>
      <c r="AT804" s="157" t="s">
        <v>146</v>
      </c>
      <c r="AU804" s="157" t="s">
        <v>86</v>
      </c>
      <c r="AV804" s="14" t="s">
        <v>144</v>
      </c>
      <c r="AW804" s="14" t="s">
        <v>5</v>
      </c>
      <c r="AX804" s="14" t="s">
        <v>84</v>
      </c>
      <c r="AY804" s="157" t="s">
        <v>136</v>
      </c>
    </row>
    <row r="805" spans="2:65" s="1" customFormat="1">
      <c r="B805" s="29"/>
      <c r="D805" s="145" t="s">
        <v>223</v>
      </c>
      <c r="F805" s="168" t="s">
        <v>763</v>
      </c>
      <c r="M805" s="29"/>
      <c r="N805" s="169"/>
      <c r="X805" s="53"/>
      <c r="AU805" s="17" t="s">
        <v>86</v>
      </c>
    </row>
    <row r="806" spans="2:65" s="1" customFormat="1">
      <c r="B806" s="29"/>
      <c r="D806" s="145" t="s">
        <v>223</v>
      </c>
      <c r="F806" s="170" t="s">
        <v>733</v>
      </c>
      <c r="H806" s="171">
        <v>0</v>
      </c>
      <c r="M806" s="29"/>
      <c r="N806" s="169"/>
      <c r="X806" s="53"/>
      <c r="AU806" s="17" t="s">
        <v>86</v>
      </c>
    </row>
    <row r="807" spans="2:65" s="1" customFormat="1">
      <c r="B807" s="29"/>
      <c r="D807" s="145" t="s">
        <v>223</v>
      </c>
      <c r="F807" s="170" t="s">
        <v>764</v>
      </c>
      <c r="H807" s="171">
        <v>0</v>
      </c>
      <c r="M807" s="29"/>
      <c r="N807" s="169"/>
      <c r="X807" s="53"/>
      <c r="AU807" s="17" t="s">
        <v>86</v>
      </c>
    </row>
    <row r="808" spans="2:65" s="1" customFormat="1">
      <c r="B808" s="29"/>
      <c r="D808" s="145" t="s">
        <v>223</v>
      </c>
      <c r="F808" s="170" t="s">
        <v>147</v>
      </c>
      <c r="H808" s="171">
        <v>0</v>
      </c>
      <c r="M808" s="29"/>
      <c r="N808" s="169"/>
      <c r="X808" s="53"/>
      <c r="AU808" s="17" t="s">
        <v>86</v>
      </c>
    </row>
    <row r="809" spans="2:65" s="1" customFormat="1">
      <c r="B809" s="29"/>
      <c r="D809" s="145" t="s">
        <v>223</v>
      </c>
      <c r="F809" s="170" t="s">
        <v>765</v>
      </c>
      <c r="H809" s="171">
        <v>177.065</v>
      </c>
      <c r="M809" s="29"/>
      <c r="N809" s="169"/>
      <c r="X809" s="53"/>
      <c r="AU809" s="17" t="s">
        <v>86</v>
      </c>
    </row>
    <row r="810" spans="2:65" s="1" customFormat="1">
      <c r="B810" s="29"/>
      <c r="D810" s="145" t="s">
        <v>223</v>
      </c>
      <c r="F810" s="170" t="s">
        <v>150</v>
      </c>
      <c r="H810" s="171">
        <v>0</v>
      </c>
      <c r="M810" s="29"/>
      <c r="N810" s="169"/>
      <c r="X810" s="53"/>
      <c r="AU810" s="17" t="s">
        <v>86</v>
      </c>
    </row>
    <row r="811" spans="2:65" s="1" customFormat="1">
      <c r="B811" s="29"/>
      <c r="D811" s="145" t="s">
        <v>223</v>
      </c>
      <c r="F811" s="170" t="s">
        <v>766</v>
      </c>
      <c r="H811" s="171">
        <v>269.07</v>
      </c>
      <c r="M811" s="29"/>
      <c r="N811" s="169"/>
      <c r="X811" s="53"/>
      <c r="AU811" s="17" t="s">
        <v>86</v>
      </c>
    </row>
    <row r="812" spans="2:65" s="1" customFormat="1">
      <c r="B812" s="29"/>
      <c r="D812" s="145" t="s">
        <v>223</v>
      </c>
      <c r="F812" s="170" t="s">
        <v>152</v>
      </c>
      <c r="H812" s="171">
        <v>0</v>
      </c>
      <c r="M812" s="29"/>
      <c r="N812" s="169"/>
      <c r="X812" s="53"/>
      <c r="AU812" s="17" t="s">
        <v>86</v>
      </c>
    </row>
    <row r="813" spans="2:65" s="1" customFormat="1">
      <c r="B813" s="29"/>
      <c r="D813" s="145" t="s">
        <v>223</v>
      </c>
      <c r="F813" s="170" t="s">
        <v>767</v>
      </c>
      <c r="H813" s="171">
        <v>57.207999999999998</v>
      </c>
      <c r="M813" s="29"/>
      <c r="N813" s="169"/>
      <c r="X813" s="53"/>
      <c r="AU813" s="17" t="s">
        <v>86</v>
      </c>
    </row>
    <row r="814" spans="2:65" s="1" customFormat="1">
      <c r="B814" s="29"/>
      <c r="D814" s="145" t="s">
        <v>223</v>
      </c>
      <c r="F814" s="170" t="s">
        <v>154</v>
      </c>
      <c r="H814" s="171">
        <v>0</v>
      </c>
      <c r="M814" s="29"/>
      <c r="N814" s="169"/>
      <c r="X814" s="53"/>
      <c r="AU814" s="17" t="s">
        <v>86</v>
      </c>
    </row>
    <row r="815" spans="2:65" s="1" customFormat="1">
      <c r="B815" s="29"/>
      <c r="D815" s="145" t="s">
        <v>223</v>
      </c>
      <c r="F815" s="170" t="s">
        <v>768</v>
      </c>
      <c r="H815" s="171">
        <v>265.28800000000001</v>
      </c>
      <c r="M815" s="29"/>
      <c r="N815" s="169"/>
      <c r="X815" s="53"/>
      <c r="AU815" s="17" t="s">
        <v>86</v>
      </c>
    </row>
    <row r="816" spans="2:65" s="1" customFormat="1">
      <c r="B816" s="29"/>
      <c r="D816" s="145" t="s">
        <v>223</v>
      </c>
      <c r="F816" s="170" t="s">
        <v>158</v>
      </c>
      <c r="H816" s="171">
        <v>768.63099999999997</v>
      </c>
      <c r="M816" s="29"/>
      <c r="N816" s="169"/>
      <c r="X816" s="53"/>
      <c r="AU816" s="17" t="s">
        <v>86</v>
      </c>
    </row>
    <row r="817" spans="2:65" s="13" customFormat="1">
      <c r="B817" s="150"/>
      <c r="D817" s="145" t="s">
        <v>146</v>
      </c>
      <c r="F817" s="152" t="s">
        <v>924</v>
      </c>
      <c r="H817" s="153">
        <v>807.06299999999999</v>
      </c>
      <c r="M817" s="150"/>
      <c r="N817" s="154"/>
      <c r="X817" s="155"/>
      <c r="AT817" s="151" t="s">
        <v>146</v>
      </c>
      <c r="AU817" s="151" t="s">
        <v>86</v>
      </c>
      <c r="AV817" s="13" t="s">
        <v>86</v>
      </c>
      <c r="AW817" s="13" t="s">
        <v>4</v>
      </c>
      <c r="AX817" s="13" t="s">
        <v>84</v>
      </c>
      <c r="AY817" s="151" t="s">
        <v>136</v>
      </c>
    </row>
    <row r="818" spans="2:65" s="1" customFormat="1" ht="49.15" customHeight="1">
      <c r="B818" s="29"/>
      <c r="C818" s="131" t="s">
        <v>613</v>
      </c>
      <c r="D818" s="131" t="s">
        <v>139</v>
      </c>
      <c r="E818" s="132" t="s">
        <v>925</v>
      </c>
      <c r="F818" s="133" t="s">
        <v>926</v>
      </c>
      <c r="G818" s="134" t="s">
        <v>142</v>
      </c>
      <c r="H818" s="135">
        <v>256.87200000000001</v>
      </c>
      <c r="I818" s="136">
        <v>0</v>
      </c>
      <c r="J818" s="136">
        <v>0</v>
      </c>
      <c r="K818" s="136">
        <f>ROUND(P818*H818,2)</f>
        <v>0</v>
      </c>
      <c r="L818" s="133" t="s">
        <v>143</v>
      </c>
      <c r="M818" s="29"/>
      <c r="N818" s="137" t="s">
        <v>1</v>
      </c>
      <c r="O818" s="138" t="s">
        <v>39</v>
      </c>
      <c r="P818" s="139">
        <f>I818+J818</f>
        <v>0</v>
      </c>
      <c r="Q818" s="139">
        <f>ROUND(I818*H818,2)</f>
        <v>0</v>
      </c>
      <c r="R818" s="139">
        <f>ROUND(J818*H818,2)</f>
        <v>0</v>
      </c>
      <c r="S818" s="140">
        <v>1.1200000000000001</v>
      </c>
      <c r="T818" s="140">
        <f>S818*H818</f>
        <v>287.69664000000006</v>
      </c>
      <c r="U818" s="140">
        <v>1.176E-2</v>
      </c>
      <c r="V818" s="140">
        <f>U818*H818</f>
        <v>3.0208147200000002</v>
      </c>
      <c r="W818" s="140">
        <v>0</v>
      </c>
      <c r="X818" s="141">
        <f>W818*H818</f>
        <v>0</v>
      </c>
      <c r="AR818" s="142" t="s">
        <v>144</v>
      </c>
      <c r="AT818" s="142" t="s">
        <v>139</v>
      </c>
      <c r="AU818" s="142" t="s">
        <v>86</v>
      </c>
      <c r="AY818" s="17" t="s">
        <v>136</v>
      </c>
      <c r="BE818" s="143">
        <f>IF(O818="základní",K818,0)</f>
        <v>0</v>
      </c>
      <c r="BF818" s="143">
        <f>IF(O818="snížená",K818,0)</f>
        <v>0</v>
      </c>
      <c r="BG818" s="143">
        <f>IF(O818="zákl. přenesená",K818,0)</f>
        <v>0</v>
      </c>
      <c r="BH818" s="143">
        <f>IF(O818="sníž. přenesená",K818,0)</f>
        <v>0</v>
      </c>
      <c r="BI818" s="143">
        <f>IF(O818="nulová",K818,0)</f>
        <v>0</v>
      </c>
      <c r="BJ818" s="17" t="s">
        <v>84</v>
      </c>
      <c r="BK818" s="143">
        <f>ROUND(P818*H818,2)</f>
        <v>0</v>
      </c>
      <c r="BL818" s="17" t="s">
        <v>144</v>
      </c>
      <c r="BM818" s="142" t="s">
        <v>927</v>
      </c>
    </row>
    <row r="819" spans="2:65" s="12" customFormat="1">
      <c r="B819" s="144"/>
      <c r="D819" s="145" t="s">
        <v>146</v>
      </c>
      <c r="E819" s="146" t="s">
        <v>1</v>
      </c>
      <c r="F819" s="147" t="s">
        <v>740</v>
      </c>
      <c r="H819" s="146" t="s">
        <v>1</v>
      </c>
      <c r="M819" s="144"/>
      <c r="N819" s="148"/>
      <c r="X819" s="149"/>
      <c r="AT819" s="146" t="s">
        <v>146</v>
      </c>
      <c r="AU819" s="146" t="s">
        <v>86</v>
      </c>
      <c r="AV819" s="12" t="s">
        <v>84</v>
      </c>
      <c r="AW819" s="12" t="s">
        <v>5</v>
      </c>
      <c r="AX819" s="12" t="s">
        <v>76</v>
      </c>
      <c r="AY819" s="146" t="s">
        <v>136</v>
      </c>
    </row>
    <row r="820" spans="2:65" s="13" customFormat="1">
      <c r="B820" s="150"/>
      <c r="D820" s="145" t="s">
        <v>146</v>
      </c>
      <c r="E820" s="151" t="s">
        <v>1</v>
      </c>
      <c r="F820" s="152" t="s">
        <v>634</v>
      </c>
      <c r="H820" s="153">
        <v>256.87200000000001</v>
      </c>
      <c r="M820" s="150"/>
      <c r="N820" s="154"/>
      <c r="X820" s="155"/>
      <c r="AT820" s="151" t="s">
        <v>146</v>
      </c>
      <c r="AU820" s="151" t="s">
        <v>86</v>
      </c>
      <c r="AV820" s="13" t="s">
        <v>86</v>
      </c>
      <c r="AW820" s="13" t="s">
        <v>5</v>
      </c>
      <c r="AX820" s="13" t="s">
        <v>76</v>
      </c>
      <c r="AY820" s="151" t="s">
        <v>136</v>
      </c>
    </row>
    <row r="821" spans="2:65" s="14" customFormat="1">
      <c r="B821" s="156"/>
      <c r="D821" s="145" t="s">
        <v>146</v>
      </c>
      <c r="E821" s="157" t="s">
        <v>1</v>
      </c>
      <c r="F821" s="158" t="s">
        <v>158</v>
      </c>
      <c r="H821" s="159">
        <v>256.87200000000001</v>
      </c>
      <c r="M821" s="156"/>
      <c r="N821" s="160"/>
      <c r="X821" s="161"/>
      <c r="AT821" s="157" t="s">
        <v>146</v>
      </c>
      <c r="AU821" s="157" t="s">
        <v>86</v>
      </c>
      <c r="AV821" s="14" t="s">
        <v>144</v>
      </c>
      <c r="AW821" s="14" t="s">
        <v>5</v>
      </c>
      <c r="AX821" s="14" t="s">
        <v>84</v>
      </c>
      <c r="AY821" s="157" t="s">
        <v>136</v>
      </c>
    </row>
    <row r="822" spans="2:65" s="1" customFormat="1">
      <c r="B822" s="29"/>
      <c r="D822" s="145" t="s">
        <v>223</v>
      </c>
      <c r="F822" s="168" t="s">
        <v>758</v>
      </c>
      <c r="M822" s="29"/>
      <c r="N822" s="169"/>
      <c r="X822" s="53"/>
      <c r="AU822" s="17" t="s">
        <v>86</v>
      </c>
    </row>
    <row r="823" spans="2:65" s="1" customFormat="1">
      <c r="B823" s="29"/>
      <c r="D823" s="145" t="s">
        <v>223</v>
      </c>
      <c r="F823" s="170" t="s">
        <v>733</v>
      </c>
      <c r="H823" s="171">
        <v>0</v>
      </c>
      <c r="M823" s="29"/>
      <c r="N823" s="169"/>
      <c r="X823" s="53"/>
      <c r="AU823" s="17" t="s">
        <v>86</v>
      </c>
    </row>
    <row r="824" spans="2:65" s="1" customFormat="1">
      <c r="B824" s="29"/>
      <c r="D824" s="145" t="s">
        <v>223</v>
      </c>
      <c r="F824" s="170" t="s">
        <v>147</v>
      </c>
      <c r="H824" s="171">
        <v>0</v>
      </c>
      <c r="M824" s="29"/>
      <c r="N824" s="169"/>
      <c r="X824" s="53"/>
      <c r="AU824" s="17" t="s">
        <v>86</v>
      </c>
    </row>
    <row r="825" spans="2:65" s="1" customFormat="1">
      <c r="B825" s="29"/>
      <c r="D825" s="145" t="s">
        <v>223</v>
      </c>
      <c r="F825" s="170" t="s">
        <v>759</v>
      </c>
      <c r="H825" s="171">
        <v>47.768999999999998</v>
      </c>
      <c r="M825" s="29"/>
      <c r="N825" s="169"/>
      <c r="X825" s="53"/>
      <c r="AU825" s="17" t="s">
        <v>86</v>
      </c>
    </row>
    <row r="826" spans="2:65" s="1" customFormat="1">
      <c r="B826" s="29"/>
      <c r="D826" s="145" t="s">
        <v>223</v>
      </c>
      <c r="F826" s="170" t="s">
        <v>150</v>
      </c>
      <c r="H826" s="171">
        <v>0</v>
      </c>
      <c r="M826" s="29"/>
      <c r="N826" s="169"/>
      <c r="X826" s="53"/>
      <c r="AU826" s="17" t="s">
        <v>86</v>
      </c>
    </row>
    <row r="827" spans="2:65" s="1" customFormat="1">
      <c r="B827" s="29"/>
      <c r="D827" s="145" t="s">
        <v>223</v>
      </c>
      <c r="F827" s="170" t="s">
        <v>760</v>
      </c>
      <c r="H827" s="171">
        <v>120.839</v>
      </c>
      <c r="M827" s="29"/>
      <c r="N827" s="169"/>
      <c r="X827" s="53"/>
      <c r="AU827" s="17" t="s">
        <v>86</v>
      </c>
    </row>
    <row r="828" spans="2:65" s="1" customFormat="1">
      <c r="B828" s="29"/>
      <c r="D828" s="145" t="s">
        <v>223</v>
      </c>
      <c r="F828" s="170" t="s">
        <v>152</v>
      </c>
      <c r="H828" s="171">
        <v>0</v>
      </c>
      <c r="M828" s="29"/>
      <c r="N828" s="169"/>
      <c r="X828" s="53"/>
      <c r="AU828" s="17" t="s">
        <v>86</v>
      </c>
    </row>
    <row r="829" spans="2:65" s="1" customFormat="1">
      <c r="B829" s="29"/>
      <c r="D829" s="145" t="s">
        <v>223</v>
      </c>
      <c r="F829" s="170" t="s">
        <v>761</v>
      </c>
      <c r="H829" s="171">
        <v>31.254000000000001</v>
      </c>
      <c r="M829" s="29"/>
      <c r="N829" s="169"/>
      <c r="X829" s="53"/>
      <c r="AU829" s="17" t="s">
        <v>86</v>
      </c>
    </row>
    <row r="830" spans="2:65" s="1" customFormat="1">
      <c r="B830" s="29"/>
      <c r="D830" s="145" t="s">
        <v>223</v>
      </c>
      <c r="F830" s="170" t="s">
        <v>154</v>
      </c>
      <c r="H830" s="171">
        <v>0</v>
      </c>
      <c r="M830" s="29"/>
      <c r="N830" s="169"/>
      <c r="X830" s="53"/>
      <c r="AU830" s="17" t="s">
        <v>86</v>
      </c>
    </row>
    <row r="831" spans="2:65" s="1" customFormat="1">
      <c r="B831" s="29"/>
      <c r="D831" s="145" t="s">
        <v>223</v>
      </c>
      <c r="F831" s="170" t="s">
        <v>762</v>
      </c>
      <c r="H831" s="171">
        <v>57.01</v>
      </c>
      <c r="M831" s="29"/>
      <c r="N831" s="169"/>
      <c r="X831" s="53"/>
      <c r="AU831" s="17" t="s">
        <v>86</v>
      </c>
    </row>
    <row r="832" spans="2:65" s="1" customFormat="1">
      <c r="B832" s="29"/>
      <c r="D832" s="145" t="s">
        <v>223</v>
      </c>
      <c r="F832" s="170" t="s">
        <v>158</v>
      </c>
      <c r="H832" s="171">
        <v>256.87200000000001</v>
      </c>
      <c r="M832" s="29"/>
      <c r="N832" s="169"/>
      <c r="X832" s="53"/>
      <c r="AU832" s="17" t="s">
        <v>86</v>
      </c>
    </row>
    <row r="833" spans="2:65" s="1" customFormat="1" ht="24.2" customHeight="1">
      <c r="B833" s="29"/>
      <c r="C833" s="181" t="s">
        <v>620</v>
      </c>
      <c r="D833" s="181" t="s">
        <v>494</v>
      </c>
      <c r="E833" s="182" t="s">
        <v>928</v>
      </c>
      <c r="F833" s="183" t="s">
        <v>929</v>
      </c>
      <c r="G833" s="184" t="s">
        <v>142</v>
      </c>
      <c r="H833" s="185">
        <v>269.71600000000001</v>
      </c>
      <c r="I833" s="186">
        <v>0</v>
      </c>
      <c r="J833" s="187"/>
      <c r="K833" s="186">
        <f>ROUND(P833*H833,2)</f>
        <v>0</v>
      </c>
      <c r="L833" s="183" t="s">
        <v>143</v>
      </c>
      <c r="M833" s="188"/>
      <c r="N833" s="189" t="s">
        <v>1</v>
      </c>
      <c r="O833" s="138" t="s">
        <v>39</v>
      </c>
      <c r="P833" s="139">
        <f>I833+J833</f>
        <v>0</v>
      </c>
      <c r="Q833" s="139">
        <f>ROUND(I833*H833,2)</f>
        <v>0</v>
      </c>
      <c r="R833" s="139">
        <f>ROUND(J833*H833,2)</f>
        <v>0</v>
      </c>
      <c r="S833" s="140">
        <v>0</v>
      </c>
      <c r="T833" s="140">
        <f>S833*H833</f>
        <v>0</v>
      </c>
      <c r="U833" s="140">
        <v>3.6999999999999998E-2</v>
      </c>
      <c r="V833" s="140">
        <f>U833*H833</f>
        <v>9.9794920000000005</v>
      </c>
      <c r="W833" s="140">
        <v>0</v>
      </c>
      <c r="X833" s="141">
        <f>W833*H833</f>
        <v>0</v>
      </c>
      <c r="AR833" s="142" t="s">
        <v>306</v>
      </c>
      <c r="AT833" s="142" t="s">
        <v>494</v>
      </c>
      <c r="AU833" s="142" t="s">
        <v>86</v>
      </c>
      <c r="AY833" s="17" t="s">
        <v>136</v>
      </c>
      <c r="BE833" s="143">
        <f>IF(O833="základní",K833,0)</f>
        <v>0</v>
      </c>
      <c r="BF833" s="143">
        <f>IF(O833="snížená",K833,0)</f>
        <v>0</v>
      </c>
      <c r="BG833" s="143">
        <f>IF(O833="zákl. přenesená",K833,0)</f>
        <v>0</v>
      </c>
      <c r="BH833" s="143">
        <f>IF(O833="sníž. přenesená",K833,0)</f>
        <v>0</v>
      </c>
      <c r="BI833" s="143">
        <f>IF(O833="nulová",K833,0)</f>
        <v>0</v>
      </c>
      <c r="BJ833" s="17" t="s">
        <v>84</v>
      </c>
      <c r="BK833" s="143">
        <f>ROUND(P833*H833,2)</f>
        <v>0</v>
      </c>
      <c r="BL833" s="17" t="s">
        <v>144</v>
      </c>
      <c r="BM833" s="142" t="s">
        <v>930</v>
      </c>
    </row>
    <row r="834" spans="2:65" s="12" customFormat="1">
      <c r="B834" s="144"/>
      <c r="D834" s="145" t="s">
        <v>146</v>
      </c>
      <c r="E834" s="146" t="s">
        <v>1</v>
      </c>
      <c r="F834" s="147" t="s">
        <v>731</v>
      </c>
      <c r="H834" s="146" t="s">
        <v>1</v>
      </c>
      <c r="M834" s="144"/>
      <c r="N834" s="148"/>
      <c r="X834" s="149"/>
      <c r="AT834" s="146" t="s">
        <v>146</v>
      </c>
      <c r="AU834" s="146" t="s">
        <v>86</v>
      </c>
      <c r="AV834" s="12" t="s">
        <v>84</v>
      </c>
      <c r="AW834" s="12" t="s">
        <v>5</v>
      </c>
      <c r="AX834" s="12" t="s">
        <v>76</v>
      </c>
      <c r="AY834" s="146" t="s">
        <v>136</v>
      </c>
    </row>
    <row r="835" spans="2:65" s="13" customFormat="1">
      <c r="B835" s="150"/>
      <c r="D835" s="145" t="s">
        <v>146</v>
      </c>
      <c r="E835" s="151" t="s">
        <v>1</v>
      </c>
      <c r="F835" s="152" t="s">
        <v>634</v>
      </c>
      <c r="H835" s="153">
        <v>256.87200000000001</v>
      </c>
      <c r="M835" s="150"/>
      <c r="N835" s="154"/>
      <c r="X835" s="155"/>
      <c r="AT835" s="151" t="s">
        <v>146</v>
      </c>
      <c r="AU835" s="151" t="s">
        <v>86</v>
      </c>
      <c r="AV835" s="13" t="s">
        <v>86</v>
      </c>
      <c r="AW835" s="13" t="s">
        <v>5</v>
      </c>
      <c r="AX835" s="13" t="s">
        <v>76</v>
      </c>
      <c r="AY835" s="151" t="s">
        <v>136</v>
      </c>
    </row>
    <row r="836" spans="2:65" s="14" customFormat="1">
      <c r="B836" s="156"/>
      <c r="D836" s="145" t="s">
        <v>146</v>
      </c>
      <c r="E836" s="157" t="s">
        <v>1</v>
      </c>
      <c r="F836" s="158" t="s">
        <v>158</v>
      </c>
      <c r="H836" s="159">
        <v>256.87200000000001</v>
      </c>
      <c r="M836" s="156"/>
      <c r="N836" s="160"/>
      <c r="X836" s="161"/>
      <c r="AT836" s="157" t="s">
        <v>146</v>
      </c>
      <c r="AU836" s="157" t="s">
        <v>86</v>
      </c>
      <c r="AV836" s="14" t="s">
        <v>144</v>
      </c>
      <c r="AW836" s="14" t="s">
        <v>5</v>
      </c>
      <c r="AX836" s="14" t="s">
        <v>84</v>
      </c>
      <c r="AY836" s="157" t="s">
        <v>136</v>
      </c>
    </row>
    <row r="837" spans="2:65" s="1" customFormat="1">
      <c r="B837" s="29"/>
      <c r="D837" s="145" t="s">
        <v>223</v>
      </c>
      <c r="F837" s="168" t="s">
        <v>758</v>
      </c>
      <c r="M837" s="29"/>
      <c r="N837" s="169"/>
      <c r="X837" s="53"/>
      <c r="AU837" s="17" t="s">
        <v>86</v>
      </c>
    </row>
    <row r="838" spans="2:65" s="1" customFormat="1">
      <c r="B838" s="29"/>
      <c r="D838" s="145" t="s">
        <v>223</v>
      </c>
      <c r="F838" s="170" t="s">
        <v>733</v>
      </c>
      <c r="H838" s="171">
        <v>0</v>
      </c>
      <c r="M838" s="29"/>
      <c r="N838" s="169"/>
      <c r="X838" s="53"/>
      <c r="AU838" s="17" t="s">
        <v>86</v>
      </c>
    </row>
    <row r="839" spans="2:65" s="1" customFormat="1">
      <c r="B839" s="29"/>
      <c r="D839" s="145" t="s">
        <v>223</v>
      </c>
      <c r="F839" s="170" t="s">
        <v>147</v>
      </c>
      <c r="H839" s="171">
        <v>0</v>
      </c>
      <c r="M839" s="29"/>
      <c r="N839" s="169"/>
      <c r="X839" s="53"/>
      <c r="AU839" s="17" t="s">
        <v>86</v>
      </c>
    </row>
    <row r="840" spans="2:65" s="1" customFormat="1">
      <c r="B840" s="29"/>
      <c r="D840" s="145" t="s">
        <v>223</v>
      </c>
      <c r="F840" s="170" t="s">
        <v>759</v>
      </c>
      <c r="H840" s="171">
        <v>47.768999999999998</v>
      </c>
      <c r="M840" s="29"/>
      <c r="N840" s="169"/>
      <c r="X840" s="53"/>
      <c r="AU840" s="17" t="s">
        <v>86</v>
      </c>
    </row>
    <row r="841" spans="2:65" s="1" customFormat="1">
      <c r="B841" s="29"/>
      <c r="D841" s="145" t="s">
        <v>223</v>
      </c>
      <c r="F841" s="170" t="s">
        <v>150</v>
      </c>
      <c r="H841" s="171">
        <v>0</v>
      </c>
      <c r="M841" s="29"/>
      <c r="N841" s="169"/>
      <c r="X841" s="53"/>
      <c r="AU841" s="17" t="s">
        <v>86</v>
      </c>
    </row>
    <row r="842" spans="2:65" s="1" customFormat="1">
      <c r="B842" s="29"/>
      <c r="D842" s="145" t="s">
        <v>223</v>
      </c>
      <c r="F842" s="170" t="s">
        <v>760</v>
      </c>
      <c r="H842" s="171">
        <v>120.839</v>
      </c>
      <c r="M842" s="29"/>
      <c r="N842" s="169"/>
      <c r="X842" s="53"/>
      <c r="AU842" s="17" t="s">
        <v>86</v>
      </c>
    </row>
    <row r="843" spans="2:65" s="1" customFormat="1">
      <c r="B843" s="29"/>
      <c r="D843" s="145" t="s">
        <v>223</v>
      </c>
      <c r="F843" s="170" t="s">
        <v>152</v>
      </c>
      <c r="H843" s="171">
        <v>0</v>
      </c>
      <c r="M843" s="29"/>
      <c r="N843" s="169"/>
      <c r="X843" s="53"/>
      <c r="AU843" s="17" t="s">
        <v>86</v>
      </c>
    </row>
    <row r="844" spans="2:65" s="1" customFormat="1">
      <c r="B844" s="29"/>
      <c r="D844" s="145" t="s">
        <v>223</v>
      </c>
      <c r="F844" s="170" t="s">
        <v>761</v>
      </c>
      <c r="H844" s="171">
        <v>31.254000000000001</v>
      </c>
      <c r="M844" s="29"/>
      <c r="N844" s="169"/>
      <c r="X844" s="53"/>
      <c r="AU844" s="17" t="s">
        <v>86</v>
      </c>
    </row>
    <row r="845" spans="2:65" s="1" customFormat="1">
      <c r="B845" s="29"/>
      <c r="D845" s="145" t="s">
        <v>223</v>
      </c>
      <c r="F845" s="170" t="s">
        <v>154</v>
      </c>
      <c r="H845" s="171">
        <v>0</v>
      </c>
      <c r="M845" s="29"/>
      <c r="N845" s="169"/>
      <c r="X845" s="53"/>
      <c r="AU845" s="17" t="s">
        <v>86</v>
      </c>
    </row>
    <row r="846" spans="2:65" s="1" customFormat="1">
      <c r="B846" s="29"/>
      <c r="D846" s="145" t="s">
        <v>223</v>
      </c>
      <c r="F846" s="170" t="s">
        <v>762</v>
      </c>
      <c r="H846" s="171">
        <v>57.01</v>
      </c>
      <c r="M846" s="29"/>
      <c r="N846" s="169"/>
      <c r="X846" s="53"/>
      <c r="AU846" s="17" t="s">
        <v>86</v>
      </c>
    </row>
    <row r="847" spans="2:65" s="1" customFormat="1">
      <c r="B847" s="29"/>
      <c r="D847" s="145" t="s">
        <v>223</v>
      </c>
      <c r="F847" s="170" t="s">
        <v>158</v>
      </c>
      <c r="H847" s="171">
        <v>256.87200000000001</v>
      </c>
      <c r="M847" s="29"/>
      <c r="N847" s="169"/>
      <c r="X847" s="53"/>
      <c r="AU847" s="17" t="s">
        <v>86</v>
      </c>
    </row>
    <row r="848" spans="2:65" s="13" customFormat="1">
      <c r="B848" s="150"/>
      <c r="D848" s="145" t="s">
        <v>146</v>
      </c>
      <c r="F848" s="152" t="s">
        <v>931</v>
      </c>
      <c r="H848" s="153">
        <v>269.71600000000001</v>
      </c>
      <c r="M848" s="150"/>
      <c r="N848" s="154"/>
      <c r="X848" s="155"/>
      <c r="AT848" s="151" t="s">
        <v>146</v>
      </c>
      <c r="AU848" s="151" t="s">
        <v>86</v>
      </c>
      <c r="AV848" s="13" t="s">
        <v>86</v>
      </c>
      <c r="AW848" s="13" t="s">
        <v>4</v>
      </c>
      <c r="AX848" s="13" t="s">
        <v>84</v>
      </c>
      <c r="AY848" s="151" t="s">
        <v>136</v>
      </c>
    </row>
    <row r="849" spans="2:65" s="1" customFormat="1" ht="44.25" customHeight="1">
      <c r="B849" s="29"/>
      <c r="C849" s="131" t="s">
        <v>629</v>
      </c>
      <c r="D849" s="131" t="s">
        <v>139</v>
      </c>
      <c r="E849" s="132" t="s">
        <v>932</v>
      </c>
      <c r="F849" s="133" t="s">
        <v>933</v>
      </c>
      <c r="G849" s="134" t="s">
        <v>142</v>
      </c>
      <c r="H849" s="135">
        <v>5.6980000000000004</v>
      </c>
      <c r="I849" s="136">
        <v>0</v>
      </c>
      <c r="J849" s="136">
        <v>0</v>
      </c>
      <c r="K849" s="136">
        <f>ROUND(P849*H849,2)</f>
        <v>0</v>
      </c>
      <c r="L849" s="133" t="s">
        <v>143</v>
      </c>
      <c r="M849" s="29"/>
      <c r="N849" s="137" t="s">
        <v>1</v>
      </c>
      <c r="O849" s="138" t="s">
        <v>39</v>
      </c>
      <c r="P849" s="139">
        <f>I849+J849</f>
        <v>0</v>
      </c>
      <c r="Q849" s="139">
        <f>ROUND(I849*H849,2)</f>
        <v>0</v>
      </c>
      <c r="R849" s="139">
        <f>ROUND(J849*H849,2)</f>
        <v>0</v>
      </c>
      <c r="S849" s="140">
        <v>1.1399999999999999</v>
      </c>
      <c r="T849" s="140">
        <f>S849*H849</f>
        <v>6.4957199999999995</v>
      </c>
      <c r="U849" s="140">
        <v>1.184E-2</v>
      </c>
      <c r="V849" s="140">
        <f>U849*H849</f>
        <v>6.7464320000000008E-2</v>
      </c>
      <c r="W849" s="140">
        <v>0</v>
      </c>
      <c r="X849" s="141">
        <f>W849*H849</f>
        <v>0</v>
      </c>
      <c r="AR849" s="142" t="s">
        <v>144</v>
      </c>
      <c r="AT849" s="142" t="s">
        <v>139</v>
      </c>
      <c r="AU849" s="142" t="s">
        <v>86</v>
      </c>
      <c r="AY849" s="17" t="s">
        <v>136</v>
      </c>
      <c r="BE849" s="143">
        <f>IF(O849="základní",K849,0)</f>
        <v>0</v>
      </c>
      <c r="BF849" s="143">
        <f>IF(O849="snížená",K849,0)</f>
        <v>0</v>
      </c>
      <c r="BG849" s="143">
        <f>IF(O849="zákl. přenesená",K849,0)</f>
        <v>0</v>
      </c>
      <c r="BH849" s="143">
        <f>IF(O849="sníž. přenesená",K849,0)</f>
        <v>0</v>
      </c>
      <c r="BI849" s="143">
        <f>IF(O849="nulová",K849,0)</f>
        <v>0</v>
      </c>
      <c r="BJ849" s="17" t="s">
        <v>84</v>
      </c>
      <c r="BK849" s="143">
        <f>ROUND(P849*H849,2)</f>
        <v>0</v>
      </c>
      <c r="BL849" s="17" t="s">
        <v>144</v>
      </c>
      <c r="BM849" s="142" t="s">
        <v>934</v>
      </c>
    </row>
    <row r="850" spans="2:65" s="12" customFormat="1">
      <c r="B850" s="144"/>
      <c r="D850" s="145" t="s">
        <v>146</v>
      </c>
      <c r="E850" s="146" t="s">
        <v>1</v>
      </c>
      <c r="F850" s="147" t="s">
        <v>792</v>
      </c>
      <c r="H850" s="146" t="s">
        <v>1</v>
      </c>
      <c r="M850" s="144"/>
      <c r="N850" s="148"/>
      <c r="X850" s="149"/>
      <c r="AT850" s="146" t="s">
        <v>146</v>
      </c>
      <c r="AU850" s="146" t="s">
        <v>86</v>
      </c>
      <c r="AV850" s="12" t="s">
        <v>84</v>
      </c>
      <c r="AW850" s="12" t="s">
        <v>5</v>
      </c>
      <c r="AX850" s="12" t="s">
        <v>76</v>
      </c>
      <c r="AY850" s="146" t="s">
        <v>136</v>
      </c>
    </row>
    <row r="851" spans="2:65" s="13" customFormat="1">
      <c r="B851" s="150"/>
      <c r="D851" s="145" t="s">
        <v>146</v>
      </c>
      <c r="E851" s="151" t="s">
        <v>1</v>
      </c>
      <c r="F851" s="152" t="s">
        <v>723</v>
      </c>
      <c r="H851" s="153">
        <v>5.6980000000000004</v>
      </c>
      <c r="M851" s="150"/>
      <c r="N851" s="154"/>
      <c r="X851" s="155"/>
      <c r="AT851" s="151" t="s">
        <v>146</v>
      </c>
      <c r="AU851" s="151" t="s">
        <v>86</v>
      </c>
      <c r="AV851" s="13" t="s">
        <v>86</v>
      </c>
      <c r="AW851" s="13" t="s">
        <v>5</v>
      </c>
      <c r="AX851" s="13" t="s">
        <v>76</v>
      </c>
      <c r="AY851" s="151" t="s">
        <v>136</v>
      </c>
    </row>
    <row r="852" spans="2:65" s="14" customFormat="1">
      <c r="B852" s="156"/>
      <c r="D852" s="145" t="s">
        <v>146</v>
      </c>
      <c r="E852" s="157" t="s">
        <v>1</v>
      </c>
      <c r="F852" s="158" t="s">
        <v>158</v>
      </c>
      <c r="H852" s="159">
        <v>5.6980000000000004</v>
      </c>
      <c r="M852" s="156"/>
      <c r="N852" s="160"/>
      <c r="X852" s="161"/>
      <c r="AT852" s="157" t="s">
        <v>146</v>
      </c>
      <c r="AU852" s="157" t="s">
        <v>86</v>
      </c>
      <c r="AV852" s="14" t="s">
        <v>144</v>
      </c>
      <c r="AW852" s="14" t="s">
        <v>5</v>
      </c>
      <c r="AX852" s="14" t="s">
        <v>84</v>
      </c>
      <c r="AY852" s="157" t="s">
        <v>136</v>
      </c>
    </row>
    <row r="853" spans="2:65" s="1" customFormat="1">
      <c r="B853" s="29"/>
      <c r="D853" s="145" t="s">
        <v>223</v>
      </c>
      <c r="F853" s="168" t="s">
        <v>782</v>
      </c>
      <c r="M853" s="29"/>
      <c r="N853" s="169"/>
      <c r="X853" s="53"/>
      <c r="AU853" s="17" t="s">
        <v>86</v>
      </c>
    </row>
    <row r="854" spans="2:65" s="1" customFormat="1">
      <c r="B854" s="29"/>
      <c r="D854" s="145" t="s">
        <v>223</v>
      </c>
      <c r="F854" s="170" t="s">
        <v>733</v>
      </c>
      <c r="H854" s="171">
        <v>0</v>
      </c>
      <c r="M854" s="29"/>
      <c r="N854" s="169"/>
      <c r="X854" s="53"/>
      <c r="AU854" s="17" t="s">
        <v>86</v>
      </c>
    </row>
    <row r="855" spans="2:65" s="1" customFormat="1">
      <c r="B855" s="29"/>
      <c r="D855" s="145" t="s">
        <v>223</v>
      </c>
      <c r="F855" s="170" t="s">
        <v>147</v>
      </c>
      <c r="H855" s="171">
        <v>0</v>
      </c>
      <c r="M855" s="29"/>
      <c r="N855" s="169"/>
      <c r="X855" s="53"/>
      <c r="AU855" s="17" t="s">
        <v>86</v>
      </c>
    </row>
    <row r="856" spans="2:65" s="1" customFormat="1">
      <c r="B856" s="29"/>
      <c r="D856" s="145" t="s">
        <v>223</v>
      </c>
      <c r="F856" s="170" t="s">
        <v>76</v>
      </c>
      <c r="H856" s="171">
        <v>0</v>
      </c>
      <c r="M856" s="29"/>
      <c r="N856" s="169"/>
      <c r="X856" s="53"/>
      <c r="AU856" s="17" t="s">
        <v>86</v>
      </c>
    </row>
    <row r="857" spans="2:65" s="1" customFormat="1">
      <c r="B857" s="29"/>
      <c r="D857" s="145" t="s">
        <v>223</v>
      </c>
      <c r="F857" s="170" t="s">
        <v>150</v>
      </c>
      <c r="H857" s="171">
        <v>0</v>
      </c>
      <c r="M857" s="29"/>
      <c r="N857" s="169"/>
      <c r="X857" s="53"/>
      <c r="AU857" s="17" t="s">
        <v>86</v>
      </c>
    </row>
    <row r="858" spans="2:65" s="1" customFormat="1">
      <c r="B858" s="29"/>
      <c r="D858" s="145" t="s">
        <v>223</v>
      </c>
      <c r="F858" s="170" t="s">
        <v>76</v>
      </c>
      <c r="H858" s="171">
        <v>0</v>
      </c>
      <c r="M858" s="29"/>
      <c r="N858" s="169"/>
      <c r="X858" s="53"/>
      <c r="AU858" s="17" t="s">
        <v>86</v>
      </c>
    </row>
    <row r="859" spans="2:65" s="1" customFormat="1">
      <c r="B859" s="29"/>
      <c r="D859" s="145" t="s">
        <v>223</v>
      </c>
      <c r="F859" s="170" t="s">
        <v>152</v>
      </c>
      <c r="H859" s="171">
        <v>0</v>
      </c>
      <c r="M859" s="29"/>
      <c r="N859" s="169"/>
      <c r="X859" s="53"/>
      <c r="AU859" s="17" t="s">
        <v>86</v>
      </c>
    </row>
    <row r="860" spans="2:65" s="1" customFormat="1">
      <c r="B860" s="29"/>
      <c r="D860" s="145" t="s">
        <v>223</v>
      </c>
      <c r="F860" s="170" t="s">
        <v>725</v>
      </c>
      <c r="H860" s="171">
        <v>5.6980000000000004</v>
      </c>
      <c r="M860" s="29"/>
      <c r="N860" s="169"/>
      <c r="X860" s="53"/>
      <c r="AU860" s="17" t="s">
        <v>86</v>
      </c>
    </row>
    <row r="861" spans="2:65" s="1" customFormat="1">
      <c r="B861" s="29"/>
      <c r="D861" s="145" t="s">
        <v>223</v>
      </c>
      <c r="F861" s="170" t="s">
        <v>154</v>
      </c>
      <c r="H861" s="171">
        <v>0</v>
      </c>
      <c r="M861" s="29"/>
      <c r="N861" s="169"/>
      <c r="X861" s="53"/>
      <c r="AU861" s="17" t="s">
        <v>86</v>
      </c>
    </row>
    <row r="862" spans="2:65" s="1" customFormat="1">
      <c r="B862" s="29"/>
      <c r="D862" s="145" t="s">
        <v>223</v>
      </c>
      <c r="F862" s="170" t="s">
        <v>76</v>
      </c>
      <c r="H862" s="171">
        <v>0</v>
      </c>
      <c r="M862" s="29"/>
      <c r="N862" s="169"/>
      <c r="X862" s="53"/>
      <c r="AU862" s="17" t="s">
        <v>86</v>
      </c>
    </row>
    <row r="863" spans="2:65" s="1" customFormat="1">
      <c r="B863" s="29"/>
      <c r="D863" s="145" t="s">
        <v>223</v>
      </c>
      <c r="F863" s="170" t="s">
        <v>158</v>
      </c>
      <c r="H863" s="171">
        <v>5.6980000000000004</v>
      </c>
      <c r="M863" s="29"/>
      <c r="N863" s="169"/>
      <c r="X863" s="53"/>
      <c r="AU863" s="17" t="s">
        <v>86</v>
      </c>
    </row>
    <row r="864" spans="2:65" s="1" customFormat="1" ht="24.2" customHeight="1">
      <c r="B864" s="29"/>
      <c r="C864" s="181" t="s">
        <v>935</v>
      </c>
      <c r="D864" s="181" t="s">
        <v>494</v>
      </c>
      <c r="E864" s="182" t="s">
        <v>936</v>
      </c>
      <c r="F864" s="183" t="s">
        <v>937</v>
      </c>
      <c r="G864" s="184" t="s">
        <v>142</v>
      </c>
      <c r="H864" s="185">
        <v>5.9829999999999997</v>
      </c>
      <c r="I864" s="186">
        <v>0</v>
      </c>
      <c r="J864" s="187"/>
      <c r="K864" s="186">
        <f>ROUND(P864*H864,2)</f>
        <v>0</v>
      </c>
      <c r="L864" s="183" t="s">
        <v>143</v>
      </c>
      <c r="M864" s="188"/>
      <c r="N864" s="189" t="s">
        <v>1</v>
      </c>
      <c r="O864" s="138" t="s">
        <v>39</v>
      </c>
      <c r="P864" s="139">
        <f>I864+J864</f>
        <v>0</v>
      </c>
      <c r="Q864" s="139">
        <f>ROUND(I864*H864,2)</f>
        <v>0</v>
      </c>
      <c r="R864" s="139">
        <f>ROUND(J864*H864,2)</f>
        <v>0</v>
      </c>
      <c r="S864" s="140">
        <v>0</v>
      </c>
      <c r="T864" s="140">
        <f>S864*H864</f>
        <v>0</v>
      </c>
      <c r="U864" s="140">
        <v>4.2999999999999997E-2</v>
      </c>
      <c r="V864" s="140">
        <f>U864*H864</f>
        <v>0.25726899999999997</v>
      </c>
      <c r="W864" s="140">
        <v>0</v>
      </c>
      <c r="X864" s="141">
        <f>W864*H864</f>
        <v>0</v>
      </c>
      <c r="AR864" s="142" t="s">
        <v>306</v>
      </c>
      <c r="AT864" s="142" t="s">
        <v>494</v>
      </c>
      <c r="AU864" s="142" t="s">
        <v>86</v>
      </c>
      <c r="AY864" s="17" t="s">
        <v>136</v>
      </c>
      <c r="BE864" s="143">
        <f>IF(O864="základní",K864,0)</f>
        <v>0</v>
      </c>
      <c r="BF864" s="143">
        <f>IF(O864="snížená",K864,0)</f>
        <v>0</v>
      </c>
      <c r="BG864" s="143">
        <f>IF(O864="zákl. přenesená",K864,0)</f>
        <v>0</v>
      </c>
      <c r="BH864" s="143">
        <f>IF(O864="sníž. přenesená",K864,0)</f>
        <v>0</v>
      </c>
      <c r="BI864" s="143">
        <f>IF(O864="nulová",K864,0)</f>
        <v>0</v>
      </c>
      <c r="BJ864" s="17" t="s">
        <v>84</v>
      </c>
      <c r="BK864" s="143">
        <f>ROUND(P864*H864,2)</f>
        <v>0</v>
      </c>
      <c r="BL864" s="17" t="s">
        <v>144</v>
      </c>
      <c r="BM864" s="142" t="s">
        <v>938</v>
      </c>
    </row>
    <row r="865" spans="2:65" s="12" customFormat="1">
      <c r="B865" s="144"/>
      <c r="D865" s="145" t="s">
        <v>146</v>
      </c>
      <c r="E865" s="146" t="s">
        <v>1</v>
      </c>
      <c r="F865" s="147" t="s">
        <v>899</v>
      </c>
      <c r="H865" s="146" t="s">
        <v>1</v>
      </c>
      <c r="M865" s="144"/>
      <c r="N865" s="148"/>
      <c r="X865" s="149"/>
      <c r="AT865" s="146" t="s">
        <v>146</v>
      </c>
      <c r="AU865" s="146" t="s">
        <v>86</v>
      </c>
      <c r="AV865" s="12" t="s">
        <v>84</v>
      </c>
      <c r="AW865" s="12" t="s">
        <v>5</v>
      </c>
      <c r="AX865" s="12" t="s">
        <v>76</v>
      </c>
      <c r="AY865" s="146" t="s">
        <v>136</v>
      </c>
    </row>
    <row r="866" spans="2:65" s="13" customFormat="1">
      <c r="B866" s="150"/>
      <c r="D866" s="145" t="s">
        <v>146</v>
      </c>
      <c r="E866" s="151" t="s">
        <v>1</v>
      </c>
      <c r="F866" s="152" t="s">
        <v>723</v>
      </c>
      <c r="H866" s="153">
        <v>5.6980000000000004</v>
      </c>
      <c r="M866" s="150"/>
      <c r="N866" s="154"/>
      <c r="X866" s="155"/>
      <c r="AT866" s="151" t="s">
        <v>146</v>
      </c>
      <c r="AU866" s="151" t="s">
        <v>86</v>
      </c>
      <c r="AV866" s="13" t="s">
        <v>86</v>
      </c>
      <c r="AW866" s="13" t="s">
        <v>5</v>
      </c>
      <c r="AX866" s="13" t="s">
        <v>76</v>
      </c>
      <c r="AY866" s="151" t="s">
        <v>136</v>
      </c>
    </row>
    <row r="867" spans="2:65" s="14" customFormat="1">
      <c r="B867" s="156"/>
      <c r="D867" s="145" t="s">
        <v>146</v>
      </c>
      <c r="E867" s="157" t="s">
        <v>1</v>
      </c>
      <c r="F867" s="158" t="s">
        <v>158</v>
      </c>
      <c r="H867" s="159">
        <v>5.6980000000000004</v>
      </c>
      <c r="M867" s="156"/>
      <c r="N867" s="160"/>
      <c r="X867" s="161"/>
      <c r="AT867" s="157" t="s">
        <v>146</v>
      </c>
      <c r="AU867" s="157" t="s">
        <v>86</v>
      </c>
      <c r="AV867" s="14" t="s">
        <v>144</v>
      </c>
      <c r="AW867" s="14" t="s">
        <v>5</v>
      </c>
      <c r="AX867" s="14" t="s">
        <v>84</v>
      </c>
      <c r="AY867" s="157" t="s">
        <v>136</v>
      </c>
    </row>
    <row r="868" spans="2:65" s="1" customFormat="1">
      <c r="B868" s="29"/>
      <c r="D868" s="145" t="s">
        <v>223</v>
      </c>
      <c r="F868" s="168" t="s">
        <v>782</v>
      </c>
      <c r="M868" s="29"/>
      <c r="N868" s="169"/>
      <c r="X868" s="53"/>
      <c r="AU868" s="17" t="s">
        <v>86</v>
      </c>
    </row>
    <row r="869" spans="2:65" s="1" customFormat="1">
      <c r="B869" s="29"/>
      <c r="D869" s="145" t="s">
        <v>223</v>
      </c>
      <c r="F869" s="170" t="s">
        <v>733</v>
      </c>
      <c r="H869" s="171">
        <v>0</v>
      </c>
      <c r="M869" s="29"/>
      <c r="N869" s="169"/>
      <c r="X869" s="53"/>
      <c r="AU869" s="17" t="s">
        <v>86</v>
      </c>
    </row>
    <row r="870" spans="2:65" s="1" customFormat="1">
      <c r="B870" s="29"/>
      <c r="D870" s="145" t="s">
        <v>223</v>
      </c>
      <c r="F870" s="170" t="s">
        <v>147</v>
      </c>
      <c r="H870" s="171">
        <v>0</v>
      </c>
      <c r="M870" s="29"/>
      <c r="N870" s="169"/>
      <c r="X870" s="53"/>
      <c r="AU870" s="17" t="s">
        <v>86</v>
      </c>
    </row>
    <row r="871" spans="2:65" s="1" customFormat="1">
      <c r="B871" s="29"/>
      <c r="D871" s="145" t="s">
        <v>223</v>
      </c>
      <c r="F871" s="170" t="s">
        <v>76</v>
      </c>
      <c r="H871" s="171">
        <v>0</v>
      </c>
      <c r="M871" s="29"/>
      <c r="N871" s="169"/>
      <c r="X871" s="53"/>
      <c r="AU871" s="17" t="s">
        <v>86</v>
      </c>
    </row>
    <row r="872" spans="2:65" s="1" customFormat="1">
      <c r="B872" s="29"/>
      <c r="D872" s="145" t="s">
        <v>223</v>
      </c>
      <c r="F872" s="170" t="s">
        <v>150</v>
      </c>
      <c r="H872" s="171">
        <v>0</v>
      </c>
      <c r="M872" s="29"/>
      <c r="N872" s="169"/>
      <c r="X872" s="53"/>
      <c r="AU872" s="17" t="s">
        <v>86</v>
      </c>
    </row>
    <row r="873" spans="2:65" s="1" customFormat="1">
      <c r="B873" s="29"/>
      <c r="D873" s="145" t="s">
        <v>223</v>
      </c>
      <c r="F873" s="170" t="s">
        <v>76</v>
      </c>
      <c r="H873" s="171">
        <v>0</v>
      </c>
      <c r="M873" s="29"/>
      <c r="N873" s="169"/>
      <c r="X873" s="53"/>
      <c r="AU873" s="17" t="s">
        <v>86</v>
      </c>
    </row>
    <row r="874" spans="2:65" s="1" customFormat="1">
      <c r="B874" s="29"/>
      <c r="D874" s="145" t="s">
        <v>223</v>
      </c>
      <c r="F874" s="170" t="s">
        <v>152</v>
      </c>
      <c r="H874" s="171">
        <v>0</v>
      </c>
      <c r="M874" s="29"/>
      <c r="N874" s="169"/>
      <c r="X874" s="53"/>
      <c r="AU874" s="17" t="s">
        <v>86</v>
      </c>
    </row>
    <row r="875" spans="2:65" s="1" customFormat="1">
      <c r="B875" s="29"/>
      <c r="D875" s="145" t="s">
        <v>223</v>
      </c>
      <c r="F875" s="170" t="s">
        <v>725</v>
      </c>
      <c r="H875" s="171">
        <v>5.6980000000000004</v>
      </c>
      <c r="M875" s="29"/>
      <c r="N875" s="169"/>
      <c r="X875" s="53"/>
      <c r="AU875" s="17" t="s">
        <v>86</v>
      </c>
    </row>
    <row r="876" spans="2:65" s="1" customFormat="1">
      <c r="B876" s="29"/>
      <c r="D876" s="145" t="s">
        <v>223</v>
      </c>
      <c r="F876" s="170" t="s">
        <v>154</v>
      </c>
      <c r="H876" s="171">
        <v>0</v>
      </c>
      <c r="M876" s="29"/>
      <c r="N876" s="169"/>
      <c r="X876" s="53"/>
      <c r="AU876" s="17" t="s">
        <v>86</v>
      </c>
    </row>
    <row r="877" spans="2:65" s="1" customFormat="1">
      <c r="B877" s="29"/>
      <c r="D877" s="145" t="s">
        <v>223</v>
      </c>
      <c r="F877" s="170" t="s">
        <v>76</v>
      </c>
      <c r="H877" s="171">
        <v>0</v>
      </c>
      <c r="M877" s="29"/>
      <c r="N877" s="169"/>
      <c r="X877" s="53"/>
      <c r="AU877" s="17" t="s">
        <v>86</v>
      </c>
    </row>
    <row r="878" spans="2:65" s="1" customFormat="1">
      <c r="B878" s="29"/>
      <c r="D878" s="145" t="s">
        <v>223</v>
      </c>
      <c r="F878" s="170" t="s">
        <v>158</v>
      </c>
      <c r="H878" s="171">
        <v>5.6980000000000004</v>
      </c>
      <c r="M878" s="29"/>
      <c r="N878" s="169"/>
      <c r="X878" s="53"/>
      <c r="AU878" s="17" t="s">
        <v>86</v>
      </c>
    </row>
    <row r="879" spans="2:65" s="13" customFormat="1">
      <c r="B879" s="150"/>
      <c r="D879" s="145" t="s">
        <v>146</v>
      </c>
      <c r="F879" s="152" t="s">
        <v>939</v>
      </c>
      <c r="H879" s="153">
        <v>5.9829999999999997</v>
      </c>
      <c r="M879" s="150"/>
      <c r="N879" s="154"/>
      <c r="X879" s="155"/>
      <c r="AT879" s="151" t="s">
        <v>146</v>
      </c>
      <c r="AU879" s="151" t="s">
        <v>86</v>
      </c>
      <c r="AV879" s="13" t="s">
        <v>86</v>
      </c>
      <c r="AW879" s="13" t="s">
        <v>4</v>
      </c>
      <c r="AX879" s="13" t="s">
        <v>84</v>
      </c>
      <c r="AY879" s="151" t="s">
        <v>136</v>
      </c>
    </row>
    <row r="880" spans="2:65" s="1" customFormat="1" ht="37.9" customHeight="1">
      <c r="B880" s="29"/>
      <c r="C880" s="131" t="s">
        <v>940</v>
      </c>
      <c r="D880" s="131" t="s">
        <v>139</v>
      </c>
      <c r="E880" s="132" t="s">
        <v>941</v>
      </c>
      <c r="F880" s="133" t="s">
        <v>942</v>
      </c>
      <c r="G880" s="134" t="s">
        <v>286</v>
      </c>
      <c r="H880" s="135">
        <v>24</v>
      </c>
      <c r="I880" s="136">
        <v>0</v>
      </c>
      <c r="J880" s="136">
        <v>0</v>
      </c>
      <c r="K880" s="136">
        <f>ROUND(P880*H880,2)</f>
        <v>0</v>
      </c>
      <c r="L880" s="133" t="s">
        <v>143</v>
      </c>
      <c r="M880" s="29"/>
      <c r="N880" s="137" t="s">
        <v>1</v>
      </c>
      <c r="O880" s="138" t="s">
        <v>39</v>
      </c>
      <c r="P880" s="139">
        <f>I880+J880</f>
        <v>0</v>
      </c>
      <c r="Q880" s="139">
        <f>ROUND(I880*H880,2)</f>
        <v>0</v>
      </c>
      <c r="R880" s="139">
        <f>ROUND(J880*H880,2)</f>
        <v>0</v>
      </c>
      <c r="S880" s="140">
        <v>0.33</v>
      </c>
      <c r="T880" s="140">
        <f>S880*H880</f>
        <v>7.92</v>
      </c>
      <c r="U880" s="140">
        <v>1.7600000000000001E-3</v>
      </c>
      <c r="V880" s="140">
        <f>U880*H880</f>
        <v>4.224E-2</v>
      </c>
      <c r="W880" s="140">
        <v>0</v>
      </c>
      <c r="X880" s="141">
        <f>W880*H880</f>
        <v>0</v>
      </c>
      <c r="AR880" s="142" t="s">
        <v>144</v>
      </c>
      <c r="AT880" s="142" t="s">
        <v>139</v>
      </c>
      <c r="AU880" s="142" t="s">
        <v>86</v>
      </c>
      <c r="AY880" s="17" t="s">
        <v>136</v>
      </c>
      <c r="BE880" s="143">
        <f>IF(O880="základní",K880,0)</f>
        <v>0</v>
      </c>
      <c r="BF880" s="143">
        <f>IF(O880="snížená",K880,0)</f>
        <v>0</v>
      </c>
      <c r="BG880" s="143">
        <f>IF(O880="zákl. přenesená",K880,0)</f>
        <v>0</v>
      </c>
      <c r="BH880" s="143">
        <f>IF(O880="sníž. přenesená",K880,0)</f>
        <v>0</v>
      </c>
      <c r="BI880" s="143">
        <f>IF(O880="nulová",K880,0)</f>
        <v>0</v>
      </c>
      <c r="BJ880" s="17" t="s">
        <v>84</v>
      </c>
      <c r="BK880" s="143">
        <f>ROUND(P880*H880,2)</f>
        <v>0</v>
      </c>
      <c r="BL880" s="17" t="s">
        <v>144</v>
      </c>
      <c r="BM880" s="142" t="s">
        <v>943</v>
      </c>
    </row>
    <row r="881" spans="2:65" s="12" customFormat="1">
      <c r="B881" s="144"/>
      <c r="D881" s="145" t="s">
        <v>146</v>
      </c>
      <c r="E881" s="146" t="s">
        <v>1</v>
      </c>
      <c r="F881" s="147" t="s">
        <v>944</v>
      </c>
      <c r="H881" s="146" t="s">
        <v>1</v>
      </c>
      <c r="M881" s="144"/>
      <c r="N881" s="148"/>
      <c r="X881" s="149"/>
      <c r="AT881" s="146" t="s">
        <v>146</v>
      </c>
      <c r="AU881" s="146" t="s">
        <v>86</v>
      </c>
      <c r="AV881" s="12" t="s">
        <v>84</v>
      </c>
      <c r="AW881" s="12" t="s">
        <v>5</v>
      </c>
      <c r="AX881" s="12" t="s">
        <v>76</v>
      </c>
      <c r="AY881" s="146" t="s">
        <v>136</v>
      </c>
    </row>
    <row r="882" spans="2:65" s="13" customFormat="1">
      <c r="B882" s="150"/>
      <c r="D882" s="145" t="s">
        <v>146</v>
      </c>
      <c r="E882" s="151" t="s">
        <v>1</v>
      </c>
      <c r="F882" s="152" t="s">
        <v>528</v>
      </c>
      <c r="H882" s="153">
        <v>18</v>
      </c>
      <c r="M882" s="150"/>
      <c r="N882" s="154"/>
      <c r="X882" s="155"/>
      <c r="AT882" s="151" t="s">
        <v>146</v>
      </c>
      <c r="AU882" s="151" t="s">
        <v>86</v>
      </c>
      <c r="AV882" s="13" t="s">
        <v>86</v>
      </c>
      <c r="AW882" s="13" t="s">
        <v>5</v>
      </c>
      <c r="AX882" s="13" t="s">
        <v>76</v>
      </c>
      <c r="AY882" s="151" t="s">
        <v>136</v>
      </c>
    </row>
    <row r="883" spans="2:65" s="12" customFormat="1">
      <c r="B883" s="144"/>
      <c r="D883" s="145" t="s">
        <v>146</v>
      </c>
      <c r="E883" s="146" t="s">
        <v>1</v>
      </c>
      <c r="F883" s="147" t="s">
        <v>945</v>
      </c>
      <c r="H883" s="146" t="s">
        <v>1</v>
      </c>
      <c r="M883" s="144"/>
      <c r="N883" s="148"/>
      <c r="X883" s="149"/>
      <c r="AT883" s="146" t="s">
        <v>146</v>
      </c>
      <c r="AU883" s="146" t="s">
        <v>86</v>
      </c>
      <c r="AV883" s="12" t="s">
        <v>84</v>
      </c>
      <c r="AW883" s="12" t="s">
        <v>5</v>
      </c>
      <c r="AX883" s="12" t="s">
        <v>76</v>
      </c>
      <c r="AY883" s="146" t="s">
        <v>136</v>
      </c>
    </row>
    <row r="884" spans="2:65" s="13" customFormat="1">
      <c r="B884" s="150"/>
      <c r="D884" s="145" t="s">
        <v>146</v>
      </c>
      <c r="E884" s="151" t="s">
        <v>1</v>
      </c>
      <c r="F884" s="152" t="s">
        <v>946</v>
      </c>
      <c r="H884" s="153">
        <v>6</v>
      </c>
      <c r="M884" s="150"/>
      <c r="N884" s="154"/>
      <c r="X884" s="155"/>
      <c r="AT884" s="151" t="s">
        <v>146</v>
      </c>
      <c r="AU884" s="151" t="s">
        <v>86</v>
      </c>
      <c r="AV884" s="13" t="s">
        <v>86</v>
      </c>
      <c r="AW884" s="13" t="s">
        <v>5</v>
      </c>
      <c r="AX884" s="13" t="s">
        <v>76</v>
      </c>
      <c r="AY884" s="151" t="s">
        <v>136</v>
      </c>
    </row>
    <row r="885" spans="2:65" s="14" customFormat="1">
      <c r="B885" s="156"/>
      <c r="D885" s="145" t="s">
        <v>146</v>
      </c>
      <c r="E885" s="157" t="s">
        <v>1</v>
      </c>
      <c r="F885" s="158" t="s">
        <v>158</v>
      </c>
      <c r="H885" s="159">
        <v>24</v>
      </c>
      <c r="M885" s="156"/>
      <c r="N885" s="160"/>
      <c r="X885" s="161"/>
      <c r="AT885" s="157" t="s">
        <v>146</v>
      </c>
      <c r="AU885" s="157" t="s">
        <v>86</v>
      </c>
      <c r="AV885" s="14" t="s">
        <v>144</v>
      </c>
      <c r="AW885" s="14" t="s">
        <v>5</v>
      </c>
      <c r="AX885" s="14" t="s">
        <v>84</v>
      </c>
      <c r="AY885" s="157" t="s">
        <v>136</v>
      </c>
    </row>
    <row r="886" spans="2:65" s="1" customFormat="1" ht="24.2" customHeight="1">
      <c r="B886" s="29"/>
      <c r="C886" s="181" t="s">
        <v>947</v>
      </c>
      <c r="D886" s="181" t="s">
        <v>494</v>
      </c>
      <c r="E886" s="182" t="s">
        <v>948</v>
      </c>
      <c r="F886" s="183" t="s">
        <v>949</v>
      </c>
      <c r="G886" s="184" t="s">
        <v>142</v>
      </c>
      <c r="H886" s="185">
        <v>1.9710000000000001</v>
      </c>
      <c r="I886" s="186">
        <v>0</v>
      </c>
      <c r="J886" s="187"/>
      <c r="K886" s="186">
        <f>ROUND(P886*H886,2)</f>
        <v>0</v>
      </c>
      <c r="L886" s="183" t="s">
        <v>143</v>
      </c>
      <c r="M886" s="188"/>
      <c r="N886" s="189" t="s">
        <v>1</v>
      </c>
      <c r="O886" s="138" t="s">
        <v>39</v>
      </c>
      <c r="P886" s="139">
        <f>I886+J886</f>
        <v>0</v>
      </c>
      <c r="Q886" s="139">
        <f>ROUND(I886*H886,2)</f>
        <v>0</v>
      </c>
      <c r="R886" s="139">
        <f>ROUND(J886*H886,2)</f>
        <v>0</v>
      </c>
      <c r="S886" s="140">
        <v>0</v>
      </c>
      <c r="T886" s="140">
        <f>S886*H886</f>
        <v>0</v>
      </c>
      <c r="U886" s="140">
        <v>4.8300000000000001E-3</v>
      </c>
      <c r="V886" s="140">
        <f>U886*H886</f>
        <v>9.5199300000000011E-3</v>
      </c>
      <c r="W886" s="140">
        <v>0</v>
      </c>
      <c r="X886" s="141">
        <f>W886*H886</f>
        <v>0</v>
      </c>
      <c r="AR886" s="142" t="s">
        <v>306</v>
      </c>
      <c r="AT886" s="142" t="s">
        <v>494</v>
      </c>
      <c r="AU886" s="142" t="s">
        <v>86</v>
      </c>
      <c r="AY886" s="17" t="s">
        <v>136</v>
      </c>
      <c r="BE886" s="143">
        <f>IF(O886="základní",K886,0)</f>
        <v>0</v>
      </c>
      <c r="BF886" s="143">
        <f>IF(O886="snížená",K886,0)</f>
        <v>0</v>
      </c>
      <c r="BG886" s="143">
        <f>IF(O886="zákl. přenesená",K886,0)</f>
        <v>0</v>
      </c>
      <c r="BH886" s="143">
        <f>IF(O886="sníž. přenesená",K886,0)</f>
        <v>0</v>
      </c>
      <c r="BI886" s="143">
        <f>IF(O886="nulová",K886,0)</f>
        <v>0</v>
      </c>
      <c r="BJ886" s="17" t="s">
        <v>84</v>
      </c>
      <c r="BK886" s="143">
        <f>ROUND(P886*H886,2)</f>
        <v>0</v>
      </c>
      <c r="BL886" s="17" t="s">
        <v>144</v>
      </c>
      <c r="BM886" s="142" t="s">
        <v>950</v>
      </c>
    </row>
    <row r="887" spans="2:65" s="12" customFormat="1">
      <c r="B887" s="144"/>
      <c r="D887" s="145" t="s">
        <v>146</v>
      </c>
      <c r="E887" s="146" t="s">
        <v>1</v>
      </c>
      <c r="F887" s="147" t="s">
        <v>944</v>
      </c>
      <c r="H887" s="146" t="s">
        <v>1</v>
      </c>
      <c r="M887" s="144"/>
      <c r="N887" s="148"/>
      <c r="X887" s="149"/>
      <c r="AT887" s="146" t="s">
        <v>146</v>
      </c>
      <c r="AU887" s="146" t="s">
        <v>86</v>
      </c>
      <c r="AV887" s="12" t="s">
        <v>84</v>
      </c>
      <c r="AW887" s="12" t="s">
        <v>5</v>
      </c>
      <c r="AX887" s="12" t="s">
        <v>76</v>
      </c>
      <c r="AY887" s="146" t="s">
        <v>136</v>
      </c>
    </row>
    <row r="888" spans="2:65" s="13" customFormat="1">
      <c r="B888" s="150"/>
      <c r="D888" s="145" t="s">
        <v>146</v>
      </c>
      <c r="E888" s="151" t="s">
        <v>1</v>
      </c>
      <c r="F888" s="152" t="s">
        <v>951</v>
      </c>
      <c r="H888" s="153">
        <v>1.3120000000000001</v>
      </c>
      <c r="M888" s="150"/>
      <c r="N888" s="154"/>
      <c r="X888" s="155"/>
      <c r="AT888" s="151" t="s">
        <v>146</v>
      </c>
      <c r="AU888" s="151" t="s">
        <v>86</v>
      </c>
      <c r="AV888" s="13" t="s">
        <v>86</v>
      </c>
      <c r="AW888" s="13" t="s">
        <v>5</v>
      </c>
      <c r="AX888" s="13" t="s">
        <v>76</v>
      </c>
      <c r="AY888" s="151" t="s">
        <v>136</v>
      </c>
    </row>
    <row r="889" spans="2:65" s="12" customFormat="1">
      <c r="B889" s="144"/>
      <c r="D889" s="145" t="s">
        <v>146</v>
      </c>
      <c r="E889" s="146" t="s">
        <v>1</v>
      </c>
      <c r="F889" s="147" t="s">
        <v>945</v>
      </c>
      <c r="H889" s="146" t="s">
        <v>1</v>
      </c>
      <c r="M889" s="144"/>
      <c r="N889" s="148"/>
      <c r="X889" s="149"/>
      <c r="AT889" s="146" t="s">
        <v>146</v>
      </c>
      <c r="AU889" s="146" t="s">
        <v>86</v>
      </c>
      <c r="AV889" s="12" t="s">
        <v>84</v>
      </c>
      <c r="AW889" s="12" t="s">
        <v>5</v>
      </c>
      <c r="AX889" s="12" t="s">
        <v>76</v>
      </c>
      <c r="AY889" s="146" t="s">
        <v>136</v>
      </c>
    </row>
    <row r="890" spans="2:65" s="13" customFormat="1">
      <c r="B890" s="150"/>
      <c r="D890" s="145" t="s">
        <v>146</v>
      </c>
      <c r="E890" s="151" t="s">
        <v>1</v>
      </c>
      <c r="F890" s="152" t="s">
        <v>952</v>
      </c>
      <c r="H890" s="153">
        <v>0.40200000000000002</v>
      </c>
      <c r="M890" s="150"/>
      <c r="N890" s="154"/>
      <c r="X890" s="155"/>
      <c r="AT890" s="151" t="s">
        <v>146</v>
      </c>
      <c r="AU890" s="151" t="s">
        <v>86</v>
      </c>
      <c r="AV890" s="13" t="s">
        <v>86</v>
      </c>
      <c r="AW890" s="13" t="s">
        <v>5</v>
      </c>
      <c r="AX890" s="13" t="s">
        <v>76</v>
      </c>
      <c r="AY890" s="151" t="s">
        <v>136</v>
      </c>
    </row>
    <row r="891" spans="2:65" s="14" customFormat="1">
      <c r="B891" s="156"/>
      <c r="D891" s="145" t="s">
        <v>146</v>
      </c>
      <c r="E891" s="157" t="s">
        <v>1</v>
      </c>
      <c r="F891" s="158" t="s">
        <v>158</v>
      </c>
      <c r="H891" s="159">
        <v>1.714</v>
      </c>
      <c r="M891" s="156"/>
      <c r="N891" s="160"/>
      <c r="X891" s="161"/>
      <c r="AT891" s="157" t="s">
        <v>146</v>
      </c>
      <c r="AU891" s="157" t="s">
        <v>86</v>
      </c>
      <c r="AV891" s="14" t="s">
        <v>144</v>
      </c>
      <c r="AW891" s="14" t="s">
        <v>5</v>
      </c>
      <c r="AX891" s="14" t="s">
        <v>84</v>
      </c>
      <c r="AY891" s="157" t="s">
        <v>136</v>
      </c>
    </row>
    <row r="892" spans="2:65" s="13" customFormat="1">
      <c r="B892" s="150"/>
      <c r="D892" s="145" t="s">
        <v>146</v>
      </c>
      <c r="F892" s="152" t="s">
        <v>953</v>
      </c>
      <c r="H892" s="153">
        <v>1.9710000000000001</v>
      </c>
      <c r="M892" s="150"/>
      <c r="N892" s="154"/>
      <c r="X892" s="155"/>
      <c r="AT892" s="151" t="s">
        <v>146</v>
      </c>
      <c r="AU892" s="151" t="s">
        <v>86</v>
      </c>
      <c r="AV892" s="13" t="s">
        <v>86</v>
      </c>
      <c r="AW892" s="13" t="s">
        <v>4</v>
      </c>
      <c r="AX892" s="13" t="s">
        <v>84</v>
      </c>
      <c r="AY892" s="151" t="s">
        <v>136</v>
      </c>
    </row>
    <row r="893" spans="2:65" s="1" customFormat="1" ht="37.9" customHeight="1">
      <c r="B893" s="29"/>
      <c r="C893" s="131" t="s">
        <v>954</v>
      </c>
      <c r="D893" s="131" t="s">
        <v>139</v>
      </c>
      <c r="E893" s="132" t="s">
        <v>955</v>
      </c>
      <c r="F893" s="133" t="s">
        <v>956</v>
      </c>
      <c r="G893" s="134" t="s">
        <v>142</v>
      </c>
      <c r="H893" s="135">
        <v>1240.5609999999999</v>
      </c>
      <c r="I893" s="136">
        <v>0</v>
      </c>
      <c r="J893" s="136">
        <v>0</v>
      </c>
      <c r="K893" s="136">
        <f>ROUND(P893*H893,2)</f>
        <v>0</v>
      </c>
      <c r="L893" s="133" t="s">
        <v>143</v>
      </c>
      <c r="M893" s="29"/>
      <c r="N893" s="137" t="s">
        <v>1</v>
      </c>
      <c r="O893" s="138" t="s">
        <v>39</v>
      </c>
      <c r="P893" s="139">
        <f>I893+J893</f>
        <v>0</v>
      </c>
      <c r="Q893" s="139">
        <f>ROUND(I893*H893,2)</f>
        <v>0</v>
      </c>
      <c r="R893" s="139">
        <f>ROUND(J893*H893,2)</f>
        <v>0</v>
      </c>
      <c r="S893" s="140">
        <v>4.3999999999999997E-2</v>
      </c>
      <c r="T893" s="140">
        <f>S893*H893</f>
        <v>54.584683999999996</v>
      </c>
      <c r="U893" s="140">
        <v>8.0000000000000007E-5</v>
      </c>
      <c r="V893" s="140">
        <f>U893*H893</f>
        <v>9.9244880000000008E-2</v>
      </c>
      <c r="W893" s="140">
        <v>0</v>
      </c>
      <c r="X893" s="141">
        <f>W893*H893</f>
        <v>0</v>
      </c>
      <c r="AR893" s="142" t="s">
        <v>144</v>
      </c>
      <c r="AT893" s="142" t="s">
        <v>139</v>
      </c>
      <c r="AU893" s="142" t="s">
        <v>86</v>
      </c>
      <c r="AY893" s="17" t="s">
        <v>136</v>
      </c>
      <c r="BE893" s="143">
        <f>IF(O893="základní",K893,0)</f>
        <v>0</v>
      </c>
      <c r="BF893" s="143">
        <f>IF(O893="snížená",K893,0)</f>
        <v>0</v>
      </c>
      <c r="BG893" s="143">
        <f>IF(O893="zákl. přenesená",K893,0)</f>
        <v>0</v>
      </c>
      <c r="BH893" s="143">
        <f>IF(O893="sníž. přenesená",K893,0)</f>
        <v>0</v>
      </c>
      <c r="BI893" s="143">
        <f>IF(O893="nulová",K893,0)</f>
        <v>0</v>
      </c>
      <c r="BJ893" s="17" t="s">
        <v>84</v>
      </c>
      <c r="BK893" s="143">
        <f>ROUND(P893*H893,2)</f>
        <v>0</v>
      </c>
      <c r="BL893" s="17" t="s">
        <v>144</v>
      </c>
      <c r="BM893" s="142" t="s">
        <v>957</v>
      </c>
    </row>
    <row r="894" spans="2:65" s="12" customFormat="1">
      <c r="B894" s="144"/>
      <c r="D894" s="145" t="s">
        <v>146</v>
      </c>
      <c r="E894" s="146" t="s">
        <v>1</v>
      </c>
      <c r="F894" s="147" t="s">
        <v>731</v>
      </c>
      <c r="H894" s="146" t="s">
        <v>1</v>
      </c>
      <c r="M894" s="144"/>
      <c r="N894" s="148"/>
      <c r="X894" s="149"/>
      <c r="AT894" s="146" t="s">
        <v>146</v>
      </c>
      <c r="AU894" s="146" t="s">
        <v>86</v>
      </c>
      <c r="AV894" s="12" t="s">
        <v>84</v>
      </c>
      <c r="AW894" s="12" t="s">
        <v>5</v>
      </c>
      <c r="AX894" s="12" t="s">
        <v>76</v>
      </c>
      <c r="AY894" s="146" t="s">
        <v>136</v>
      </c>
    </row>
    <row r="895" spans="2:65" s="13" customFormat="1">
      <c r="B895" s="150"/>
      <c r="D895" s="145" t="s">
        <v>146</v>
      </c>
      <c r="E895" s="151" t="s">
        <v>1</v>
      </c>
      <c r="F895" s="152" t="s">
        <v>634</v>
      </c>
      <c r="H895" s="153">
        <v>256.87200000000001</v>
      </c>
      <c r="M895" s="150"/>
      <c r="N895" s="154"/>
      <c r="X895" s="155"/>
      <c r="AT895" s="151" t="s">
        <v>146</v>
      </c>
      <c r="AU895" s="151" t="s">
        <v>86</v>
      </c>
      <c r="AV895" s="13" t="s">
        <v>86</v>
      </c>
      <c r="AW895" s="13" t="s">
        <v>5</v>
      </c>
      <c r="AX895" s="13" t="s">
        <v>76</v>
      </c>
      <c r="AY895" s="151" t="s">
        <v>136</v>
      </c>
    </row>
    <row r="896" spans="2:65" s="13" customFormat="1">
      <c r="B896" s="150"/>
      <c r="D896" s="145" t="s">
        <v>146</v>
      </c>
      <c r="E896" s="151" t="s">
        <v>1</v>
      </c>
      <c r="F896" s="152" t="s">
        <v>637</v>
      </c>
      <c r="H896" s="153">
        <v>768.63099999999997</v>
      </c>
      <c r="M896" s="150"/>
      <c r="N896" s="154"/>
      <c r="X896" s="155"/>
      <c r="AT896" s="151" t="s">
        <v>146</v>
      </c>
      <c r="AU896" s="151" t="s">
        <v>86</v>
      </c>
      <c r="AV896" s="13" t="s">
        <v>86</v>
      </c>
      <c r="AW896" s="13" t="s">
        <v>5</v>
      </c>
      <c r="AX896" s="13" t="s">
        <v>76</v>
      </c>
      <c r="AY896" s="151" t="s">
        <v>136</v>
      </c>
    </row>
    <row r="897" spans="2:51" s="13" customFormat="1">
      <c r="B897" s="150"/>
      <c r="D897" s="145" t="s">
        <v>146</v>
      </c>
      <c r="E897" s="151" t="s">
        <v>1</v>
      </c>
      <c r="F897" s="152" t="s">
        <v>640</v>
      </c>
      <c r="H897" s="153">
        <v>144.39500000000001</v>
      </c>
      <c r="M897" s="150"/>
      <c r="N897" s="154"/>
      <c r="X897" s="155"/>
      <c r="AT897" s="151" t="s">
        <v>146</v>
      </c>
      <c r="AU897" s="151" t="s">
        <v>86</v>
      </c>
      <c r="AV897" s="13" t="s">
        <v>86</v>
      </c>
      <c r="AW897" s="13" t="s">
        <v>5</v>
      </c>
      <c r="AX897" s="13" t="s">
        <v>76</v>
      </c>
      <c r="AY897" s="151" t="s">
        <v>136</v>
      </c>
    </row>
    <row r="898" spans="2:51" s="13" customFormat="1">
      <c r="B898" s="150"/>
      <c r="D898" s="145" t="s">
        <v>146</v>
      </c>
      <c r="E898" s="151" t="s">
        <v>1</v>
      </c>
      <c r="F898" s="152" t="s">
        <v>643</v>
      </c>
      <c r="H898" s="153">
        <v>55.500999999999998</v>
      </c>
      <c r="M898" s="150"/>
      <c r="N898" s="154"/>
      <c r="X898" s="155"/>
      <c r="AT898" s="151" t="s">
        <v>146</v>
      </c>
      <c r="AU898" s="151" t="s">
        <v>86</v>
      </c>
      <c r="AV898" s="13" t="s">
        <v>86</v>
      </c>
      <c r="AW898" s="13" t="s">
        <v>5</v>
      </c>
      <c r="AX898" s="13" t="s">
        <v>76</v>
      </c>
      <c r="AY898" s="151" t="s">
        <v>136</v>
      </c>
    </row>
    <row r="899" spans="2:51" s="13" customFormat="1">
      <c r="B899" s="150"/>
      <c r="D899" s="145" t="s">
        <v>146</v>
      </c>
      <c r="E899" s="151" t="s">
        <v>1</v>
      </c>
      <c r="F899" s="152" t="s">
        <v>646</v>
      </c>
      <c r="H899" s="153">
        <v>4.9050000000000002</v>
      </c>
      <c r="M899" s="150"/>
      <c r="N899" s="154"/>
      <c r="X899" s="155"/>
      <c r="AT899" s="151" t="s">
        <v>146</v>
      </c>
      <c r="AU899" s="151" t="s">
        <v>86</v>
      </c>
      <c r="AV899" s="13" t="s">
        <v>86</v>
      </c>
      <c r="AW899" s="13" t="s">
        <v>5</v>
      </c>
      <c r="AX899" s="13" t="s">
        <v>76</v>
      </c>
      <c r="AY899" s="151" t="s">
        <v>136</v>
      </c>
    </row>
    <row r="900" spans="2:51" s="13" customFormat="1">
      <c r="B900" s="150"/>
      <c r="D900" s="145" t="s">
        <v>146</v>
      </c>
      <c r="E900" s="151" t="s">
        <v>1</v>
      </c>
      <c r="F900" s="152" t="s">
        <v>649</v>
      </c>
      <c r="H900" s="153">
        <v>4.5590000000000002</v>
      </c>
      <c r="M900" s="150"/>
      <c r="N900" s="154"/>
      <c r="X900" s="155"/>
      <c r="AT900" s="151" t="s">
        <v>146</v>
      </c>
      <c r="AU900" s="151" t="s">
        <v>86</v>
      </c>
      <c r="AV900" s="13" t="s">
        <v>86</v>
      </c>
      <c r="AW900" s="13" t="s">
        <v>5</v>
      </c>
      <c r="AX900" s="13" t="s">
        <v>76</v>
      </c>
      <c r="AY900" s="151" t="s">
        <v>136</v>
      </c>
    </row>
    <row r="901" spans="2:51" s="13" customFormat="1">
      <c r="B901" s="150"/>
      <c r="D901" s="145" t="s">
        <v>146</v>
      </c>
      <c r="E901" s="151" t="s">
        <v>1</v>
      </c>
      <c r="F901" s="152" t="s">
        <v>723</v>
      </c>
      <c r="H901" s="153">
        <v>5.6980000000000004</v>
      </c>
      <c r="M901" s="150"/>
      <c r="N901" s="154"/>
      <c r="X901" s="155"/>
      <c r="AT901" s="151" t="s">
        <v>146</v>
      </c>
      <c r="AU901" s="151" t="s">
        <v>86</v>
      </c>
      <c r="AV901" s="13" t="s">
        <v>86</v>
      </c>
      <c r="AW901" s="13" t="s">
        <v>5</v>
      </c>
      <c r="AX901" s="13" t="s">
        <v>76</v>
      </c>
      <c r="AY901" s="151" t="s">
        <v>136</v>
      </c>
    </row>
    <row r="902" spans="2:51" s="14" customFormat="1">
      <c r="B902" s="156"/>
      <c r="D902" s="145" t="s">
        <v>146</v>
      </c>
      <c r="E902" s="157" t="s">
        <v>1</v>
      </c>
      <c r="F902" s="158" t="s">
        <v>158</v>
      </c>
      <c r="H902" s="159">
        <v>1240.5609999999999</v>
      </c>
      <c r="M902" s="156"/>
      <c r="N902" s="160"/>
      <c r="X902" s="161"/>
      <c r="AT902" s="157" t="s">
        <v>146</v>
      </c>
      <c r="AU902" s="157" t="s">
        <v>86</v>
      </c>
      <c r="AV902" s="14" t="s">
        <v>144</v>
      </c>
      <c r="AW902" s="14" t="s">
        <v>5</v>
      </c>
      <c r="AX902" s="14" t="s">
        <v>84</v>
      </c>
      <c r="AY902" s="157" t="s">
        <v>136</v>
      </c>
    </row>
    <row r="903" spans="2:51" s="1" customFormat="1">
      <c r="B903" s="29"/>
      <c r="D903" s="145" t="s">
        <v>223</v>
      </c>
      <c r="F903" s="168" t="s">
        <v>758</v>
      </c>
      <c r="M903" s="29"/>
      <c r="N903" s="169"/>
      <c r="X903" s="53"/>
      <c r="AU903" s="17" t="s">
        <v>86</v>
      </c>
    </row>
    <row r="904" spans="2:51" s="1" customFormat="1">
      <c r="B904" s="29"/>
      <c r="D904" s="145" t="s">
        <v>223</v>
      </c>
      <c r="F904" s="170" t="s">
        <v>733</v>
      </c>
      <c r="H904" s="171">
        <v>0</v>
      </c>
      <c r="M904" s="29"/>
      <c r="N904" s="169"/>
      <c r="X904" s="53"/>
      <c r="AU904" s="17" t="s">
        <v>86</v>
      </c>
    </row>
    <row r="905" spans="2:51" s="1" customFormat="1">
      <c r="B905" s="29"/>
      <c r="D905" s="145" t="s">
        <v>223</v>
      </c>
      <c r="F905" s="170" t="s">
        <v>147</v>
      </c>
      <c r="H905" s="171">
        <v>0</v>
      </c>
      <c r="M905" s="29"/>
      <c r="N905" s="169"/>
      <c r="X905" s="53"/>
      <c r="AU905" s="17" t="s">
        <v>86</v>
      </c>
    </row>
    <row r="906" spans="2:51" s="1" customFormat="1">
      <c r="B906" s="29"/>
      <c r="D906" s="145" t="s">
        <v>223</v>
      </c>
      <c r="F906" s="170" t="s">
        <v>759</v>
      </c>
      <c r="H906" s="171">
        <v>47.768999999999998</v>
      </c>
      <c r="M906" s="29"/>
      <c r="N906" s="169"/>
      <c r="X906" s="53"/>
      <c r="AU906" s="17" t="s">
        <v>86</v>
      </c>
    </row>
    <row r="907" spans="2:51" s="1" customFormat="1">
      <c r="B907" s="29"/>
      <c r="D907" s="145" t="s">
        <v>223</v>
      </c>
      <c r="F907" s="170" t="s">
        <v>150</v>
      </c>
      <c r="H907" s="171">
        <v>0</v>
      </c>
      <c r="M907" s="29"/>
      <c r="N907" s="169"/>
      <c r="X907" s="53"/>
      <c r="AU907" s="17" t="s">
        <v>86</v>
      </c>
    </row>
    <row r="908" spans="2:51" s="1" customFormat="1">
      <c r="B908" s="29"/>
      <c r="D908" s="145" t="s">
        <v>223</v>
      </c>
      <c r="F908" s="170" t="s">
        <v>760</v>
      </c>
      <c r="H908" s="171">
        <v>120.839</v>
      </c>
      <c r="M908" s="29"/>
      <c r="N908" s="169"/>
      <c r="X908" s="53"/>
      <c r="AU908" s="17" t="s">
        <v>86</v>
      </c>
    </row>
    <row r="909" spans="2:51" s="1" customFormat="1">
      <c r="B909" s="29"/>
      <c r="D909" s="145" t="s">
        <v>223</v>
      </c>
      <c r="F909" s="170" t="s">
        <v>152</v>
      </c>
      <c r="H909" s="171">
        <v>0</v>
      </c>
      <c r="M909" s="29"/>
      <c r="N909" s="169"/>
      <c r="X909" s="53"/>
      <c r="AU909" s="17" t="s">
        <v>86</v>
      </c>
    </row>
    <row r="910" spans="2:51" s="1" customFormat="1">
      <c r="B910" s="29"/>
      <c r="D910" s="145" t="s">
        <v>223</v>
      </c>
      <c r="F910" s="170" t="s">
        <v>761</v>
      </c>
      <c r="H910" s="171">
        <v>31.254000000000001</v>
      </c>
      <c r="M910" s="29"/>
      <c r="N910" s="169"/>
      <c r="X910" s="53"/>
      <c r="AU910" s="17" t="s">
        <v>86</v>
      </c>
    </row>
    <row r="911" spans="2:51" s="1" customFormat="1">
      <c r="B911" s="29"/>
      <c r="D911" s="145" t="s">
        <v>223</v>
      </c>
      <c r="F911" s="170" t="s">
        <v>154</v>
      </c>
      <c r="H911" s="171">
        <v>0</v>
      </c>
      <c r="M911" s="29"/>
      <c r="N911" s="169"/>
      <c r="X911" s="53"/>
      <c r="AU911" s="17" t="s">
        <v>86</v>
      </c>
    </row>
    <row r="912" spans="2:51" s="1" customFormat="1">
      <c r="B912" s="29"/>
      <c r="D912" s="145" t="s">
        <v>223</v>
      </c>
      <c r="F912" s="170" t="s">
        <v>762</v>
      </c>
      <c r="H912" s="171">
        <v>57.01</v>
      </c>
      <c r="M912" s="29"/>
      <c r="N912" s="169"/>
      <c r="X912" s="53"/>
      <c r="AU912" s="17" t="s">
        <v>86</v>
      </c>
    </row>
    <row r="913" spans="2:47" s="1" customFormat="1">
      <c r="B913" s="29"/>
      <c r="D913" s="145" t="s">
        <v>223</v>
      </c>
      <c r="F913" s="170" t="s">
        <v>158</v>
      </c>
      <c r="H913" s="171">
        <v>256.87200000000001</v>
      </c>
      <c r="M913" s="29"/>
      <c r="N913" s="169"/>
      <c r="X913" s="53"/>
      <c r="AU913" s="17" t="s">
        <v>86</v>
      </c>
    </row>
    <row r="914" spans="2:47" s="1" customFormat="1">
      <c r="B914" s="29"/>
      <c r="D914" s="145" t="s">
        <v>223</v>
      </c>
      <c r="F914" s="168" t="s">
        <v>763</v>
      </c>
      <c r="M914" s="29"/>
      <c r="N914" s="169"/>
      <c r="X914" s="53"/>
      <c r="AU914" s="17" t="s">
        <v>86</v>
      </c>
    </row>
    <row r="915" spans="2:47" s="1" customFormat="1">
      <c r="B915" s="29"/>
      <c r="D915" s="145" t="s">
        <v>223</v>
      </c>
      <c r="F915" s="170" t="s">
        <v>733</v>
      </c>
      <c r="H915" s="171">
        <v>0</v>
      </c>
      <c r="M915" s="29"/>
      <c r="N915" s="169"/>
      <c r="X915" s="53"/>
      <c r="AU915" s="17" t="s">
        <v>86</v>
      </c>
    </row>
    <row r="916" spans="2:47" s="1" customFormat="1">
      <c r="B916" s="29"/>
      <c r="D916" s="145" t="s">
        <v>223</v>
      </c>
      <c r="F916" s="170" t="s">
        <v>764</v>
      </c>
      <c r="H916" s="171">
        <v>0</v>
      </c>
      <c r="M916" s="29"/>
      <c r="N916" s="169"/>
      <c r="X916" s="53"/>
      <c r="AU916" s="17" t="s">
        <v>86</v>
      </c>
    </row>
    <row r="917" spans="2:47" s="1" customFormat="1">
      <c r="B917" s="29"/>
      <c r="D917" s="145" t="s">
        <v>223</v>
      </c>
      <c r="F917" s="170" t="s">
        <v>147</v>
      </c>
      <c r="H917" s="171">
        <v>0</v>
      </c>
      <c r="M917" s="29"/>
      <c r="N917" s="169"/>
      <c r="X917" s="53"/>
      <c r="AU917" s="17" t="s">
        <v>86</v>
      </c>
    </row>
    <row r="918" spans="2:47" s="1" customFormat="1">
      <c r="B918" s="29"/>
      <c r="D918" s="145" t="s">
        <v>223</v>
      </c>
      <c r="F918" s="170" t="s">
        <v>765</v>
      </c>
      <c r="H918" s="171">
        <v>177.065</v>
      </c>
      <c r="M918" s="29"/>
      <c r="N918" s="169"/>
      <c r="X918" s="53"/>
      <c r="AU918" s="17" t="s">
        <v>86</v>
      </c>
    </row>
    <row r="919" spans="2:47" s="1" customFormat="1">
      <c r="B919" s="29"/>
      <c r="D919" s="145" t="s">
        <v>223</v>
      </c>
      <c r="F919" s="170" t="s">
        <v>150</v>
      </c>
      <c r="H919" s="171">
        <v>0</v>
      </c>
      <c r="M919" s="29"/>
      <c r="N919" s="169"/>
      <c r="X919" s="53"/>
      <c r="AU919" s="17" t="s">
        <v>86</v>
      </c>
    </row>
    <row r="920" spans="2:47" s="1" customFormat="1">
      <c r="B920" s="29"/>
      <c r="D920" s="145" t="s">
        <v>223</v>
      </c>
      <c r="F920" s="170" t="s">
        <v>766</v>
      </c>
      <c r="H920" s="171">
        <v>269.07</v>
      </c>
      <c r="M920" s="29"/>
      <c r="N920" s="169"/>
      <c r="X920" s="53"/>
      <c r="AU920" s="17" t="s">
        <v>86</v>
      </c>
    </row>
    <row r="921" spans="2:47" s="1" customFormat="1">
      <c r="B921" s="29"/>
      <c r="D921" s="145" t="s">
        <v>223</v>
      </c>
      <c r="F921" s="170" t="s">
        <v>152</v>
      </c>
      <c r="H921" s="171">
        <v>0</v>
      </c>
      <c r="M921" s="29"/>
      <c r="N921" s="169"/>
      <c r="X921" s="53"/>
      <c r="AU921" s="17" t="s">
        <v>86</v>
      </c>
    </row>
    <row r="922" spans="2:47" s="1" customFormat="1">
      <c r="B922" s="29"/>
      <c r="D922" s="145" t="s">
        <v>223</v>
      </c>
      <c r="F922" s="170" t="s">
        <v>767</v>
      </c>
      <c r="H922" s="171">
        <v>57.207999999999998</v>
      </c>
      <c r="M922" s="29"/>
      <c r="N922" s="169"/>
      <c r="X922" s="53"/>
      <c r="AU922" s="17" t="s">
        <v>86</v>
      </c>
    </row>
    <row r="923" spans="2:47" s="1" customFormat="1">
      <c r="B923" s="29"/>
      <c r="D923" s="145" t="s">
        <v>223</v>
      </c>
      <c r="F923" s="170" t="s">
        <v>154</v>
      </c>
      <c r="H923" s="171">
        <v>0</v>
      </c>
      <c r="M923" s="29"/>
      <c r="N923" s="169"/>
      <c r="X923" s="53"/>
      <c r="AU923" s="17" t="s">
        <v>86</v>
      </c>
    </row>
    <row r="924" spans="2:47" s="1" customFormat="1">
      <c r="B924" s="29"/>
      <c r="D924" s="145" t="s">
        <v>223</v>
      </c>
      <c r="F924" s="170" t="s">
        <v>768</v>
      </c>
      <c r="H924" s="171">
        <v>265.28800000000001</v>
      </c>
      <c r="M924" s="29"/>
      <c r="N924" s="169"/>
      <c r="X924" s="53"/>
      <c r="AU924" s="17" t="s">
        <v>86</v>
      </c>
    </row>
    <row r="925" spans="2:47" s="1" customFormat="1">
      <c r="B925" s="29"/>
      <c r="D925" s="145" t="s">
        <v>223</v>
      </c>
      <c r="F925" s="170" t="s">
        <v>158</v>
      </c>
      <c r="H925" s="171">
        <v>768.63099999999997</v>
      </c>
      <c r="M925" s="29"/>
      <c r="N925" s="169"/>
      <c r="X925" s="53"/>
      <c r="AU925" s="17" t="s">
        <v>86</v>
      </c>
    </row>
    <row r="926" spans="2:47" s="1" customFormat="1">
      <c r="B926" s="29"/>
      <c r="D926" s="145" t="s">
        <v>223</v>
      </c>
      <c r="F926" s="168" t="s">
        <v>769</v>
      </c>
      <c r="M926" s="29"/>
      <c r="N926" s="169"/>
      <c r="X926" s="53"/>
      <c r="AU926" s="17" t="s">
        <v>86</v>
      </c>
    </row>
    <row r="927" spans="2:47" s="1" customFormat="1">
      <c r="B927" s="29"/>
      <c r="D927" s="145" t="s">
        <v>223</v>
      </c>
      <c r="F927" s="170" t="s">
        <v>733</v>
      </c>
      <c r="H927" s="171">
        <v>0</v>
      </c>
      <c r="M927" s="29"/>
      <c r="N927" s="169"/>
      <c r="X927" s="53"/>
      <c r="AU927" s="17" t="s">
        <v>86</v>
      </c>
    </row>
    <row r="928" spans="2:47" s="1" customFormat="1">
      <c r="B928" s="29"/>
      <c r="D928" s="145" t="s">
        <v>223</v>
      </c>
      <c r="F928" s="170" t="s">
        <v>147</v>
      </c>
      <c r="H928" s="171">
        <v>0</v>
      </c>
      <c r="M928" s="29"/>
      <c r="N928" s="169"/>
      <c r="X928" s="53"/>
      <c r="AU928" s="17" t="s">
        <v>86</v>
      </c>
    </row>
    <row r="929" spans="2:47" s="1" customFormat="1">
      <c r="B929" s="29"/>
      <c r="D929" s="145" t="s">
        <v>223</v>
      </c>
      <c r="F929" s="170" t="s">
        <v>770</v>
      </c>
      <c r="H929" s="171">
        <v>28.276</v>
      </c>
      <c r="M929" s="29"/>
      <c r="N929" s="169"/>
      <c r="X929" s="53"/>
      <c r="AU929" s="17" t="s">
        <v>86</v>
      </c>
    </row>
    <row r="930" spans="2:47" s="1" customFormat="1">
      <c r="B930" s="29"/>
      <c r="D930" s="145" t="s">
        <v>223</v>
      </c>
      <c r="F930" s="170" t="s">
        <v>150</v>
      </c>
      <c r="H930" s="171">
        <v>0</v>
      </c>
      <c r="M930" s="29"/>
      <c r="N930" s="169"/>
      <c r="X930" s="53"/>
      <c r="AU930" s="17" t="s">
        <v>86</v>
      </c>
    </row>
    <row r="931" spans="2:47" s="1" customFormat="1">
      <c r="B931" s="29"/>
      <c r="D931" s="145" t="s">
        <v>223</v>
      </c>
      <c r="F931" s="170" t="s">
        <v>771</v>
      </c>
      <c r="H931" s="171">
        <v>42.847999999999999</v>
      </c>
      <c r="M931" s="29"/>
      <c r="N931" s="169"/>
      <c r="X931" s="53"/>
      <c r="AU931" s="17" t="s">
        <v>86</v>
      </c>
    </row>
    <row r="932" spans="2:47" s="1" customFormat="1">
      <c r="B932" s="29"/>
      <c r="D932" s="145" t="s">
        <v>223</v>
      </c>
      <c r="F932" s="170" t="s">
        <v>152</v>
      </c>
      <c r="H932" s="171">
        <v>0</v>
      </c>
      <c r="M932" s="29"/>
      <c r="N932" s="169"/>
      <c r="X932" s="53"/>
      <c r="AU932" s="17" t="s">
        <v>86</v>
      </c>
    </row>
    <row r="933" spans="2:47" s="1" customFormat="1">
      <c r="B933" s="29"/>
      <c r="D933" s="145" t="s">
        <v>223</v>
      </c>
      <c r="F933" s="170" t="s">
        <v>772</v>
      </c>
      <c r="H933" s="171">
        <v>27.373000000000001</v>
      </c>
      <c r="M933" s="29"/>
      <c r="N933" s="169"/>
      <c r="X933" s="53"/>
      <c r="AU933" s="17" t="s">
        <v>86</v>
      </c>
    </row>
    <row r="934" spans="2:47" s="1" customFormat="1">
      <c r="B934" s="29"/>
      <c r="D934" s="145" t="s">
        <v>223</v>
      </c>
      <c r="F934" s="170" t="s">
        <v>154</v>
      </c>
      <c r="H934" s="171">
        <v>0</v>
      </c>
      <c r="M934" s="29"/>
      <c r="N934" s="169"/>
      <c r="X934" s="53"/>
      <c r="AU934" s="17" t="s">
        <v>86</v>
      </c>
    </row>
    <row r="935" spans="2:47" s="1" customFormat="1">
      <c r="B935" s="29"/>
      <c r="D935" s="145" t="s">
        <v>223</v>
      </c>
      <c r="F935" s="170" t="s">
        <v>773</v>
      </c>
      <c r="H935" s="171">
        <v>45.898000000000003</v>
      </c>
      <c r="M935" s="29"/>
      <c r="N935" s="169"/>
      <c r="X935" s="53"/>
      <c r="AU935" s="17" t="s">
        <v>86</v>
      </c>
    </row>
    <row r="936" spans="2:47" s="1" customFormat="1">
      <c r="B936" s="29"/>
      <c r="D936" s="145" t="s">
        <v>223</v>
      </c>
      <c r="F936" s="170" t="s">
        <v>158</v>
      </c>
      <c r="H936" s="171">
        <v>144.39500000000001</v>
      </c>
      <c r="M936" s="29"/>
      <c r="N936" s="169"/>
      <c r="X936" s="53"/>
      <c r="AU936" s="17" t="s">
        <v>86</v>
      </c>
    </row>
    <row r="937" spans="2:47" s="1" customFormat="1">
      <c r="B937" s="29"/>
      <c r="D937" s="145" t="s">
        <v>223</v>
      </c>
      <c r="F937" s="168" t="s">
        <v>774</v>
      </c>
      <c r="M937" s="29"/>
      <c r="N937" s="169"/>
      <c r="X937" s="53"/>
      <c r="AU937" s="17" t="s">
        <v>86</v>
      </c>
    </row>
    <row r="938" spans="2:47" s="1" customFormat="1">
      <c r="B938" s="29"/>
      <c r="D938" s="145" t="s">
        <v>223</v>
      </c>
      <c r="F938" s="170" t="s">
        <v>733</v>
      </c>
      <c r="H938" s="171">
        <v>0</v>
      </c>
      <c r="M938" s="29"/>
      <c r="N938" s="169"/>
      <c r="X938" s="53"/>
      <c r="AU938" s="17" t="s">
        <v>86</v>
      </c>
    </row>
    <row r="939" spans="2:47" s="1" customFormat="1">
      <c r="B939" s="29"/>
      <c r="D939" s="145" t="s">
        <v>223</v>
      </c>
      <c r="F939" s="170" t="s">
        <v>147</v>
      </c>
      <c r="H939" s="171">
        <v>0</v>
      </c>
      <c r="M939" s="29"/>
      <c r="N939" s="169"/>
      <c r="X939" s="53"/>
      <c r="AU939" s="17" t="s">
        <v>86</v>
      </c>
    </row>
    <row r="940" spans="2:47" s="1" customFormat="1">
      <c r="B940" s="29"/>
      <c r="D940" s="145" t="s">
        <v>223</v>
      </c>
      <c r="F940" s="170" t="s">
        <v>775</v>
      </c>
      <c r="H940" s="171">
        <v>10.561</v>
      </c>
      <c r="M940" s="29"/>
      <c r="N940" s="169"/>
      <c r="X940" s="53"/>
      <c r="AU940" s="17" t="s">
        <v>86</v>
      </c>
    </row>
    <row r="941" spans="2:47" s="1" customFormat="1">
      <c r="B941" s="29"/>
      <c r="D941" s="145" t="s">
        <v>223</v>
      </c>
      <c r="F941" s="170" t="s">
        <v>150</v>
      </c>
      <c r="H941" s="171">
        <v>0</v>
      </c>
      <c r="M941" s="29"/>
      <c r="N941" s="169"/>
      <c r="X941" s="53"/>
      <c r="AU941" s="17" t="s">
        <v>86</v>
      </c>
    </row>
    <row r="942" spans="2:47" s="1" customFormat="1">
      <c r="B942" s="29"/>
      <c r="D942" s="145" t="s">
        <v>223</v>
      </c>
      <c r="F942" s="170" t="s">
        <v>776</v>
      </c>
      <c r="H942" s="171">
        <v>20.463999999999999</v>
      </c>
      <c r="M942" s="29"/>
      <c r="N942" s="169"/>
      <c r="X942" s="53"/>
      <c r="AU942" s="17" t="s">
        <v>86</v>
      </c>
    </row>
    <row r="943" spans="2:47" s="1" customFormat="1">
      <c r="B943" s="29"/>
      <c r="D943" s="145" t="s">
        <v>223</v>
      </c>
      <c r="F943" s="170" t="s">
        <v>152</v>
      </c>
      <c r="H943" s="171">
        <v>0</v>
      </c>
      <c r="M943" s="29"/>
      <c r="N943" s="169"/>
      <c r="X943" s="53"/>
      <c r="AU943" s="17" t="s">
        <v>86</v>
      </c>
    </row>
    <row r="944" spans="2:47" s="1" customFormat="1">
      <c r="B944" s="29"/>
      <c r="D944" s="145" t="s">
        <v>223</v>
      </c>
      <c r="F944" s="170" t="s">
        <v>777</v>
      </c>
      <c r="H944" s="171">
        <v>10.451000000000001</v>
      </c>
      <c r="M944" s="29"/>
      <c r="N944" s="169"/>
      <c r="X944" s="53"/>
      <c r="AU944" s="17" t="s">
        <v>86</v>
      </c>
    </row>
    <row r="945" spans="2:47" s="1" customFormat="1">
      <c r="B945" s="29"/>
      <c r="D945" s="145" t="s">
        <v>223</v>
      </c>
      <c r="F945" s="170" t="s">
        <v>154</v>
      </c>
      <c r="H945" s="171">
        <v>0</v>
      </c>
      <c r="M945" s="29"/>
      <c r="N945" s="169"/>
      <c r="X945" s="53"/>
      <c r="AU945" s="17" t="s">
        <v>86</v>
      </c>
    </row>
    <row r="946" spans="2:47" s="1" customFormat="1">
      <c r="B946" s="29"/>
      <c r="D946" s="145" t="s">
        <v>223</v>
      </c>
      <c r="F946" s="170" t="s">
        <v>778</v>
      </c>
      <c r="H946" s="171">
        <v>14.025</v>
      </c>
      <c r="M946" s="29"/>
      <c r="N946" s="169"/>
      <c r="X946" s="53"/>
      <c r="AU946" s="17" t="s">
        <v>86</v>
      </c>
    </row>
    <row r="947" spans="2:47" s="1" customFormat="1">
      <c r="B947" s="29"/>
      <c r="D947" s="145" t="s">
        <v>223</v>
      </c>
      <c r="F947" s="170" t="s">
        <v>158</v>
      </c>
      <c r="H947" s="171">
        <v>55.500999999999998</v>
      </c>
      <c r="M947" s="29"/>
      <c r="N947" s="169"/>
      <c r="X947" s="53"/>
      <c r="AU947" s="17" t="s">
        <v>86</v>
      </c>
    </row>
    <row r="948" spans="2:47" s="1" customFormat="1">
      <c r="B948" s="29"/>
      <c r="D948" s="145" t="s">
        <v>223</v>
      </c>
      <c r="F948" s="168" t="s">
        <v>779</v>
      </c>
      <c r="M948" s="29"/>
      <c r="N948" s="169"/>
      <c r="X948" s="53"/>
      <c r="AU948" s="17" t="s">
        <v>86</v>
      </c>
    </row>
    <row r="949" spans="2:47" s="1" customFormat="1">
      <c r="B949" s="29"/>
      <c r="D949" s="145" t="s">
        <v>223</v>
      </c>
      <c r="F949" s="170" t="s">
        <v>733</v>
      </c>
      <c r="H949" s="171">
        <v>0</v>
      </c>
      <c r="M949" s="29"/>
      <c r="N949" s="169"/>
      <c r="X949" s="53"/>
      <c r="AU949" s="17" t="s">
        <v>86</v>
      </c>
    </row>
    <row r="950" spans="2:47" s="1" customFormat="1">
      <c r="B950" s="29"/>
      <c r="D950" s="145" t="s">
        <v>223</v>
      </c>
      <c r="F950" s="170" t="s">
        <v>147</v>
      </c>
      <c r="H950" s="171">
        <v>0</v>
      </c>
      <c r="M950" s="29"/>
      <c r="N950" s="169"/>
      <c r="X950" s="53"/>
      <c r="AU950" s="17" t="s">
        <v>86</v>
      </c>
    </row>
    <row r="951" spans="2:47" s="1" customFormat="1">
      <c r="B951" s="29"/>
      <c r="D951" s="145" t="s">
        <v>223</v>
      </c>
      <c r="F951" s="170" t="s">
        <v>76</v>
      </c>
      <c r="H951" s="171">
        <v>0</v>
      </c>
      <c r="M951" s="29"/>
      <c r="N951" s="169"/>
      <c r="X951" s="53"/>
      <c r="AU951" s="17" t="s">
        <v>86</v>
      </c>
    </row>
    <row r="952" spans="2:47" s="1" customFormat="1">
      <c r="B952" s="29"/>
      <c r="D952" s="145" t="s">
        <v>223</v>
      </c>
      <c r="F952" s="170" t="s">
        <v>150</v>
      </c>
      <c r="H952" s="171">
        <v>0</v>
      </c>
      <c r="M952" s="29"/>
      <c r="N952" s="169"/>
      <c r="X952" s="53"/>
      <c r="AU952" s="17" t="s">
        <v>86</v>
      </c>
    </row>
    <row r="953" spans="2:47" s="1" customFormat="1">
      <c r="B953" s="29"/>
      <c r="D953" s="145" t="s">
        <v>223</v>
      </c>
      <c r="F953" s="170" t="s">
        <v>76</v>
      </c>
      <c r="H953" s="171">
        <v>0</v>
      </c>
      <c r="M953" s="29"/>
      <c r="N953" s="169"/>
      <c r="X953" s="53"/>
      <c r="AU953" s="17" t="s">
        <v>86</v>
      </c>
    </row>
    <row r="954" spans="2:47" s="1" customFormat="1">
      <c r="B954" s="29"/>
      <c r="D954" s="145" t="s">
        <v>223</v>
      </c>
      <c r="F954" s="170" t="s">
        <v>152</v>
      </c>
      <c r="H954" s="171">
        <v>0</v>
      </c>
      <c r="M954" s="29"/>
      <c r="N954" s="169"/>
      <c r="X954" s="53"/>
      <c r="AU954" s="17" t="s">
        <v>86</v>
      </c>
    </row>
    <row r="955" spans="2:47" s="1" customFormat="1">
      <c r="B955" s="29"/>
      <c r="D955" s="145" t="s">
        <v>223</v>
      </c>
      <c r="F955" s="170" t="s">
        <v>648</v>
      </c>
      <c r="H955" s="171">
        <v>4.9050000000000002</v>
      </c>
      <c r="M955" s="29"/>
      <c r="N955" s="169"/>
      <c r="X955" s="53"/>
      <c r="AU955" s="17" t="s">
        <v>86</v>
      </c>
    </row>
    <row r="956" spans="2:47" s="1" customFormat="1">
      <c r="B956" s="29"/>
      <c r="D956" s="145" t="s">
        <v>223</v>
      </c>
      <c r="F956" s="170" t="s">
        <v>154</v>
      </c>
      <c r="H956" s="171">
        <v>0</v>
      </c>
      <c r="M956" s="29"/>
      <c r="N956" s="169"/>
      <c r="X956" s="53"/>
      <c r="AU956" s="17" t="s">
        <v>86</v>
      </c>
    </row>
    <row r="957" spans="2:47" s="1" customFormat="1">
      <c r="B957" s="29"/>
      <c r="D957" s="145" t="s">
        <v>223</v>
      </c>
      <c r="F957" s="170" t="s">
        <v>76</v>
      </c>
      <c r="H957" s="171">
        <v>0</v>
      </c>
      <c r="M957" s="29"/>
      <c r="N957" s="169"/>
      <c r="X957" s="53"/>
      <c r="AU957" s="17" t="s">
        <v>86</v>
      </c>
    </row>
    <row r="958" spans="2:47" s="1" customFormat="1">
      <c r="B958" s="29"/>
      <c r="D958" s="145" t="s">
        <v>223</v>
      </c>
      <c r="F958" s="170" t="s">
        <v>158</v>
      </c>
      <c r="H958" s="171">
        <v>4.9050000000000002</v>
      </c>
      <c r="M958" s="29"/>
      <c r="N958" s="169"/>
      <c r="X958" s="53"/>
      <c r="AU958" s="17" t="s">
        <v>86</v>
      </c>
    </row>
    <row r="959" spans="2:47" s="1" customFormat="1">
      <c r="B959" s="29"/>
      <c r="D959" s="145" t="s">
        <v>223</v>
      </c>
      <c r="F959" s="168" t="s">
        <v>780</v>
      </c>
      <c r="M959" s="29"/>
      <c r="N959" s="169"/>
      <c r="X959" s="53"/>
      <c r="AU959" s="17" t="s">
        <v>86</v>
      </c>
    </row>
    <row r="960" spans="2:47" s="1" customFormat="1">
      <c r="B960" s="29"/>
      <c r="D960" s="145" t="s">
        <v>223</v>
      </c>
      <c r="F960" s="170" t="s">
        <v>733</v>
      </c>
      <c r="H960" s="171">
        <v>0</v>
      </c>
      <c r="M960" s="29"/>
      <c r="N960" s="169"/>
      <c r="X960" s="53"/>
      <c r="AU960" s="17" t="s">
        <v>86</v>
      </c>
    </row>
    <row r="961" spans="2:47" s="1" customFormat="1">
      <c r="B961" s="29"/>
      <c r="D961" s="145" t="s">
        <v>223</v>
      </c>
      <c r="F961" s="170" t="s">
        <v>147</v>
      </c>
      <c r="H961" s="171">
        <v>0</v>
      </c>
      <c r="M961" s="29"/>
      <c r="N961" s="169"/>
      <c r="X961" s="53"/>
      <c r="AU961" s="17" t="s">
        <v>86</v>
      </c>
    </row>
    <row r="962" spans="2:47" s="1" customFormat="1">
      <c r="B962" s="29"/>
      <c r="D962" s="145" t="s">
        <v>223</v>
      </c>
      <c r="F962" s="170" t="s">
        <v>76</v>
      </c>
      <c r="H962" s="171">
        <v>0</v>
      </c>
      <c r="M962" s="29"/>
      <c r="N962" s="169"/>
      <c r="X962" s="53"/>
      <c r="AU962" s="17" t="s">
        <v>86</v>
      </c>
    </row>
    <row r="963" spans="2:47" s="1" customFormat="1">
      <c r="B963" s="29"/>
      <c r="D963" s="145" t="s">
        <v>223</v>
      </c>
      <c r="F963" s="170" t="s">
        <v>150</v>
      </c>
      <c r="H963" s="171">
        <v>0</v>
      </c>
      <c r="M963" s="29"/>
      <c r="N963" s="169"/>
      <c r="X963" s="53"/>
      <c r="AU963" s="17" t="s">
        <v>86</v>
      </c>
    </row>
    <row r="964" spans="2:47" s="1" customFormat="1">
      <c r="B964" s="29"/>
      <c r="D964" s="145" t="s">
        <v>223</v>
      </c>
      <c r="F964" s="170" t="s">
        <v>651</v>
      </c>
      <c r="H964" s="171">
        <v>4.5590000000000002</v>
      </c>
      <c r="M964" s="29"/>
      <c r="N964" s="169"/>
      <c r="X964" s="53"/>
      <c r="AU964" s="17" t="s">
        <v>86</v>
      </c>
    </row>
    <row r="965" spans="2:47" s="1" customFormat="1">
      <c r="B965" s="29"/>
      <c r="D965" s="145" t="s">
        <v>223</v>
      </c>
      <c r="F965" s="170" t="s">
        <v>152</v>
      </c>
      <c r="H965" s="171">
        <v>0</v>
      </c>
      <c r="M965" s="29"/>
      <c r="N965" s="169"/>
      <c r="X965" s="53"/>
      <c r="AU965" s="17" t="s">
        <v>86</v>
      </c>
    </row>
    <row r="966" spans="2:47" s="1" customFormat="1">
      <c r="B966" s="29"/>
      <c r="D966" s="145" t="s">
        <v>223</v>
      </c>
      <c r="F966" s="170" t="s">
        <v>76</v>
      </c>
      <c r="H966" s="171">
        <v>0</v>
      </c>
      <c r="M966" s="29"/>
      <c r="N966" s="169"/>
      <c r="X966" s="53"/>
      <c r="AU966" s="17" t="s">
        <v>86</v>
      </c>
    </row>
    <row r="967" spans="2:47" s="1" customFormat="1">
      <c r="B967" s="29"/>
      <c r="D967" s="145" t="s">
        <v>223</v>
      </c>
      <c r="F967" s="170" t="s">
        <v>154</v>
      </c>
      <c r="H967" s="171">
        <v>0</v>
      </c>
      <c r="M967" s="29"/>
      <c r="N967" s="169"/>
      <c r="X967" s="53"/>
      <c r="AU967" s="17" t="s">
        <v>86</v>
      </c>
    </row>
    <row r="968" spans="2:47" s="1" customFormat="1">
      <c r="B968" s="29"/>
      <c r="D968" s="145" t="s">
        <v>223</v>
      </c>
      <c r="F968" s="170" t="s">
        <v>76</v>
      </c>
      <c r="H968" s="171">
        <v>0</v>
      </c>
      <c r="M968" s="29"/>
      <c r="N968" s="169"/>
      <c r="X968" s="53"/>
      <c r="AU968" s="17" t="s">
        <v>86</v>
      </c>
    </row>
    <row r="969" spans="2:47" s="1" customFormat="1">
      <c r="B969" s="29"/>
      <c r="D969" s="145" t="s">
        <v>223</v>
      </c>
      <c r="F969" s="170" t="s">
        <v>158</v>
      </c>
      <c r="H969" s="171">
        <v>4.5590000000000002</v>
      </c>
      <c r="M969" s="29"/>
      <c r="N969" s="169"/>
      <c r="X969" s="53"/>
      <c r="AU969" s="17" t="s">
        <v>86</v>
      </c>
    </row>
    <row r="970" spans="2:47" s="1" customFormat="1">
      <c r="B970" s="29"/>
      <c r="D970" s="145" t="s">
        <v>223</v>
      </c>
      <c r="F970" s="168" t="s">
        <v>782</v>
      </c>
      <c r="M970" s="29"/>
      <c r="N970" s="169"/>
      <c r="X970" s="53"/>
      <c r="AU970" s="17" t="s">
        <v>86</v>
      </c>
    </row>
    <row r="971" spans="2:47" s="1" customFormat="1">
      <c r="B971" s="29"/>
      <c r="D971" s="145" t="s">
        <v>223</v>
      </c>
      <c r="F971" s="170" t="s">
        <v>733</v>
      </c>
      <c r="H971" s="171">
        <v>0</v>
      </c>
      <c r="M971" s="29"/>
      <c r="N971" s="169"/>
      <c r="X971" s="53"/>
      <c r="AU971" s="17" t="s">
        <v>86</v>
      </c>
    </row>
    <row r="972" spans="2:47" s="1" customFormat="1">
      <c r="B972" s="29"/>
      <c r="D972" s="145" t="s">
        <v>223</v>
      </c>
      <c r="F972" s="170" t="s">
        <v>147</v>
      </c>
      <c r="H972" s="171">
        <v>0</v>
      </c>
      <c r="M972" s="29"/>
      <c r="N972" s="169"/>
      <c r="X972" s="53"/>
      <c r="AU972" s="17" t="s">
        <v>86</v>
      </c>
    </row>
    <row r="973" spans="2:47" s="1" customFormat="1">
      <c r="B973" s="29"/>
      <c r="D973" s="145" t="s">
        <v>223</v>
      </c>
      <c r="F973" s="170" t="s">
        <v>76</v>
      </c>
      <c r="H973" s="171">
        <v>0</v>
      </c>
      <c r="M973" s="29"/>
      <c r="N973" s="169"/>
      <c r="X973" s="53"/>
      <c r="AU973" s="17" t="s">
        <v>86</v>
      </c>
    </row>
    <row r="974" spans="2:47" s="1" customFormat="1">
      <c r="B974" s="29"/>
      <c r="D974" s="145" t="s">
        <v>223</v>
      </c>
      <c r="F974" s="170" t="s">
        <v>150</v>
      </c>
      <c r="H974" s="171">
        <v>0</v>
      </c>
      <c r="M974" s="29"/>
      <c r="N974" s="169"/>
      <c r="X974" s="53"/>
      <c r="AU974" s="17" t="s">
        <v>86</v>
      </c>
    </row>
    <row r="975" spans="2:47" s="1" customFormat="1">
      <c r="B975" s="29"/>
      <c r="D975" s="145" t="s">
        <v>223</v>
      </c>
      <c r="F975" s="170" t="s">
        <v>76</v>
      </c>
      <c r="H975" s="171">
        <v>0</v>
      </c>
      <c r="M975" s="29"/>
      <c r="N975" s="169"/>
      <c r="X975" s="53"/>
      <c r="AU975" s="17" t="s">
        <v>86</v>
      </c>
    </row>
    <row r="976" spans="2:47" s="1" customFormat="1">
      <c r="B976" s="29"/>
      <c r="D976" s="145" t="s">
        <v>223</v>
      </c>
      <c r="F976" s="170" t="s">
        <v>152</v>
      </c>
      <c r="H976" s="171">
        <v>0</v>
      </c>
      <c r="M976" s="29"/>
      <c r="N976" s="169"/>
      <c r="X976" s="53"/>
      <c r="AU976" s="17" t="s">
        <v>86</v>
      </c>
    </row>
    <row r="977" spans="2:65" s="1" customFormat="1">
      <c r="B977" s="29"/>
      <c r="D977" s="145" t="s">
        <v>223</v>
      </c>
      <c r="F977" s="170" t="s">
        <v>725</v>
      </c>
      <c r="H977" s="171">
        <v>5.6980000000000004</v>
      </c>
      <c r="M977" s="29"/>
      <c r="N977" s="169"/>
      <c r="X977" s="53"/>
      <c r="AU977" s="17" t="s">
        <v>86</v>
      </c>
    </row>
    <row r="978" spans="2:65" s="1" customFormat="1">
      <c r="B978" s="29"/>
      <c r="D978" s="145" t="s">
        <v>223</v>
      </c>
      <c r="F978" s="170" t="s">
        <v>154</v>
      </c>
      <c r="H978" s="171">
        <v>0</v>
      </c>
      <c r="M978" s="29"/>
      <c r="N978" s="169"/>
      <c r="X978" s="53"/>
      <c r="AU978" s="17" t="s">
        <v>86</v>
      </c>
    </row>
    <row r="979" spans="2:65" s="1" customFormat="1">
      <c r="B979" s="29"/>
      <c r="D979" s="145" t="s">
        <v>223</v>
      </c>
      <c r="F979" s="170" t="s">
        <v>76</v>
      </c>
      <c r="H979" s="171">
        <v>0</v>
      </c>
      <c r="M979" s="29"/>
      <c r="N979" s="169"/>
      <c r="X979" s="53"/>
      <c r="AU979" s="17" t="s">
        <v>86</v>
      </c>
    </row>
    <row r="980" spans="2:65" s="1" customFormat="1">
      <c r="B980" s="29"/>
      <c r="D980" s="145" t="s">
        <v>223</v>
      </c>
      <c r="F980" s="170" t="s">
        <v>158</v>
      </c>
      <c r="H980" s="171">
        <v>5.6980000000000004</v>
      </c>
      <c r="M980" s="29"/>
      <c r="N980" s="169"/>
      <c r="X980" s="53"/>
      <c r="AU980" s="17" t="s">
        <v>86</v>
      </c>
    </row>
    <row r="981" spans="2:65" s="1" customFormat="1" ht="24.2" customHeight="1">
      <c r="B981" s="29"/>
      <c r="C981" s="131" t="s">
        <v>958</v>
      </c>
      <c r="D981" s="131" t="s">
        <v>139</v>
      </c>
      <c r="E981" s="132" t="s">
        <v>959</v>
      </c>
      <c r="F981" s="133" t="s">
        <v>960</v>
      </c>
      <c r="G981" s="134" t="s">
        <v>286</v>
      </c>
      <c r="H981" s="135">
        <v>212.34</v>
      </c>
      <c r="I981" s="136">
        <v>0</v>
      </c>
      <c r="J981" s="136">
        <v>0</v>
      </c>
      <c r="K981" s="136">
        <f>ROUND(P981*H981,2)</f>
        <v>0</v>
      </c>
      <c r="L981" s="133" t="s">
        <v>143</v>
      </c>
      <c r="M981" s="29"/>
      <c r="N981" s="137" t="s">
        <v>1</v>
      </c>
      <c r="O981" s="138" t="s">
        <v>39</v>
      </c>
      <c r="P981" s="139">
        <f>I981+J981</f>
        <v>0</v>
      </c>
      <c r="Q981" s="139">
        <f>ROUND(I981*H981,2)</f>
        <v>0</v>
      </c>
      <c r="R981" s="139">
        <f>ROUND(J981*H981,2)</f>
        <v>0</v>
      </c>
      <c r="S981" s="140">
        <v>0.23</v>
      </c>
      <c r="T981" s="140">
        <f>S981*H981</f>
        <v>48.838200000000001</v>
      </c>
      <c r="U981" s="140">
        <v>9.7399999999999996E-5</v>
      </c>
      <c r="V981" s="140">
        <f>U981*H981</f>
        <v>2.0681915999999998E-2</v>
      </c>
      <c r="W981" s="140">
        <v>0</v>
      </c>
      <c r="X981" s="141">
        <f>W981*H981</f>
        <v>0</v>
      </c>
      <c r="AR981" s="142" t="s">
        <v>144</v>
      </c>
      <c r="AT981" s="142" t="s">
        <v>139</v>
      </c>
      <c r="AU981" s="142" t="s">
        <v>86</v>
      </c>
      <c r="AY981" s="17" t="s">
        <v>136</v>
      </c>
      <c r="BE981" s="143">
        <f>IF(O981="základní",K981,0)</f>
        <v>0</v>
      </c>
      <c r="BF981" s="143">
        <f>IF(O981="snížená",K981,0)</f>
        <v>0</v>
      </c>
      <c r="BG981" s="143">
        <f>IF(O981="zákl. přenesená",K981,0)</f>
        <v>0</v>
      </c>
      <c r="BH981" s="143">
        <f>IF(O981="sníž. přenesená",K981,0)</f>
        <v>0</v>
      </c>
      <c r="BI981" s="143">
        <f>IF(O981="nulová",K981,0)</f>
        <v>0</v>
      </c>
      <c r="BJ981" s="17" t="s">
        <v>84</v>
      </c>
      <c r="BK981" s="143">
        <f>ROUND(P981*H981,2)</f>
        <v>0</v>
      </c>
      <c r="BL981" s="17" t="s">
        <v>144</v>
      </c>
      <c r="BM981" s="142" t="s">
        <v>961</v>
      </c>
    </row>
    <row r="982" spans="2:65" s="13" customFormat="1">
      <c r="B982" s="150"/>
      <c r="D982" s="145" t="s">
        <v>146</v>
      </c>
      <c r="E982" s="151" t="s">
        <v>1</v>
      </c>
      <c r="F982" s="152" t="s">
        <v>700</v>
      </c>
      <c r="H982" s="153">
        <v>2.9</v>
      </c>
      <c r="M982" s="150"/>
      <c r="N982" s="154"/>
      <c r="X982" s="155"/>
      <c r="AT982" s="151" t="s">
        <v>146</v>
      </c>
      <c r="AU982" s="151" t="s">
        <v>86</v>
      </c>
      <c r="AV982" s="13" t="s">
        <v>86</v>
      </c>
      <c r="AW982" s="13" t="s">
        <v>5</v>
      </c>
      <c r="AX982" s="13" t="s">
        <v>76</v>
      </c>
      <c r="AY982" s="151" t="s">
        <v>136</v>
      </c>
    </row>
    <row r="983" spans="2:65" s="13" customFormat="1">
      <c r="B983" s="150"/>
      <c r="D983" s="145" t="s">
        <v>146</v>
      </c>
      <c r="E983" s="151" t="s">
        <v>1</v>
      </c>
      <c r="F983" s="152" t="s">
        <v>697</v>
      </c>
      <c r="H983" s="153">
        <v>103.98</v>
      </c>
      <c r="M983" s="150"/>
      <c r="N983" s="154"/>
      <c r="X983" s="155"/>
      <c r="AT983" s="151" t="s">
        <v>146</v>
      </c>
      <c r="AU983" s="151" t="s">
        <v>86</v>
      </c>
      <c r="AV983" s="13" t="s">
        <v>86</v>
      </c>
      <c r="AW983" s="13" t="s">
        <v>5</v>
      </c>
      <c r="AX983" s="13" t="s">
        <v>76</v>
      </c>
      <c r="AY983" s="151" t="s">
        <v>136</v>
      </c>
    </row>
    <row r="984" spans="2:65" s="13" customFormat="1">
      <c r="B984" s="150"/>
      <c r="D984" s="145" t="s">
        <v>146</v>
      </c>
      <c r="E984" s="151" t="s">
        <v>1</v>
      </c>
      <c r="F984" s="152" t="s">
        <v>706</v>
      </c>
      <c r="H984" s="153">
        <v>0.61499999999999999</v>
      </c>
      <c r="M984" s="150"/>
      <c r="N984" s="154"/>
      <c r="X984" s="155"/>
      <c r="AT984" s="151" t="s">
        <v>146</v>
      </c>
      <c r="AU984" s="151" t="s">
        <v>86</v>
      </c>
      <c r="AV984" s="13" t="s">
        <v>86</v>
      </c>
      <c r="AW984" s="13" t="s">
        <v>5</v>
      </c>
      <c r="AX984" s="13" t="s">
        <v>76</v>
      </c>
      <c r="AY984" s="151" t="s">
        <v>136</v>
      </c>
    </row>
    <row r="985" spans="2:65" s="13" customFormat="1">
      <c r="B985" s="150"/>
      <c r="D985" s="145" t="s">
        <v>146</v>
      </c>
      <c r="E985" s="151" t="s">
        <v>1</v>
      </c>
      <c r="F985" s="152" t="s">
        <v>694</v>
      </c>
      <c r="H985" s="153">
        <v>98.218999999999994</v>
      </c>
      <c r="M985" s="150"/>
      <c r="N985" s="154"/>
      <c r="X985" s="155"/>
      <c r="AT985" s="151" t="s">
        <v>146</v>
      </c>
      <c r="AU985" s="151" t="s">
        <v>86</v>
      </c>
      <c r="AV985" s="13" t="s">
        <v>86</v>
      </c>
      <c r="AW985" s="13" t="s">
        <v>5</v>
      </c>
      <c r="AX985" s="13" t="s">
        <v>76</v>
      </c>
      <c r="AY985" s="151" t="s">
        <v>136</v>
      </c>
    </row>
    <row r="986" spans="2:65" s="13" customFormat="1">
      <c r="B986" s="150"/>
      <c r="D986" s="145" t="s">
        <v>146</v>
      </c>
      <c r="E986" s="151" t="s">
        <v>1</v>
      </c>
      <c r="F986" s="152" t="s">
        <v>703</v>
      </c>
      <c r="H986" s="153">
        <v>6.6260000000000003</v>
      </c>
      <c r="M986" s="150"/>
      <c r="N986" s="154"/>
      <c r="X986" s="155"/>
      <c r="AT986" s="151" t="s">
        <v>146</v>
      </c>
      <c r="AU986" s="151" t="s">
        <v>86</v>
      </c>
      <c r="AV986" s="13" t="s">
        <v>86</v>
      </c>
      <c r="AW986" s="13" t="s">
        <v>5</v>
      </c>
      <c r="AX986" s="13" t="s">
        <v>76</v>
      </c>
      <c r="AY986" s="151" t="s">
        <v>136</v>
      </c>
    </row>
    <row r="987" spans="2:65" s="14" customFormat="1">
      <c r="B987" s="156"/>
      <c r="D987" s="145" t="s">
        <v>146</v>
      </c>
      <c r="E987" s="157" t="s">
        <v>1</v>
      </c>
      <c r="F987" s="158" t="s">
        <v>158</v>
      </c>
      <c r="H987" s="159">
        <v>212.34</v>
      </c>
      <c r="M987" s="156"/>
      <c r="N987" s="160"/>
      <c r="X987" s="161"/>
      <c r="AT987" s="157" t="s">
        <v>146</v>
      </c>
      <c r="AU987" s="157" t="s">
        <v>86</v>
      </c>
      <c r="AV987" s="14" t="s">
        <v>144</v>
      </c>
      <c r="AW987" s="14" t="s">
        <v>5</v>
      </c>
      <c r="AX987" s="14" t="s">
        <v>84</v>
      </c>
      <c r="AY987" s="157" t="s">
        <v>136</v>
      </c>
    </row>
    <row r="988" spans="2:65" s="1" customFormat="1">
      <c r="B988" s="29"/>
      <c r="D988" s="145" t="s">
        <v>223</v>
      </c>
      <c r="F988" s="168" t="s">
        <v>962</v>
      </c>
      <c r="M988" s="29"/>
      <c r="N988" s="169"/>
      <c r="X988" s="53"/>
      <c r="AU988" s="17" t="s">
        <v>86</v>
      </c>
    </row>
    <row r="989" spans="2:65" s="1" customFormat="1">
      <c r="B989" s="29"/>
      <c r="D989" s="145" t="s">
        <v>223</v>
      </c>
      <c r="F989" s="170" t="s">
        <v>733</v>
      </c>
      <c r="H989" s="171">
        <v>0</v>
      </c>
      <c r="M989" s="29"/>
      <c r="N989" s="169"/>
      <c r="X989" s="53"/>
      <c r="AU989" s="17" t="s">
        <v>86</v>
      </c>
    </row>
    <row r="990" spans="2:65" s="1" customFormat="1">
      <c r="B990" s="29"/>
      <c r="D990" s="145" t="s">
        <v>223</v>
      </c>
      <c r="F990" s="170" t="s">
        <v>147</v>
      </c>
      <c r="H990" s="171">
        <v>0</v>
      </c>
      <c r="M990" s="29"/>
      <c r="N990" s="169"/>
      <c r="X990" s="53"/>
      <c r="AU990" s="17" t="s">
        <v>86</v>
      </c>
    </row>
    <row r="991" spans="2:65" s="1" customFormat="1">
      <c r="B991" s="29"/>
      <c r="D991" s="145" t="s">
        <v>223</v>
      </c>
      <c r="F991" s="170" t="s">
        <v>76</v>
      </c>
      <c r="H991" s="171">
        <v>0</v>
      </c>
      <c r="M991" s="29"/>
      <c r="N991" s="169"/>
      <c r="X991" s="53"/>
      <c r="AU991" s="17" t="s">
        <v>86</v>
      </c>
    </row>
    <row r="992" spans="2:65" s="1" customFormat="1">
      <c r="B992" s="29"/>
      <c r="D992" s="145" t="s">
        <v>223</v>
      </c>
      <c r="F992" s="170" t="s">
        <v>150</v>
      </c>
      <c r="H992" s="171">
        <v>0</v>
      </c>
      <c r="M992" s="29"/>
      <c r="N992" s="169"/>
      <c r="X992" s="53"/>
      <c r="AU992" s="17" t="s">
        <v>86</v>
      </c>
    </row>
    <row r="993" spans="2:47" s="1" customFormat="1">
      <c r="B993" s="29"/>
      <c r="D993" s="145" t="s">
        <v>223</v>
      </c>
      <c r="F993" s="170" t="s">
        <v>702</v>
      </c>
      <c r="H993" s="171">
        <v>2.9</v>
      </c>
      <c r="M993" s="29"/>
      <c r="N993" s="169"/>
      <c r="X993" s="53"/>
      <c r="AU993" s="17" t="s">
        <v>86</v>
      </c>
    </row>
    <row r="994" spans="2:47" s="1" customFormat="1">
      <c r="B994" s="29"/>
      <c r="D994" s="145" t="s">
        <v>223</v>
      </c>
      <c r="F994" s="170" t="s">
        <v>152</v>
      </c>
      <c r="H994" s="171">
        <v>0</v>
      </c>
      <c r="M994" s="29"/>
      <c r="N994" s="169"/>
      <c r="X994" s="53"/>
      <c r="AU994" s="17" t="s">
        <v>86</v>
      </c>
    </row>
    <row r="995" spans="2:47" s="1" customFormat="1">
      <c r="B995" s="29"/>
      <c r="D995" s="145" t="s">
        <v>223</v>
      </c>
      <c r="F995" s="170" t="s">
        <v>76</v>
      </c>
      <c r="H995" s="171">
        <v>0</v>
      </c>
      <c r="M995" s="29"/>
      <c r="N995" s="169"/>
      <c r="X995" s="53"/>
      <c r="AU995" s="17" t="s">
        <v>86</v>
      </c>
    </row>
    <row r="996" spans="2:47" s="1" customFormat="1">
      <c r="B996" s="29"/>
      <c r="D996" s="145" t="s">
        <v>223</v>
      </c>
      <c r="F996" s="170" t="s">
        <v>154</v>
      </c>
      <c r="H996" s="171">
        <v>0</v>
      </c>
      <c r="M996" s="29"/>
      <c r="N996" s="169"/>
      <c r="X996" s="53"/>
      <c r="AU996" s="17" t="s">
        <v>86</v>
      </c>
    </row>
    <row r="997" spans="2:47" s="1" customFormat="1">
      <c r="B997" s="29"/>
      <c r="D997" s="145" t="s">
        <v>223</v>
      </c>
      <c r="F997" s="170" t="s">
        <v>76</v>
      </c>
      <c r="H997" s="171">
        <v>0</v>
      </c>
      <c r="M997" s="29"/>
      <c r="N997" s="169"/>
      <c r="X997" s="53"/>
      <c r="AU997" s="17" t="s">
        <v>86</v>
      </c>
    </row>
    <row r="998" spans="2:47" s="1" customFormat="1">
      <c r="B998" s="29"/>
      <c r="D998" s="145" t="s">
        <v>223</v>
      </c>
      <c r="F998" s="170" t="s">
        <v>158</v>
      </c>
      <c r="H998" s="171">
        <v>2.9</v>
      </c>
      <c r="M998" s="29"/>
      <c r="N998" s="169"/>
      <c r="X998" s="53"/>
      <c r="AU998" s="17" t="s">
        <v>86</v>
      </c>
    </row>
    <row r="999" spans="2:47" s="1" customFormat="1">
      <c r="B999" s="29"/>
      <c r="D999" s="145" t="s">
        <v>223</v>
      </c>
      <c r="F999" s="168" t="s">
        <v>963</v>
      </c>
      <c r="M999" s="29"/>
      <c r="N999" s="169"/>
      <c r="X999" s="53"/>
      <c r="AU999" s="17" t="s">
        <v>86</v>
      </c>
    </row>
    <row r="1000" spans="2:47" s="1" customFormat="1">
      <c r="B1000" s="29"/>
      <c r="D1000" s="145" t="s">
        <v>223</v>
      </c>
      <c r="F1000" s="170" t="s">
        <v>733</v>
      </c>
      <c r="H1000" s="171">
        <v>0</v>
      </c>
      <c r="M1000" s="29"/>
      <c r="N1000" s="169"/>
      <c r="X1000" s="53"/>
      <c r="AU1000" s="17" t="s">
        <v>86</v>
      </c>
    </row>
    <row r="1001" spans="2:47" s="1" customFormat="1">
      <c r="B1001" s="29"/>
      <c r="D1001" s="145" t="s">
        <v>223</v>
      </c>
      <c r="F1001" s="170" t="s">
        <v>147</v>
      </c>
      <c r="H1001" s="171">
        <v>0</v>
      </c>
      <c r="M1001" s="29"/>
      <c r="N1001" s="169"/>
      <c r="X1001" s="53"/>
      <c r="AU1001" s="17" t="s">
        <v>86</v>
      </c>
    </row>
    <row r="1002" spans="2:47" s="1" customFormat="1">
      <c r="B1002" s="29"/>
      <c r="D1002" s="145" t="s">
        <v>223</v>
      </c>
      <c r="F1002" s="170" t="s">
        <v>811</v>
      </c>
      <c r="H1002" s="171">
        <v>19.22</v>
      </c>
      <c r="M1002" s="29"/>
      <c r="N1002" s="169"/>
      <c r="X1002" s="53"/>
      <c r="AU1002" s="17" t="s">
        <v>86</v>
      </c>
    </row>
    <row r="1003" spans="2:47" s="1" customFormat="1">
      <c r="B1003" s="29"/>
      <c r="D1003" s="145" t="s">
        <v>223</v>
      </c>
      <c r="F1003" s="170" t="s">
        <v>150</v>
      </c>
      <c r="H1003" s="171">
        <v>0</v>
      </c>
      <c r="M1003" s="29"/>
      <c r="N1003" s="169"/>
      <c r="X1003" s="53"/>
      <c r="AU1003" s="17" t="s">
        <v>86</v>
      </c>
    </row>
    <row r="1004" spans="2:47" s="1" customFormat="1">
      <c r="B1004" s="29"/>
      <c r="D1004" s="145" t="s">
        <v>223</v>
      </c>
      <c r="F1004" s="170" t="s">
        <v>964</v>
      </c>
      <c r="H1004" s="171">
        <v>31.32</v>
      </c>
      <c r="M1004" s="29"/>
      <c r="N1004" s="169"/>
      <c r="X1004" s="53"/>
      <c r="AU1004" s="17" t="s">
        <v>86</v>
      </c>
    </row>
    <row r="1005" spans="2:47" s="1" customFormat="1">
      <c r="B1005" s="29"/>
      <c r="D1005" s="145" t="s">
        <v>223</v>
      </c>
      <c r="F1005" s="170" t="s">
        <v>152</v>
      </c>
      <c r="H1005" s="171">
        <v>0</v>
      </c>
      <c r="M1005" s="29"/>
      <c r="N1005" s="169"/>
      <c r="X1005" s="53"/>
      <c r="AU1005" s="17" t="s">
        <v>86</v>
      </c>
    </row>
    <row r="1006" spans="2:47" s="1" customFormat="1">
      <c r="B1006" s="29"/>
      <c r="D1006" s="145" t="s">
        <v>223</v>
      </c>
      <c r="F1006" s="170" t="s">
        <v>811</v>
      </c>
      <c r="H1006" s="171">
        <v>19.22</v>
      </c>
      <c r="M1006" s="29"/>
      <c r="N1006" s="169"/>
      <c r="X1006" s="53"/>
      <c r="AU1006" s="17" t="s">
        <v>86</v>
      </c>
    </row>
    <row r="1007" spans="2:47" s="1" customFormat="1">
      <c r="B1007" s="29"/>
      <c r="D1007" s="145" t="s">
        <v>223</v>
      </c>
      <c r="F1007" s="170" t="s">
        <v>154</v>
      </c>
      <c r="H1007" s="171">
        <v>0</v>
      </c>
      <c r="M1007" s="29"/>
      <c r="N1007" s="169"/>
      <c r="X1007" s="53"/>
      <c r="AU1007" s="17" t="s">
        <v>86</v>
      </c>
    </row>
    <row r="1008" spans="2:47" s="1" customFormat="1">
      <c r="B1008" s="29"/>
      <c r="D1008" s="145" t="s">
        <v>223</v>
      </c>
      <c r="F1008" s="170" t="s">
        <v>812</v>
      </c>
      <c r="H1008" s="171">
        <v>34.22</v>
      </c>
      <c r="M1008" s="29"/>
      <c r="N1008" s="169"/>
      <c r="X1008" s="53"/>
      <c r="AU1008" s="17" t="s">
        <v>86</v>
      </c>
    </row>
    <row r="1009" spans="2:47" s="1" customFormat="1">
      <c r="B1009" s="29"/>
      <c r="D1009" s="145" t="s">
        <v>223</v>
      </c>
      <c r="F1009" s="170" t="s">
        <v>158</v>
      </c>
      <c r="H1009" s="171">
        <v>103.98</v>
      </c>
      <c r="M1009" s="29"/>
      <c r="N1009" s="169"/>
      <c r="X1009" s="53"/>
      <c r="AU1009" s="17" t="s">
        <v>86</v>
      </c>
    </row>
    <row r="1010" spans="2:47" s="1" customFormat="1">
      <c r="B1010" s="29"/>
      <c r="D1010" s="145" t="s">
        <v>223</v>
      </c>
      <c r="F1010" s="168" t="s">
        <v>965</v>
      </c>
      <c r="M1010" s="29"/>
      <c r="N1010" s="169"/>
      <c r="X1010" s="53"/>
      <c r="AU1010" s="17" t="s">
        <v>86</v>
      </c>
    </row>
    <row r="1011" spans="2:47" s="1" customFormat="1">
      <c r="B1011" s="29"/>
      <c r="D1011" s="145" t="s">
        <v>223</v>
      </c>
      <c r="F1011" s="170" t="s">
        <v>733</v>
      </c>
      <c r="H1011" s="171">
        <v>0</v>
      </c>
      <c r="M1011" s="29"/>
      <c r="N1011" s="169"/>
      <c r="X1011" s="53"/>
      <c r="AU1011" s="17" t="s">
        <v>86</v>
      </c>
    </row>
    <row r="1012" spans="2:47" s="1" customFormat="1">
      <c r="B1012" s="29"/>
      <c r="D1012" s="145" t="s">
        <v>223</v>
      </c>
      <c r="F1012" s="170" t="s">
        <v>147</v>
      </c>
      <c r="H1012" s="171">
        <v>0</v>
      </c>
      <c r="M1012" s="29"/>
      <c r="N1012" s="169"/>
      <c r="X1012" s="53"/>
      <c r="AU1012" s="17" t="s">
        <v>86</v>
      </c>
    </row>
    <row r="1013" spans="2:47" s="1" customFormat="1">
      <c r="B1013" s="29"/>
      <c r="D1013" s="145" t="s">
        <v>223</v>
      </c>
      <c r="F1013" s="170" t="s">
        <v>76</v>
      </c>
      <c r="H1013" s="171">
        <v>0</v>
      </c>
      <c r="M1013" s="29"/>
      <c r="N1013" s="169"/>
      <c r="X1013" s="53"/>
      <c r="AU1013" s="17" t="s">
        <v>86</v>
      </c>
    </row>
    <row r="1014" spans="2:47" s="1" customFormat="1">
      <c r="B1014" s="29"/>
      <c r="D1014" s="145" t="s">
        <v>223</v>
      </c>
      <c r="F1014" s="170" t="s">
        <v>150</v>
      </c>
      <c r="H1014" s="171">
        <v>0</v>
      </c>
      <c r="M1014" s="29"/>
      <c r="N1014" s="169"/>
      <c r="X1014" s="53"/>
      <c r="AU1014" s="17" t="s">
        <v>86</v>
      </c>
    </row>
    <row r="1015" spans="2:47" s="1" customFormat="1">
      <c r="B1015" s="29"/>
      <c r="D1015" s="145" t="s">
        <v>223</v>
      </c>
      <c r="F1015" s="170" t="s">
        <v>76</v>
      </c>
      <c r="H1015" s="171">
        <v>0</v>
      </c>
      <c r="M1015" s="29"/>
      <c r="N1015" s="169"/>
      <c r="X1015" s="53"/>
      <c r="AU1015" s="17" t="s">
        <v>86</v>
      </c>
    </row>
    <row r="1016" spans="2:47" s="1" customFormat="1">
      <c r="B1016" s="29"/>
      <c r="D1016" s="145" t="s">
        <v>223</v>
      </c>
      <c r="F1016" s="170" t="s">
        <v>152</v>
      </c>
      <c r="H1016" s="171">
        <v>0</v>
      </c>
      <c r="M1016" s="29"/>
      <c r="N1016" s="169"/>
      <c r="X1016" s="53"/>
      <c r="AU1016" s="17" t="s">
        <v>86</v>
      </c>
    </row>
    <row r="1017" spans="2:47" s="1" customFormat="1">
      <c r="B1017" s="29"/>
      <c r="D1017" s="145" t="s">
        <v>223</v>
      </c>
      <c r="F1017" s="170" t="s">
        <v>76</v>
      </c>
      <c r="H1017" s="171">
        <v>0</v>
      </c>
      <c r="M1017" s="29"/>
      <c r="N1017" s="169"/>
      <c r="X1017" s="53"/>
      <c r="AU1017" s="17" t="s">
        <v>86</v>
      </c>
    </row>
    <row r="1018" spans="2:47" s="1" customFormat="1">
      <c r="B1018" s="29"/>
      <c r="D1018" s="145" t="s">
        <v>223</v>
      </c>
      <c r="F1018" s="170" t="s">
        <v>154</v>
      </c>
      <c r="H1018" s="171">
        <v>0</v>
      </c>
      <c r="M1018" s="29"/>
      <c r="N1018" s="169"/>
      <c r="X1018" s="53"/>
      <c r="AU1018" s="17" t="s">
        <v>86</v>
      </c>
    </row>
    <row r="1019" spans="2:47" s="1" customFormat="1">
      <c r="B1019" s="29"/>
      <c r="D1019" s="145" t="s">
        <v>223</v>
      </c>
      <c r="F1019" s="170" t="s">
        <v>708</v>
      </c>
      <c r="H1019" s="171">
        <v>0.61499999999999999</v>
      </c>
      <c r="M1019" s="29"/>
      <c r="N1019" s="169"/>
      <c r="X1019" s="53"/>
      <c r="AU1019" s="17" t="s">
        <v>86</v>
      </c>
    </row>
    <row r="1020" spans="2:47" s="1" customFormat="1">
      <c r="B1020" s="29"/>
      <c r="D1020" s="145" t="s">
        <v>223</v>
      </c>
      <c r="F1020" s="170" t="s">
        <v>158</v>
      </c>
      <c r="H1020" s="171">
        <v>0.61499999999999999</v>
      </c>
      <c r="M1020" s="29"/>
      <c r="N1020" s="169"/>
      <c r="X1020" s="53"/>
      <c r="AU1020" s="17" t="s">
        <v>86</v>
      </c>
    </row>
    <row r="1021" spans="2:47" s="1" customFormat="1">
      <c r="B1021" s="29"/>
      <c r="D1021" s="145" t="s">
        <v>223</v>
      </c>
      <c r="F1021" s="168" t="s">
        <v>966</v>
      </c>
      <c r="M1021" s="29"/>
      <c r="N1021" s="169"/>
      <c r="X1021" s="53"/>
      <c r="AU1021" s="17" t="s">
        <v>86</v>
      </c>
    </row>
    <row r="1022" spans="2:47" s="1" customFormat="1">
      <c r="B1022" s="29"/>
      <c r="D1022" s="145" t="s">
        <v>223</v>
      </c>
      <c r="F1022" s="170" t="s">
        <v>733</v>
      </c>
      <c r="H1022" s="171">
        <v>0</v>
      </c>
      <c r="M1022" s="29"/>
      <c r="N1022" s="169"/>
      <c r="X1022" s="53"/>
      <c r="AU1022" s="17" t="s">
        <v>86</v>
      </c>
    </row>
    <row r="1023" spans="2:47" s="1" customFormat="1">
      <c r="B1023" s="29"/>
      <c r="D1023" s="145" t="s">
        <v>223</v>
      </c>
      <c r="F1023" s="170" t="s">
        <v>147</v>
      </c>
      <c r="H1023" s="171">
        <v>0</v>
      </c>
      <c r="M1023" s="29"/>
      <c r="N1023" s="169"/>
      <c r="X1023" s="53"/>
      <c r="AU1023" s="17" t="s">
        <v>86</v>
      </c>
    </row>
    <row r="1024" spans="2:47" s="1" customFormat="1">
      <c r="B1024" s="29"/>
      <c r="D1024" s="145" t="s">
        <v>223</v>
      </c>
      <c r="F1024" s="170" t="s">
        <v>967</v>
      </c>
      <c r="H1024" s="171">
        <v>23.288</v>
      </c>
      <c r="M1024" s="29"/>
      <c r="N1024" s="169"/>
      <c r="X1024" s="53"/>
      <c r="AU1024" s="17" t="s">
        <v>86</v>
      </c>
    </row>
    <row r="1025" spans="2:47" s="1" customFormat="1">
      <c r="B1025" s="29"/>
      <c r="D1025" s="145" t="s">
        <v>223</v>
      </c>
      <c r="F1025" s="170" t="s">
        <v>150</v>
      </c>
      <c r="H1025" s="171">
        <v>0</v>
      </c>
      <c r="M1025" s="29"/>
      <c r="N1025" s="169"/>
      <c r="X1025" s="53"/>
      <c r="AU1025" s="17" t="s">
        <v>86</v>
      </c>
    </row>
    <row r="1026" spans="2:47" s="1" customFormat="1">
      <c r="B1026" s="29"/>
      <c r="D1026" s="145" t="s">
        <v>223</v>
      </c>
      <c r="F1026" s="170" t="s">
        <v>968</v>
      </c>
      <c r="H1026" s="171">
        <v>36.479999999999997</v>
      </c>
      <c r="M1026" s="29"/>
      <c r="N1026" s="169"/>
      <c r="X1026" s="53"/>
      <c r="AU1026" s="17" t="s">
        <v>86</v>
      </c>
    </row>
    <row r="1027" spans="2:47" s="1" customFormat="1">
      <c r="B1027" s="29"/>
      <c r="D1027" s="145" t="s">
        <v>223</v>
      </c>
      <c r="F1027" s="170" t="s">
        <v>152</v>
      </c>
      <c r="H1027" s="171">
        <v>0</v>
      </c>
      <c r="M1027" s="29"/>
      <c r="N1027" s="169"/>
      <c r="X1027" s="53"/>
      <c r="AU1027" s="17" t="s">
        <v>86</v>
      </c>
    </row>
    <row r="1028" spans="2:47" s="1" customFormat="1">
      <c r="B1028" s="29"/>
      <c r="D1028" s="145" t="s">
        <v>223</v>
      </c>
      <c r="F1028" s="170" t="s">
        <v>969</v>
      </c>
      <c r="H1028" s="171">
        <v>3.3759999999999999</v>
      </c>
      <c r="M1028" s="29"/>
      <c r="N1028" s="169"/>
      <c r="X1028" s="53"/>
      <c r="AU1028" s="17" t="s">
        <v>86</v>
      </c>
    </row>
    <row r="1029" spans="2:47" s="1" customFormat="1">
      <c r="B1029" s="29"/>
      <c r="D1029" s="145" t="s">
        <v>223</v>
      </c>
      <c r="F1029" s="170" t="s">
        <v>154</v>
      </c>
      <c r="H1029" s="171">
        <v>0</v>
      </c>
      <c r="M1029" s="29"/>
      <c r="N1029" s="169"/>
      <c r="X1029" s="53"/>
      <c r="AU1029" s="17" t="s">
        <v>86</v>
      </c>
    </row>
    <row r="1030" spans="2:47" s="1" customFormat="1">
      <c r="B1030" s="29"/>
      <c r="D1030" s="145" t="s">
        <v>223</v>
      </c>
      <c r="F1030" s="170" t="s">
        <v>970</v>
      </c>
      <c r="H1030" s="171">
        <v>35.075000000000003</v>
      </c>
      <c r="M1030" s="29"/>
      <c r="N1030" s="169"/>
      <c r="X1030" s="53"/>
      <c r="AU1030" s="17" t="s">
        <v>86</v>
      </c>
    </row>
    <row r="1031" spans="2:47" s="1" customFormat="1">
      <c r="B1031" s="29"/>
      <c r="D1031" s="145" t="s">
        <v>223</v>
      </c>
      <c r="F1031" s="170" t="s">
        <v>158</v>
      </c>
      <c r="H1031" s="171">
        <v>98.218999999999994</v>
      </c>
      <c r="M1031" s="29"/>
      <c r="N1031" s="169"/>
      <c r="X1031" s="53"/>
      <c r="AU1031" s="17" t="s">
        <v>86</v>
      </c>
    </row>
    <row r="1032" spans="2:47" s="1" customFormat="1">
      <c r="B1032" s="29"/>
      <c r="D1032" s="145" t="s">
        <v>223</v>
      </c>
      <c r="F1032" s="168" t="s">
        <v>971</v>
      </c>
      <c r="M1032" s="29"/>
      <c r="N1032" s="169"/>
      <c r="X1032" s="53"/>
      <c r="AU1032" s="17" t="s">
        <v>86</v>
      </c>
    </row>
    <row r="1033" spans="2:47" s="1" customFormat="1">
      <c r="B1033" s="29"/>
      <c r="D1033" s="145" t="s">
        <v>223</v>
      </c>
      <c r="F1033" s="170" t="s">
        <v>733</v>
      </c>
      <c r="H1033" s="171">
        <v>0</v>
      </c>
      <c r="M1033" s="29"/>
      <c r="N1033" s="169"/>
      <c r="X1033" s="53"/>
      <c r="AU1033" s="17" t="s">
        <v>86</v>
      </c>
    </row>
    <row r="1034" spans="2:47" s="1" customFormat="1">
      <c r="B1034" s="29"/>
      <c r="D1034" s="145" t="s">
        <v>223</v>
      </c>
      <c r="F1034" s="170" t="s">
        <v>147</v>
      </c>
      <c r="H1034" s="171">
        <v>0</v>
      </c>
      <c r="M1034" s="29"/>
      <c r="N1034" s="169"/>
      <c r="X1034" s="53"/>
      <c r="AU1034" s="17" t="s">
        <v>86</v>
      </c>
    </row>
    <row r="1035" spans="2:47" s="1" customFormat="1">
      <c r="B1035" s="29"/>
      <c r="D1035" s="145" t="s">
        <v>223</v>
      </c>
      <c r="F1035" s="170" t="s">
        <v>76</v>
      </c>
      <c r="H1035" s="171">
        <v>0</v>
      </c>
      <c r="M1035" s="29"/>
      <c r="N1035" s="169"/>
      <c r="X1035" s="53"/>
      <c r="AU1035" s="17" t="s">
        <v>86</v>
      </c>
    </row>
    <row r="1036" spans="2:47" s="1" customFormat="1">
      <c r="B1036" s="29"/>
      <c r="D1036" s="145" t="s">
        <v>223</v>
      </c>
      <c r="F1036" s="170" t="s">
        <v>150</v>
      </c>
      <c r="H1036" s="171">
        <v>0</v>
      </c>
      <c r="M1036" s="29"/>
      <c r="N1036" s="169"/>
      <c r="X1036" s="53"/>
      <c r="AU1036" s="17" t="s">
        <v>86</v>
      </c>
    </row>
    <row r="1037" spans="2:47" s="1" customFormat="1">
      <c r="B1037" s="29"/>
      <c r="D1037" s="145" t="s">
        <v>223</v>
      </c>
      <c r="F1037" s="170" t="s">
        <v>76</v>
      </c>
      <c r="H1037" s="171">
        <v>0</v>
      </c>
      <c r="M1037" s="29"/>
      <c r="N1037" s="169"/>
      <c r="X1037" s="53"/>
      <c r="AU1037" s="17" t="s">
        <v>86</v>
      </c>
    </row>
    <row r="1038" spans="2:47" s="1" customFormat="1">
      <c r="B1038" s="29"/>
      <c r="D1038" s="145" t="s">
        <v>223</v>
      </c>
      <c r="F1038" s="170" t="s">
        <v>152</v>
      </c>
      <c r="H1038" s="171">
        <v>0</v>
      </c>
      <c r="M1038" s="29"/>
      <c r="N1038" s="169"/>
      <c r="X1038" s="53"/>
      <c r="AU1038" s="17" t="s">
        <v>86</v>
      </c>
    </row>
    <row r="1039" spans="2:47" s="1" customFormat="1">
      <c r="B1039" s="29"/>
      <c r="D1039" s="145" t="s">
        <v>223</v>
      </c>
      <c r="F1039" s="170" t="s">
        <v>705</v>
      </c>
      <c r="H1039" s="171">
        <v>6.6260000000000003</v>
      </c>
      <c r="M1039" s="29"/>
      <c r="N1039" s="169"/>
      <c r="X1039" s="53"/>
      <c r="AU1039" s="17" t="s">
        <v>86</v>
      </c>
    </row>
    <row r="1040" spans="2:47" s="1" customFormat="1">
      <c r="B1040" s="29"/>
      <c r="D1040" s="145" t="s">
        <v>223</v>
      </c>
      <c r="F1040" s="170" t="s">
        <v>154</v>
      </c>
      <c r="H1040" s="171">
        <v>0</v>
      </c>
      <c r="M1040" s="29"/>
      <c r="N1040" s="169"/>
      <c r="X1040" s="53"/>
      <c r="AU1040" s="17" t="s">
        <v>86</v>
      </c>
    </row>
    <row r="1041" spans="2:65" s="1" customFormat="1">
      <c r="B1041" s="29"/>
      <c r="D1041" s="145" t="s">
        <v>223</v>
      </c>
      <c r="F1041" s="170" t="s">
        <v>76</v>
      </c>
      <c r="H1041" s="171">
        <v>0</v>
      </c>
      <c r="M1041" s="29"/>
      <c r="N1041" s="169"/>
      <c r="X1041" s="53"/>
      <c r="AU1041" s="17" t="s">
        <v>86</v>
      </c>
    </row>
    <row r="1042" spans="2:65" s="1" customFormat="1">
      <c r="B1042" s="29"/>
      <c r="D1042" s="145" t="s">
        <v>223</v>
      </c>
      <c r="F1042" s="170" t="s">
        <v>158</v>
      </c>
      <c r="H1042" s="171">
        <v>6.6260000000000003</v>
      </c>
      <c r="M1042" s="29"/>
      <c r="N1042" s="169"/>
      <c r="X1042" s="53"/>
      <c r="AU1042" s="17" t="s">
        <v>86</v>
      </c>
    </row>
    <row r="1043" spans="2:65" s="1" customFormat="1" ht="24.2" customHeight="1">
      <c r="B1043" s="29"/>
      <c r="C1043" s="181" t="s">
        <v>972</v>
      </c>
      <c r="D1043" s="181" t="s">
        <v>494</v>
      </c>
      <c r="E1043" s="182" t="s">
        <v>973</v>
      </c>
      <c r="F1043" s="183" t="s">
        <v>974</v>
      </c>
      <c r="G1043" s="184" t="s">
        <v>286</v>
      </c>
      <c r="H1043" s="185">
        <v>2.9580000000000002</v>
      </c>
      <c r="I1043" s="186">
        <v>0</v>
      </c>
      <c r="J1043" s="187"/>
      <c r="K1043" s="186">
        <f>ROUND(P1043*H1043,2)</f>
        <v>0</v>
      </c>
      <c r="L1043" s="183" t="s">
        <v>1</v>
      </c>
      <c r="M1043" s="188"/>
      <c r="N1043" s="189" t="s">
        <v>1</v>
      </c>
      <c r="O1043" s="138" t="s">
        <v>39</v>
      </c>
      <c r="P1043" s="139">
        <f>I1043+J1043</f>
        <v>0</v>
      </c>
      <c r="Q1043" s="139">
        <f>ROUND(I1043*H1043,2)</f>
        <v>0</v>
      </c>
      <c r="R1043" s="139">
        <f>ROUND(J1043*H1043,2)</f>
        <v>0</v>
      </c>
      <c r="S1043" s="140">
        <v>0</v>
      </c>
      <c r="T1043" s="140">
        <f>S1043*H1043</f>
        <v>0</v>
      </c>
      <c r="U1043" s="140">
        <v>4.4999999999999999E-4</v>
      </c>
      <c r="V1043" s="140">
        <f>U1043*H1043</f>
        <v>1.3311E-3</v>
      </c>
      <c r="W1043" s="140">
        <v>0</v>
      </c>
      <c r="X1043" s="141">
        <f>W1043*H1043</f>
        <v>0</v>
      </c>
      <c r="AR1043" s="142" t="s">
        <v>306</v>
      </c>
      <c r="AT1043" s="142" t="s">
        <v>494</v>
      </c>
      <c r="AU1043" s="142" t="s">
        <v>86</v>
      </c>
      <c r="AY1043" s="17" t="s">
        <v>136</v>
      </c>
      <c r="BE1043" s="143">
        <f>IF(O1043="základní",K1043,0)</f>
        <v>0</v>
      </c>
      <c r="BF1043" s="143">
        <f>IF(O1043="snížená",K1043,0)</f>
        <v>0</v>
      </c>
      <c r="BG1043" s="143">
        <f>IF(O1043="zákl. přenesená",K1043,0)</f>
        <v>0</v>
      </c>
      <c r="BH1043" s="143">
        <f>IF(O1043="sníž. přenesená",K1043,0)</f>
        <v>0</v>
      </c>
      <c r="BI1043" s="143">
        <f>IF(O1043="nulová",K1043,0)</f>
        <v>0</v>
      </c>
      <c r="BJ1043" s="17" t="s">
        <v>84</v>
      </c>
      <c r="BK1043" s="143">
        <f>ROUND(P1043*H1043,2)</f>
        <v>0</v>
      </c>
      <c r="BL1043" s="17" t="s">
        <v>144</v>
      </c>
      <c r="BM1043" s="142" t="s">
        <v>975</v>
      </c>
    </row>
    <row r="1044" spans="2:65" s="13" customFormat="1">
      <c r="B1044" s="150"/>
      <c r="D1044" s="145" t="s">
        <v>146</v>
      </c>
      <c r="E1044" s="151" t="s">
        <v>1</v>
      </c>
      <c r="F1044" s="152" t="s">
        <v>700</v>
      </c>
      <c r="H1044" s="153">
        <v>2.9</v>
      </c>
      <c r="M1044" s="150"/>
      <c r="N1044" s="154"/>
      <c r="X1044" s="155"/>
      <c r="AT1044" s="151" t="s">
        <v>146</v>
      </c>
      <c r="AU1044" s="151" t="s">
        <v>86</v>
      </c>
      <c r="AV1044" s="13" t="s">
        <v>86</v>
      </c>
      <c r="AW1044" s="13" t="s">
        <v>5</v>
      </c>
      <c r="AX1044" s="13" t="s">
        <v>76</v>
      </c>
      <c r="AY1044" s="151" t="s">
        <v>136</v>
      </c>
    </row>
    <row r="1045" spans="2:65" s="14" customFormat="1">
      <c r="B1045" s="156"/>
      <c r="D1045" s="145" t="s">
        <v>146</v>
      </c>
      <c r="E1045" s="157" t="s">
        <v>1</v>
      </c>
      <c r="F1045" s="158" t="s">
        <v>158</v>
      </c>
      <c r="H1045" s="159">
        <v>2.9</v>
      </c>
      <c r="M1045" s="156"/>
      <c r="N1045" s="160"/>
      <c r="X1045" s="161"/>
      <c r="AT1045" s="157" t="s">
        <v>146</v>
      </c>
      <c r="AU1045" s="157" t="s">
        <v>86</v>
      </c>
      <c r="AV1045" s="14" t="s">
        <v>144</v>
      </c>
      <c r="AW1045" s="14" t="s">
        <v>5</v>
      </c>
      <c r="AX1045" s="14" t="s">
        <v>84</v>
      </c>
      <c r="AY1045" s="157" t="s">
        <v>136</v>
      </c>
    </row>
    <row r="1046" spans="2:65" s="1" customFormat="1">
      <c r="B1046" s="29"/>
      <c r="D1046" s="145" t="s">
        <v>223</v>
      </c>
      <c r="F1046" s="168" t="s">
        <v>962</v>
      </c>
      <c r="M1046" s="29"/>
      <c r="N1046" s="169"/>
      <c r="X1046" s="53"/>
      <c r="AU1046" s="17" t="s">
        <v>86</v>
      </c>
    </row>
    <row r="1047" spans="2:65" s="1" customFormat="1">
      <c r="B1047" s="29"/>
      <c r="D1047" s="145" t="s">
        <v>223</v>
      </c>
      <c r="F1047" s="170" t="s">
        <v>733</v>
      </c>
      <c r="H1047" s="171">
        <v>0</v>
      </c>
      <c r="M1047" s="29"/>
      <c r="N1047" s="169"/>
      <c r="X1047" s="53"/>
      <c r="AU1047" s="17" t="s">
        <v>86</v>
      </c>
    </row>
    <row r="1048" spans="2:65" s="1" customFormat="1">
      <c r="B1048" s="29"/>
      <c r="D1048" s="145" t="s">
        <v>223</v>
      </c>
      <c r="F1048" s="170" t="s">
        <v>147</v>
      </c>
      <c r="H1048" s="171">
        <v>0</v>
      </c>
      <c r="M1048" s="29"/>
      <c r="N1048" s="169"/>
      <c r="X1048" s="53"/>
      <c r="AU1048" s="17" t="s">
        <v>86</v>
      </c>
    </row>
    <row r="1049" spans="2:65" s="1" customFormat="1">
      <c r="B1049" s="29"/>
      <c r="D1049" s="145" t="s">
        <v>223</v>
      </c>
      <c r="F1049" s="170" t="s">
        <v>76</v>
      </c>
      <c r="H1049" s="171">
        <v>0</v>
      </c>
      <c r="M1049" s="29"/>
      <c r="N1049" s="169"/>
      <c r="X1049" s="53"/>
      <c r="AU1049" s="17" t="s">
        <v>86</v>
      </c>
    </row>
    <row r="1050" spans="2:65" s="1" customFormat="1">
      <c r="B1050" s="29"/>
      <c r="D1050" s="145" t="s">
        <v>223</v>
      </c>
      <c r="F1050" s="170" t="s">
        <v>150</v>
      </c>
      <c r="H1050" s="171">
        <v>0</v>
      </c>
      <c r="M1050" s="29"/>
      <c r="N1050" s="169"/>
      <c r="X1050" s="53"/>
      <c r="AU1050" s="17" t="s">
        <v>86</v>
      </c>
    </row>
    <row r="1051" spans="2:65" s="1" customFormat="1">
      <c r="B1051" s="29"/>
      <c r="D1051" s="145" t="s">
        <v>223</v>
      </c>
      <c r="F1051" s="170" t="s">
        <v>702</v>
      </c>
      <c r="H1051" s="171">
        <v>2.9</v>
      </c>
      <c r="M1051" s="29"/>
      <c r="N1051" s="169"/>
      <c r="X1051" s="53"/>
      <c r="AU1051" s="17" t="s">
        <v>86</v>
      </c>
    </row>
    <row r="1052" spans="2:65" s="1" customFormat="1">
      <c r="B1052" s="29"/>
      <c r="D1052" s="145" t="s">
        <v>223</v>
      </c>
      <c r="F1052" s="170" t="s">
        <v>152</v>
      </c>
      <c r="H1052" s="171">
        <v>0</v>
      </c>
      <c r="M1052" s="29"/>
      <c r="N1052" s="169"/>
      <c r="X1052" s="53"/>
      <c r="AU1052" s="17" t="s">
        <v>86</v>
      </c>
    </row>
    <row r="1053" spans="2:65" s="1" customFormat="1">
      <c r="B1053" s="29"/>
      <c r="D1053" s="145" t="s">
        <v>223</v>
      </c>
      <c r="F1053" s="170" t="s">
        <v>76</v>
      </c>
      <c r="H1053" s="171">
        <v>0</v>
      </c>
      <c r="M1053" s="29"/>
      <c r="N1053" s="169"/>
      <c r="X1053" s="53"/>
      <c r="AU1053" s="17" t="s">
        <v>86</v>
      </c>
    </row>
    <row r="1054" spans="2:65" s="1" customFormat="1">
      <c r="B1054" s="29"/>
      <c r="D1054" s="145" t="s">
        <v>223</v>
      </c>
      <c r="F1054" s="170" t="s">
        <v>154</v>
      </c>
      <c r="H1054" s="171">
        <v>0</v>
      </c>
      <c r="M1054" s="29"/>
      <c r="N1054" s="169"/>
      <c r="X1054" s="53"/>
      <c r="AU1054" s="17" t="s">
        <v>86</v>
      </c>
    </row>
    <row r="1055" spans="2:65" s="1" customFormat="1">
      <c r="B1055" s="29"/>
      <c r="D1055" s="145" t="s">
        <v>223</v>
      </c>
      <c r="F1055" s="170" t="s">
        <v>76</v>
      </c>
      <c r="H1055" s="171">
        <v>0</v>
      </c>
      <c r="M1055" s="29"/>
      <c r="N1055" s="169"/>
      <c r="X1055" s="53"/>
      <c r="AU1055" s="17" t="s">
        <v>86</v>
      </c>
    </row>
    <row r="1056" spans="2:65" s="1" customFormat="1">
      <c r="B1056" s="29"/>
      <c r="D1056" s="145" t="s">
        <v>223</v>
      </c>
      <c r="F1056" s="170" t="s">
        <v>158</v>
      </c>
      <c r="H1056" s="171">
        <v>2.9</v>
      </c>
      <c r="M1056" s="29"/>
      <c r="N1056" s="169"/>
      <c r="X1056" s="53"/>
      <c r="AU1056" s="17" t="s">
        <v>86</v>
      </c>
    </row>
    <row r="1057" spans="2:65" s="13" customFormat="1">
      <c r="B1057" s="150"/>
      <c r="D1057" s="145" t="s">
        <v>146</v>
      </c>
      <c r="F1057" s="152" t="s">
        <v>976</v>
      </c>
      <c r="H1057" s="153">
        <v>2.9580000000000002</v>
      </c>
      <c r="M1057" s="150"/>
      <c r="N1057" s="154"/>
      <c r="X1057" s="155"/>
      <c r="AT1057" s="151" t="s">
        <v>146</v>
      </c>
      <c r="AU1057" s="151" t="s">
        <v>86</v>
      </c>
      <c r="AV1057" s="13" t="s">
        <v>86</v>
      </c>
      <c r="AW1057" s="13" t="s">
        <v>4</v>
      </c>
      <c r="AX1057" s="13" t="s">
        <v>84</v>
      </c>
      <c r="AY1057" s="151" t="s">
        <v>136</v>
      </c>
    </row>
    <row r="1058" spans="2:65" s="1" customFormat="1" ht="24.2" customHeight="1">
      <c r="B1058" s="29"/>
      <c r="C1058" s="181" t="s">
        <v>977</v>
      </c>
      <c r="D1058" s="181" t="s">
        <v>494</v>
      </c>
      <c r="E1058" s="182" t="s">
        <v>978</v>
      </c>
      <c r="F1058" s="183" t="s">
        <v>979</v>
      </c>
      <c r="G1058" s="184" t="s">
        <v>286</v>
      </c>
      <c r="H1058" s="185">
        <v>106.06</v>
      </c>
      <c r="I1058" s="186">
        <v>0</v>
      </c>
      <c r="J1058" s="187"/>
      <c r="K1058" s="186">
        <f>ROUND(P1058*H1058,2)</f>
        <v>0</v>
      </c>
      <c r="L1058" s="183" t="s">
        <v>143</v>
      </c>
      <c r="M1058" s="188"/>
      <c r="N1058" s="189" t="s">
        <v>1</v>
      </c>
      <c r="O1058" s="138" t="s">
        <v>39</v>
      </c>
      <c r="P1058" s="139">
        <f>I1058+J1058</f>
        <v>0</v>
      </c>
      <c r="Q1058" s="139">
        <f>ROUND(I1058*H1058,2)</f>
        <v>0</v>
      </c>
      <c r="R1058" s="139">
        <f>ROUND(J1058*H1058,2)</f>
        <v>0</v>
      </c>
      <c r="S1058" s="140">
        <v>0</v>
      </c>
      <c r="T1058" s="140">
        <f>S1058*H1058</f>
        <v>0</v>
      </c>
      <c r="U1058" s="140">
        <v>5.5999999999999995E-4</v>
      </c>
      <c r="V1058" s="140">
        <f>U1058*H1058</f>
        <v>5.9393599999999998E-2</v>
      </c>
      <c r="W1058" s="140">
        <v>0</v>
      </c>
      <c r="X1058" s="141">
        <f>W1058*H1058</f>
        <v>0</v>
      </c>
      <c r="AR1058" s="142" t="s">
        <v>306</v>
      </c>
      <c r="AT1058" s="142" t="s">
        <v>494</v>
      </c>
      <c r="AU1058" s="142" t="s">
        <v>86</v>
      </c>
      <c r="AY1058" s="17" t="s">
        <v>136</v>
      </c>
      <c r="BE1058" s="143">
        <f>IF(O1058="základní",K1058,0)</f>
        <v>0</v>
      </c>
      <c r="BF1058" s="143">
        <f>IF(O1058="snížená",K1058,0)</f>
        <v>0</v>
      </c>
      <c r="BG1058" s="143">
        <f>IF(O1058="zákl. přenesená",K1058,0)</f>
        <v>0</v>
      </c>
      <c r="BH1058" s="143">
        <f>IF(O1058="sníž. přenesená",K1058,0)</f>
        <v>0</v>
      </c>
      <c r="BI1058" s="143">
        <f>IF(O1058="nulová",K1058,0)</f>
        <v>0</v>
      </c>
      <c r="BJ1058" s="17" t="s">
        <v>84</v>
      </c>
      <c r="BK1058" s="143">
        <f>ROUND(P1058*H1058,2)</f>
        <v>0</v>
      </c>
      <c r="BL1058" s="17" t="s">
        <v>144</v>
      </c>
      <c r="BM1058" s="142" t="s">
        <v>980</v>
      </c>
    </row>
    <row r="1059" spans="2:65" s="13" customFormat="1">
      <c r="B1059" s="150"/>
      <c r="D1059" s="145" t="s">
        <v>146</v>
      </c>
      <c r="E1059" s="151" t="s">
        <v>1</v>
      </c>
      <c r="F1059" s="152" t="s">
        <v>697</v>
      </c>
      <c r="H1059" s="153">
        <v>103.98</v>
      </c>
      <c r="M1059" s="150"/>
      <c r="N1059" s="154"/>
      <c r="X1059" s="155"/>
      <c r="AT1059" s="151" t="s">
        <v>146</v>
      </c>
      <c r="AU1059" s="151" t="s">
        <v>86</v>
      </c>
      <c r="AV1059" s="13" t="s">
        <v>86</v>
      </c>
      <c r="AW1059" s="13" t="s">
        <v>5</v>
      </c>
      <c r="AX1059" s="13" t="s">
        <v>76</v>
      </c>
      <c r="AY1059" s="151" t="s">
        <v>136</v>
      </c>
    </row>
    <row r="1060" spans="2:65" s="14" customFormat="1">
      <c r="B1060" s="156"/>
      <c r="D1060" s="145" t="s">
        <v>146</v>
      </c>
      <c r="E1060" s="157" t="s">
        <v>1</v>
      </c>
      <c r="F1060" s="158" t="s">
        <v>158</v>
      </c>
      <c r="H1060" s="159">
        <v>103.98</v>
      </c>
      <c r="M1060" s="156"/>
      <c r="N1060" s="160"/>
      <c r="X1060" s="161"/>
      <c r="AT1060" s="157" t="s">
        <v>146</v>
      </c>
      <c r="AU1060" s="157" t="s">
        <v>86</v>
      </c>
      <c r="AV1060" s="14" t="s">
        <v>144</v>
      </c>
      <c r="AW1060" s="14" t="s">
        <v>5</v>
      </c>
      <c r="AX1060" s="14" t="s">
        <v>84</v>
      </c>
      <c r="AY1060" s="157" t="s">
        <v>136</v>
      </c>
    </row>
    <row r="1061" spans="2:65" s="1" customFormat="1">
      <c r="B1061" s="29"/>
      <c r="D1061" s="145" t="s">
        <v>223</v>
      </c>
      <c r="F1061" s="168" t="s">
        <v>963</v>
      </c>
      <c r="M1061" s="29"/>
      <c r="N1061" s="169"/>
      <c r="X1061" s="53"/>
      <c r="AU1061" s="17" t="s">
        <v>86</v>
      </c>
    </row>
    <row r="1062" spans="2:65" s="1" customFormat="1">
      <c r="B1062" s="29"/>
      <c r="D1062" s="145" t="s">
        <v>223</v>
      </c>
      <c r="F1062" s="170" t="s">
        <v>733</v>
      </c>
      <c r="H1062" s="171">
        <v>0</v>
      </c>
      <c r="M1062" s="29"/>
      <c r="N1062" s="169"/>
      <c r="X1062" s="53"/>
      <c r="AU1062" s="17" t="s">
        <v>86</v>
      </c>
    </row>
    <row r="1063" spans="2:65" s="1" customFormat="1">
      <c r="B1063" s="29"/>
      <c r="D1063" s="145" t="s">
        <v>223</v>
      </c>
      <c r="F1063" s="170" t="s">
        <v>147</v>
      </c>
      <c r="H1063" s="171">
        <v>0</v>
      </c>
      <c r="M1063" s="29"/>
      <c r="N1063" s="169"/>
      <c r="X1063" s="53"/>
      <c r="AU1063" s="17" t="s">
        <v>86</v>
      </c>
    </row>
    <row r="1064" spans="2:65" s="1" customFormat="1">
      <c r="B1064" s="29"/>
      <c r="D1064" s="145" t="s">
        <v>223</v>
      </c>
      <c r="F1064" s="170" t="s">
        <v>811</v>
      </c>
      <c r="H1064" s="171">
        <v>19.22</v>
      </c>
      <c r="M1064" s="29"/>
      <c r="N1064" s="169"/>
      <c r="X1064" s="53"/>
      <c r="AU1064" s="17" t="s">
        <v>86</v>
      </c>
    </row>
    <row r="1065" spans="2:65" s="1" customFormat="1">
      <c r="B1065" s="29"/>
      <c r="D1065" s="145" t="s">
        <v>223</v>
      </c>
      <c r="F1065" s="170" t="s">
        <v>150</v>
      </c>
      <c r="H1065" s="171">
        <v>0</v>
      </c>
      <c r="M1065" s="29"/>
      <c r="N1065" s="169"/>
      <c r="X1065" s="53"/>
      <c r="AU1065" s="17" t="s">
        <v>86</v>
      </c>
    </row>
    <row r="1066" spans="2:65" s="1" customFormat="1">
      <c r="B1066" s="29"/>
      <c r="D1066" s="145" t="s">
        <v>223</v>
      </c>
      <c r="F1066" s="170" t="s">
        <v>964</v>
      </c>
      <c r="H1066" s="171">
        <v>31.32</v>
      </c>
      <c r="M1066" s="29"/>
      <c r="N1066" s="169"/>
      <c r="X1066" s="53"/>
      <c r="AU1066" s="17" t="s">
        <v>86</v>
      </c>
    </row>
    <row r="1067" spans="2:65" s="1" customFormat="1">
      <c r="B1067" s="29"/>
      <c r="D1067" s="145" t="s">
        <v>223</v>
      </c>
      <c r="F1067" s="170" t="s">
        <v>152</v>
      </c>
      <c r="H1067" s="171">
        <v>0</v>
      </c>
      <c r="M1067" s="29"/>
      <c r="N1067" s="169"/>
      <c r="X1067" s="53"/>
      <c r="AU1067" s="17" t="s">
        <v>86</v>
      </c>
    </row>
    <row r="1068" spans="2:65" s="1" customFormat="1">
      <c r="B1068" s="29"/>
      <c r="D1068" s="145" t="s">
        <v>223</v>
      </c>
      <c r="F1068" s="170" t="s">
        <v>811</v>
      </c>
      <c r="H1068" s="171">
        <v>19.22</v>
      </c>
      <c r="M1068" s="29"/>
      <c r="N1068" s="169"/>
      <c r="X1068" s="53"/>
      <c r="AU1068" s="17" t="s">
        <v>86</v>
      </c>
    </row>
    <row r="1069" spans="2:65" s="1" customFormat="1">
      <c r="B1069" s="29"/>
      <c r="D1069" s="145" t="s">
        <v>223</v>
      </c>
      <c r="F1069" s="170" t="s">
        <v>154</v>
      </c>
      <c r="H1069" s="171">
        <v>0</v>
      </c>
      <c r="M1069" s="29"/>
      <c r="N1069" s="169"/>
      <c r="X1069" s="53"/>
      <c r="AU1069" s="17" t="s">
        <v>86</v>
      </c>
    </row>
    <row r="1070" spans="2:65" s="1" customFormat="1">
      <c r="B1070" s="29"/>
      <c r="D1070" s="145" t="s">
        <v>223</v>
      </c>
      <c r="F1070" s="170" t="s">
        <v>812</v>
      </c>
      <c r="H1070" s="171">
        <v>34.22</v>
      </c>
      <c r="M1070" s="29"/>
      <c r="N1070" s="169"/>
      <c r="X1070" s="53"/>
      <c r="AU1070" s="17" t="s">
        <v>86</v>
      </c>
    </row>
    <row r="1071" spans="2:65" s="1" customFormat="1">
      <c r="B1071" s="29"/>
      <c r="D1071" s="145" t="s">
        <v>223</v>
      </c>
      <c r="F1071" s="170" t="s">
        <v>158</v>
      </c>
      <c r="H1071" s="171">
        <v>103.98</v>
      </c>
      <c r="M1071" s="29"/>
      <c r="N1071" s="169"/>
      <c r="X1071" s="53"/>
      <c r="AU1071" s="17" t="s">
        <v>86</v>
      </c>
    </row>
    <row r="1072" spans="2:65" s="13" customFormat="1">
      <c r="B1072" s="150"/>
      <c r="D1072" s="145" t="s">
        <v>146</v>
      </c>
      <c r="F1072" s="152" t="s">
        <v>981</v>
      </c>
      <c r="H1072" s="153">
        <v>106.06</v>
      </c>
      <c r="M1072" s="150"/>
      <c r="N1072" s="154"/>
      <c r="X1072" s="155"/>
      <c r="AT1072" s="151" t="s">
        <v>146</v>
      </c>
      <c r="AU1072" s="151" t="s">
        <v>86</v>
      </c>
      <c r="AV1072" s="13" t="s">
        <v>86</v>
      </c>
      <c r="AW1072" s="13" t="s">
        <v>4</v>
      </c>
      <c r="AX1072" s="13" t="s">
        <v>84</v>
      </c>
      <c r="AY1072" s="151" t="s">
        <v>136</v>
      </c>
    </row>
    <row r="1073" spans="2:65" s="1" customFormat="1" ht="24.2" customHeight="1">
      <c r="B1073" s="29"/>
      <c r="C1073" s="181" t="s">
        <v>982</v>
      </c>
      <c r="D1073" s="181" t="s">
        <v>494</v>
      </c>
      <c r="E1073" s="182" t="s">
        <v>983</v>
      </c>
      <c r="F1073" s="183" t="s">
        <v>984</v>
      </c>
      <c r="G1073" s="184" t="s">
        <v>286</v>
      </c>
      <c r="H1073" s="185">
        <v>0.627</v>
      </c>
      <c r="I1073" s="186">
        <v>0</v>
      </c>
      <c r="J1073" s="187"/>
      <c r="K1073" s="186">
        <f>ROUND(P1073*H1073,2)</f>
        <v>0</v>
      </c>
      <c r="L1073" s="183" t="s">
        <v>143</v>
      </c>
      <c r="M1073" s="188"/>
      <c r="N1073" s="189" t="s">
        <v>1</v>
      </c>
      <c r="O1073" s="138" t="s">
        <v>39</v>
      </c>
      <c r="P1073" s="139">
        <f>I1073+J1073</f>
        <v>0</v>
      </c>
      <c r="Q1073" s="139">
        <f>ROUND(I1073*H1073,2)</f>
        <v>0</v>
      </c>
      <c r="R1073" s="139">
        <f>ROUND(J1073*H1073,2)</f>
        <v>0</v>
      </c>
      <c r="S1073" s="140">
        <v>0</v>
      </c>
      <c r="T1073" s="140">
        <f>S1073*H1073</f>
        <v>0</v>
      </c>
      <c r="U1073" s="140">
        <v>7.6000000000000004E-4</v>
      </c>
      <c r="V1073" s="140">
        <f>U1073*H1073</f>
        <v>4.7652000000000003E-4</v>
      </c>
      <c r="W1073" s="140">
        <v>0</v>
      </c>
      <c r="X1073" s="141">
        <f>W1073*H1073</f>
        <v>0</v>
      </c>
      <c r="AR1073" s="142" t="s">
        <v>306</v>
      </c>
      <c r="AT1073" s="142" t="s">
        <v>494</v>
      </c>
      <c r="AU1073" s="142" t="s">
        <v>86</v>
      </c>
      <c r="AY1073" s="17" t="s">
        <v>136</v>
      </c>
      <c r="BE1073" s="143">
        <f>IF(O1073="základní",K1073,0)</f>
        <v>0</v>
      </c>
      <c r="BF1073" s="143">
        <f>IF(O1073="snížená",K1073,0)</f>
        <v>0</v>
      </c>
      <c r="BG1073" s="143">
        <f>IF(O1073="zákl. přenesená",K1073,0)</f>
        <v>0</v>
      </c>
      <c r="BH1073" s="143">
        <f>IF(O1073="sníž. přenesená",K1073,0)</f>
        <v>0</v>
      </c>
      <c r="BI1073" s="143">
        <f>IF(O1073="nulová",K1073,0)</f>
        <v>0</v>
      </c>
      <c r="BJ1073" s="17" t="s">
        <v>84</v>
      </c>
      <c r="BK1073" s="143">
        <f>ROUND(P1073*H1073,2)</f>
        <v>0</v>
      </c>
      <c r="BL1073" s="17" t="s">
        <v>144</v>
      </c>
      <c r="BM1073" s="142" t="s">
        <v>985</v>
      </c>
    </row>
    <row r="1074" spans="2:65" s="13" customFormat="1">
      <c r="B1074" s="150"/>
      <c r="D1074" s="145" t="s">
        <v>146</v>
      </c>
      <c r="E1074" s="151" t="s">
        <v>1</v>
      </c>
      <c r="F1074" s="152" t="s">
        <v>706</v>
      </c>
      <c r="H1074" s="153">
        <v>0.61499999999999999</v>
      </c>
      <c r="M1074" s="150"/>
      <c r="N1074" s="154"/>
      <c r="X1074" s="155"/>
      <c r="AT1074" s="151" t="s">
        <v>146</v>
      </c>
      <c r="AU1074" s="151" t="s">
        <v>86</v>
      </c>
      <c r="AV1074" s="13" t="s">
        <v>86</v>
      </c>
      <c r="AW1074" s="13" t="s">
        <v>5</v>
      </c>
      <c r="AX1074" s="13" t="s">
        <v>76</v>
      </c>
      <c r="AY1074" s="151" t="s">
        <v>136</v>
      </c>
    </row>
    <row r="1075" spans="2:65" s="14" customFormat="1">
      <c r="B1075" s="156"/>
      <c r="D1075" s="145" t="s">
        <v>146</v>
      </c>
      <c r="E1075" s="157" t="s">
        <v>1</v>
      </c>
      <c r="F1075" s="158" t="s">
        <v>158</v>
      </c>
      <c r="H1075" s="159">
        <v>0.61499999999999999</v>
      </c>
      <c r="M1075" s="156"/>
      <c r="N1075" s="160"/>
      <c r="X1075" s="161"/>
      <c r="AT1075" s="157" t="s">
        <v>146</v>
      </c>
      <c r="AU1075" s="157" t="s">
        <v>86</v>
      </c>
      <c r="AV1075" s="14" t="s">
        <v>144</v>
      </c>
      <c r="AW1075" s="14" t="s">
        <v>5</v>
      </c>
      <c r="AX1075" s="14" t="s">
        <v>84</v>
      </c>
      <c r="AY1075" s="157" t="s">
        <v>136</v>
      </c>
    </row>
    <row r="1076" spans="2:65" s="1" customFormat="1">
      <c r="B1076" s="29"/>
      <c r="D1076" s="145" t="s">
        <v>223</v>
      </c>
      <c r="F1076" s="168" t="s">
        <v>965</v>
      </c>
      <c r="M1076" s="29"/>
      <c r="N1076" s="169"/>
      <c r="X1076" s="53"/>
      <c r="AU1076" s="17" t="s">
        <v>86</v>
      </c>
    </row>
    <row r="1077" spans="2:65" s="1" customFormat="1">
      <c r="B1077" s="29"/>
      <c r="D1077" s="145" t="s">
        <v>223</v>
      </c>
      <c r="F1077" s="170" t="s">
        <v>733</v>
      </c>
      <c r="H1077" s="171">
        <v>0</v>
      </c>
      <c r="M1077" s="29"/>
      <c r="N1077" s="169"/>
      <c r="X1077" s="53"/>
      <c r="AU1077" s="17" t="s">
        <v>86</v>
      </c>
    </row>
    <row r="1078" spans="2:65" s="1" customFormat="1">
      <c r="B1078" s="29"/>
      <c r="D1078" s="145" t="s">
        <v>223</v>
      </c>
      <c r="F1078" s="170" t="s">
        <v>147</v>
      </c>
      <c r="H1078" s="171">
        <v>0</v>
      </c>
      <c r="M1078" s="29"/>
      <c r="N1078" s="169"/>
      <c r="X1078" s="53"/>
      <c r="AU1078" s="17" t="s">
        <v>86</v>
      </c>
    </row>
    <row r="1079" spans="2:65" s="1" customFormat="1">
      <c r="B1079" s="29"/>
      <c r="D1079" s="145" t="s">
        <v>223</v>
      </c>
      <c r="F1079" s="170" t="s">
        <v>76</v>
      </c>
      <c r="H1079" s="171">
        <v>0</v>
      </c>
      <c r="M1079" s="29"/>
      <c r="N1079" s="169"/>
      <c r="X1079" s="53"/>
      <c r="AU1079" s="17" t="s">
        <v>86</v>
      </c>
    </row>
    <row r="1080" spans="2:65" s="1" customFormat="1">
      <c r="B1080" s="29"/>
      <c r="D1080" s="145" t="s">
        <v>223</v>
      </c>
      <c r="F1080" s="170" t="s">
        <v>150</v>
      </c>
      <c r="H1080" s="171">
        <v>0</v>
      </c>
      <c r="M1080" s="29"/>
      <c r="N1080" s="169"/>
      <c r="X1080" s="53"/>
      <c r="AU1080" s="17" t="s">
        <v>86</v>
      </c>
    </row>
    <row r="1081" spans="2:65" s="1" customFormat="1">
      <c r="B1081" s="29"/>
      <c r="D1081" s="145" t="s">
        <v>223</v>
      </c>
      <c r="F1081" s="170" t="s">
        <v>76</v>
      </c>
      <c r="H1081" s="171">
        <v>0</v>
      </c>
      <c r="M1081" s="29"/>
      <c r="N1081" s="169"/>
      <c r="X1081" s="53"/>
      <c r="AU1081" s="17" t="s">
        <v>86</v>
      </c>
    </row>
    <row r="1082" spans="2:65" s="1" customFormat="1">
      <c r="B1082" s="29"/>
      <c r="D1082" s="145" t="s">
        <v>223</v>
      </c>
      <c r="F1082" s="170" t="s">
        <v>152</v>
      </c>
      <c r="H1082" s="171">
        <v>0</v>
      </c>
      <c r="M1082" s="29"/>
      <c r="N1082" s="169"/>
      <c r="X1082" s="53"/>
      <c r="AU1082" s="17" t="s">
        <v>86</v>
      </c>
    </row>
    <row r="1083" spans="2:65" s="1" customFormat="1">
      <c r="B1083" s="29"/>
      <c r="D1083" s="145" t="s">
        <v>223</v>
      </c>
      <c r="F1083" s="170" t="s">
        <v>76</v>
      </c>
      <c r="H1083" s="171">
        <v>0</v>
      </c>
      <c r="M1083" s="29"/>
      <c r="N1083" s="169"/>
      <c r="X1083" s="53"/>
      <c r="AU1083" s="17" t="s">
        <v>86</v>
      </c>
    </row>
    <row r="1084" spans="2:65" s="1" customFormat="1">
      <c r="B1084" s="29"/>
      <c r="D1084" s="145" t="s">
        <v>223</v>
      </c>
      <c r="F1084" s="170" t="s">
        <v>154</v>
      </c>
      <c r="H1084" s="171">
        <v>0</v>
      </c>
      <c r="M1084" s="29"/>
      <c r="N1084" s="169"/>
      <c r="X1084" s="53"/>
      <c r="AU1084" s="17" t="s">
        <v>86</v>
      </c>
    </row>
    <row r="1085" spans="2:65" s="1" customFormat="1">
      <c r="B1085" s="29"/>
      <c r="D1085" s="145" t="s">
        <v>223</v>
      </c>
      <c r="F1085" s="170" t="s">
        <v>708</v>
      </c>
      <c r="H1085" s="171">
        <v>0.61499999999999999</v>
      </c>
      <c r="M1085" s="29"/>
      <c r="N1085" s="169"/>
      <c r="X1085" s="53"/>
      <c r="AU1085" s="17" t="s">
        <v>86</v>
      </c>
    </row>
    <row r="1086" spans="2:65" s="1" customFormat="1">
      <c r="B1086" s="29"/>
      <c r="D1086" s="145" t="s">
        <v>223</v>
      </c>
      <c r="F1086" s="170" t="s">
        <v>158</v>
      </c>
      <c r="H1086" s="171">
        <v>0.61499999999999999</v>
      </c>
      <c r="M1086" s="29"/>
      <c r="N1086" s="169"/>
      <c r="X1086" s="53"/>
      <c r="AU1086" s="17" t="s">
        <v>86</v>
      </c>
    </row>
    <row r="1087" spans="2:65" s="13" customFormat="1">
      <c r="B1087" s="150"/>
      <c r="D1087" s="145" t="s">
        <v>146</v>
      </c>
      <c r="F1087" s="152" t="s">
        <v>986</v>
      </c>
      <c r="H1087" s="153">
        <v>0.627</v>
      </c>
      <c r="M1087" s="150"/>
      <c r="N1087" s="154"/>
      <c r="X1087" s="155"/>
      <c r="AT1087" s="151" t="s">
        <v>146</v>
      </c>
      <c r="AU1087" s="151" t="s">
        <v>86</v>
      </c>
      <c r="AV1087" s="13" t="s">
        <v>86</v>
      </c>
      <c r="AW1087" s="13" t="s">
        <v>4</v>
      </c>
      <c r="AX1087" s="13" t="s">
        <v>84</v>
      </c>
      <c r="AY1087" s="151" t="s">
        <v>136</v>
      </c>
    </row>
    <row r="1088" spans="2:65" s="1" customFormat="1" ht="24.2" customHeight="1">
      <c r="B1088" s="29"/>
      <c r="C1088" s="181" t="s">
        <v>987</v>
      </c>
      <c r="D1088" s="181" t="s">
        <v>494</v>
      </c>
      <c r="E1088" s="182" t="s">
        <v>988</v>
      </c>
      <c r="F1088" s="183" t="s">
        <v>989</v>
      </c>
      <c r="G1088" s="184" t="s">
        <v>286</v>
      </c>
      <c r="H1088" s="185">
        <v>100.18300000000001</v>
      </c>
      <c r="I1088" s="186">
        <v>0</v>
      </c>
      <c r="J1088" s="187"/>
      <c r="K1088" s="186">
        <f>ROUND(P1088*H1088,2)</f>
        <v>0</v>
      </c>
      <c r="L1088" s="183" t="s">
        <v>143</v>
      </c>
      <c r="M1088" s="188"/>
      <c r="N1088" s="189" t="s">
        <v>1</v>
      </c>
      <c r="O1088" s="138" t="s">
        <v>39</v>
      </c>
      <c r="P1088" s="139">
        <f>I1088+J1088</f>
        <v>0</v>
      </c>
      <c r="Q1088" s="139">
        <f>ROUND(I1088*H1088,2)</f>
        <v>0</v>
      </c>
      <c r="R1088" s="139">
        <f>ROUND(J1088*H1088,2)</f>
        <v>0</v>
      </c>
      <c r="S1088" s="140">
        <v>0</v>
      </c>
      <c r="T1088" s="140">
        <f>S1088*H1088</f>
        <v>0</v>
      </c>
      <c r="U1088" s="140">
        <v>8.0000000000000004E-4</v>
      </c>
      <c r="V1088" s="140">
        <f>U1088*H1088</f>
        <v>8.0146400000000007E-2</v>
      </c>
      <c r="W1088" s="140">
        <v>0</v>
      </c>
      <c r="X1088" s="141">
        <f>W1088*H1088</f>
        <v>0</v>
      </c>
      <c r="AR1088" s="142" t="s">
        <v>306</v>
      </c>
      <c r="AT1088" s="142" t="s">
        <v>494</v>
      </c>
      <c r="AU1088" s="142" t="s">
        <v>86</v>
      </c>
      <c r="AY1088" s="17" t="s">
        <v>136</v>
      </c>
      <c r="BE1088" s="143">
        <f>IF(O1088="základní",K1088,0)</f>
        <v>0</v>
      </c>
      <c r="BF1088" s="143">
        <f>IF(O1088="snížená",K1088,0)</f>
        <v>0</v>
      </c>
      <c r="BG1088" s="143">
        <f>IF(O1088="zákl. přenesená",K1088,0)</f>
        <v>0</v>
      </c>
      <c r="BH1088" s="143">
        <f>IF(O1088="sníž. přenesená",K1088,0)</f>
        <v>0</v>
      </c>
      <c r="BI1088" s="143">
        <f>IF(O1088="nulová",K1088,0)</f>
        <v>0</v>
      </c>
      <c r="BJ1088" s="17" t="s">
        <v>84</v>
      </c>
      <c r="BK1088" s="143">
        <f>ROUND(P1088*H1088,2)</f>
        <v>0</v>
      </c>
      <c r="BL1088" s="17" t="s">
        <v>144</v>
      </c>
      <c r="BM1088" s="142" t="s">
        <v>990</v>
      </c>
    </row>
    <row r="1089" spans="2:65" s="13" customFormat="1">
      <c r="B1089" s="150"/>
      <c r="D1089" s="145" t="s">
        <v>146</v>
      </c>
      <c r="E1089" s="151" t="s">
        <v>1</v>
      </c>
      <c r="F1089" s="152" t="s">
        <v>694</v>
      </c>
      <c r="H1089" s="153">
        <v>98.218999999999994</v>
      </c>
      <c r="M1089" s="150"/>
      <c r="N1089" s="154"/>
      <c r="X1089" s="155"/>
      <c r="AT1089" s="151" t="s">
        <v>146</v>
      </c>
      <c r="AU1089" s="151" t="s">
        <v>86</v>
      </c>
      <c r="AV1089" s="13" t="s">
        <v>86</v>
      </c>
      <c r="AW1089" s="13" t="s">
        <v>5</v>
      </c>
      <c r="AX1089" s="13" t="s">
        <v>76</v>
      </c>
      <c r="AY1089" s="151" t="s">
        <v>136</v>
      </c>
    </row>
    <row r="1090" spans="2:65" s="14" customFormat="1">
      <c r="B1090" s="156"/>
      <c r="D1090" s="145" t="s">
        <v>146</v>
      </c>
      <c r="E1090" s="157" t="s">
        <v>1</v>
      </c>
      <c r="F1090" s="158" t="s">
        <v>158</v>
      </c>
      <c r="H1090" s="159">
        <v>98.218999999999994</v>
      </c>
      <c r="M1090" s="156"/>
      <c r="N1090" s="160"/>
      <c r="X1090" s="161"/>
      <c r="AT1090" s="157" t="s">
        <v>146</v>
      </c>
      <c r="AU1090" s="157" t="s">
        <v>86</v>
      </c>
      <c r="AV1090" s="14" t="s">
        <v>144</v>
      </c>
      <c r="AW1090" s="14" t="s">
        <v>5</v>
      </c>
      <c r="AX1090" s="14" t="s">
        <v>84</v>
      </c>
      <c r="AY1090" s="157" t="s">
        <v>136</v>
      </c>
    </row>
    <row r="1091" spans="2:65" s="1" customFormat="1">
      <c r="B1091" s="29"/>
      <c r="D1091" s="145" t="s">
        <v>223</v>
      </c>
      <c r="F1091" s="168" t="s">
        <v>966</v>
      </c>
      <c r="M1091" s="29"/>
      <c r="N1091" s="169"/>
      <c r="X1091" s="53"/>
      <c r="AU1091" s="17" t="s">
        <v>86</v>
      </c>
    </row>
    <row r="1092" spans="2:65" s="1" customFormat="1">
      <c r="B1092" s="29"/>
      <c r="D1092" s="145" t="s">
        <v>223</v>
      </c>
      <c r="F1092" s="170" t="s">
        <v>733</v>
      </c>
      <c r="H1092" s="171">
        <v>0</v>
      </c>
      <c r="M1092" s="29"/>
      <c r="N1092" s="169"/>
      <c r="X1092" s="53"/>
      <c r="AU1092" s="17" t="s">
        <v>86</v>
      </c>
    </row>
    <row r="1093" spans="2:65" s="1" customFormat="1">
      <c r="B1093" s="29"/>
      <c r="D1093" s="145" t="s">
        <v>223</v>
      </c>
      <c r="F1093" s="170" t="s">
        <v>147</v>
      </c>
      <c r="H1093" s="171">
        <v>0</v>
      </c>
      <c r="M1093" s="29"/>
      <c r="N1093" s="169"/>
      <c r="X1093" s="53"/>
      <c r="AU1093" s="17" t="s">
        <v>86</v>
      </c>
    </row>
    <row r="1094" spans="2:65" s="1" customFormat="1">
      <c r="B1094" s="29"/>
      <c r="D1094" s="145" t="s">
        <v>223</v>
      </c>
      <c r="F1094" s="170" t="s">
        <v>967</v>
      </c>
      <c r="H1094" s="171">
        <v>23.288</v>
      </c>
      <c r="M1094" s="29"/>
      <c r="N1094" s="169"/>
      <c r="X1094" s="53"/>
      <c r="AU1094" s="17" t="s">
        <v>86</v>
      </c>
    </row>
    <row r="1095" spans="2:65" s="1" customFormat="1">
      <c r="B1095" s="29"/>
      <c r="D1095" s="145" t="s">
        <v>223</v>
      </c>
      <c r="F1095" s="170" t="s">
        <v>150</v>
      </c>
      <c r="H1095" s="171">
        <v>0</v>
      </c>
      <c r="M1095" s="29"/>
      <c r="N1095" s="169"/>
      <c r="X1095" s="53"/>
      <c r="AU1095" s="17" t="s">
        <v>86</v>
      </c>
    </row>
    <row r="1096" spans="2:65" s="1" customFormat="1">
      <c r="B1096" s="29"/>
      <c r="D1096" s="145" t="s">
        <v>223</v>
      </c>
      <c r="F1096" s="170" t="s">
        <v>968</v>
      </c>
      <c r="H1096" s="171">
        <v>36.479999999999997</v>
      </c>
      <c r="M1096" s="29"/>
      <c r="N1096" s="169"/>
      <c r="X1096" s="53"/>
      <c r="AU1096" s="17" t="s">
        <v>86</v>
      </c>
    </row>
    <row r="1097" spans="2:65" s="1" customFormat="1">
      <c r="B1097" s="29"/>
      <c r="D1097" s="145" t="s">
        <v>223</v>
      </c>
      <c r="F1097" s="170" t="s">
        <v>152</v>
      </c>
      <c r="H1097" s="171">
        <v>0</v>
      </c>
      <c r="M1097" s="29"/>
      <c r="N1097" s="169"/>
      <c r="X1097" s="53"/>
      <c r="AU1097" s="17" t="s">
        <v>86</v>
      </c>
    </row>
    <row r="1098" spans="2:65" s="1" customFormat="1">
      <c r="B1098" s="29"/>
      <c r="D1098" s="145" t="s">
        <v>223</v>
      </c>
      <c r="F1098" s="170" t="s">
        <v>969</v>
      </c>
      <c r="H1098" s="171">
        <v>3.3759999999999999</v>
      </c>
      <c r="M1098" s="29"/>
      <c r="N1098" s="169"/>
      <c r="X1098" s="53"/>
      <c r="AU1098" s="17" t="s">
        <v>86</v>
      </c>
    </row>
    <row r="1099" spans="2:65" s="1" customFormat="1">
      <c r="B1099" s="29"/>
      <c r="D1099" s="145" t="s">
        <v>223</v>
      </c>
      <c r="F1099" s="170" t="s">
        <v>154</v>
      </c>
      <c r="H1099" s="171">
        <v>0</v>
      </c>
      <c r="M1099" s="29"/>
      <c r="N1099" s="169"/>
      <c r="X1099" s="53"/>
      <c r="AU1099" s="17" t="s">
        <v>86</v>
      </c>
    </row>
    <row r="1100" spans="2:65" s="1" customFormat="1">
      <c r="B1100" s="29"/>
      <c r="D1100" s="145" t="s">
        <v>223</v>
      </c>
      <c r="F1100" s="170" t="s">
        <v>970</v>
      </c>
      <c r="H1100" s="171">
        <v>35.075000000000003</v>
      </c>
      <c r="M1100" s="29"/>
      <c r="N1100" s="169"/>
      <c r="X1100" s="53"/>
      <c r="AU1100" s="17" t="s">
        <v>86</v>
      </c>
    </row>
    <row r="1101" spans="2:65" s="1" customFormat="1">
      <c r="B1101" s="29"/>
      <c r="D1101" s="145" t="s">
        <v>223</v>
      </c>
      <c r="F1101" s="170" t="s">
        <v>158</v>
      </c>
      <c r="H1101" s="171">
        <v>98.218999999999994</v>
      </c>
      <c r="M1101" s="29"/>
      <c r="N1101" s="169"/>
      <c r="X1101" s="53"/>
      <c r="AU1101" s="17" t="s">
        <v>86</v>
      </c>
    </row>
    <row r="1102" spans="2:65" s="13" customFormat="1">
      <c r="B1102" s="150"/>
      <c r="D1102" s="145" t="s">
        <v>146</v>
      </c>
      <c r="F1102" s="152" t="s">
        <v>991</v>
      </c>
      <c r="H1102" s="153">
        <v>100.18300000000001</v>
      </c>
      <c r="M1102" s="150"/>
      <c r="N1102" s="154"/>
      <c r="X1102" s="155"/>
      <c r="AT1102" s="151" t="s">
        <v>146</v>
      </c>
      <c r="AU1102" s="151" t="s">
        <v>86</v>
      </c>
      <c r="AV1102" s="13" t="s">
        <v>86</v>
      </c>
      <c r="AW1102" s="13" t="s">
        <v>4</v>
      </c>
      <c r="AX1102" s="13" t="s">
        <v>84</v>
      </c>
      <c r="AY1102" s="151" t="s">
        <v>136</v>
      </c>
    </row>
    <row r="1103" spans="2:65" s="1" customFormat="1" ht="24.2" customHeight="1">
      <c r="B1103" s="29"/>
      <c r="C1103" s="181" t="s">
        <v>992</v>
      </c>
      <c r="D1103" s="181" t="s">
        <v>494</v>
      </c>
      <c r="E1103" s="182" t="s">
        <v>993</v>
      </c>
      <c r="F1103" s="183" t="s">
        <v>994</v>
      </c>
      <c r="G1103" s="184" t="s">
        <v>286</v>
      </c>
      <c r="H1103" s="185">
        <v>6.7590000000000003</v>
      </c>
      <c r="I1103" s="186">
        <v>0</v>
      </c>
      <c r="J1103" s="187"/>
      <c r="K1103" s="186">
        <f>ROUND(P1103*H1103,2)</f>
        <v>0</v>
      </c>
      <c r="L1103" s="183" t="s">
        <v>143</v>
      </c>
      <c r="M1103" s="188"/>
      <c r="N1103" s="189" t="s">
        <v>1</v>
      </c>
      <c r="O1103" s="138" t="s">
        <v>39</v>
      </c>
      <c r="P1103" s="139">
        <f>I1103+J1103</f>
        <v>0</v>
      </c>
      <c r="Q1103" s="139">
        <f>ROUND(I1103*H1103,2)</f>
        <v>0</v>
      </c>
      <c r="R1103" s="139">
        <f>ROUND(J1103*H1103,2)</f>
        <v>0</v>
      </c>
      <c r="S1103" s="140">
        <v>0</v>
      </c>
      <c r="T1103" s="140">
        <f>S1103*H1103</f>
        <v>0</v>
      </c>
      <c r="U1103" s="140">
        <v>2.0000000000000001E-4</v>
      </c>
      <c r="V1103" s="140">
        <f>U1103*H1103</f>
        <v>1.3518000000000002E-3</v>
      </c>
      <c r="W1103" s="140">
        <v>0</v>
      </c>
      <c r="X1103" s="141">
        <f>W1103*H1103</f>
        <v>0</v>
      </c>
      <c r="AR1103" s="142" t="s">
        <v>306</v>
      </c>
      <c r="AT1103" s="142" t="s">
        <v>494</v>
      </c>
      <c r="AU1103" s="142" t="s">
        <v>86</v>
      </c>
      <c r="AY1103" s="17" t="s">
        <v>136</v>
      </c>
      <c r="BE1103" s="143">
        <f>IF(O1103="základní",K1103,0)</f>
        <v>0</v>
      </c>
      <c r="BF1103" s="143">
        <f>IF(O1103="snížená",K1103,0)</f>
        <v>0</v>
      </c>
      <c r="BG1103" s="143">
        <f>IF(O1103="zákl. přenesená",K1103,0)</f>
        <v>0</v>
      </c>
      <c r="BH1103" s="143">
        <f>IF(O1103="sníž. přenesená",K1103,0)</f>
        <v>0</v>
      </c>
      <c r="BI1103" s="143">
        <f>IF(O1103="nulová",K1103,0)</f>
        <v>0</v>
      </c>
      <c r="BJ1103" s="17" t="s">
        <v>84</v>
      </c>
      <c r="BK1103" s="143">
        <f>ROUND(P1103*H1103,2)</f>
        <v>0</v>
      </c>
      <c r="BL1103" s="17" t="s">
        <v>144</v>
      </c>
      <c r="BM1103" s="142" t="s">
        <v>995</v>
      </c>
    </row>
    <row r="1104" spans="2:65" s="13" customFormat="1">
      <c r="B1104" s="150"/>
      <c r="D1104" s="145" t="s">
        <v>146</v>
      </c>
      <c r="E1104" s="151" t="s">
        <v>1</v>
      </c>
      <c r="F1104" s="152" t="s">
        <v>703</v>
      </c>
      <c r="H1104" s="153">
        <v>6.6260000000000003</v>
      </c>
      <c r="M1104" s="150"/>
      <c r="N1104" s="154"/>
      <c r="X1104" s="155"/>
      <c r="AT1104" s="151" t="s">
        <v>146</v>
      </c>
      <c r="AU1104" s="151" t="s">
        <v>86</v>
      </c>
      <c r="AV1104" s="13" t="s">
        <v>86</v>
      </c>
      <c r="AW1104" s="13" t="s">
        <v>5</v>
      </c>
      <c r="AX1104" s="13" t="s">
        <v>76</v>
      </c>
      <c r="AY1104" s="151" t="s">
        <v>136</v>
      </c>
    </row>
    <row r="1105" spans="2:65" s="14" customFormat="1">
      <c r="B1105" s="156"/>
      <c r="D1105" s="145" t="s">
        <v>146</v>
      </c>
      <c r="E1105" s="157" t="s">
        <v>1</v>
      </c>
      <c r="F1105" s="158" t="s">
        <v>158</v>
      </c>
      <c r="H1105" s="159">
        <v>6.6260000000000003</v>
      </c>
      <c r="M1105" s="156"/>
      <c r="N1105" s="160"/>
      <c r="X1105" s="161"/>
      <c r="AT1105" s="157" t="s">
        <v>146</v>
      </c>
      <c r="AU1105" s="157" t="s">
        <v>86</v>
      </c>
      <c r="AV1105" s="14" t="s">
        <v>144</v>
      </c>
      <c r="AW1105" s="14" t="s">
        <v>5</v>
      </c>
      <c r="AX1105" s="14" t="s">
        <v>84</v>
      </c>
      <c r="AY1105" s="157" t="s">
        <v>136</v>
      </c>
    </row>
    <row r="1106" spans="2:65" s="1" customFormat="1">
      <c r="B1106" s="29"/>
      <c r="D1106" s="145" t="s">
        <v>223</v>
      </c>
      <c r="F1106" s="168" t="s">
        <v>971</v>
      </c>
      <c r="M1106" s="29"/>
      <c r="N1106" s="169"/>
      <c r="X1106" s="53"/>
      <c r="AU1106" s="17" t="s">
        <v>86</v>
      </c>
    </row>
    <row r="1107" spans="2:65" s="1" customFormat="1">
      <c r="B1107" s="29"/>
      <c r="D1107" s="145" t="s">
        <v>223</v>
      </c>
      <c r="F1107" s="170" t="s">
        <v>733</v>
      </c>
      <c r="H1107" s="171">
        <v>0</v>
      </c>
      <c r="M1107" s="29"/>
      <c r="N1107" s="169"/>
      <c r="X1107" s="53"/>
      <c r="AU1107" s="17" t="s">
        <v>86</v>
      </c>
    </row>
    <row r="1108" spans="2:65" s="1" customFormat="1">
      <c r="B1108" s="29"/>
      <c r="D1108" s="145" t="s">
        <v>223</v>
      </c>
      <c r="F1108" s="170" t="s">
        <v>147</v>
      </c>
      <c r="H1108" s="171">
        <v>0</v>
      </c>
      <c r="M1108" s="29"/>
      <c r="N1108" s="169"/>
      <c r="X1108" s="53"/>
      <c r="AU1108" s="17" t="s">
        <v>86</v>
      </c>
    </row>
    <row r="1109" spans="2:65" s="1" customFormat="1">
      <c r="B1109" s="29"/>
      <c r="D1109" s="145" t="s">
        <v>223</v>
      </c>
      <c r="F1109" s="170" t="s">
        <v>76</v>
      </c>
      <c r="H1109" s="171">
        <v>0</v>
      </c>
      <c r="M1109" s="29"/>
      <c r="N1109" s="169"/>
      <c r="X1109" s="53"/>
      <c r="AU1109" s="17" t="s">
        <v>86</v>
      </c>
    </row>
    <row r="1110" spans="2:65" s="1" customFormat="1">
      <c r="B1110" s="29"/>
      <c r="D1110" s="145" t="s">
        <v>223</v>
      </c>
      <c r="F1110" s="170" t="s">
        <v>150</v>
      </c>
      <c r="H1110" s="171">
        <v>0</v>
      </c>
      <c r="M1110" s="29"/>
      <c r="N1110" s="169"/>
      <c r="X1110" s="53"/>
      <c r="AU1110" s="17" t="s">
        <v>86</v>
      </c>
    </row>
    <row r="1111" spans="2:65" s="1" customFormat="1">
      <c r="B1111" s="29"/>
      <c r="D1111" s="145" t="s">
        <v>223</v>
      </c>
      <c r="F1111" s="170" t="s">
        <v>76</v>
      </c>
      <c r="H1111" s="171">
        <v>0</v>
      </c>
      <c r="M1111" s="29"/>
      <c r="N1111" s="169"/>
      <c r="X1111" s="53"/>
      <c r="AU1111" s="17" t="s">
        <v>86</v>
      </c>
    </row>
    <row r="1112" spans="2:65" s="1" customFormat="1">
      <c r="B1112" s="29"/>
      <c r="D1112" s="145" t="s">
        <v>223</v>
      </c>
      <c r="F1112" s="170" t="s">
        <v>152</v>
      </c>
      <c r="H1112" s="171">
        <v>0</v>
      </c>
      <c r="M1112" s="29"/>
      <c r="N1112" s="169"/>
      <c r="X1112" s="53"/>
      <c r="AU1112" s="17" t="s">
        <v>86</v>
      </c>
    </row>
    <row r="1113" spans="2:65" s="1" customFormat="1">
      <c r="B1113" s="29"/>
      <c r="D1113" s="145" t="s">
        <v>223</v>
      </c>
      <c r="F1113" s="170" t="s">
        <v>705</v>
      </c>
      <c r="H1113" s="171">
        <v>6.6260000000000003</v>
      </c>
      <c r="M1113" s="29"/>
      <c r="N1113" s="169"/>
      <c r="X1113" s="53"/>
      <c r="AU1113" s="17" t="s">
        <v>86</v>
      </c>
    </row>
    <row r="1114" spans="2:65" s="1" customFormat="1">
      <c r="B1114" s="29"/>
      <c r="D1114" s="145" t="s">
        <v>223</v>
      </c>
      <c r="F1114" s="170" t="s">
        <v>154</v>
      </c>
      <c r="H1114" s="171">
        <v>0</v>
      </c>
      <c r="M1114" s="29"/>
      <c r="N1114" s="169"/>
      <c r="X1114" s="53"/>
      <c r="AU1114" s="17" t="s">
        <v>86</v>
      </c>
    </row>
    <row r="1115" spans="2:65" s="1" customFormat="1">
      <c r="B1115" s="29"/>
      <c r="D1115" s="145" t="s">
        <v>223</v>
      </c>
      <c r="F1115" s="170" t="s">
        <v>76</v>
      </c>
      <c r="H1115" s="171">
        <v>0</v>
      </c>
      <c r="M1115" s="29"/>
      <c r="N1115" s="169"/>
      <c r="X1115" s="53"/>
      <c r="AU1115" s="17" t="s">
        <v>86</v>
      </c>
    </row>
    <row r="1116" spans="2:65" s="1" customFormat="1">
      <c r="B1116" s="29"/>
      <c r="D1116" s="145" t="s">
        <v>223</v>
      </c>
      <c r="F1116" s="170" t="s">
        <v>158</v>
      </c>
      <c r="H1116" s="171">
        <v>6.6260000000000003</v>
      </c>
      <c r="M1116" s="29"/>
      <c r="N1116" s="169"/>
      <c r="X1116" s="53"/>
      <c r="AU1116" s="17" t="s">
        <v>86</v>
      </c>
    </row>
    <row r="1117" spans="2:65" s="13" customFormat="1">
      <c r="B1117" s="150"/>
      <c r="D1117" s="145" t="s">
        <v>146</v>
      </c>
      <c r="F1117" s="152" t="s">
        <v>996</v>
      </c>
      <c r="H1117" s="153">
        <v>6.7590000000000003</v>
      </c>
      <c r="M1117" s="150"/>
      <c r="N1117" s="154"/>
      <c r="X1117" s="155"/>
      <c r="AT1117" s="151" t="s">
        <v>146</v>
      </c>
      <c r="AU1117" s="151" t="s">
        <v>86</v>
      </c>
      <c r="AV1117" s="13" t="s">
        <v>86</v>
      </c>
      <c r="AW1117" s="13" t="s">
        <v>4</v>
      </c>
      <c r="AX1117" s="13" t="s">
        <v>84</v>
      </c>
      <c r="AY1117" s="151" t="s">
        <v>136</v>
      </c>
    </row>
    <row r="1118" spans="2:65" s="1" customFormat="1" ht="33" customHeight="1">
      <c r="B1118" s="29"/>
      <c r="C1118" s="131" t="s">
        <v>997</v>
      </c>
      <c r="D1118" s="131" t="s">
        <v>139</v>
      </c>
      <c r="E1118" s="132" t="s">
        <v>998</v>
      </c>
      <c r="F1118" s="133" t="s">
        <v>999</v>
      </c>
      <c r="G1118" s="134" t="s">
        <v>142</v>
      </c>
      <c r="H1118" s="135">
        <v>144.39500000000001</v>
      </c>
      <c r="I1118" s="136">
        <v>0</v>
      </c>
      <c r="J1118" s="136">
        <v>0</v>
      </c>
      <c r="K1118" s="136">
        <f>ROUND(P1118*H1118,2)</f>
        <v>0</v>
      </c>
      <c r="L1118" s="133" t="s">
        <v>1</v>
      </c>
      <c r="M1118" s="29"/>
      <c r="N1118" s="137" t="s">
        <v>1</v>
      </c>
      <c r="O1118" s="138" t="s">
        <v>39</v>
      </c>
      <c r="P1118" s="139">
        <f>I1118+J1118</f>
        <v>0</v>
      </c>
      <c r="Q1118" s="139">
        <f>ROUND(I1118*H1118,2)</f>
        <v>0</v>
      </c>
      <c r="R1118" s="139">
        <f>ROUND(J1118*H1118,2)</f>
        <v>0</v>
      </c>
      <c r="S1118" s="140">
        <v>1.7000000000000001E-2</v>
      </c>
      <c r="T1118" s="140">
        <f>S1118*H1118</f>
        <v>2.4547150000000002</v>
      </c>
      <c r="U1118" s="140">
        <v>0</v>
      </c>
      <c r="V1118" s="140">
        <f>U1118*H1118</f>
        <v>0</v>
      </c>
      <c r="W1118" s="140">
        <v>0</v>
      </c>
      <c r="X1118" s="141">
        <f>W1118*H1118</f>
        <v>0</v>
      </c>
      <c r="AR1118" s="142" t="s">
        <v>144</v>
      </c>
      <c r="AT1118" s="142" t="s">
        <v>139</v>
      </c>
      <c r="AU1118" s="142" t="s">
        <v>86</v>
      </c>
      <c r="AY1118" s="17" t="s">
        <v>136</v>
      </c>
      <c r="BE1118" s="143">
        <f>IF(O1118="základní",K1118,0)</f>
        <v>0</v>
      </c>
      <c r="BF1118" s="143">
        <f>IF(O1118="snížená",K1118,0)</f>
        <v>0</v>
      </c>
      <c r="BG1118" s="143">
        <f>IF(O1118="zákl. přenesená",K1118,0)</f>
        <v>0</v>
      </c>
      <c r="BH1118" s="143">
        <f>IF(O1118="sníž. přenesená",K1118,0)</f>
        <v>0</v>
      </c>
      <c r="BI1118" s="143">
        <f>IF(O1118="nulová",K1118,0)</f>
        <v>0</v>
      </c>
      <c r="BJ1118" s="17" t="s">
        <v>84</v>
      </c>
      <c r="BK1118" s="143">
        <f>ROUND(P1118*H1118,2)</f>
        <v>0</v>
      </c>
      <c r="BL1118" s="17" t="s">
        <v>144</v>
      </c>
      <c r="BM1118" s="142" t="s">
        <v>1000</v>
      </c>
    </row>
    <row r="1119" spans="2:65" s="12" customFormat="1">
      <c r="B1119" s="144"/>
      <c r="D1119" s="145" t="s">
        <v>146</v>
      </c>
      <c r="E1119" s="146" t="s">
        <v>1</v>
      </c>
      <c r="F1119" s="147" t="s">
        <v>731</v>
      </c>
      <c r="H1119" s="146" t="s">
        <v>1</v>
      </c>
      <c r="M1119" s="144"/>
      <c r="N1119" s="148"/>
      <c r="X1119" s="149"/>
      <c r="AT1119" s="146" t="s">
        <v>146</v>
      </c>
      <c r="AU1119" s="146" t="s">
        <v>86</v>
      </c>
      <c r="AV1119" s="12" t="s">
        <v>84</v>
      </c>
      <c r="AW1119" s="12" t="s">
        <v>5</v>
      </c>
      <c r="AX1119" s="12" t="s">
        <v>76</v>
      </c>
      <c r="AY1119" s="146" t="s">
        <v>136</v>
      </c>
    </row>
    <row r="1120" spans="2:65" s="13" customFormat="1">
      <c r="B1120" s="150"/>
      <c r="D1120" s="145" t="s">
        <v>146</v>
      </c>
      <c r="E1120" s="151" t="s">
        <v>1</v>
      </c>
      <c r="F1120" s="152" t="s">
        <v>640</v>
      </c>
      <c r="H1120" s="153">
        <v>144.39500000000001</v>
      </c>
      <c r="M1120" s="150"/>
      <c r="N1120" s="154"/>
      <c r="X1120" s="155"/>
      <c r="AT1120" s="151" t="s">
        <v>146</v>
      </c>
      <c r="AU1120" s="151" t="s">
        <v>86</v>
      </c>
      <c r="AV1120" s="13" t="s">
        <v>86</v>
      </c>
      <c r="AW1120" s="13" t="s">
        <v>5</v>
      </c>
      <c r="AX1120" s="13" t="s">
        <v>76</v>
      </c>
      <c r="AY1120" s="151" t="s">
        <v>136</v>
      </c>
    </row>
    <row r="1121" spans="2:65" s="14" customFormat="1">
      <c r="B1121" s="156"/>
      <c r="D1121" s="145" t="s">
        <v>146</v>
      </c>
      <c r="E1121" s="157" t="s">
        <v>1</v>
      </c>
      <c r="F1121" s="158" t="s">
        <v>158</v>
      </c>
      <c r="H1121" s="159">
        <v>144.39500000000001</v>
      </c>
      <c r="M1121" s="156"/>
      <c r="N1121" s="160"/>
      <c r="X1121" s="161"/>
      <c r="AT1121" s="157" t="s">
        <v>146</v>
      </c>
      <c r="AU1121" s="157" t="s">
        <v>86</v>
      </c>
      <c r="AV1121" s="14" t="s">
        <v>144</v>
      </c>
      <c r="AW1121" s="14" t="s">
        <v>5</v>
      </c>
      <c r="AX1121" s="14" t="s">
        <v>84</v>
      </c>
      <c r="AY1121" s="157" t="s">
        <v>136</v>
      </c>
    </row>
    <row r="1122" spans="2:65" s="1" customFormat="1">
      <c r="B1122" s="29"/>
      <c r="D1122" s="145" t="s">
        <v>223</v>
      </c>
      <c r="F1122" s="168" t="s">
        <v>769</v>
      </c>
      <c r="M1122" s="29"/>
      <c r="N1122" s="169"/>
      <c r="X1122" s="53"/>
      <c r="AU1122" s="17" t="s">
        <v>86</v>
      </c>
    </row>
    <row r="1123" spans="2:65" s="1" customFormat="1">
      <c r="B1123" s="29"/>
      <c r="D1123" s="145" t="s">
        <v>223</v>
      </c>
      <c r="F1123" s="170" t="s">
        <v>733</v>
      </c>
      <c r="H1123" s="171">
        <v>0</v>
      </c>
      <c r="M1123" s="29"/>
      <c r="N1123" s="169"/>
      <c r="X1123" s="53"/>
      <c r="AU1123" s="17" t="s">
        <v>86</v>
      </c>
    </row>
    <row r="1124" spans="2:65" s="1" customFormat="1">
      <c r="B1124" s="29"/>
      <c r="D1124" s="145" t="s">
        <v>223</v>
      </c>
      <c r="F1124" s="170" t="s">
        <v>147</v>
      </c>
      <c r="H1124" s="171">
        <v>0</v>
      </c>
      <c r="M1124" s="29"/>
      <c r="N1124" s="169"/>
      <c r="X1124" s="53"/>
      <c r="AU1124" s="17" t="s">
        <v>86</v>
      </c>
    </row>
    <row r="1125" spans="2:65" s="1" customFormat="1">
      <c r="B1125" s="29"/>
      <c r="D1125" s="145" t="s">
        <v>223</v>
      </c>
      <c r="F1125" s="170" t="s">
        <v>770</v>
      </c>
      <c r="H1125" s="171">
        <v>28.276</v>
      </c>
      <c r="M1125" s="29"/>
      <c r="N1125" s="169"/>
      <c r="X1125" s="53"/>
      <c r="AU1125" s="17" t="s">
        <v>86</v>
      </c>
    </row>
    <row r="1126" spans="2:65" s="1" customFormat="1">
      <c r="B1126" s="29"/>
      <c r="D1126" s="145" t="s">
        <v>223</v>
      </c>
      <c r="F1126" s="170" t="s">
        <v>150</v>
      </c>
      <c r="H1126" s="171">
        <v>0</v>
      </c>
      <c r="M1126" s="29"/>
      <c r="N1126" s="169"/>
      <c r="X1126" s="53"/>
      <c r="AU1126" s="17" t="s">
        <v>86</v>
      </c>
    </row>
    <row r="1127" spans="2:65" s="1" customFormat="1">
      <c r="B1127" s="29"/>
      <c r="D1127" s="145" t="s">
        <v>223</v>
      </c>
      <c r="F1127" s="170" t="s">
        <v>771</v>
      </c>
      <c r="H1127" s="171">
        <v>42.847999999999999</v>
      </c>
      <c r="M1127" s="29"/>
      <c r="N1127" s="169"/>
      <c r="X1127" s="53"/>
      <c r="AU1127" s="17" t="s">
        <v>86</v>
      </c>
    </row>
    <row r="1128" spans="2:65" s="1" customFormat="1">
      <c r="B1128" s="29"/>
      <c r="D1128" s="145" t="s">
        <v>223</v>
      </c>
      <c r="F1128" s="170" t="s">
        <v>152</v>
      </c>
      <c r="H1128" s="171">
        <v>0</v>
      </c>
      <c r="M1128" s="29"/>
      <c r="N1128" s="169"/>
      <c r="X1128" s="53"/>
      <c r="AU1128" s="17" t="s">
        <v>86</v>
      </c>
    </row>
    <row r="1129" spans="2:65" s="1" customFormat="1">
      <c r="B1129" s="29"/>
      <c r="D1129" s="145" t="s">
        <v>223</v>
      </c>
      <c r="F1129" s="170" t="s">
        <v>772</v>
      </c>
      <c r="H1129" s="171">
        <v>27.373000000000001</v>
      </c>
      <c r="M1129" s="29"/>
      <c r="N1129" s="169"/>
      <c r="X1129" s="53"/>
      <c r="AU1129" s="17" t="s">
        <v>86</v>
      </c>
    </row>
    <row r="1130" spans="2:65" s="1" customFormat="1">
      <c r="B1130" s="29"/>
      <c r="D1130" s="145" t="s">
        <v>223</v>
      </c>
      <c r="F1130" s="170" t="s">
        <v>154</v>
      </c>
      <c r="H1130" s="171">
        <v>0</v>
      </c>
      <c r="M1130" s="29"/>
      <c r="N1130" s="169"/>
      <c r="X1130" s="53"/>
      <c r="AU1130" s="17" t="s">
        <v>86</v>
      </c>
    </row>
    <row r="1131" spans="2:65" s="1" customFormat="1">
      <c r="B1131" s="29"/>
      <c r="D1131" s="145" t="s">
        <v>223</v>
      </c>
      <c r="F1131" s="170" t="s">
        <v>773</v>
      </c>
      <c r="H1131" s="171">
        <v>45.898000000000003</v>
      </c>
      <c r="M1131" s="29"/>
      <c r="N1131" s="169"/>
      <c r="X1131" s="53"/>
      <c r="AU1131" s="17" t="s">
        <v>86</v>
      </c>
    </row>
    <row r="1132" spans="2:65" s="1" customFormat="1">
      <c r="B1132" s="29"/>
      <c r="D1132" s="145" t="s">
        <v>223</v>
      </c>
      <c r="F1132" s="170" t="s">
        <v>158</v>
      </c>
      <c r="H1132" s="171">
        <v>144.39500000000001</v>
      </c>
      <c r="M1132" s="29"/>
      <c r="N1132" s="169"/>
      <c r="X1132" s="53"/>
      <c r="AU1132" s="17" t="s">
        <v>86</v>
      </c>
    </row>
    <row r="1133" spans="2:65" s="1" customFormat="1" ht="33" customHeight="1">
      <c r="B1133" s="29"/>
      <c r="C1133" s="131" t="s">
        <v>1001</v>
      </c>
      <c r="D1133" s="131" t="s">
        <v>139</v>
      </c>
      <c r="E1133" s="132" t="s">
        <v>1002</v>
      </c>
      <c r="F1133" s="133" t="s">
        <v>1003</v>
      </c>
      <c r="G1133" s="134" t="s">
        <v>142</v>
      </c>
      <c r="H1133" s="135">
        <v>55.500999999999998</v>
      </c>
      <c r="I1133" s="136">
        <v>0</v>
      </c>
      <c r="J1133" s="136">
        <v>0</v>
      </c>
      <c r="K1133" s="136">
        <f>ROUND(P1133*H1133,2)</f>
        <v>0</v>
      </c>
      <c r="L1133" s="133" t="s">
        <v>1</v>
      </c>
      <c r="M1133" s="29"/>
      <c r="N1133" s="137" t="s">
        <v>1</v>
      </c>
      <c r="O1133" s="138" t="s">
        <v>39</v>
      </c>
      <c r="P1133" s="139">
        <f>I1133+J1133</f>
        <v>0</v>
      </c>
      <c r="Q1133" s="139">
        <f>ROUND(I1133*H1133,2)</f>
        <v>0</v>
      </c>
      <c r="R1133" s="139">
        <f>ROUND(J1133*H1133,2)</f>
        <v>0</v>
      </c>
      <c r="S1133" s="140">
        <v>1.7000000000000001E-2</v>
      </c>
      <c r="T1133" s="140">
        <f>S1133*H1133</f>
        <v>0.94351700000000005</v>
      </c>
      <c r="U1133" s="140">
        <v>0</v>
      </c>
      <c r="V1133" s="140">
        <f>U1133*H1133</f>
        <v>0</v>
      </c>
      <c r="W1133" s="140">
        <v>0</v>
      </c>
      <c r="X1133" s="141">
        <f>W1133*H1133</f>
        <v>0</v>
      </c>
      <c r="AR1133" s="142" t="s">
        <v>144</v>
      </c>
      <c r="AT1133" s="142" t="s">
        <v>139</v>
      </c>
      <c r="AU1133" s="142" t="s">
        <v>86</v>
      </c>
      <c r="AY1133" s="17" t="s">
        <v>136</v>
      </c>
      <c r="BE1133" s="143">
        <f>IF(O1133="základní",K1133,0)</f>
        <v>0</v>
      </c>
      <c r="BF1133" s="143">
        <f>IF(O1133="snížená",K1133,0)</f>
        <v>0</v>
      </c>
      <c r="BG1133" s="143">
        <f>IF(O1133="zákl. přenesená",K1133,0)</f>
        <v>0</v>
      </c>
      <c r="BH1133" s="143">
        <f>IF(O1133="sníž. přenesená",K1133,0)</f>
        <v>0</v>
      </c>
      <c r="BI1133" s="143">
        <f>IF(O1133="nulová",K1133,0)</f>
        <v>0</v>
      </c>
      <c r="BJ1133" s="17" t="s">
        <v>84</v>
      </c>
      <c r="BK1133" s="143">
        <f>ROUND(P1133*H1133,2)</f>
        <v>0</v>
      </c>
      <c r="BL1133" s="17" t="s">
        <v>144</v>
      </c>
      <c r="BM1133" s="142" t="s">
        <v>1004</v>
      </c>
    </row>
    <row r="1134" spans="2:65" s="12" customFormat="1">
      <c r="B1134" s="144"/>
      <c r="D1134" s="145" t="s">
        <v>146</v>
      </c>
      <c r="E1134" s="146" t="s">
        <v>1</v>
      </c>
      <c r="F1134" s="147" t="s">
        <v>731</v>
      </c>
      <c r="H1134" s="146" t="s">
        <v>1</v>
      </c>
      <c r="M1134" s="144"/>
      <c r="N1134" s="148"/>
      <c r="X1134" s="149"/>
      <c r="AT1134" s="146" t="s">
        <v>146</v>
      </c>
      <c r="AU1134" s="146" t="s">
        <v>86</v>
      </c>
      <c r="AV1134" s="12" t="s">
        <v>84</v>
      </c>
      <c r="AW1134" s="12" t="s">
        <v>5</v>
      </c>
      <c r="AX1134" s="12" t="s">
        <v>76</v>
      </c>
      <c r="AY1134" s="146" t="s">
        <v>136</v>
      </c>
    </row>
    <row r="1135" spans="2:65" s="13" customFormat="1">
      <c r="B1135" s="150"/>
      <c r="D1135" s="145" t="s">
        <v>146</v>
      </c>
      <c r="E1135" s="151" t="s">
        <v>1</v>
      </c>
      <c r="F1135" s="152" t="s">
        <v>643</v>
      </c>
      <c r="H1135" s="153">
        <v>55.500999999999998</v>
      </c>
      <c r="M1135" s="150"/>
      <c r="N1135" s="154"/>
      <c r="X1135" s="155"/>
      <c r="AT1135" s="151" t="s">
        <v>146</v>
      </c>
      <c r="AU1135" s="151" t="s">
        <v>86</v>
      </c>
      <c r="AV1135" s="13" t="s">
        <v>86</v>
      </c>
      <c r="AW1135" s="13" t="s">
        <v>5</v>
      </c>
      <c r="AX1135" s="13" t="s">
        <v>76</v>
      </c>
      <c r="AY1135" s="151" t="s">
        <v>136</v>
      </c>
    </row>
    <row r="1136" spans="2:65" s="14" customFormat="1">
      <c r="B1136" s="156"/>
      <c r="D1136" s="145" t="s">
        <v>146</v>
      </c>
      <c r="E1136" s="157" t="s">
        <v>1</v>
      </c>
      <c r="F1136" s="158" t="s">
        <v>158</v>
      </c>
      <c r="H1136" s="159">
        <v>55.500999999999998</v>
      </c>
      <c r="M1136" s="156"/>
      <c r="N1136" s="160"/>
      <c r="X1136" s="161"/>
      <c r="AT1136" s="157" t="s">
        <v>146</v>
      </c>
      <c r="AU1136" s="157" t="s">
        <v>86</v>
      </c>
      <c r="AV1136" s="14" t="s">
        <v>144</v>
      </c>
      <c r="AW1136" s="14" t="s">
        <v>5</v>
      </c>
      <c r="AX1136" s="14" t="s">
        <v>84</v>
      </c>
      <c r="AY1136" s="157" t="s">
        <v>136</v>
      </c>
    </row>
    <row r="1137" spans="2:65" s="1" customFormat="1">
      <c r="B1137" s="29"/>
      <c r="D1137" s="145" t="s">
        <v>223</v>
      </c>
      <c r="F1137" s="168" t="s">
        <v>774</v>
      </c>
      <c r="M1137" s="29"/>
      <c r="N1137" s="169"/>
      <c r="X1137" s="53"/>
      <c r="AU1137" s="17" t="s">
        <v>86</v>
      </c>
    </row>
    <row r="1138" spans="2:65" s="1" customFormat="1">
      <c r="B1138" s="29"/>
      <c r="D1138" s="145" t="s">
        <v>223</v>
      </c>
      <c r="F1138" s="170" t="s">
        <v>733</v>
      </c>
      <c r="H1138" s="171">
        <v>0</v>
      </c>
      <c r="M1138" s="29"/>
      <c r="N1138" s="169"/>
      <c r="X1138" s="53"/>
      <c r="AU1138" s="17" t="s">
        <v>86</v>
      </c>
    </row>
    <row r="1139" spans="2:65" s="1" customFormat="1">
      <c r="B1139" s="29"/>
      <c r="D1139" s="145" t="s">
        <v>223</v>
      </c>
      <c r="F1139" s="170" t="s">
        <v>147</v>
      </c>
      <c r="H1139" s="171">
        <v>0</v>
      </c>
      <c r="M1139" s="29"/>
      <c r="N1139" s="169"/>
      <c r="X1139" s="53"/>
      <c r="AU1139" s="17" t="s">
        <v>86</v>
      </c>
    </row>
    <row r="1140" spans="2:65" s="1" customFormat="1">
      <c r="B1140" s="29"/>
      <c r="D1140" s="145" t="s">
        <v>223</v>
      </c>
      <c r="F1140" s="170" t="s">
        <v>775</v>
      </c>
      <c r="H1140" s="171">
        <v>10.561</v>
      </c>
      <c r="M1140" s="29"/>
      <c r="N1140" s="169"/>
      <c r="X1140" s="53"/>
      <c r="AU1140" s="17" t="s">
        <v>86</v>
      </c>
    </row>
    <row r="1141" spans="2:65" s="1" customFormat="1">
      <c r="B1141" s="29"/>
      <c r="D1141" s="145" t="s">
        <v>223</v>
      </c>
      <c r="F1141" s="170" t="s">
        <v>150</v>
      </c>
      <c r="H1141" s="171">
        <v>0</v>
      </c>
      <c r="M1141" s="29"/>
      <c r="N1141" s="169"/>
      <c r="X1141" s="53"/>
      <c r="AU1141" s="17" t="s">
        <v>86</v>
      </c>
    </row>
    <row r="1142" spans="2:65" s="1" customFormat="1">
      <c r="B1142" s="29"/>
      <c r="D1142" s="145" t="s">
        <v>223</v>
      </c>
      <c r="F1142" s="170" t="s">
        <v>776</v>
      </c>
      <c r="H1142" s="171">
        <v>20.463999999999999</v>
      </c>
      <c r="M1142" s="29"/>
      <c r="N1142" s="169"/>
      <c r="X1142" s="53"/>
      <c r="AU1142" s="17" t="s">
        <v>86</v>
      </c>
    </row>
    <row r="1143" spans="2:65" s="1" customFormat="1">
      <c r="B1143" s="29"/>
      <c r="D1143" s="145" t="s">
        <v>223</v>
      </c>
      <c r="F1143" s="170" t="s">
        <v>152</v>
      </c>
      <c r="H1143" s="171">
        <v>0</v>
      </c>
      <c r="M1143" s="29"/>
      <c r="N1143" s="169"/>
      <c r="X1143" s="53"/>
      <c r="AU1143" s="17" t="s">
        <v>86</v>
      </c>
    </row>
    <row r="1144" spans="2:65" s="1" customFormat="1">
      <c r="B1144" s="29"/>
      <c r="D1144" s="145" t="s">
        <v>223</v>
      </c>
      <c r="F1144" s="170" t="s">
        <v>777</v>
      </c>
      <c r="H1144" s="171">
        <v>10.451000000000001</v>
      </c>
      <c r="M1144" s="29"/>
      <c r="N1144" s="169"/>
      <c r="X1144" s="53"/>
      <c r="AU1144" s="17" t="s">
        <v>86</v>
      </c>
    </row>
    <row r="1145" spans="2:65" s="1" customFormat="1">
      <c r="B1145" s="29"/>
      <c r="D1145" s="145" t="s">
        <v>223</v>
      </c>
      <c r="F1145" s="170" t="s">
        <v>154</v>
      </c>
      <c r="H1145" s="171">
        <v>0</v>
      </c>
      <c r="M1145" s="29"/>
      <c r="N1145" s="169"/>
      <c r="X1145" s="53"/>
      <c r="AU1145" s="17" t="s">
        <v>86</v>
      </c>
    </row>
    <row r="1146" spans="2:65" s="1" customFormat="1">
      <c r="B1146" s="29"/>
      <c r="D1146" s="145" t="s">
        <v>223</v>
      </c>
      <c r="F1146" s="170" t="s">
        <v>778</v>
      </c>
      <c r="H1146" s="171">
        <v>14.025</v>
      </c>
      <c r="M1146" s="29"/>
      <c r="N1146" s="169"/>
      <c r="X1146" s="53"/>
      <c r="AU1146" s="17" t="s">
        <v>86</v>
      </c>
    </row>
    <row r="1147" spans="2:65" s="1" customFormat="1">
      <c r="B1147" s="29"/>
      <c r="D1147" s="145" t="s">
        <v>223</v>
      </c>
      <c r="F1147" s="170" t="s">
        <v>158</v>
      </c>
      <c r="H1147" s="171">
        <v>55.500999999999998</v>
      </c>
      <c r="M1147" s="29"/>
      <c r="N1147" s="169"/>
      <c r="X1147" s="53"/>
      <c r="AU1147" s="17" t="s">
        <v>86</v>
      </c>
    </row>
    <row r="1148" spans="2:65" s="1" customFormat="1" ht="33" customHeight="1">
      <c r="B1148" s="29"/>
      <c r="C1148" s="131" t="s">
        <v>1005</v>
      </c>
      <c r="D1148" s="131" t="s">
        <v>139</v>
      </c>
      <c r="E1148" s="132" t="s">
        <v>1006</v>
      </c>
      <c r="F1148" s="133" t="s">
        <v>1007</v>
      </c>
      <c r="G1148" s="134" t="s">
        <v>142</v>
      </c>
      <c r="H1148" s="135">
        <v>9.4640000000000004</v>
      </c>
      <c r="I1148" s="136">
        <v>0</v>
      </c>
      <c r="J1148" s="136">
        <v>0</v>
      </c>
      <c r="K1148" s="136">
        <f>ROUND(P1148*H1148,2)</f>
        <v>0</v>
      </c>
      <c r="L1148" s="133" t="s">
        <v>1</v>
      </c>
      <c r="M1148" s="29"/>
      <c r="N1148" s="137" t="s">
        <v>1</v>
      </c>
      <c r="O1148" s="138" t="s">
        <v>39</v>
      </c>
      <c r="P1148" s="139">
        <f>I1148+J1148</f>
        <v>0</v>
      </c>
      <c r="Q1148" s="139">
        <f>ROUND(I1148*H1148,2)</f>
        <v>0</v>
      </c>
      <c r="R1148" s="139">
        <f>ROUND(J1148*H1148,2)</f>
        <v>0</v>
      </c>
      <c r="S1148" s="140">
        <v>1.7000000000000001E-2</v>
      </c>
      <c r="T1148" s="140">
        <f>S1148*H1148</f>
        <v>0.16088800000000003</v>
      </c>
      <c r="U1148" s="140">
        <v>0</v>
      </c>
      <c r="V1148" s="140">
        <f>U1148*H1148</f>
        <v>0</v>
      </c>
      <c r="W1148" s="140">
        <v>0</v>
      </c>
      <c r="X1148" s="141">
        <f>W1148*H1148</f>
        <v>0</v>
      </c>
      <c r="AR1148" s="142" t="s">
        <v>144</v>
      </c>
      <c r="AT1148" s="142" t="s">
        <v>139</v>
      </c>
      <c r="AU1148" s="142" t="s">
        <v>86</v>
      </c>
      <c r="AY1148" s="17" t="s">
        <v>136</v>
      </c>
      <c r="BE1148" s="143">
        <f>IF(O1148="základní",K1148,0)</f>
        <v>0</v>
      </c>
      <c r="BF1148" s="143">
        <f>IF(O1148="snížená",K1148,0)</f>
        <v>0</v>
      </c>
      <c r="BG1148" s="143">
        <f>IF(O1148="zákl. přenesená",K1148,0)</f>
        <v>0</v>
      </c>
      <c r="BH1148" s="143">
        <f>IF(O1148="sníž. přenesená",K1148,0)</f>
        <v>0</v>
      </c>
      <c r="BI1148" s="143">
        <f>IF(O1148="nulová",K1148,0)</f>
        <v>0</v>
      </c>
      <c r="BJ1148" s="17" t="s">
        <v>84</v>
      </c>
      <c r="BK1148" s="143">
        <f>ROUND(P1148*H1148,2)</f>
        <v>0</v>
      </c>
      <c r="BL1148" s="17" t="s">
        <v>144</v>
      </c>
      <c r="BM1148" s="142" t="s">
        <v>1008</v>
      </c>
    </row>
    <row r="1149" spans="2:65" s="12" customFormat="1">
      <c r="B1149" s="144"/>
      <c r="D1149" s="145" t="s">
        <v>146</v>
      </c>
      <c r="E1149" s="146" t="s">
        <v>1</v>
      </c>
      <c r="F1149" s="147" t="s">
        <v>731</v>
      </c>
      <c r="H1149" s="146" t="s">
        <v>1</v>
      </c>
      <c r="M1149" s="144"/>
      <c r="N1149" s="148"/>
      <c r="X1149" s="149"/>
      <c r="AT1149" s="146" t="s">
        <v>146</v>
      </c>
      <c r="AU1149" s="146" t="s">
        <v>86</v>
      </c>
      <c r="AV1149" s="12" t="s">
        <v>84</v>
      </c>
      <c r="AW1149" s="12" t="s">
        <v>5</v>
      </c>
      <c r="AX1149" s="12" t="s">
        <v>76</v>
      </c>
      <c r="AY1149" s="146" t="s">
        <v>136</v>
      </c>
    </row>
    <row r="1150" spans="2:65" s="13" customFormat="1">
      <c r="B1150" s="150"/>
      <c r="D1150" s="145" t="s">
        <v>146</v>
      </c>
      <c r="E1150" s="151" t="s">
        <v>1</v>
      </c>
      <c r="F1150" s="152" t="s">
        <v>646</v>
      </c>
      <c r="H1150" s="153">
        <v>4.9050000000000002</v>
      </c>
      <c r="M1150" s="150"/>
      <c r="N1150" s="154"/>
      <c r="X1150" s="155"/>
      <c r="AT1150" s="151" t="s">
        <v>146</v>
      </c>
      <c r="AU1150" s="151" t="s">
        <v>86</v>
      </c>
      <c r="AV1150" s="13" t="s">
        <v>86</v>
      </c>
      <c r="AW1150" s="13" t="s">
        <v>5</v>
      </c>
      <c r="AX1150" s="13" t="s">
        <v>76</v>
      </c>
      <c r="AY1150" s="151" t="s">
        <v>136</v>
      </c>
    </row>
    <row r="1151" spans="2:65" s="13" customFormat="1">
      <c r="B1151" s="150"/>
      <c r="D1151" s="145" t="s">
        <v>146</v>
      </c>
      <c r="E1151" s="151" t="s">
        <v>1</v>
      </c>
      <c r="F1151" s="152" t="s">
        <v>649</v>
      </c>
      <c r="H1151" s="153">
        <v>4.5590000000000002</v>
      </c>
      <c r="M1151" s="150"/>
      <c r="N1151" s="154"/>
      <c r="X1151" s="155"/>
      <c r="AT1151" s="151" t="s">
        <v>146</v>
      </c>
      <c r="AU1151" s="151" t="s">
        <v>86</v>
      </c>
      <c r="AV1151" s="13" t="s">
        <v>86</v>
      </c>
      <c r="AW1151" s="13" t="s">
        <v>5</v>
      </c>
      <c r="AX1151" s="13" t="s">
        <v>76</v>
      </c>
      <c r="AY1151" s="151" t="s">
        <v>136</v>
      </c>
    </row>
    <row r="1152" spans="2:65" s="14" customFormat="1">
      <c r="B1152" s="156"/>
      <c r="D1152" s="145" t="s">
        <v>146</v>
      </c>
      <c r="E1152" s="157" t="s">
        <v>1</v>
      </c>
      <c r="F1152" s="158" t="s">
        <v>158</v>
      </c>
      <c r="H1152" s="159">
        <v>9.4640000000000004</v>
      </c>
      <c r="M1152" s="156"/>
      <c r="N1152" s="160"/>
      <c r="X1152" s="161"/>
      <c r="AT1152" s="157" t="s">
        <v>146</v>
      </c>
      <c r="AU1152" s="157" t="s">
        <v>86</v>
      </c>
      <c r="AV1152" s="14" t="s">
        <v>144</v>
      </c>
      <c r="AW1152" s="14" t="s">
        <v>5</v>
      </c>
      <c r="AX1152" s="14" t="s">
        <v>84</v>
      </c>
      <c r="AY1152" s="157" t="s">
        <v>136</v>
      </c>
    </row>
    <row r="1153" spans="2:47" s="1" customFormat="1">
      <c r="B1153" s="29"/>
      <c r="D1153" s="145" t="s">
        <v>223</v>
      </c>
      <c r="F1153" s="168" t="s">
        <v>779</v>
      </c>
      <c r="M1153" s="29"/>
      <c r="N1153" s="169"/>
      <c r="X1153" s="53"/>
      <c r="AU1153" s="17" t="s">
        <v>86</v>
      </c>
    </row>
    <row r="1154" spans="2:47" s="1" customFormat="1">
      <c r="B1154" s="29"/>
      <c r="D1154" s="145" t="s">
        <v>223</v>
      </c>
      <c r="F1154" s="170" t="s">
        <v>733</v>
      </c>
      <c r="H1154" s="171">
        <v>0</v>
      </c>
      <c r="M1154" s="29"/>
      <c r="N1154" s="169"/>
      <c r="X1154" s="53"/>
      <c r="AU1154" s="17" t="s">
        <v>86</v>
      </c>
    </row>
    <row r="1155" spans="2:47" s="1" customFormat="1">
      <c r="B1155" s="29"/>
      <c r="D1155" s="145" t="s">
        <v>223</v>
      </c>
      <c r="F1155" s="170" t="s">
        <v>147</v>
      </c>
      <c r="H1155" s="171">
        <v>0</v>
      </c>
      <c r="M1155" s="29"/>
      <c r="N1155" s="169"/>
      <c r="X1155" s="53"/>
      <c r="AU1155" s="17" t="s">
        <v>86</v>
      </c>
    </row>
    <row r="1156" spans="2:47" s="1" customFormat="1">
      <c r="B1156" s="29"/>
      <c r="D1156" s="145" t="s">
        <v>223</v>
      </c>
      <c r="F1156" s="170" t="s">
        <v>76</v>
      </c>
      <c r="H1156" s="171">
        <v>0</v>
      </c>
      <c r="M1156" s="29"/>
      <c r="N1156" s="169"/>
      <c r="X1156" s="53"/>
      <c r="AU1156" s="17" t="s">
        <v>86</v>
      </c>
    </row>
    <row r="1157" spans="2:47" s="1" customFormat="1">
      <c r="B1157" s="29"/>
      <c r="D1157" s="145" t="s">
        <v>223</v>
      </c>
      <c r="F1157" s="170" t="s">
        <v>150</v>
      </c>
      <c r="H1157" s="171">
        <v>0</v>
      </c>
      <c r="M1157" s="29"/>
      <c r="N1157" s="169"/>
      <c r="X1157" s="53"/>
      <c r="AU1157" s="17" t="s">
        <v>86</v>
      </c>
    </row>
    <row r="1158" spans="2:47" s="1" customFormat="1">
      <c r="B1158" s="29"/>
      <c r="D1158" s="145" t="s">
        <v>223</v>
      </c>
      <c r="F1158" s="170" t="s">
        <v>76</v>
      </c>
      <c r="H1158" s="171">
        <v>0</v>
      </c>
      <c r="M1158" s="29"/>
      <c r="N1158" s="169"/>
      <c r="X1158" s="53"/>
      <c r="AU1158" s="17" t="s">
        <v>86</v>
      </c>
    </row>
    <row r="1159" spans="2:47" s="1" customFormat="1">
      <c r="B1159" s="29"/>
      <c r="D1159" s="145" t="s">
        <v>223</v>
      </c>
      <c r="F1159" s="170" t="s">
        <v>152</v>
      </c>
      <c r="H1159" s="171">
        <v>0</v>
      </c>
      <c r="M1159" s="29"/>
      <c r="N1159" s="169"/>
      <c r="X1159" s="53"/>
      <c r="AU1159" s="17" t="s">
        <v>86</v>
      </c>
    </row>
    <row r="1160" spans="2:47" s="1" customFormat="1">
      <c r="B1160" s="29"/>
      <c r="D1160" s="145" t="s">
        <v>223</v>
      </c>
      <c r="F1160" s="170" t="s">
        <v>648</v>
      </c>
      <c r="H1160" s="171">
        <v>4.9050000000000002</v>
      </c>
      <c r="M1160" s="29"/>
      <c r="N1160" s="169"/>
      <c r="X1160" s="53"/>
      <c r="AU1160" s="17" t="s">
        <v>86</v>
      </c>
    </row>
    <row r="1161" spans="2:47" s="1" customFormat="1">
      <c r="B1161" s="29"/>
      <c r="D1161" s="145" t="s">
        <v>223</v>
      </c>
      <c r="F1161" s="170" t="s">
        <v>154</v>
      </c>
      <c r="H1161" s="171">
        <v>0</v>
      </c>
      <c r="M1161" s="29"/>
      <c r="N1161" s="169"/>
      <c r="X1161" s="53"/>
      <c r="AU1161" s="17" t="s">
        <v>86</v>
      </c>
    </row>
    <row r="1162" spans="2:47" s="1" customFormat="1">
      <c r="B1162" s="29"/>
      <c r="D1162" s="145" t="s">
        <v>223</v>
      </c>
      <c r="F1162" s="170" t="s">
        <v>76</v>
      </c>
      <c r="H1162" s="171">
        <v>0</v>
      </c>
      <c r="M1162" s="29"/>
      <c r="N1162" s="169"/>
      <c r="X1162" s="53"/>
      <c r="AU1162" s="17" t="s">
        <v>86</v>
      </c>
    </row>
    <row r="1163" spans="2:47" s="1" customFormat="1">
      <c r="B1163" s="29"/>
      <c r="D1163" s="145" t="s">
        <v>223</v>
      </c>
      <c r="F1163" s="170" t="s">
        <v>158</v>
      </c>
      <c r="H1163" s="171">
        <v>4.9050000000000002</v>
      </c>
      <c r="M1163" s="29"/>
      <c r="N1163" s="169"/>
      <c r="X1163" s="53"/>
      <c r="AU1163" s="17" t="s">
        <v>86</v>
      </c>
    </row>
    <row r="1164" spans="2:47" s="1" customFormat="1">
      <c r="B1164" s="29"/>
      <c r="D1164" s="145" t="s">
        <v>223</v>
      </c>
      <c r="F1164" s="168" t="s">
        <v>780</v>
      </c>
      <c r="M1164" s="29"/>
      <c r="N1164" s="169"/>
      <c r="X1164" s="53"/>
      <c r="AU1164" s="17" t="s">
        <v>86</v>
      </c>
    </row>
    <row r="1165" spans="2:47" s="1" customFormat="1">
      <c r="B1165" s="29"/>
      <c r="D1165" s="145" t="s">
        <v>223</v>
      </c>
      <c r="F1165" s="170" t="s">
        <v>733</v>
      </c>
      <c r="H1165" s="171">
        <v>0</v>
      </c>
      <c r="M1165" s="29"/>
      <c r="N1165" s="169"/>
      <c r="X1165" s="53"/>
      <c r="AU1165" s="17" t="s">
        <v>86</v>
      </c>
    </row>
    <row r="1166" spans="2:47" s="1" customFormat="1">
      <c r="B1166" s="29"/>
      <c r="D1166" s="145" t="s">
        <v>223</v>
      </c>
      <c r="F1166" s="170" t="s">
        <v>147</v>
      </c>
      <c r="H1166" s="171">
        <v>0</v>
      </c>
      <c r="M1166" s="29"/>
      <c r="N1166" s="169"/>
      <c r="X1166" s="53"/>
      <c r="AU1166" s="17" t="s">
        <v>86</v>
      </c>
    </row>
    <row r="1167" spans="2:47" s="1" customFormat="1">
      <c r="B1167" s="29"/>
      <c r="D1167" s="145" t="s">
        <v>223</v>
      </c>
      <c r="F1167" s="170" t="s">
        <v>76</v>
      </c>
      <c r="H1167" s="171">
        <v>0</v>
      </c>
      <c r="M1167" s="29"/>
      <c r="N1167" s="169"/>
      <c r="X1167" s="53"/>
      <c r="AU1167" s="17" t="s">
        <v>86</v>
      </c>
    </row>
    <row r="1168" spans="2:47" s="1" customFormat="1">
      <c r="B1168" s="29"/>
      <c r="D1168" s="145" t="s">
        <v>223</v>
      </c>
      <c r="F1168" s="170" t="s">
        <v>150</v>
      </c>
      <c r="H1168" s="171">
        <v>0</v>
      </c>
      <c r="M1168" s="29"/>
      <c r="N1168" s="169"/>
      <c r="X1168" s="53"/>
      <c r="AU1168" s="17" t="s">
        <v>86</v>
      </c>
    </row>
    <row r="1169" spans="2:65" s="1" customFormat="1">
      <c r="B1169" s="29"/>
      <c r="D1169" s="145" t="s">
        <v>223</v>
      </c>
      <c r="F1169" s="170" t="s">
        <v>651</v>
      </c>
      <c r="H1169" s="171">
        <v>4.5590000000000002</v>
      </c>
      <c r="M1169" s="29"/>
      <c r="N1169" s="169"/>
      <c r="X1169" s="53"/>
      <c r="AU1169" s="17" t="s">
        <v>86</v>
      </c>
    </row>
    <row r="1170" spans="2:65" s="1" customFormat="1">
      <c r="B1170" s="29"/>
      <c r="D1170" s="145" t="s">
        <v>223</v>
      </c>
      <c r="F1170" s="170" t="s">
        <v>152</v>
      </c>
      <c r="H1170" s="171">
        <v>0</v>
      </c>
      <c r="M1170" s="29"/>
      <c r="N1170" s="169"/>
      <c r="X1170" s="53"/>
      <c r="AU1170" s="17" t="s">
        <v>86</v>
      </c>
    </row>
    <row r="1171" spans="2:65" s="1" customFormat="1">
      <c r="B1171" s="29"/>
      <c r="D1171" s="145" t="s">
        <v>223</v>
      </c>
      <c r="F1171" s="170" t="s">
        <v>76</v>
      </c>
      <c r="H1171" s="171">
        <v>0</v>
      </c>
      <c r="M1171" s="29"/>
      <c r="N1171" s="169"/>
      <c r="X1171" s="53"/>
      <c r="AU1171" s="17" t="s">
        <v>86</v>
      </c>
    </row>
    <row r="1172" spans="2:65" s="1" customFormat="1">
      <c r="B1172" s="29"/>
      <c r="D1172" s="145" t="s">
        <v>223</v>
      </c>
      <c r="F1172" s="170" t="s">
        <v>154</v>
      </c>
      <c r="H1172" s="171">
        <v>0</v>
      </c>
      <c r="M1172" s="29"/>
      <c r="N1172" s="169"/>
      <c r="X1172" s="53"/>
      <c r="AU1172" s="17" t="s">
        <v>86</v>
      </c>
    </row>
    <row r="1173" spans="2:65" s="1" customFormat="1">
      <c r="B1173" s="29"/>
      <c r="D1173" s="145" t="s">
        <v>223</v>
      </c>
      <c r="F1173" s="170" t="s">
        <v>76</v>
      </c>
      <c r="H1173" s="171">
        <v>0</v>
      </c>
      <c r="M1173" s="29"/>
      <c r="N1173" s="169"/>
      <c r="X1173" s="53"/>
      <c r="AU1173" s="17" t="s">
        <v>86</v>
      </c>
    </row>
    <row r="1174" spans="2:65" s="1" customFormat="1">
      <c r="B1174" s="29"/>
      <c r="D1174" s="145" t="s">
        <v>223</v>
      </c>
      <c r="F1174" s="170" t="s">
        <v>158</v>
      </c>
      <c r="H1174" s="171">
        <v>4.5590000000000002</v>
      </c>
      <c r="M1174" s="29"/>
      <c r="N1174" s="169"/>
      <c r="X1174" s="53"/>
      <c r="AU1174" s="17" t="s">
        <v>86</v>
      </c>
    </row>
    <row r="1175" spans="2:65" s="1" customFormat="1" ht="37.9" customHeight="1">
      <c r="B1175" s="29"/>
      <c r="C1175" s="131" t="s">
        <v>1009</v>
      </c>
      <c r="D1175" s="131" t="s">
        <v>139</v>
      </c>
      <c r="E1175" s="132" t="s">
        <v>1010</v>
      </c>
      <c r="F1175" s="133" t="s">
        <v>1011</v>
      </c>
      <c r="G1175" s="134" t="s">
        <v>142</v>
      </c>
      <c r="H1175" s="135">
        <v>1114.03</v>
      </c>
      <c r="I1175" s="136">
        <v>0</v>
      </c>
      <c r="J1175" s="136">
        <v>0</v>
      </c>
      <c r="K1175" s="136">
        <f>ROUND(P1175*H1175,2)</f>
        <v>0</v>
      </c>
      <c r="L1175" s="133" t="s">
        <v>1</v>
      </c>
      <c r="M1175" s="29"/>
      <c r="N1175" s="137" t="s">
        <v>1</v>
      </c>
      <c r="O1175" s="138" t="s">
        <v>39</v>
      </c>
      <c r="P1175" s="139">
        <f>I1175+J1175</f>
        <v>0</v>
      </c>
      <c r="Q1175" s="139">
        <f>ROUND(I1175*H1175,2)</f>
        <v>0</v>
      </c>
      <c r="R1175" s="139">
        <f>ROUND(J1175*H1175,2)</f>
        <v>0</v>
      </c>
      <c r="S1175" s="140">
        <v>4.3999999999999997E-2</v>
      </c>
      <c r="T1175" s="140">
        <f>S1175*H1175</f>
        <v>49.017319999999998</v>
      </c>
      <c r="U1175" s="140">
        <v>8.0000000000000007E-5</v>
      </c>
      <c r="V1175" s="140">
        <f>U1175*H1175</f>
        <v>8.9122400000000004E-2</v>
      </c>
      <c r="W1175" s="140">
        <v>0</v>
      </c>
      <c r="X1175" s="141">
        <f>W1175*H1175</f>
        <v>0</v>
      </c>
      <c r="AR1175" s="142" t="s">
        <v>144</v>
      </c>
      <c r="AT1175" s="142" t="s">
        <v>139</v>
      </c>
      <c r="AU1175" s="142" t="s">
        <v>86</v>
      </c>
      <c r="AY1175" s="17" t="s">
        <v>136</v>
      </c>
      <c r="BE1175" s="143">
        <f>IF(O1175="základní",K1175,0)</f>
        <v>0</v>
      </c>
      <c r="BF1175" s="143">
        <f>IF(O1175="snížená",K1175,0)</f>
        <v>0</v>
      </c>
      <c r="BG1175" s="143">
        <f>IF(O1175="zákl. přenesená",K1175,0)</f>
        <v>0</v>
      </c>
      <c r="BH1175" s="143">
        <f>IF(O1175="sníž. přenesená",K1175,0)</f>
        <v>0</v>
      </c>
      <c r="BI1175" s="143">
        <f>IF(O1175="nulová",K1175,0)</f>
        <v>0</v>
      </c>
      <c r="BJ1175" s="17" t="s">
        <v>84</v>
      </c>
      <c r="BK1175" s="143">
        <f>ROUND(P1175*H1175,2)</f>
        <v>0</v>
      </c>
      <c r="BL1175" s="17" t="s">
        <v>144</v>
      </c>
      <c r="BM1175" s="142" t="s">
        <v>1012</v>
      </c>
    </row>
    <row r="1176" spans="2:65" s="12" customFormat="1">
      <c r="B1176" s="144"/>
      <c r="D1176" s="145" t="s">
        <v>146</v>
      </c>
      <c r="E1176" s="146" t="s">
        <v>1</v>
      </c>
      <c r="F1176" s="147" t="s">
        <v>731</v>
      </c>
      <c r="H1176" s="146" t="s">
        <v>1</v>
      </c>
      <c r="M1176" s="144"/>
      <c r="N1176" s="148"/>
      <c r="X1176" s="149"/>
      <c r="AT1176" s="146" t="s">
        <v>146</v>
      </c>
      <c r="AU1176" s="146" t="s">
        <v>86</v>
      </c>
      <c r="AV1176" s="12" t="s">
        <v>84</v>
      </c>
      <c r="AW1176" s="12" t="s">
        <v>5</v>
      </c>
      <c r="AX1176" s="12" t="s">
        <v>76</v>
      </c>
      <c r="AY1176" s="146" t="s">
        <v>136</v>
      </c>
    </row>
    <row r="1177" spans="2:65" s="13" customFormat="1">
      <c r="B1177" s="150"/>
      <c r="D1177" s="145" t="s">
        <v>146</v>
      </c>
      <c r="E1177" s="151" t="s">
        <v>1</v>
      </c>
      <c r="F1177" s="152" t="s">
        <v>637</v>
      </c>
      <c r="H1177" s="153">
        <v>768.63099999999997</v>
      </c>
      <c r="M1177" s="150"/>
      <c r="N1177" s="154"/>
      <c r="X1177" s="155"/>
      <c r="AT1177" s="151" t="s">
        <v>146</v>
      </c>
      <c r="AU1177" s="151" t="s">
        <v>86</v>
      </c>
      <c r="AV1177" s="13" t="s">
        <v>86</v>
      </c>
      <c r="AW1177" s="13" t="s">
        <v>5</v>
      </c>
      <c r="AX1177" s="13" t="s">
        <v>76</v>
      </c>
      <c r="AY1177" s="151" t="s">
        <v>136</v>
      </c>
    </row>
    <row r="1178" spans="2:65" s="13" customFormat="1">
      <c r="B1178" s="150"/>
      <c r="D1178" s="145" t="s">
        <v>146</v>
      </c>
      <c r="E1178" s="151" t="s">
        <v>1</v>
      </c>
      <c r="F1178" s="152" t="s">
        <v>720</v>
      </c>
      <c r="H1178" s="153">
        <v>9.5</v>
      </c>
      <c r="M1178" s="150"/>
      <c r="N1178" s="154"/>
      <c r="X1178" s="155"/>
      <c r="AT1178" s="151" t="s">
        <v>146</v>
      </c>
      <c r="AU1178" s="151" t="s">
        <v>86</v>
      </c>
      <c r="AV1178" s="13" t="s">
        <v>86</v>
      </c>
      <c r="AW1178" s="13" t="s">
        <v>5</v>
      </c>
      <c r="AX1178" s="13" t="s">
        <v>76</v>
      </c>
      <c r="AY1178" s="151" t="s">
        <v>136</v>
      </c>
    </row>
    <row r="1179" spans="2:65" s="13" customFormat="1">
      <c r="B1179" s="150"/>
      <c r="D1179" s="145" t="s">
        <v>146</v>
      </c>
      <c r="E1179" s="151" t="s">
        <v>1</v>
      </c>
      <c r="F1179" s="152" t="s">
        <v>640</v>
      </c>
      <c r="H1179" s="153">
        <v>144.39500000000001</v>
      </c>
      <c r="M1179" s="150"/>
      <c r="N1179" s="154"/>
      <c r="X1179" s="155"/>
      <c r="AT1179" s="151" t="s">
        <v>146</v>
      </c>
      <c r="AU1179" s="151" t="s">
        <v>86</v>
      </c>
      <c r="AV1179" s="13" t="s">
        <v>86</v>
      </c>
      <c r="AW1179" s="13" t="s">
        <v>5</v>
      </c>
      <c r="AX1179" s="13" t="s">
        <v>76</v>
      </c>
      <c r="AY1179" s="151" t="s">
        <v>136</v>
      </c>
    </row>
    <row r="1180" spans="2:65" s="13" customFormat="1">
      <c r="B1180" s="150"/>
      <c r="D1180" s="145" t="s">
        <v>146</v>
      </c>
      <c r="E1180" s="151" t="s">
        <v>1</v>
      </c>
      <c r="F1180" s="152" t="s">
        <v>643</v>
      </c>
      <c r="H1180" s="153">
        <v>55.500999999999998</v>
      </c>
      <c r="M1180" s="150"/>
      <c r="N1180" s="154"/>
      <c r="X1180" s="155"/>
      <c r="AT1180" s="151" t="s">
        <v>146</v>
      </c>
      <c r="AU1180" s="151" t="s">
        <v>86</v>
      </c>
      <c r="AV1180" s="13" t="s">
        <v>86</v>
      </c>
      <c r="AW1180" s="13" t="s">
        <v>5</v>
      </c>
      <c r="AX1180" s="13" t="s">
        <v>76</v>
      </c>
      <c r="AY1180" s="151" t="s">
        <v>136</v>
      </c>
    </row>
    <row r="1181" spans="2:65" s="13" customFormat="1">
      <c r="B1181" s="150"/>
      <c r="D1181" s="145" t="s">
        <v>146</v>
      </c>
      <c r="E1181" s="151" t="s">
        <v>1</v>
      </c>
      <c r="F1181" s="152" t="s">
        <v>646</v>
      </c>
      <c r="H1181" s="153">
        <v>4.9050000000000002</v>
      </c>
      <c r="M1181" s="150"/>
      <c r="N1181" s="154"/>
      <c r="X1181" s="155"/>
      <c r="AT1181" s="151" t="s">
        <v>146</v>
      </c>
      <c r="AU1181" s="151" t="s">
        <v>86</v>
      </c>
      <c r="AV1181" s="13" t="s">
        <v>86</v>
      </c>
      <c r="AW1181" s="13" t="s">
        <v>5</v>
      </c>
      <c r="AX1181" s="13" t="s">
        <v>76</v>
      </c>
      <c r="AY1181" s="151" t="s">
        <v>136</v>
      </c>
    </row>
    <row r="1182" spans="2:65" s="13" customFormat="1">
      <c r="B1182" s="150"/>
      <c r="D1182" s="145" t="s">
        <v>146</v>
      </c>
      <c r="E1182" s="151" t="s">
        <v>1</v>
      </c>
      <c r="F1182" s="152" t="s">
        <v>649</v>
      </c>
      <c r="H1182" s="153">
        <v>4.5590000000000002</v>
      </c>
      <c r="M1182" s="150"/>
      <c r="N1182" s="154"/>
      <c r="X1182" s="155"/>
      <c r="AT1182" s="151" t="s">
        <v>146</v>
      </c>
      <c r="AU1182" s="151" t="s">
        <v>86</v>
      </c>
      <c r="AV1182" s="13" t="s">
        <v>86</v>
      </c>
      <c r="AW1182" s="13" t="s">
        <v>5</v>
      </c>
      <c r="AX1182" s="13" t="s">
        <v>76</v>
      </c>
      <c r="AY1182" s="151" t="s">
        <v>136</v>
      </c>
    </row>
    <row r="1183" spans="2:65" s="13" customFormat="1">
      <c r="B1183" s="150"/>
      <c r="D1183" s="145" t="s">
        <v>146</v>
      </c>
      <c r="E1183" s="151" t="s">
        <v>1</v>
      </c>
      <c r="F1183" s="152" t="s">
        <v>652</v>
      </c>
      <c r="H1183" s="153">
        <v>31.82</v>
      </c>
      <c r="M1183" s="150"/>
      <c r="N1183" s="154"/>
      <c r="X1183" s="155"/>
      <c r="AT1183" s="151" t="s">
        <v>146</v>
      </c>
      <c r="AU1183" s="151" t="s">
        <v>86</v>
      </c>
      <c r="AV1183" s="13" t="s">
        <v>86</v>
      </c>
      <c r="AW1183" s="13" t="s">
        <v>5</v>
      </c>
      <c r="AX1183" s="13" t="s">
        <v>76</v>
      </c>
      <c r="AY1183" s="151" t="s">
        <v>136</v>
      </c>
    </row>
    <row r="1184" spans="2:65" s="13" customFormat="1">
      <c r="B1184" s="150"/>
      <c r="D1184" s="145" t="s">
        <v>146</v>
      </c>
      <c r="E1184" s="151" t="s">
        <v>1</v>
      </c>
      <c r="F1184" s="152" t="s">
        <v>656</v>
      </c>
      <c r="H1184" s="153">
        <v>29.356999999999999</v>
      </c>
      <c r="M1184" s="150"/>
      <c r="N1184" s="154"/>
      <c r="X1184" s="155"/>
      <c r="AT1184" s="151" t="s">
        <v>146</v>
      </c>
      <c r="AU1184" s="151" t="s">
        <v>86</v>
      </c>
      <c r="AV1184" s="13" t="s">
        <v>86</v>
      </c>
      <c r="AW1184" s="13" t="s">
        <v>5</v>
      </c>
      <c r="AX1184" s="13" t="s">
        <v>76</v>
      </c>
      <c r="AY1184" s="151" t="s">
        <v>136</v>
      </c>
    </row>
    <row r="1185" spans="2:51" s="13" customFormat="1">
      <c r="B1185" s="150"/>
      <c r="D1185" s="145" t="s">
        <v>146</v>
      </c>
      <c r="E1185" s="151" t="s">
        <v>1</v>
      </c>
      <c r="F1185" s="152" t="s">
        <v>659</v>
      </c>
      <c r="H1185" s="153">
        <v>14.954000000000001</v>
      </c>
      <c r="M1185" s="150"/>
      <c r="N1185" s="154"/>
      <c r="X1185" s="155"/>
      <c r="AT1185" s="151" t="s">
        <v>146</v>
      </c>
      <c r="AU1185" s="151" t="s">
        <v>86</v>
      </c>
      <c r="AV1185" s="13" t="s">
        <v>86</v>
      </c>
      <c r="AW1185" s="13" t="s">
        <v>5</v>
      </c>
      <c r="AX1185" s="13" t="s">
        <v>76</v>
      </c>
      <c r="AY1185" s="151" t="s">
        <v>136</v>
      </c>
    </row>
    <row r="1186" spans="2:51" s="13" customFormat="1">
      <c r="B1186" s="150"/>
      <c r="D1186" s="145" t="s">
        <v>146</v>
      </c>
      <c r="E1186" s="151" t="s">
        <v>1</v>
      </c>
      <c r="F1186" s="152" t="s">
        <v>662</v>
      </c>
      <c r="H1186" s="153">
        <v>44.71</v>
      </c>
      <c r="M1186" s="150"/>
      <c r="N1186" s="154"/>
      <c r="X1186" s="155"/>
      <c r="AT1186" s="151" t="s">
        <v>146</v>
      </c>
      <c r="AU1186" s="151" t="s">
        <v>86</v>
      </c>
      <c r="AV1186" s="13" t="s">
        <v>86</v>
      </c>
      <c r="AW1186" s="13" t="s">
        <v>5</v>
      </c>
      <c r="AX1186" s="13" t="s">
        <v>76</v>
      </c>
      <c r="AY1186" s="151" t="s">
        <v>136</v>
      </c>
    </row>
    <row r="1187" spans="2:51" s="13" customFormat="1">
      <c r="B1187" s="150"/>
      <c r="D1187" s="145" t="s">
        <v>146</v>
      </c>
      <c r="E1187" s="151" t="s">
        <v>1</v>
      </c>
      <c r="F1187" s="152" t="s">
        <v>723</v>
      </c>
      <c r="H1187" s="153">
        <v>5.6980000000000004</v>
      </c>
      <c r="M1187" s="150"/>
      <c r="N1187" s="154"/>
      <c r="X1187" s="155"/>
      <c r="AT1187" s="151" t="s">
        <v>146</v>
      </c>
      <c r="AU1187" s="151" t="s">
        <v>86</v>
      </c>
      <c r="AV1187" s="13" t="s">
        <v>86</v>
      </c>
      <c r="AW1187" s="13" t="s">
        <v>5</v>
      </c>
      <c r="AX1187" s="13" t="s">
        <v>76</v>
      </c>
      <c r="AY1187" s="151" t="s">
        <v>136</v>
      </c>
    </row>
    <row r="1188" spans="2:51" s="14" customFormat="1">
      <c r="B1188" s="156"/>
      <c r="D1188" s="145" t="s">
        <v>146</v>
      </c>
      <c r="E1188" s="157" t="s">
        <v>1</v>
      </c>
      <c r="F1188" s="158" t="s">
        <v>158</v>
      </c>
      <c r="H1188" s="159">
        <v>1114.03</v>
      </c>
      <c r="M1188" s="156"/>
      <c r="N1188" s="160"/>
      <c r="X1188" s="161"/>
      <c r="AT1188" s="157" t="s">
        <v>146</v>
      </c>
      <c r="AU1188" s="157" t="s">
        <v>86</v>
      </c>
      <c r="AV1188" s="14" t="s">
        <v>144</v>
      </c>
      <c r="AW1188" s="14" t="s">
        <v>5</v>
      </c>
      <c r="AX1188" s="14" t="s">
        <v>84</v>
      </c>
      <c r="AY1188" s="157" t="s">
        <v>136</v>
      </c>
    </row>
    <row r="1189" spans="2:51" s="1" customFormat="1">
      <c r="B1189" s="29"/>
      <c r="D1189" s="145" t="s">
        <v>223</v>
      </c>
      <c r="F1189" s="168" t="s">
        <v>763</v>
      </c>
      <c r="M1189" s="29"/>
      <c r="N1189" s="169"/>
      <c r="X1189" s="53"/>
      <c r="AU1189" s="17" t="s">
        <v>86</v>
      </c>
    </row>
    <row r="1190" spans="2:51" s="1" customFormat="1">
      <c r="B1190" s="29"/>
      <c r="D1190" s="145" t="s">
        <v>223</v>
      </c>
      <c r="F1190" s="170" t="s">
        <v>733</v>
      </c>
      <c r="H1190" s="171">
        <v>0</v>
      </c>
      <c r="M1190" s="29"/>
      <c r="N1190" s="169"/>
      <c r="X1190" s="53"/>
      <c r="AU1190" s="17" t="s">
        <v>86</v>
      </c>
    </row>
    <row r="1191" spans="2:51" s="1" customFormat="1">
      <c r="B1191" s="29"/>
      <c r="D1191" s="145" t="s">
        <v>223</v>
      </c>
      <c r="F1191" s="170" t="s">
        <v>764</v>
      </c>
      <c r="H1191" s="171">
        <v>0</v>
      </c>
      <c r="M1191" s="29"/>
      <c r="N1191" s="169"/>
      <c r="X1191" s="53"/>
      <c r="AU1191" s="17" t="s">
        <v>86</v>
      </c>
    </row>
    <row r="1192" spans="2:51" s="1" customFormat="1">
      <c r="B1192" s="29"/>
      <c r="D1192" s="145" t="s">
        <v>223</v>
      </c>
      <c r="F1192" s="170" t="s">
        <v>147</v>
      </c>
      <c r="H1192" s="171">
        <v>0</v>
      </c>
      <c r="M1192" s="29"/>
      <c r="N1192" s="169"/>
      <c r="X1192" s="53"/>
      <c r="AU1192" s="17" t="s">
        <v>86</v>
      </c>
    </row>
    <row r="1193" spans="2:51" s="1" customFormat="1">
      <c r="B1193" s="29"/>
      <c r="D1193" s="145" t="s">
        <v>223</v>
      </c>
      <c r="F1193" s="170" t="s">
        <v>765</v>
      </c>
      <c r="H1193" s="171">
        <v>177.065</v>
      </c>
      <c r="M1193" s="29"/>
      <c r="N1193" s="169"/>
      <c r="X1193" s="53"/>
      <c r="AU1193" s="17" t="s">
        <v>86</v>
      </c>
    </row>
    <row r="1194" spans="2:51" s="1" customFormat="1">
      <c r="B1194" s="29"/>
      <c r="D1194" s="145" t="s">
        <v>223</v>
      </c>
      <c r="F1194" s="170" t="s">
        <v>150</v>
      </c>
      <c r="H1194" s="171">
        <v>0</v>
      </c>
      <c r="M1194" s="29"/>
      <c r="N1194" s="169"/>
      <c r="X1194" s="53"/>
      <c r="AU1194" s="17" t="s">
        <v>86</v>
      </c>
    </row>
    <row r="1195" spans="2:51" s="1" customFormat="1">
      <c r="B1195" s="29"/>
      <c r="D1195" s="145" t="s">
        <v>223</v>
      </c>
      <c r="F1195" s="170" t="s">
        <v>766</v>
      </c>
      <c r="H1195" s="171">
        <v>269.07</v>
      </c>
      <c r="M1195" s="29"/>
      <c r="N1195" s="169"/>
      <c r="X1195" s="53"/>
      <c r="AU1195" s="17" t="s">
        <v>86</v>
      </c>
    </row>
    <row r="1196" spans="2:51" s="1" customFormat="1">
      <c r="B1196" s="29"/>
      <c r="D1196" s="145" t="s">
        <v>223</v>
      </c>
      <c r="F1196" s="170" t="s">
        <v>152</v>
      </c>
      <c r="H1196" s="171">
        <v>0</v>
      </c>
      <c r="M1196" s="29"/>
      <c r="N1196" s="169"/>
      <c r="X1196" s="53"/>
      <c r="AU1196" s="17" t="s">
        <v>86</v>
      </c>
    </row>
    <row r="1197" spans="2:51" s="1" customFormat="1">
      <c r="B1197" s="29"/>
      <c r="D1197" s="145" t="s">
        <v>223</v>
      </c>
      <c r="F1197" s="170" t="s">
        <v>767</v>
      </c>
      <c r="H1197" s="171">
        <v>57.207999999999998</v>
      </c>
      <c r="M1197" s="29"/>
      <c r="N1197" s="169"/>
      <c r="X1197" s="53"/>
      <c r="AU1197" s="17" t="s">
        <v>86</v>
      </c>
    </row>
    <row r="1198" spans="2:51" s="1" customFormat="1">
      <c r="B1198" s="29"/>
      <c r="D1198" s="145" t="s">
        <v>223</v>
      </c>
      <c r="F1198" s="170" t="s">
        <v>154</v>
      </c>
      <c r="H1198" s="171">
        <v>0</v>
      </c>
      <c r="M1198" s="29"/>
      <c r="N1198" s="169"/>
      <c r="X1198" s="53"/>
      <c r="AU1198" s="17" t="s">
        <v>86</v>
      </c>
    </row>
    <row r="1199" spans="2:51" s="1" customFormat="1">
      <c r="B1199" s="29"/>
      <c r="D1199" s="145" t="s">
        <v>223</v>
      </c>
      <c r="F1199" s="170" t="s">
        <v>768</v>
      </c>
      <c r="H1199" s="171">
        <v>265.28800000000001</v>
      </c>
      <c r="M1199" s="29"/>
      <c r="N1199" s="169"/>
      <c r="X1199" s="53"/>
      <c r="AU1199" s="17" t="s">
        <v>86</v>
      </c>
    </row>
    <row r="1200" spans="2:51" s="1" customFormat="1">
      <c r="B1200" s="29"/>
      <c r="D1200" s="145" t="s">
        <v>223</v>
      </c>
      <c r="F1200" s="170" t="s">
        <v>158</v>
      </c>
      <c r="H1200" s="171">
        <v>768.63099999999997</v>
      </c>
      <c r="M1200" s="29"/>
      <c r="N1200" s="169"/>
      <c r="X1200" s="53"/>
      <c r="AU1200" s="17" t="s">
        <v>86</v>
      </c>
    </row>
    <row r="1201" spans="2:47" s="1" customFormat="1">
      <c r="B1201" s="29"/>
      <c r="D1201" s="145" t="s">
        <v>223</v>
      </c>
      <c r="F1201" s="168" t="s">
        <v>732</v>
      </c>
      <c r="M1201" s="29"/>
      <c r="N1201" s="169"/>
      <c r="X1201" s="53"/>
      <c r="AU1201" s="17" t="s">
        <v>86</v>
      </c>
    </row>
    <row r="1202" spans="2:47" s="1" customFormat="1">
      <c r="B1202" s="29"/>
      <c r="D1202" s="145" t="s">
        <v>223</v>
      </c>
      <c r="F1202" s="170" t="s">
        <v>733</v>
      </c>
      <c r="H1202" s="171">
        <v>0</v>
      </c>
      <c r="M1202" s="29"/>
      <c r="N1202" s="169"/>
      <c r="X1202" s="53"/>
      <c r="AU1202" s="17" t="s">
        <v>86</v>
      </c>
    </row>
    <row r="1203" spans="2:47" s="1" customFormat="1">
      <c r="B1203" s="29"/>
      <c r="D1203" s="145" t="s">
        <v>223</v>
      </c>
      <c r="F1203" s="170" t="s">
        <v>147</v>
      </c>
      <c r="H1203" s="171">
        <v>0</v>
      </c>
      <c r="M1203" s="29"/>
      <c r="N1203" s="169"/>
      <c r="X1203" s="53"/>
      <c r="AU1203" s="17" t="s">
        <v>86</v>
      </c>
    </row>
    <row r="1204" spans="2:47" s="1" customFormat="1">
      <c r="B1204" s="29"/>
      <c r="D1204" s="145" t="s">
        <v>223</v>
      </c>
      <c r="F1204" s="170" t="s">
        <v>76</v>
      </c>
      <c r="H1204" s="171">
        <v>0</v>
      </c>
      <c r="M1204" s="29"/>
      <c r="N1204" s="169"/>
      <c r="X1204" s="53"/>
      <c r="AU1204" s="17" t="s">
        <v>86</v>
      </c>
    </row>
    <row r="1205" spans="2:47" s="1" customFormat="1">
      <c r="B1205" s="29"/>
      <c r="D1205" s="145" t="s">
        <v>223</v>
      </c>
      <c r="F1205" s="170" t="s">
        <v>150</v>
      </c>
      <c r="H1205" s="171">
        <v>0</v>
      </c>
      <c r="M1205" s="29"/>
      <c r="N1205" s="169"/>
      <c r="X1205" s="53"/>
      <c r="AU1205" s="17" t="s">
        <v>86</v>
      </c>
    </row>
    <row r="1206" spans="2:47" s="1" customFormat="1">
      <c r="B1206" s="29"/>
      <c r="D1206" s="145" t="s">
        <v>223</v>
      </c>
      <c r="F1206" s="170" t="s">
        <v>76</v>
      </c>
      <c r="H1206" s="171">
        <v>0</v>
      </c>
      <c r="M1206" s="29"/>
      <c r="N1206" s="169"/>
      <c r="X1206" s="53"/>
      <c r="AU1206" s="17" t="s">
        <v>86</v>
      </c>
    </row>
    <row r="1207" spans="2:47" s="1" customFormat="1">
      <c r="B1207" s="29"/>
      <c r="D1207" s="145" t="s">
        <v>223</v>
      </c>
      <c r="F1207" s="170" t="s">
        <v>152</v>
      </c>
      <c r="H1207" s="171">
        <v>0</v>
      </c>
      <c r="M1207" s="29"/>
      <c r="N1207" s="169"/>
      <c r="X1207" s="53"/>
      <c r="AU1207" s="17" t="s">
        <v>86</v>
      </c>
    </row>
    <row r="1208" spans="2:47" s="1" customFormat="1">
      <c r="B1208" s="29"/>
      <c r="D1208" s="145" t="s">
        <v>223</v>
      </c>
      <c r="F1208" s="170" t="s">
        <v>722</v>
      </c>
      <c r="H1208" s="171">
        <v>9.5</v>
      </c>
      <c r="M1208" s="29"/>
      <c r="N1208" s="169"/>
      <c r="X1208" s="53"/>
      <c r="AU1208" s="17" t="s">
        <v>86</v>
      </c>
    </row>
    <row r="1209" spans="2:47" s="1" customFormat="1">
      <c r="B1209" s="29"/>
      <c r="D1209" s="145" t="s">
        <v>223</v>
      </c>
      <c r="F1209" s="170" t="s">
        <v>154</v>
      </c>
      <c r="H1209" s="171">
        <v>0</v>
      </c>
      <c r="M1209" s="29"/>
      <c r="N1209" s="169"/>
      <c r="X1209" s="53"/>
      <c r="AU1209" s="17" t="s">
        <v>86</v>
      </c>
    </row>
    <row r="1210" spans="2:47" s="1" customFormat="1">
      <c r="B1210" s="29"/>
      <c r="D1210" s="145" t="s">
        <v>223</v>
      </c>
      <c r="F1210" s="170" t="s">
        <v>76</v>
      </c>
      <c r="H1210" s="171">
        <v>0</v>
      </c>
      <c r="M1210" s="29"/>
      <c r="N1210" s="169"/>
      <c r="X1210" s="53"/>
      <c r="AU1210" s="17" t="s">
        <v>86</v>
      </c>
    </row>
    <row r="1211" spans="2:47" s="1" customFormat="1">
      <c r="B1211" s="29"/>
      <c r="D1211" s="145" t="s">
        <v>223</v>
      </c>
      <c r="F1211" s="170" t="s">
        <v>158</v>
      </c>
      <c r="H1211" s="171">
        <v>9.5</v>
      </c>
      <c r="M1211" s="29"/>
      <c r="N1211" s="169"/>
      <c r="X1211" s="53"/>
      <c r="AU1211" s="17" t="s">
        <v>86</v>
      </c>
    </row>
    <row r="1212" spans="2:47" s="1" customFormat="1">
      <c r="B1212" s="29"/>
      <c r="D1212" s="145" t="s">
        <v>223</v>
      </c>
      <c r="F1212" s="168" t="s">
        <v>769</v>
      </c>
      <c r="M1212" s="29"/>
      <c r="N1212" s="169"/>
      <c r="X1212" s="53"/>
      <c r="AU1212" s="17" t="s">
        <v>86</v>
      </c>
    </row>
    <row r="1213" spans="2:47" s="1" customFormat="1">
      <c r="B1213" s="29"/>
      <c r="D1213" s="145" t="s">
        <v>223</v>
      </c>
      <c r="F1213" s="170" t="s">
        <v>733</v>
      </c>
      <c r="H1213" s="171">
        <v>0</v>
      </c>
      <c r="M1213" s="29"/>
      <c r="N1213" s="169"/>
      <c r="X1213" s="53"/>
      <c r="AU1213" s="17" t="s">
        <v>86</v>
      </c>
    </row>
    <row r="1214" spans="2:47" s="1" customFormat="1">
      <c r="B1214" s="29"/>
      <c r="D1214" s="145" t="s">
        <v>223</v>
      </c>
      <c r="F1214" s="170" t="s">
        <v>147</v>
      </c>
      <c r="H1214" s="171">
        <v>0</v>
      </c>
      <c r="M1214" s="29"/>
      <c r="N1214" s="169"/>
      <c r="X1214" s="53"/>
      <c r="AU1214" s="17" t="s">
        <v>86</v>
      </c>
    </row>
    <row r="1215" spans="2:47" s="1" customFormat="1">
      <c r="B1215" s="29"/>
      <c r="D1215" s="145" t="s">
        <v>223</v>
      </c>
      <c r="F1215" s="170" t="s">
        <v>770</v>
      </c>
      <c r="H1215" s="171">
        <v>28.276</v>
      </c>
      <c r="M1215" s="29"/>
      <c r="N1215" s="169"/>
      <c r="X1215" s="53"/>
      <c r="AU1215" s="17" t="s">
        <v>86</v>
      </c>
    </row>
    <row r="1216" spans="2:47" s="1" customFormat="1">
      <c r="B1216" s="29"/>
      <c r="D1216" s="145" t="s">
        <v>223</v>
      </c>
      <c r="F1216" s="170" t="s">
        <v>150</v>
      </c>
      <c r="H1216" s="171">
        <v>0</v>
      </c>
      <c r="M1216" s="29"/>
      <c r="N1216" s="169"/>
      <c r="X1216" s="53"/>
      <c r="AU1216" s="17" t="s">
        <v>86</v>
      </c>
    </row>
    <row r="1217" spans="2:47" s="1" customFormat="1">
      <c r="B1217" s="29"/>
      <c r="D1217" s="145" t="s">
        <v>223</v>
      </c>
      <c r="F1217" s="170" t="s">
        <v>771</v>
      </c>
      <c r="H1217" s="171">
        <v>42.847999999999999</v>
      </c>
      <c r="M1217" s="29"/>
      <c r="N1217" s="169"/>
      <c r="X1217" s="53"/>
      <c r="AU1217" s="17" t="s">
        <v>86</v>
      </c>
    </row>
    <row r="1218" spans="2:47" s="1" customFormat="1">
      <c r="B1218" s="29"/>
      <c r="D1218" s="145" t="s">
        <v>223</v>
      </c>
      <c r="F1218" s="170" t="s">
        <v>152</v>
      </c>
      <c r="H1218" s="171">
        <v>0</v>
      </c>
      <c r="M1218" s="29"/>
      <c r="N1218" s="169"/>
      <c r="X1218" s="53"/>
      <c r="AU1218" s="17" t="s">
        <v>86</v>
      </c>
    </row>
    <row r="1219" spans="2:47" s="1" customFormat="1">
      <c r="B1219" s="29"/>
      <c r="D1219" s="145" t="s">
        <v>223</v>
      </c>
      <c r="F1219" s="170" t="s">
        <v>772</v>
      </c>
      <c r="H1219" s="171">
        <v>27.373000000000001</v>
      </c>
      <c r="M1219" s="29"/>
      <c r="N1219" s="169"/>
      <c r="X1219" s="53"/>
      <c r="AU1219" s="17" t="s">
        <v>86</v>
      </c>
    </row>
    <row r="1220" spans="2:47" s="1" customFormat="1">
      <c r="B1220" s="29"/>
      <c r="D1220" s="145" t="s">
        <v>223</v>
      </c>
      <c r="F1220" s="170" t="s">
        <v>154</v>
      </c>
      <c r="H1220" s="171">
        <v>0</v>
      </c>
      <c r="M1220" s="29"/>
      <c r="N1220" s="169"/>
      <c r="X1220" s="53"/>
      <c r="AU1220" s="17" t="s">
        <v>86</v>
      </c>
    </row>
    <row r="1221" spans="2:47" s="1" customFormat="1">
      <c r="B1221" s="29"/>
      <c r="D1221" s="145" t="s">
        <v>223</v>
      </c>
      <c r="F1221" s="170" t="s">
        <v>773</v>
      </c>
      <c r="H1221" s="171">
        <v>45.898000000000003</v>
      </c>
      <c r="M1221" s="29"/>
      <c r="N1221" s="169"/>
      <c r="X1221" s="53"/>
      <c r="AU1221" s="17" t="s">
        <v>86</v>
      </c>
    </row>
    <row r="1222" spans="2:47" s="1" customFormat="1">
      <c r="B1222" s="29"/>
      <c r="D1222" s="145" t="s">
        <v>223</v>
      </c>
      <c r="F1222" s="170" t="s">
        <v>158</v>
      </c>
      <c r="H1222" s="171">
        <v>144.39500000000001</v>
      </c>
      <c r="M1222" s="29"/>
      <c r="N1222" s="169"/>
      <c r="X1222" s="53"/>
      <c r="AU1222" s="17" t="s">
        <v>86</v>
      </c>
    </row>
    <row r="1223" spans="2:47" s="1" customFormat="1">
      <c r="B1223" s="29"/>
      <c r="D1223" s="145" t="s">
        <v>223</v>
      </c>
      <c r="F1223" s="168" t="s">
        <v>774</v>
      </c>
      <c r="M1223" s="29"/>
      <c r="N1223" s="169"/>
      <c r="X1223" s="53"/>
      <c r="AU1223" s="17" t="s">
        <v>86</v>
      </c>
    </row>
    <row r="1224" spans="2:47" s="1" customFormat="1">
      <c r="B1224" s="29"/>
      <c r="D1224" s="145" t="s">
        <v>223</v>
      </c>
      <c r="F1224" s="170" t="s">
        <v>733</v>
      </c>
      <c r="H1224" s="171">
        <v>0</v>
      </c>
      <c r="M1224" s="29"/>
      <c r="N1224" s="169"/>
      <c r="X1224" s="53"/>
      <c r="AU1224" s="17" t="s">
        <v>86</v>
      </c>
    </row>
    <row r="1225" spans="2:47" s="1" customFormat="1">
      <c r="B1225" s="29"/>
      <c r="D1225" s="145" t="s">
        <v>223</v>
      </c>
      <c r="F1225" s="170" t="s">
        <v>147</v>
      </c>
      <c r="H1225" s="171">
        <v>0</v>
      </c>
      <c r="M1225" s="29"/>
      <c r="N1225" s="169"/>
      <c r="X1225" s="53"/>
      <c r="AU1225" s="17" t="s">
        <v>86</v>
      </c>
    </row>
    <row r="1226" spans="2:47" s="1" customFormat="1">
      <c r="B1226" s="29"/>
      <c r="D1226" s="145" t="s">
        <v>223</v>
      </c>
      <c r="F1226" s="170" t="s">
        <v>775</v>
      </c>
      <c r="H1226" s="171">
        <v>10.561</v>
      </c>
      <c r="M1226" s="29"/>
      <c r="N1226" s="169"/>
      <c r="X1226" s="53"/>
      <c r="AU1226" s="17" t="s">
        <v>86</v>
      </c>
    </row>
    <row r="1227" spans="2:47" s="1" customFormat="1">
      <c r="B1227" s="29"/>
      <c r="D1227" s="145" t="s">
        <v>223</v>
      </c>
      <c r="F1227" s="170" t="s">
        <v>150</v>
      </c>
      <c r="H1227" s="171">
        <v>0</v>
      </c>
      <c r="M1227" s="29"/>
      <c r="N1227" s="169"/>
      <c r="X1227" s="53"/>
      <c r="AU1227" s="17" t="s">
        <v>86</v>
      </c>
    </row>
    <row r="1228" spans="2:47" s="1" customFormat="1">
      <c r="B1228" s="29"/>
      <c r="D1228" s="145" t="s">
        <v>223</v>
      </c>
      <c r="F1228" s="170" t="s">
        <v>776</v>
      </c>
      <c r="H1228" s="171">
        <v>20.463999999999999</v>
      </c>
      <c r="M1228" s="29"/>
      <c r="N1228" s="169"/>
      <c r="X1228" s="53"/>
      <c r="AU1228" s="17" t="s">
        <v>86</v>
      </c>
    </row>
    <row r="1229" spans="2:47" s="1" customFormat="1">
      <c r="B1229" s="29"/>
      <c r="D1229" s="145" t="s">
        <v>223</v>
      </c>
      <c r="F1229" s="170" t="s">
        <v>152</v>
      </c>
      <c r="H1229" s="171">
        <v>0</v>
      </c>
      <c r="M1229" s="29"/>
      <c r="N1229" s="169"/>
      <c r="X1229" s="53"/>
      <c r="AU1229" s="17" t="s">
        <v>86</v>
      </c>
    </row>
    <row r="1230" spans="2:47" s="1" customFormat="1">
      <c r="B1230" s="29"/>
      <c r="D1230" s="145" t="s">
        <v>223</v>
      </c>
      <c r="F1230" s="170" t="s">
        <v>777</v>
      </c>
      <c r="H1230" s="171">
        <v>10.451000000000001</v>
      </c>
      <c r="M1230" s="29"/>
      <c r="N1230" s="169"/>
      <c r="X1230" s="53"/>
      <c r="AU1230" s="17" t="s">
        <v>86</v>
      </c>
    </row>
    <row r="1231" spans="2:47" s="1" customFormat="1">
      <c r="B1231" s="29"/>
      <c r="D1231" s="145" t="s">
        <v>223</v>
      </c>
      <c r="F1231" s="170" t="s">
        <v>154</v>
      </c>
      <c r="H1231" s="171">
        <v>0</v>
      </c>
      <c r="M1231" s="29"/>
      <c r="N1231" s="169"/>
      <c r="X1231" s="53"/>
      <c r="AU1231" s="17" t="s">
        <v>86</v>
      </c>
    </row>
    <row r="1232" spans="2:47" s="1" customFormat="1">
      <c r="B1232" s="29"/>
      <c r="D1232" s="145" t="s">
        <v>223</v>
      </c>
      <c r="F1232" s="170" t="s">
        <v>778</v>
      </c>
      <c r="H1232" s="171">
        <v>14.025</v>
      </c>
      <c r="M1232" s="29"/>
      <c r="N1232" s="169"/>
      <c r="X1232" s="53"/>
      <c r="AU1232" s="17" t="s">
        <v>86</v>
      </c>
    </row>
    <row r="1233" spans="2:47" s="1" customFormat="1">
      <c r="B1233" s="29"/>
      <c r="D1233" s="145" t="s">
        <v>223</v>
      </c>
      <c r="F1233" s="170" t="s">
        <v>158</v>
      </c>
      <c r="H1233" s="171">
        <v>55.500999999999998</v>
      </c>
      <c r="M1233" s="29"/>
      <c r="N1233" s="169"/>
      <c r="X1233" s="53"/>
      <c r="AU1233" s="17" t="s">
        <v>86</v>
      </c>
    </row>
    <row r="1234" spans="2:47" s="1" customFormat="1">
      <c r="B1234" s="29"/>
      <c r="D1234" s="145" t="s">
        <v>223</v>
      </c>
      <c r="F1234" s="168" t="s">
        <v>779</v>
      </c>
      <c r="M1234" s="29"/>
      <c r="N1234" s="169"/>
      <c r="X1234" s="53"/>
      <c r="AU1234" s="17" t="s">
        <v>86</v>
      </c>
    </row>
    <row r="1235" spans="2:47" s="1" customFormat="1">
      <c r="B1235" s="29"/>
      <c r="D1235" s="145" t="s">
        <v>223</v>
      </c>
      <c r="F1235" s="170" t="s">
        <v>733</v>
      </c>
      <c r="H1235" s="171">
        <v>0</v>
      </c>
      <c r="M1235" s="29"/>
      <c r="N1235" s="169"/>
      <c r="X1235" s="53"/>
      <c r="AU1235" s="17" t="s">
        <v>86</v>
      </c>
    </row>
    <row r="1236" spans="2:47" s="1" customFormat="1">
      <c r="B1236" s="29"/>
      <c r="D1236" s="145" t="s">
        <v>223</v>
      </c>
      <c r="F1236" s="170" t="s">
        <v>147</v>
      </c>
      <c r="H1236" s="171">
        <v>0</v>
      </c>
      <c r="M1236" s="29"/>
      <c r="N1236" s="169"/>
      <c r="X1236" s="53"/>
      <c r="AU1236" s="17" t="s">
        <v>86</v>
      </c>
    </row>
    <row r="1237" spans="2:47" s="1" customFormat="1">
      <c r="B1237" s="29"/>
      <c r="D1237" s="145" t="s">
        <v>223</v>
      </c>
      <c r="F1237" s="170" t="s">
        <v>76</v>
      </c>
      <c r="H1237" s="171">
        <v>0</v>
      </c>
      <c r="M1237" s="29"/>
      <c r="N1237" s="169"/>
      <c r="X1237" s="53"/>
      <c r="AU1237" s="17" t="s">
        <v>86</v>
      </c>
    </row>
    <row r="1238" spans="2:47" s="1" customFormat="1">
      <c r="B1238" s="29"/>
      <c r="D1238" s="145" t="s">
        <v>223</v>
      </c>
      <c r="F1238" s="170" t="s">
        <v>150</v>
      </c>
      <c r="H1238" s="171">
        <v>0</v>
      </c>
      <c r="M1238" s="29"/>
      <c r="N1238" s="169"/>
      <c r="X1238" s="53"/>
      <c r="AU1238" s="17" t="s">
        <v>86</v>
      </c>
    </row>
    <row r="1239" spans="2:47" s="1" customFormat="1">
      <c r="B1239" s="29"/>
      <c r="D1239" s="145" t="s">
        <v>223</v>
      </c>
      <c r="F1239" s="170" t="s">
        <v>76</v>
      </c>
      <c r="H1239" s="171">
        <v>0</v>
      </c>
      <c r="M1239" s="29"/>
      <c r="N1239" s="169"/>
      <c r="X1239" s="53"/>
      <c r="AU1239" s="17" t="s">
        <v>86</v>
      </c>
    </row>
    <row r="1240" spans="2:47" s="1" customFormat="1">
      <c r="B1240" s="29"/>
      <c r="D1240" s="145" t="s">
        <v>223</v>
      </c>
      <c r="F1240" s="170" t="s">
        <v>152</v>
      </c>
      <c r="H1240" s="171">
        <v>0</v>
      </c>
      <c r="M1240" s="29"/>
      <c r="N1240" s="169"/>
      <c r="X1240" s="53"/>
      <c r="AU1240" s="17" t="s">
        <v>86</v>
      </c>
    </row>
    <row r="1241" spans="2:47" s="1" customFormat="1">
      <c r="B1241" s="29"/>
      <c r="D1241" s="145" t="s">
        <v>223</v>
      </c>
      <c r="F1241" s="170" t="s">
        <v>648</v>
      </c>
      <c r="H1241" s="171">
        <v>4.9050000000000002</v>
      </c>
      <c r="M1241" s="29"/>
      <c r="N1241" s="169"/>
      <c r="X1241" s="53"/>
      <c r="AU1241" s="17" t="s">
        <v>86</v>
      </c>
    </row>
    <row r="1242" spans="2:47" s="1" customFormat="1">
      <c r="B1242" s="29"/>
      <c r="D1242" s="145" t="s">
        <v>223</v>
      </c>
      <c r="F1242" s="170" t="s">
        <v>154</v>
      </c>
      <c r="H1242" s="171">
        <v>0</v>
      </c>
      <c r="M1242" s="29"/>
      <c r="N1242" s="169"/>
      <c r="X1242" s="53"/>
      <c r="AU1242" s="17" t="s">
        <v>86</v>
      </c>
    </row>
    <row r="1243" spans="2:47" s="1" customFormat="1">
      <c r="B1243" s="29"/>
      <c r="D1243" s="145" t="s">
        <v>223</v>
      </c>
      <c r="F1243" s="170" t="s">
        <v>76</v>
      </c>
      <c r="H1243" s="171">
        <v>0</v>
      </c>
      <c r="M1243" s="29"/>
      <c r="N1243" s="169"/>
      <c r="X1243" s="53"/>
      <c r="AU1243" s="17" t="s">
        <v>86</v>
      </c>
    </row>
    <row r="1244" spans="2:47" s="1" customFormat="1">
      <c r="B1244" s="29"/>
      <c r="D1244" s="145" t="s">
        <v>223</v>
      </c>
      <c r="F1244" s="170" t="s">
        <v>158</v>
      </c>
      <c r="H1244" s="171">
        <v>4.9050000000000002</v>
      </c>
      <c r="M1244" s="29"/>
      <c r="N1244" s="169"/>
      <c r="X1244" s="53"/>
      <c r="AU1244" s="17" t="s">
        <v>86</v>
      </c>
    </row>
    <row r="1245" spans="2:47" s="1" customFormat="1">
      <c r="B1245" s="29"/>
      <c r="D1245" s="145" t="s">
        <v>223</v>
      </c>
      <c r="F1245" s="168" t="s">
        <v>780</v>
      </c>
      <c r="M1245" s="29"/>
      <c r="N1245" s="169"/>
      <c r="X1245" s="53"/>
      <c r="AU1245" s="17" t="s">
        <v>86</v>
      </c>
    </row>
    <row r="1246" spans="2:47" s="1" customFormat="1">
      <c r="B1246" s="29"/>
      <c r="D1246" s="145" t="s">
        <v>223</v>
      </c>
      <c r="F1246" s="170" t="s">
        <v>733</v>
      </c>
      <c r="H1246" s="171">
        <v>0</v>
      </c>
      <c r="M1246" s="29"/>
      <c r="N1246" s="169"/>
      <c r="X1246" s="53"/>
      <c r="AU1246" s="17" t="s">
        <v>86</v>
      </c>
    </row>
    <row r="1247" spans="2:47" s="1" customFormat="1">
      <c r="B1247" s="29"/>
      <c r="D1247" s="145" t="s">
        <v>223</v>
      </c>
      <c r="F1247" s="170" t="s">
        <v>147</v>
      </c>
      <c r="H1247" s="171">
        <v>0</v>
      </c>
      <c r="M1247" s="29"/>
      <c r="N1247" s="169"/>
      <c r="X1247" s="53"/>
      <c r="AU1247" s="17" t="s">
        <v>86</v>
      </c>
    </row>
    <row r="1248" spans="2:47" s="1" customFormat="1">
      <c r="B1248" s="29"/>
      <c r="D1248" s="145" t="s">
        <v>223</v>
      </c>
      <c r="F1248" s="170" t="s">
        <v>76</v>
      </c>
      <c r="H1248" s="171">
        <v>0</v>
      </c>
      <c r="M1248" s="29"/>
      <c r="N1248" s="169"/>
      <c r="X1248" s="53"/>
      <c r="AU1248" s="17" t="s">
        <v>86</v>
      </c>
    </row>
    <row r="1249" spans="2:47" s="1" customFormat="1">
      <c r="B1249" s="29"/>
      <c r="D1249" s="145" t="s">
        <v>223</v>
      </c>
      <c r="F1249" s="170" t="s">
        <v>150</v>
      </c>
      <c r="H1249" s="171">
        <v>0</v>
      </c>
      <c r="M1249" s="29"/>
      <c r="N1249" s="169"/>
      <c r="X1249" s="53"/>
      <c r="AU1249" s="17" t="s">
        <v>86</v>
      </c>
    </row>
    <row r="1250" spans="2:47" s="1" customFormat="1">
      <c r="B1250" s="29"/>
      <c r="D1250" s="145" t="s">
        <v>223</v>
      </c>
      <c r="F1250" s="170" t="s">
        <v>651</v>
      </c>
      <c r="H1250" s="171">
        <v>4.5590000000000002</v>
      </c>
      <c r="M1250" s="29"/>
      <c r="N1250" s="169"/>
      <c r="X1250" s="53"/>
      <c r="AU1250" s="17" t="s">
        <v>86</v>
      </c>
    </row>
    <row r="1251" spans="2:47" s="1" customFormat="1">
      <c r="B1251" s="29"/>
      <c r="D1251" s="145" t="s">
        <v>223</v>
      </c>
      <c r="F1251" s="170" t="s">
        <v>152</v>
      </c>
      <c r="H1251" s="171">
        <v>0</v>
      </c>
      <c r="M1251" s="29"/>
      <c r="N1251" s="169"/>
      <c r="X1251" s="53"/>
      <c r="AU1251" s="17" t="s">
        <v>86</v>
      </c>
    </row>
    <row r="1252" spans="2:47" s="1" customFormat="1">
      <c r="B1252" s="29"/>
      <c r="D1252" s="145" t="s">
        <v>223</v>
      </c>
      <c r="F1252" s="170" t="s">
        <v>76</v>
      </c>
      <c r="H1252" s="171">
        <v>0</v>
      </c>
      <c r="M1252" s="29"/>
      <c r="N1252" s="169"/>
      <c r="X1252" s="53"/>
      <c r="AU1252" s="17" t="s">
        <v>86</v>
      </c>
    </row>
    <row r="1253" spans="2:47" s="1" customFormat="1">
      <c r="B1253" s="29"/>
      <c r="D1253" s="145" t="s">
        <v>223</v>
      </c>
      <c r="F1253" s="170" t="s">
        <v>154</v>
      </c>
      <c r="H1253" s="171">
        <v>0</v>
      </c>
      <c r="M1253" s="29"/>
      <c r="N1253" s="169"/>
      <c r="X1253" s="53"/>
      <c r="AU1253" s="17" t="s">
        <v>86</v>
      </c>
    </row>
    <row r="1254" spans="2:47" s="1" customFormat="1">
      <c r="B1254" s="29"/>
      <c r="D1254" s="145" t="s">
        <v>223</v>
      </c>
      <c r="F1254" s="170" t="s">
        <v>76</v>
      </c>
      <c r="H1254" s="171">
        <v>0</v>
      </c>
      <c r="M1254" s="29"/>
      <c r="N1254" s="169"/>
      <c r="X1254" s="53"/>
      <c r="AU1254" s="17" t="s">
        <v>86</v>
      </c>
    </row>
    <row r="1255" spans="2:47" s="1" customFormat="1">
      <c r="B1255" s="29"/>
      <c r="D1255" s="145" t="s">
        <v>223</v>
      </c>
      <c r="F1255" s="170" t="s">
        <v>158</v>
      </c>
      <c r="H1255" s="171">
        <v>4.5590000000000002</v>
      </c>
      <c r="M1255" s="29"/>
      <c r="N1255" s="169"/>
      <c r="X1255" s="53"/>
      <c r="AU1255" s="17" t="s">
        <v>86</v>
      </c>
    </row>
    <row r="1256" spans="2:47" s="1" customFormat="1">
      <c r="B1256" s="29"/>
      <c r="D1256" s="145" t="s">
        <v>223</v>
      </c>
      <c r="F1256" s="168" t="s">
        <v>1013</v>
      </c>
      <c r="M1256" s="29"/>
      <c r="N1256" s="169"/>
      <c r="X1256" s="53"/>
      <c r="AU1256" s="17" t="s">
        <v>86</v>
      </c>
    </row>
    <row r="1257" spans="2:47" s="1" customFormat="1">
      <c r="B1257" s="29"/>
      <c r="D1257" s="145" t="s">
        <v>223</v>
      </c>
      <c r="F1257" s="170" t="s">
        <v>733</v>
      </c>
      <c r="H1257" s="171">
        <v>0</v>
      </c>
      <c r="M1257" s="29"/>
      <c r="N1257" s="169"/>
      <c r="X1257" s="53"/>
      <c r="AU1257" s="17" t="s">
        <v>86</v>
      </c>
    </row>
    <row r="1258" spans="2:47" s="1" customFormat="1">
      <c r="B1258" s="29"/>
      <c r="D1258" s="145" t="s">
        <v>223</v>
      </c>
      <c r="F1258" s="170" t="s">
        <v>147</v>
      </c>
      <c r="H1258" s="171">
        <v>0</v>
      </c>
      <c r="M1258" s="29"/>
      <c r="N1258" s="169"/>
      <c r="X1258" s="53"/>
      <c r="AU1258" s="17" t="s">
        <v>86</v>
      </c>
    </row>
    <row r="1259" spans="2:47" s="1" customFormat="1">
      <c r="B1259" s="29"/>
      <c r="D1259" s="145" t="s">
        <v>223</v>
      </c>
      <c r="F1259" s="170" t="s">
        <v>1014</v>
      </c>
      <c r="H1259" s="171">
        <v>5.73</v>
      </c>
      <c r="M1259" s="29"/>
      <c r="N1259" s="169"/>
      <c r="X1259" s="53"/>
      <c r="AU1259" s="17" t="s">
        <v>86</v>
      </c>
    </row>
    <row r="1260" spans="2:47" s="1" customFormat="1">
      <c r="B1260" s="29"/>
      <c r="D1260" s="145" t="s">
        <v>223</v>
      </c>
      <c r="F1260" s="170" t="s">
        <v>150</v>
      </c>
      <c r="H1260" s="171">
        <v>0</v>
      </c>
      <c r="M1260" s="29"/>
      <c r="N1260" s="169"/>
      <c r="X1260" s="53"/>
      <c r="AU1260" s="17" t="s">
        <v>86</v>
      </c>
    </row>
    <row r="1261" spans="2:47" s="1" customFormat="1">
      <c r="B1261" s="29"/>
      <c r="D1261" s="145" t="s">
        <v>223</v>
      </c>
      <c r="F1261" s="170" t="s">
        <v>1015</v>
      </c>
      <c r="H1261" s="171">
        <v>10.130000000000001</v>
      </c>
      <c r="M1261" s="29"/>
      <c r="N1261" s="169"/>
      <c r="X1261" s="53"/>
      <c r="AU1261" s="17" t="s">
        <v>86</v>
      </c>
    </row>
    <row r="1262" spans="2:47" s="1" customFormat="1">
      <c r="B1262" s="29"/>
      <c r="D1262" s="145" t="s">
        <v>223</v>
      </c>
      <c r="F1262" s="170" t="s">
        <v>152</v>
      </c>
      <c r="H1262" s="171">
        <v>0</v>
      </c>
      <c r="M1262" s="29"/>
      <c r="N1262" s="169"/>
      <c r="X1262" s="53"/>
      <c r="AU1262" s="17" t="s">
        <v>86</v>
      </c>
    </row>
    <row r="1263" spans="2:47" s="1" customFormat="1">
      <c r="B1263" s="29"/>
      <c r="D1263" s="145" t="s">
        <v>223</v>
      </c>
      <c r="F1263" s="170" t="s">
        <v>1014</v>
      </c>
      <c r="H1263" s="171">
        <v>5.73</v>
      </c>
      <c r="M1263" s="29"/>
      <c r="N1263" s="169"/>
      <c r="X1263" s="53"/>
      <c r="AU1263" s="17" t="s">
        <v>86</v>
      </c>
    </row>
    <row r="1264" spans="2:47" s="1" customFormat="1">
      <c r="B1264" s="29"/>
      <c r="D1264" s="145" t="s">
        <v>223</v>
      </c>
      <c r="F1264" s="170" t="s">
        <v>154</v>
      </c>
      <c r="H1264" s="171">
        <v>0</v>
      </c>
      <c r="M1264" s="29"/>
      <c r="N1264" s="169"/>
      <c r="X1264" s="53"/>
      <c r="AU1264" s="17" t="s">
        <v>86</v>
      </c>
    </row>
    <row r="1265" spans="2:47" s="1" customFormat="1">
      <c r="B1265" s="29"/>
      <c r="D1265" s="145" t="s">
        <v>223</v>
      </c>
      <c r="F1265" s="170" t="s">
        <v>1016</v>
      </c>
      <c r="H1265" s="171">
        <v>10.23</v>
      </c>
      <c r="M1265" s="29"/>
      <c r="N1265" s="169"/>
      <c r="X1265" s="53"/>
      <c r="AU1265" s="17" t="s">
        <v>86</v>
      </c>
    </row>
    <row r="1266" spans="2:47" s="1" customFormat="1">
      <c r="B1266" s="29"/>
      <c r="D1266" s="145" t="s">
        <v>223</v>
      </c>
      <c r="F1266" s="170" t="s">
        <v>158</v>
      </c>
      <c r="H1266" s="171">
        <v>31.82</v>
      </c>
      <c r="M1266" s="29"/>
      <c r="N1266" s="169"/>
      <c r="X1266" s="53"/>
      <c r="AU1266" s="17" t="s">
        <v>86</v>
      </c>
    </row>
    <row r="1267" spans="2:47" s="1" customFormat="1">
      <c r="B1267" s="29"/>
      <c r="D1267" s="145" t="s">
        <v>223</v>
      </c>
      <c r="F1267" s="168" t="s">
        <v>799</v>
      </c>
      <c r="M1267" s="29"/>
      <c r="N1267" s="169"/>
      <c r="X1267" s="53"/>
      <c r="AU1267" s="17" t="s">
        <v>86</v>
      </c>
    </row>
    <row r="1268" spans="2:47" s="1" customFormat="1">
      <c r="B1268" s="29"/>
      <c r="D1268" s="145" t="s">
        <v>223</v>
      </c>
      <c r="F1268" s="170" t="s">
        <v>733</v>
      </c>
      <c r="H1268" s="171">
        <v>0</v>
      </c>
      <c r="M1268" s="29"/>
      <c r="N1268" s="169"/>
      <c r="X1268" s="53"/>
      <c r="AU1268" s="17" t="s">
        <v>86</v>
      </c>
    </row>
    <row r="1269" spans="2:47" s="1" customFormat="1">
      <c r="B1269" s="29"/>
      <c r="D1269" s="145" t="s">
        <v>223</v>
      </c>
      <c r="F1269" s="170" t="s">
        <v>147</v>
      </c>
      <c r="H1269" s="171">
        <v>0</v>
      </c>
      <c r="M1269" s="29"/>
      <c r="N1269" s="169"/>
      <c r="X1269" s="53"/>
      <c r="AU1269" s="17" t="s">
        <v>86</v>
      </c>
    </row>
    <row r="1270" spans="2:47" s="1" customFormat="1">
      <c r="B1270" s="29"/>
      <c r="D1270" s="145" t="s">
        <v>223</v>
      </c>
      <c r="F1270" s="170" t="s">
        <v>800</v>
      </c>
      <c r="H1270" s="171">
        <v>6.4039999999999999</v>
      </c>
      <c r="M1270" s="29"/>
      <c r="N1270" s="169"/>
      <c r="X1270" s="53"/>
      <c r="AU1270" s="17" t="s">
        <v>86</v>
      </c>
    </row>
    <row r="1271" spans="2:47" s="1" customFormat="1">
      <c r="B1271" s="29"/>
      <c r="D1271" s="145" t="s">
        <v>223</v>
      </c>
      <c r="F1271" s="170" t="s">
        <v>150</v>
      </c>
      <c r="H1271" s="171">
        <v>0</v>
      </c>
      <c r="M1271" s="29"/>
      <c r="N1271" s="169"/>
      <c r="X1271" s="53"/>
      <c r="AU1271" s="17" t="s">
        <v>86</v>
      </c>
    </row>
    <row r="1272" spans="2:47" s="1" customFormat="1">
      <c r="B1272" s="29"/>
      <c r="D1272" s="145" t="s">
        <v>223</v>
      </c>
      <c r="F1272" s="170" t="s">
        <v>801</v>
      </c>
      <c r="H1272" s="171">
        <v>11.347</v>
      </c>
      <c r="M1272" s="29"/>
      <c r="N1272" s="169"/>
      <c r="X1272" s="53"/>
      <c r="AU1272" s="17" t="s">
        <v>86</v>
      </c>
    </row>
    <row r="1273" spans="2:47" s="1" customFormat="1">
      <c r="B1273" s="29"/>
      <c r="D1273" s="145" t="s">
        <v>223</v>
      </c>
      <c r="F1273" s="170" t="s">
        <v>152</v>
      </c>
      <c r="H1273" s="171">
        <v>0</v>
      </c>
      <c r="M1273" s="29"/>
      <c r="N1273" s="169"/>
      <c r="X1273" s="53"/>
      <c r="AU1273" s="17" t="s">
        <v>86</v>
      </c>
    </row>
    <row r="1274" spans="2:47" s="1" customFormat="1">
      <c r="B1274" s="29"/>
      <c r="D1274" s="145" t="s">
        <v>223</v>
      </c>
      <c r="F1274" s="170" t="s">
        <v>802</v>
      </c>
      <c r="H1274" s="171">
        <v>2.3730000000000002</v>
      </c>
      <c r="M1274" s="29"/>
      <c r="N1274" s="169"/>
      <c r="X1274" s="53"/>
      <c r="AU1274" s="17" t="s">
        <v>86</v>
      </c>
    </row>
    <row r="1275" spans="2:47" s="1" customFormat="1">
      <c r="B1275" s="29"/>
      <c r="D1275" s="145" t="s">
        <v>223</v>
      </c>
      <c r="F1275" s="170" t="s">
        <v>154</v>
      </c>
      <c r="H1275" s="171">
        <v>0</v>
      </c>
      <c r="M1275" s="29"/>
      <c r="N1275" s="169"/>
      <c r="X1275" s="53"/>
      <c r="AU1275" s="17" t="s">
        <v>86</v>
      </c>
    </row>
    <row r="1276" spans="2:47" s="1" customFormat="1">
      <c r="B1276" s="29"/>
      <c r="D1276" s="145" t="s">
        <v>223</v>
      </c>
      <c r="F1276" s="170" t="s">
        <v>803</v>
      </c>
      <c r="H1276" s="171">
        <v>9.2330000000000005</v>
      </c>
      <c r="M1276" s="29"/>
      <c r="N1276" s="169"/>
      <c r="X1276" s="53"/>
      <c r="AU1276" s="17" t="s">
        <v>86</v>
      </c>
    </row>
    <row r="1277" spans="2:47" s="1" customFormat="1">
      <c r="B1277" s="29"/>
      <c r="D1277" s="145" t="s">
        <v>223</v>
      </c>
      <c r="F1277" s="170" t="s">
        <v>158</v>
      </c>
      <c r="H1277" s="171">
        <v>29.356999999999999</v>
      </c>
      <c r="M1277" s="29"/>
      <c r="N1277" s="169"/>
      <c r="X1277" s="53"/>
      <c r="AU1277" s="17" t="s">
        <v>86</v>
      </c>
    </row>
    <row r="1278" spans="2:47" s="1" customFormat="1">
      <c r="B1278" s="29"/>
      <c r="D1278" s="145" t="s">
        <v>223</v>
      </c>
      <c r="F1278" s="168" t="s">
        <v>804</v>
      </c>
      <c r="M1278" s="29"/>
      <c r="N1278" s="169"/>
      <c r="X1278" s="53"/>
      <c r="AU1278" s="17" t="s">
        <v>86</v>
      </c>
    </row>
    <row r="1279" spans="2:47" s="1" customFormat="1">
      <c r="B1279" s="29"/>
      <c r="D1279" s="145" t="s">
        <v>223</v>
      </c>
      <c r="F1279" s="170" t="s">
        <v>733</v>
      </c>
      <c r="H1279" s="171">
        <v>0</v>
      </c>
      <c r="M1279" s="29"/>
      <c r="N1279" s="169"/>
      <c r="X1279" s="53"/>
      <c r="AU1279" s="17" t="s">
        <v>86</v>
      </c>
    </row>
    <row r="1280" spans="2:47" s="1" customFormat="1">
      <c r="B1280" s="29"/>
      <c r="D1280" s="145" t="s">
        <v>223</v>
      </c>
      <c r="F1280" s="170" t="s">
        <v>147</v>
      </c>
      <c r="H1280" s="171">
        <v>0</v>
      </c>
      <c r="M1280" s="29"/>
      <c r="N1280" s="169"/>
      <c r="X1280" s="53"/>
      <c r="AU1280" s="17" t="s">
        <v>86</v>
      </c>
    </row>
    <row r="1281" spans="2:47" s="1" customFormat="1">
      <c r="B1281" s="29"/>
      <c r="D1281" s="145" t="s">
        <v>223</v>
      </c>
      <c r="F1281" s="170" t="s">
        <v>805</v>
      </c>
      <c r="H1281" s="171">
        <v>3.3319999999999999</v>
      </c>
      <c r="M1281" s="29"/>
      <c r="N1281" s="169"/>
      <c r="X1281" s="53"/>
      <c r="AU1281" s="17" t="s">
        <v>86</v>
      </c>
    </row>
    <row r="1282" spans="2:47" s="1" customFormat="1">
      <c r="B1282" s="29"/>
      <c r="D1282" s="145" t="s">
        <v>223</v>
      </c>
      <c r="F1282" s="170" t="s">
        <v>150</v>
      </c>
      <c r="H1282" s="171">
        <v>0</v>
      </c>
      <c r="M1282" s="29"/>
      <c r="N1282" s="169"/>
      <c r="X1282" s="53"/>
      <c r="AU1282" s="17" t="s">
        <v>86</v>
      </c>
    </row>
    <row r="1283" spans="2:47" s="1" customFormat="1">
      <c r="B1283" s="29"/>
      <c r="D1283" s="145" t="s">
        <v>223</v>
      </c>
      <c r="F1283" s="170" t="s">
        <v>806</v>
      </c>
      <c r="H1283" s="171">
        <v>5.415</v>
      </c>
      <c r="M1283" s="29"/>
      <c r="N1283" s="169"/>
      <c r="X1283" s="53"/>
      <c r="AU1283" s="17" t="s">
        <v>86</v>
      </c>
    </row>
    <row r="1284" spans="2:47" s="1" customFormat="1">
      <c r="B1284" s="29"/>
      <c r="D1284" s="145" t="s">
        <v>223</v>
      </c>
      <c r="F1284" s="170" t="s">
        <v>152</v>
      </c>
      <c r="H1284" s="171">
        <v>0</v>
      </c>
      <c r="M1284" s="29"/>
      <c r="N1284" s="169"/>
      <c r="X1284" s="53"/>
      <c r="AU1284" s="17" t="s">
        <v>86</v>
      </c>
    </row>
    <row r="1285" spans="2:47" s="1" customFormat="1">
      <c r="B1285" s="29"/>
      <c r="D1285" s="145" t="s">
        <v>223</v>
      </c>
      <c r="F1285" s="170" t="s">
        <v>807</v>
      </c>
      <c r="H1285" s="171">
        <v>0.96</v>
      </c>
      <c r="M1285" s="29"/>
      <c r="N1285" s="169"/>
      <c r="X1285" s="53"/>
      <c r="AU1285" s="17" t="s">
        <v>86</v>
      </c>
    </row>
    <row r="1286" spans="2:47" s="1" customFormat="1">
      <c r="B1286" s="29"/>
      <c r="D1286" s="145" t="s">
        <v>223</v>
      </c>
      <c r="F1286" s="170" t="s">
        <v>154</v>
      </c>
      <c r="H1286" s="171">
        <v>0</v>
      </c>
      <c r="M1286" s="29"/>
      <c r="N1286" s="169"/>
      <c r="X1286" s="53"/>
      <c r="AU1286" s="17" t="s">
        <v>86</v>
      </c>
    </row>
    <row r="1287" spans="2:47" s="1" customFormat="1">
      <c r="B1287" s="29"/>
      <c r="D1287" s="145" t="s">
        <v>223</v>
      </c>
      <c r="F1287" s="170" t="s">
        <v>808</v>
      </c>
      <c r="H1287" s="171">
        <v>5.2469999999999999</v>
      </c>
      <c r="M1287" s="29"/>
      <c r="N1287" s="169"/>
      <c r="X1287" s="53"/>
      <c r="AU1287" s="17" t="s">
        <v>86</v>
      </c>
    </row>
    <row r="1288" spans="2:47" s="1" customFormat="1">
      <c r="B1288" s="29"/>
      <c r="D1288" s="145" t="s">
        <v>223</v>
      </c>
      <c r="F1288" s="170" t="s">
        <v>158</v>
      </c>
      <c r="H1288" s="171">
        <v>14.954000000000001</v>
      </c>
      <c r="M1288" s="29"/>
      <c r="N1288" s="169"/>
      <c r="X1288" s="53"/>
      <c r="AU1288" s="17" t="s">
        <v>86</v>
      </c>
    </row>
    <row r="1289" spans="2:47" s="1" customFormat="1">
      <c r="B1289" s="29"/>
      <c r="D1289" s="145" t="s">
        <v>223</v>
      </c>
      <c r="F1289" s="168" t="s">
        <v>781</v>
      </c>
      <c r="M1289" s="29"/>
      <c r="N1289" s="169"/>
      <c r="X1289" s="53"/>
      <c r="AU1289" s="17" t="s">
        <v>86</v>
      </c>
    </row>
    <row r="1290" spans="2:47" s="1" customFormat="1">
      <c r="B1290" s="29"/>
      <c r="D1290" s="145" t="s">
        <v>223</v>
      </c>
      <c r="F1290" s="170" t="s">
        <v>733</v>
      </c>
      <c r="H1290" s="171">
        <v>0</v>
      </c>
      <c r="M1290" s="29"/>
      <c r="N1290" s="169"/>
      <c r="X1290" s="53"/>
      <c r="AU1290" s="17" t="s">
        <v>86</v>
      </c>
    </row>
    <row r="1291" spans="2:47" s="1" customFormat="1">
      <c r="B1291" s="29"/>
      <c r="D1291" s="145" t="s">
        <v>223</v>
      </c>
      <c r="F1291" s="170" t="s">
        <v>147</v>
      </c>
      <c r="H1291" s="171">
        <v>0</v>
      </c>
      <c r="M1291" s="29"/>
      <c r="N1291" s="169"/>
      <c r="X1291" s="53"/>
      <c r="AU1291" s="17" t="s">
        <v>86</v>
      </c>
    </row>
    <row r="1292" spans="2:47" s="1" customFormat="1">
      <c r="B1292" s="29"/>
      <c r="D1292" s="145" t="s">
        <v>223</v>
      </c>
      <c r="F1292" s="170" t="s">
        <v>76</v>
      </c>
      <c r="H1292" s="171">
        <v>0</v>
      </c>
      <c r="M1292" s="29"/>
      <c r="N1292" s="169"/>
      <c r="X1292" s="53"/>
      <c r="AU1292" s="17" t="s">
        <v>86</v>
      </c>
    </row>
    <row r="1293" spans="2:47" s="1" customFormat="1">
      <c r="B1293" s="29"/>
      <c r="D1293" s="145" t="s">
        <v>223</v>
      </c>
      <c r="F1293" s="170" t="s">
        <v>150</v>
      </c>
      <c r="H1293" s="171">
        <v>0</v>
      </c>
      <c r="M1293" s="29"/>
      <c r="N1293" s="169"/>
      <c r="X1293" s="53"/>
      <c r="AU1293" s="17" t="s">
        <v>86</v>
      </c>
    </row>
    <row r="1294" spans="2:47" s="1" customFormat="1">
      <c r="B1294" s="29"/>
      <c r="D1294" s="145" t="s">
        <v>223</v>
      </c>
      <c r="F1294" s="170" t="s">
        <v>76</v>
      </c>
      <c r="H1294" s="171">
        <v>0</v>
      </c>
      <c r="M1294" s="29"/>
      <c r="N1294" s="169"/>
      <c r="X1294" s="53"/>
      <c r="AU1294" s="17" t="s">
        <v>86</v>
      </c>
    </row>
    <row r="1295" spans="2:47" s="1" customFormat="1">
      <c r="B1295" s="29"/>
      <c r="D1295" s="145" t="s">
        <v>223</v>
      </c>
      <c r="F1295" s="170" t="s">
        <v>152</v>
      </c>
      <c r="H1295" s="171">
        <v>0</v>
      </c>
      <c r="M1295" s="29"/>
      <c r="N1295" s="169"/>
      <c r="X1295" s="53"/>
      <c r="AU1295" s="17" t="s">
        <v>86</v>
      </c>
    </row>
    <row r="1296" spans="2:47" s="1" customFormat="1">
      <c r="B1296" s="29"/>
      <c r="D1296" s="145" t="s">
        <v>223</v>
      </c>
      <c r="F1296" s="170" t="s">
        <v>664</v>
      </c>
      <c r="H1296" s="171">
        <v>44.71</v>
      </c>
      <c r="M1296" s="29"/>
      <c r="N1296" s="169"/>
      <c r="X1296" s="53"/>
      <c r="AU1296" s="17" t="s">
        <v>86</v>
      </c>
    </row>
    <row r="1297" spans="2:65" s="1" customFormat="1">
      <c r="B1297" s="29"/>
      <c r="D1297" s="145" t="s">
        <v>223</v>
      </c>
      <c r="F1297" s="170" t="s">
        <v>154</v>
      </c>
      <c r="H1297" s="171">
        <v>0</v>
      </c>
      <c r="M1297" s="29"/>
      <c r="N1297" s="169"/>
      <c r="X1297" s="53"/>
      <c r="AU1297" s="17" t="s">
        <v>86</v>
      </c>
    </row>
    <row r="1298" spans="2:65" s="1" customFormat="1">
      <c r="B1298" s="29"/>
      <c r="D1298" s="145" t="s">
        <v>223</v>
      </c>
      <c r="F1298" s="170" t="s">
        <v>76</v>
      </c>
      <c r="H1298" s="171">
        <v>0</v>
      </c>
      <c r="M1298" s="29"/>
      <c r="N1298" s="169"/>
      <c r="X1298" s="53"/>
      <c r="AU1298" s="17" t="s">
        <v>86</v>
      </c>
    </row>
    <row r="1299" spans="2:65" s="1" customFormat="1">
      <c r="B1299" s="29"/>
      <c r="D1299" s="145" t="s">
        <v>223</v>
      </c>
      <c r="F1299" s="170" t="s">
        <v>158</v>
      </c>
      <c r="H1299" s="171">
        <v>44.71</v>
      </c>
      <c r="M1299" s="29"/>
      <c r="N1299" s="169"/>
      <c r="X1299" s="53"/>
      <c r="AU1299" s="17" t="s">
        <v>86</v>
      </c>
    </row>
    <row r="1300" spans="2:65" s="1" customFormat="1">
      <c r="B1300" s="29"/>
      <c r="D1300" s="145" t="s">
        <v>223</v>
      </c>
      <c r="F1300" s="168" t="s">
        <v>782</v>
      </c>
      <c r="M1300" s="29"/>
      <c r="N1300" s="169"/>
      <c r="X1300" s="53"/>
      <c r="AU1300" s="17" t="s">
        <v>86</v>
      </c>
    </row>
    <row r="1301" spans="2:65" s="1" customFormat="1">
      <c r="B1301" s="29"/>
      <c r="D1301" s="145" t="s">
        <v>223</v>
      </c>
      <c r="F1301" s="170" t="s">
        <v>733</v>
      </c>
      <c r="H1301" s="171">
        <v>0</v>
      </c>
      <c r="M1301" s="29"/>
      <c r="N1301" s="169"/>
      <c r="X1301" s="53"/>
      <c r="AU1301" s="17" t="s">
        <v>86</v>
      </c>
    </row>
    <row r="1302" spans="2:65" s="1" customFormat="1">
      <c r="B1302" s="29"/>
      <c r="D1302" s="145" t="s">
        <v>223</v>
      </c>
      <c r="F1302" s="170" t="s">
        <v>147</v>
      </c>
      <c r="H1302" s="171">
        <v>0</v>
      </c>
      <c r="M1302" s="29"/>
      <c r="N1302" s="169"/>
      <c r="X1302" s="53"/>
      <c r="AU1302" s="17" t="s">
        <v>86</v>
      </c>
    </row>
    <row r="1303" spans="2:65" s="1" customFormat="1">
      <c r="B1303" s="29"/>
      <c r="D1303" s="145" t="s">
        <v>223</v>
      </c>
      <c r="F1303" s="170" t="s">
        <v>76</v>
      </c>
      <c r="H1303" s="171">
        <v>0</v>
      </c>
      <c r="M1303" s="29"/>
      <c r="N1303" s="169"/>
      <c r="X1303" s="53"/>
      <c r="AU1303" s="17" t="s">
        <v>86</v>
      </c>
    </row>
    <row r="1304" spans="2:65" s="1" customFormat="1">
      <c r="B1304" s="29"/>
      <c r="D1304" s="145" t="s">
        <v>223</v>
      </c>
      <c r="F1304" s="170" t="s">
        <v>150</v>
      </c>
      <c r="H1304" s="171">
        <v>0</v>
      </c>
      <c r="M1304" s="29"/>
      <c r="N1304" s="169"/>
      <c r="X1304" s="53"/>
      <c r="AU1304" s="17" t="s">
        <v>86</v>
      </c>
    </row>
    <row r="1305" spans="2:65" s="1" customFormat="1">
      <c r="B1305" s="29"/>
      <c r="D1305" s="145" t="s">
        <v>223</v>
      </c>
      <c r="F1305" s="170" t="s">
        <v>76</v>
      </c>
      <c r="H1305" s="171">
        <v>0</v>
      </c>
      <c r="M1305" s="29"/>
      <c r="N1305" s="169"/>
      <c r="X1305" s="53"/>
      <c r="AU1305" s="17" t="s">
        <v>86</v>
      </c>
    </row>
    <row r="1306" spans="2:65" s="1" customFormat="1">
      <c r="B1306" s="29"/>
      <c r="D1306" s="145" t="s">
        <v>223</v>
      </c>
      <c r="F1306" s="170" t="s">
        <v>152</v>
      </c>
      <c r="H1306" s="171">
        <v>0</v>
      </c>
      <c r="M1306" s="29"/>
      <c r="N1306" s="169"/>
      <c r="X1306" s="53"/>
      <c r="AU1306" s="17" t="s">
        <v>86</v>
      </c>
    </row>
    <row r="1307" spans="2:65" s="1" customFormat="1">
      <c r="B1307" s="29"/>
      <c r="D1307" s="145" t="s">
        <v>223</v>
      </c>
      <c r="F1307" s="170" t="s">
        <v>725</v>
      </c>
      <c r="H1307" s="171">
        <v>5.6980000000000004</v>
      </c>
      <c r="M1307" s="29"/>
      <c r="N1307" s="169"/>
      <c r="X1307" s="53"/>
      <c r="AU1307" s="17" t="s">
        <v>86</v>
      </c>
    </row>
    <row r="1308" spans="2:65" s="1" customFormat="1">
      <c r="B1308" s="29"/>
      <c r="D1308" s="145" t="s">
        <v>223</v>
      </c>
      <c r="F1308" s="170" t="s">
        <v>154</v>
      </c>
      <c r="H1308" s="171">
        <v>0</v>
      </c>
      <c r="M1308" s="29"/>
      <c r="N1308" s="169"/>
      <c r="X1308" s="53"/>
      <c r="AU1308" s="17" t="s">
        <v>86</v>
      </c>
    </row>
    <row r="1309" spans="2:65" s="1" customFormat="1">
      <c r="B1309" s="29"/>
      <c r="D1309" s="145" t="s">
        <v>223</v>
      </c>
      <c r="F1309" s="170" t="s">
        <v>76</v>
      </c>
      <c r="H1309" s="171">
        <v>0</v>
      </c>
      <c r="M1309" s="29"/>
      <c r="N1309" s="169"/>
      <c r="X1309" s="53"/>
      <c r="AU1309" s="17" t="s">
        <v>86</v>
      </c>
    </row>
    <row r="1310" spans="2:65" s="1" customFormat="1">
      <c r="B1310" s="29"/>
      <c r="D1310" s="145" t="s">
        <v>223</v>
      </c>
      <c r="F1310" s="170" t="s">
        <v>158</v>
      </c>
      <c r="H1310" s="171">
        <v>5.6980000000000004</v>
      </c>
      <c r="M1310" s="29"/>
      <c r="N1310" s="169"/>
      <c r="X1310" s="53"/>
      <c r="AU1310" s="17" t="s">
        <v>86</v>
      </c>
    </row>
    <row r="1311" spans="2:65" s="1" customFormat="1" ht="24.2" customHeight="1">
      <c r="B1311" s="29"/>
      <c r="C1311" s="131" t="s">
        <v>1017</v>
      </c>
      <c r="D1311" s="131" t="s">
        <v>139</v>
      </c>
      <c r="E1311" s="132" t="s">
        <v>1018</v>
      </c>
      <c r="F1311" s="133" t="s">
        <v>1019</v>
      </c>
      <c r="G1311" s="134" t="s">
        <v>142</v>
      </c>
      <c r="H1311" s="135">
        <v>1373.328</v>
      </c>
      <c r="I1311" s="136">
        <v>0</v>
      </c>
      <c r="J1311" s="136">
        <v>0</v>
      </c>
      <c r="K1311" s="136">
        <f>ROUND(P1311*H1311,2)</f>
        <v>0</v>
      </c>
      <c r="L1311" s="133" t="s">
        <v>143</v>
      </c>
      <c r="M1311" s="29"/>
      <c r="N1311" s="137" t="s">
        <v>1</v>
      </c>
      <c r="O1311" s="138" t="s">
        <v>39</v>
      </c>
      <c r="P1311" s="139">
        <f>I1311+J1311</f>
        <v>0</v>
      </c>
      <c r="Q1311" s="139">
        <f>ROUND(I1311*H1311,2)</f>
        <v>0</v>
      </c>
      <c r="R1311" s="139">
        <f>ROUND(J1311*H1311,2)</f>
        <v>0</v>
      </c>
      <c r="S1311" s="140">
        <v>0.245</v>
      </c>
      <c r="T1311" s="140">
        <f>S1311*H1311</f>
        <v>336.46535999999998</v>
      </c>
      <c r="U1311" s="140">
        <v>2.7000000000000001E-3</v>
      </c>
      <c r="V1311" s="140">
        <f>U1311*H1311</f>
        <v>3.7079856000000002</v>
      </c>
      <c r="W1311" s="140">
        <v>0</v>
      </c>
      <c r="X1311" s="141">
        <f>W1311*H1311</f>
        <v>0</v>
      </c>
      <c r="AR1311" s="142" t="s">
        <v>144</v>
      </c>
      <c r="AT1311" s="142" t="s">
        <v>139</v>
      </c>
      <c r="AU1311" s="142" t="s">
        <v>86</v>
      </c>
      <c r="AY1311" s="17" t="s">
        <v>136</v>
      </c>
      <c r="BE1311" s="143">
        <f>IF(O1311="základní",K1311,0)</f>
        <v>0</v>
      </c>
      <c r="BF1311" s="143">
        <f>IF(O1311="snížená",K1311,0)</f>
        <v>0</v>
      </c>
      <c r="BG1311" s="143">
        <f>IF(O1311="zákl. přenesená",K1311,0)</f>
        <v>0</v>
      </c>
      <c r="BH1311" s="143">
        <f>IF(O1311="sníž. přenesená",K1311,0)</f>
        <v>0</v>
      </c>
      <c r="BI1311" s="143">
        <f>IF(O1311="nulová",K1311,0)</f>
        <v>0</v>
      </c>
      <c r="BJ1311" s="17" t="s">
        <v>84</v>
      </c>
      <c r="BK1311" s="143">
        <f>ROUND(P1311*H1311,2)</f>
        <v>0</v>
      </c>
      <c r="BL1311" s="17" t="s">
        <v>144</v>
      </c>
      <c r="BM1311" s="142" t="s">
        <v>1020</v>
      </c>
    </row>
    <row r="1312" spans="2:65" s="12" customFormat="1">
      <c r="B1312" s="144"/>
      <c r="D1312" s="145" t="s">
        <v>146</v>
      </c>
      <c r="E1312" s="146" t="s">
        <v>1</v>
      </c>
      <c r="F1312" s="147" t="s">
        <v>731</v>
      </c>
      <c r="H1312" s="146" t="s">
        <v>1</v>
      </c>
      <c r="M1312" s="144"/>
      <c r="N1312" s="148"/>
      <c r="X1312" s="149"/>
      <c r="AT1312" s="146" t="s">
        <v>146</v>
      </c>
      <c r="AU1312" s="146" t="s">
        <v>86</v>
      </c>
      <c r="AV1312" s="12" t="s">
        <v>84</v>
      </c>
      <c r="AW1312" s="12" t="s">
        <v>5</v>
      </c>
      <c r="AX1312" s="12" t="s">
        <v>76</v>
      </c>
      <c r="AY1312" s="146" t="s">
        <v>136</v>
      </c>
    </row>
    <row r="1313" spans="2:51" s="13" customFormat="1">
      <c r="B1313" s="150"/>
      <c r="D1313" s="145" t="s">
        <v>146</v>
      </c>
      <c r="E1313" s="151" t="s">
        <v>1</v>
      </c>
      <c r="F1313" s="152" t="s">
        <v>634</v>
      </c>
      <c r="H1313" s="153">
        <v>256.87200000000001</v>
      </c>
      <c r="M1313" s="150"/>
      <c r="N1313" s="154"/>
      <c r="X1313" s="155"/>
      <c r="AT1313" s="151" t="s">
        <v>146</v>
      </c>
      <c r="AU1313" s="151" t="s">
        <v>86</v>
      </c>
      <c r="AV1313" s="13" t="s">
        <v>86</v>
      </c>
      <c r="AW1313" s="13" t="s">
        <v>5</v>
      </c>
      <c r="AX1313" s="13" t="s">
        <v>76</v>
      </c>
      <c r="AY1313" s="151" t="s">
        <v>136</v>
      </c>
    </row>
    <row r="1314" spans="2:51" s="13" customFormat="1">
      <c r="B1314" s="150"/>
      <c r="D1314" s="145" t="s">
        <v>146</v>
      </c>
      <c r="E1314" s="151" t="s">
        <v>1</v>
      </c>
      <c r="F1314" s="152" t="s">
        <v>637</v>
      </c>
      <c r="H1314" s="153">
        <v>768.63099999999997</v>
      </c>
      <c r="M1314" s="150"/>
      <c r="N1314" s="154"/>
      <c r="X1314" s="155"/>
      <c r="AT1314" s="151" t="s">
        <v>146</v>
      </c>
      <c r="AU1314" s="151" t="s">
        <v>86</v>
      </c>
      <c r="AV1314" s="13" t="s">
        <v>86</v>
      </c>
      <c r="AW1314" s="13" t="s">
        <v>5</v>
      </c>
      <c r="AX1314" s="13" t="s">
        <v>76</v>
      </c>
      <c r="AY1314" s="151" t="s">
        <v>136</v>
      </c>
    </row>
    <row r="1315" spans="2:51" s="13" customFormat="1">
      <c r="B1315" s="150"/>
      <c r="D1315" s="145" t="s">
        <v>146</v>
      </c>
      <c r="E1315" s="151" t="s">
        <v>1</v>
      </c>
      <c r="F1315" s="152" t="s">
        <v>640</v>
      </c>
      <c r="H1315" s="153">
        <v>144.39500000000001</v>
      </c>
      <c r="M1315" s="150"/>
      <c r="N1315" s="154"/>
      <c r="X1315" s="155"/>
      <c r="AT1315" s="151" t="s">
        <v>146</v>
      </c>
      <c r="AU1315" s="151" t="s">
        <v>86</v>
      </c>
      <c r="AV1315" s="13" t="s">
        <v>86</v>
      </c>
      <c r="AW1315" s="13" t="s">
        <v>5</v>
      </c>
      <c r="AX1315" s="13" t="s">
        <v>76</v>
      </c>
      <c r="AY1315" s="151" t="s">
        <v>136</v>
      </c>
    </row>
    <row r="1316" spans="2:51" s="13" customFormat="1">
      <c r="B1316" s="150"/>
      <c r="D1316" s="145" t="s">
        <v>146</v>
      </c>
      <c r="E1316" s="151" t="s">
        <v>1</v>
      </c>
      <c r="F1316" s="152" t="s">
        <v>643</v>
      </c>
      <c r="H1316" s="153">
        <v>55.500999999999998</v>
      </c>
      <c r="M1316" s="150"/>
      <c r="N1316" s="154"/>
      <c r="X1316" s="155"/>
      <c r="AT1316" s="151" t="s">
        <v>146</v>
      </c>
      <c r="AU1316" s="151" t="s">
        <v>86</v>
      </c>
      <c r="AV1316" s="13" t="s">
        <v>86</v>
      </c>
      <c r="AW1316" s="13" t="s">
        <v>5</v>
      </c>
      <c r="AX1316" s="13" t="s">
        <v>76</v>
      </c>
      <c r="AY1316" s="151" t="s">
        <v>136</v>
      </c>
    </row>
    <row r="1317" spans="2:51" s="13" customFormat="1">
      <c r="B1317" s="150"/>
      <c r="D1317" s="145" t="s">
        <v>146</v>
      </c>
      <c r="E1317" s="151" t="s">
        <v>1</v>
      </c>
      <c r="F1317" s="152" t="s">
        <v>646</v>
      </c>
      <c r="H1317" s="153">
        <v>4.9050000000000002</v>
      </c>
      <c r="M1317" s="150"/>
      <c r="N1317" s="154"/>
      <c r="X1317" s="155"/>
      <c r="AT1317" s="151" t="s">
        <v>146</v>
      </c>
      <c r="AU1317" s="151" t="s">
        <v>86</v>
      </c>
      <c r="AV1317" s="13" t="s">
        <v>86</v>
      </c>
      <c r="AW1317" s="13" t="s">
        <v>5</v>
      </c>
      <c r="AX1317" s="13" t="s">
        <v>76</v>
      </c>
      <c r="AY1317" s="151" t="s">
        <v>136</v>
      </c>
    </row>
    <row r="1318" spans="2:51" s="13" customFormat="1">
      <c r="B1318" s="150"/>
      <c r="D1318" s="145" t="s">
        <v>146</v>
      </c>
      <c r="E1318" s="151" t="s">
        <v>1</v>
      </c>
      <c r="F1318" s="152" t="s">
        <v>649</v>
      </c>
      <c r="H1318" s="153">
        <v>4.5590000000000002</v>
      </c>
      <c r="M1318" s="150"/>
      <c r="N1318" s="154"/>
      <c r="X1318" s="155"/>
      <c r="AT1318" s="151" t="s">
        <v>146</v>
      </c>
      <c r="AU1318" s="151" t="s">
        <v>86</v>
      </c>
      <c r="AV1318" s="13" t="s">
        <v>86</v>
      </c>
      <c r="AW1318" s="13" t="s">
        <v>5</v>
      </c>
      <c r="AX1318" s="13" t="s">
        <v>76</v>
      </c>
      <c r="AY1318" s="151" t="s">
        <v>136</v>
      </c>
    </row>
    <row r="1319" spans="2:51" s="13" customFormat="1">
      <c r="B1319" s="150"/>
      <c r="D1319" s="145" t="s">
        <v>146</v>
      </c>
      <c r="E1319" s="151" t="s">
        <v>1</v>
      </c>
      <c r="F1319" s="152" t="s">
        <v>662</v>
      </c>
      <c r="H1319" s="153">
        <v>44.71</v>
      </c>
      <c r="M1319" s="150"/>
      <c r="N1319" s="154"/>
      <c r="X1319" s="155"/>
      <c r="AT1319" s="151" t="s">
        <v>146</v>
      </c>
      <c r="AU1319" s="151" t="s">
        <v>86</v>
      </c>
      <c r="AV1319" s="13" t="s">
        <v>86</v>
      </c>
      <c r="AW1319" s="13" t="s">
        <v>5</v>
      </c>
      <c r="AX1319" s="13" t="s">
        <v>76</v>
      </c>
      <c r="AY1319" s="151" t="s">
        <v>136</v>
      </c>
    </row>
    <row r="1320" spans="2:51" s="13" customFormat="1">
      <c r="B1320" s="150"/>
      <c r="D1320" s="145" t="s">
        <v>146</v>
      </c>
      <c r="E1320" s="151" t="s">
        <v>1</v>
      </c>
      <c r="F1320" s="152" t="s">
        <v>723</v>
      </c>
      <c r="H1320" s="153">
        <v>5.6980000000000004</v>
      </c>
      <c r="M1320" s="150"/>
      <c r="N1320" s="154"/>
      <c r="X1320" s="155"/>
      <c r="AT1320" s="151" t="s">
        <v>146</v>
      </c>
      <c r="AU1320" s="151" t="s">
        <v>86</v>
      </c>
      <c r="AV1320" s="13" t="s">
        <v>86</v>
      </c>
      <c r="AW1320" s="13" t="s">
        <v>5</v>
      </c>
      <c r="AX1320" s="13" t="s">
        <v>76</v>
      </c>
      <c r="AY1320" s="151" t="s">
        <v>136</v>
      </c>
    </row>
    <row r="1321" spans="2:51" s="13" customFormat="1">
      <c r="B1321" s="150"/>
      <c r="D1321" s="145" t="s">
        <v>146</v>
      </c>
      <c r="E1321" s="151" t="s">
        <v>1</v>
      </c>
      <c r="F1321" s="152" t="s">
        <v>793</v>
      </c>
      <c r="H1321" s="153">
        <v>7.2990000000000004</v>
      </c>
      <c r="M1321" s="150"/>
      <c r="N1321" s="154"/>
      <c r="X1321" s="155"/>
      <c r="AT1321" s="151" t="s">
        <v>146</v>
      </c>
      <c r="AU1321" s="151" t="s">
        <v>86</v>
      </c>
      <c r="AV1321" s="13" t="s">
        <v>86</v>
      </c>
      <c r="AW1321" s="13" t="s">
        <v>5</v>
      </c>
      <c r="AX1321" s="13" t="s">
        <v>76</v>
      </c>
      <c r="AY1321" s="151" t="s">
        <v>136</v>
      </c>
    </row>
    <row r="1322" spans="2:51" s="13" customFormat="1">
      <c r="B1322" s="150"/>
      <c r="D1322" s="145" t="s">
        <v>146</v>
      </c>
      <c r="E1322" s="151" t="s">
        <v>1</v>
      </c>
      <c r="F1322" s="152" t="s">
        <v>665</v>
      </c>
      <c r="H1322" s="153">
        <v>5.718</v>
      </c>
      <c r="M1322" s="150"/>
      <c r="N1322" s="154"/>
      <c r="X1322" s="155"/>
      <c r="AT1322" s="151" t="s">
        <v>146</v>
      </c>
      <c r="AU1322" s="151" t="s">
        <v>86</v>
      </c>
      <c r="AV1322" s="13" t="s">
        <v>86</v>
      </c>
      <c r="AW1322" s="13" t="s">
        <v>5</v>
      </c>
      <c r="AX1322" s="13" t="s">
        <v>76</v>
      </c>
      <c r="AY1322" s="151" t="s">
        <v>136</v>
      </c>
    </row>
    <row r="1323" spans="2:51" s="12" customFormat="1">
      <c r="B1323" s="144"/>
      <c r="D1323" s="145" t="s">
        <v>146</v>
      </c>
      <c r="E1323" s="146" t="s">
        <v>1</v>
      </c>
      <c r="F1323" s="147" t="s">
        <v>866</v>
      </c>
      <c r="H1323" s="146" t="s">
        <v>1</v>
      </c>
      <c r="M1323" s="144"/>
      <c r="N1323" s="148"/>
      <c r="X1323" s="149"/>
      <c r="AT1323" s="146" t="s">
        <v>146</v>
      </c>
      <c r="AU1323" s="146" t="s">
        <v>86</v>
      </c>
      <c r="AV1323" s="12" t="s">
        <v>84</v>
      </c>
      <c r="AW1323" s="12" t="s">
        <v>5</v>
      </c>
      <c r="AX1323" s="12" t="s">
        <v>76</v>
      </c>
      <c r="AY1323" s="146" t="s">
        <v>136</v>
      </c>
    </row>
    <row r="1324" spans="2:51" s="13" customFormat="1">
      <c r="B1324" s="150"/>
      <c r="D1324" s="145" t="s">
        <v>146</v>
      </c>
      <c r="E1324" s="151" t="s">
        <v>1</v>
      </c>
      <c r="F1324" s="152" t="s">
        <v>251</v>
      </c>
      <c r="H1324" s="153">
        <v>3</v>
      </c>
      <c r="M1324" s="150"/>
      <c r="N1324" s="154"/>
      <c r="X1324" s="155"/>
      <c r="AT1324" s="151" t="s">
        <v>146</v>
      </c>
      <c r="AU1324" s="151" t="s">
        <v>86</v>
      </c>
      <c r="AV1324" s="13" t="s">
        <v>86</v>
      </c>
      <c r="AW1324" s="13" t="s">
        <v>5</v>
      </c>
      <c r="AX1324" s="13" t="s">
        <v>76</v>
      </c>
      <c r="AY1324" s="151" t="s">
        <v>136</v>
      </c>
    </row>
    <row r="1325" spans="2:51" s="12" customFormat="1">
      <c r="B1325" s="144"/>
      <c r="D1325" s="145" t="s">
        <v>146</v>
      </c>
      <c r="E1325" s="146" t="s">
        <v>1</v>
      </c>
      <c r="F1325" s="147" t="s">
        <v>867</v>
      </c>
      <c r="H1325" s="146" t="s">
        <v>1</v>
      </c>
      <c r="M1325" s="144"/>
      <c r="N1325" s="148"/>
      <c r="X1325" s="149"/>
      <c r="AT1325" s="146" t="s">
        <v>146</v>
      </c>
      <c r="AU1325" s="146" t="s">
        <v>86</v>
      </c>
      <c r="AV1325" s="12" t="s">
        <v>84</v>
      </c>
      <c r="AW1325" s="12" t="s">
        <v>5</v>
      </c>
      <c r="AX1325" s="12" t="s">
        <v>76</v>
      </c>
      <c r="AY1325" s="146" t="s">
        <v>136</v>
      </c>
    </row>
    <row r="1326" spans="2:51" s="13" customFormat="1">
      <c r="B1326" s="150"/>
      <c r="D1326" s="145" t="s">
        <v>146</v>
      </c>
      <c r="E1326" s="151" t="s">
        <v>1</v>
      </c>
      <c r="F1326" s="152" t="s">
        <v>868</v>
      </c>
      <c r="H1326" s="153">
        <v>72.040000000000006</v>
      </c>
      <c r="M1326" s="150"/>
      <c r="N1326" s="154"/>
      <c r="X1326" s="155"/>
      <c r="AT1326" s="151" t="s">
        <v>146</v>
      </c>
      <c r="AU1326" s="151" t="s">
        <v>86</v>
      </c>
      <c r="AV1326" s="13" t="s">
        <v>86</v>
      </c>
      <c r="AW1326" s="13" t="s">
        <v>5</v>
      </c>
      <c r="AX1326" s="13" t="s">
        <v>76</v>
      </c>
      <c r="AY1326" s="151" t="s">
        <v>136</v>
      </c>
    </row>
    <row r="1327" spans="2:51" s="14" customFormat="1">
      <c r="B1327" s="156"/>
      <c r="D1327" s="145" t="s">
        <v>146</v>
      </c>
      <c r="E1327" s="157" t="s">
        <v>1</v>
      </c>
      <c r="F1327" s="158" t="s">
        <v>158</v>
      </c>
      <c r="H1327" s="159">
        <v>1373.328</v>
      </c>
      <c r="M1327" s="156"/>
      <c r="N1327" s="160"/>
      <c r="X1327" s="161"/>
      <c r="AT1327" s="157" t="s">
        <v>146</v>
      </c>
      <c r="AU1327" s="157" t="s">
        <v>86</v>
      </c>
      <c r="AV1327" s="14" t="s">
        <v>144</v>
      </c>
      <c r="AW1327" s="14" t="s">
        <v>5</v>
      </c>
      <c r="AX1327" s="14" t="s">
        <v>84</v>
      </c>
      <c r="AY1327" s="157" t="s">
        <v>136</v>
      </c>
    </row>
    <row r="1328" spans="2:51" s="1" customFormat="1">
      <c r="B1328" s="29"/>
      <c r="D1328" s="145" t="s">
        <v>223</v>
      </c>
      <c r="F1328" s="168" t="s">
        <v>758</v>
      </c>
      <c r="M1328" s="29"/>
      <c r="N1328" s="169"/>
      <c r="X1328" s="53"/>
      <c r="AU1328" s="17" t="s">
        <v>86</v>
      </c>
    </row>
    <row r="1329" spans="2:47" s="1" customFormat="1">
      <c r="B1329" s="29"/>
      <c r="D1329" s="145" t="s">
        <v>223</v>
      </c>
      <c r="F1329" s="170" t="s">
        <v>733</v>
      </c>
      <c r="H1329" s="171">
        <v>0</v>
      </c>
      <c r="M1329" s="29"/>
      <c r="N1329" s="169"/>
      <c r="X1329" s="53"/>
      <c r="AU1329" s="17" t="s">
        <v>86</v>
      </c>
    </row>
    <row r="1330" spans="2:47" s="1" customFormat="1">
      <c r="B1330" s="29"/>
      <c r="D1330" s="145" t="s">
        <v>223</v>
      </c>
      <c r="F1330" s="170" t="s">
        <v>147</v>
      </c>
      <c r="H1330" s="171">
        <v>0</v>
      </c>
      <c r="M1330" s="29"/>
      <c r="N1330" s="169"/>
      <c r="X1330" s="53"/>
      <c r="AU1330" s="17" t="s">
        <v>86</v>
      </c>
    </row>
    <row r="1331" spans="2:47" s="1" customFormat="1">
      <c r="B1331" s="29"/>
      <c r="D1331" s="145" t="s">
        <v>223</v>
      </c>
      <c r="F1331" s="170" t="s">
        <v>759</v>
      </c>
      <c r="H1331" s="171">
        <v>47.768999999999998</v>
      </c>
      <c r="M1331" s="29"/>
      <c r="N1331" s="169"/>
      <c r="X1331" s="53"/>
      <c r="AU1331" s="17" t="s">
        <v>86</v>
      </c>
    </row>
    <row r="1332" spans="2:47" s="1" customFormat="1">
      <c r="B1332" s="29"/>
      <c r="D1332" s="145" t="s">
        <v>223</v>
      </c>
      <c r="F1332" s="170" t="s">
        <v>150</v>
      </c>
      <c r="H1332" s="171">
        <v>0</v>
      </c>
      <c r="M1332" s="29"/>
      <c r="N1332" s="169"/>
      <c r="X1332" s="53"/>
      <c r="AU1332" s="17" t="s">
        <v>86</v>
      </c>
    </row>
    <row r="1333" spans="2:47" s="1" customFormat="1">
      <c r="B1333" s="29"/>
      <c r="D1333" s="145" t="s">
        <v>223</v>
      </c>
      <c r="F1333" s="170" t="s">
        <v>760</v>
      </c>
      <c r="H1333" s="171">
        <v>120.839</v>
      </c>
      <c r="M1333" s="29"/>
      <c r="N1333" s="169"/>
      <c r="X1333" s="53"/>
      <c r="AU1333" s="17" t="s">
        <v>86</v>
      </c>
    </row>
    <row r="1334" spans="2:47" s="1" customFormat="1">
      <c r="B1334" s="29"/>
      <c r="D1334" s="145" t="s">
        <v>223</v>
      </c>
      <c r="F1334" s="170" t="s">
        <v>152</v>
      </c>
      <c r="H1334" s="171">
        <v>0</v>
      </c>
      <c r="M1334" s="29"/>
      <c r="N1334" s="169"/>
      <c r="X1334" s="53"/>
      <c r="AU1334" s="17" t="s">
        <v>86</v>
      </c>
    </row>
    <row r="1335" spans="2:47" s="1" customFormat="1">
      <c r="B1335" s="29"/>
      <c r="D1335" s="145" t="s">
        <v>223</v>
      </c>
      <c r="F1335" s="170" t="s">
        <v>761</v>
      </c>
      <c r="H1335" s="171">
        <v>31.254000000000001</v>
      </c>
      <c r="M1335" s="29"/>
      <c r="N1335" s="169"/>
      <c r="X1335" s="53"/>
      <c r="AU1335" s="17" t="s">
        <v>86</v>
      </c>
    </row>
    <row r="1336" spans="2:47" s="1" customFormat="1">
      <c r="B1336" s="29"/>
      <c r="D1336" s="145" t="s">
        <v>223</v>
      </c>
      <c r="F1336" s="170" t="s">
        <v>154</v>
      </c>
      <c r="H1336" s="171">
        <v>0</v>
      </c>
      <c r="M1336" s="29"/>
      <c r="N1336" s="169"/>
      <c r="X1336" s="53"/>
      <c r="AU1336" s="17" t="s">
        <v>86</v>
      </c>
    </row>
    <row r="1337" spans="2:47" s="1" customFormat="1">
      <c r="B1337" s="29"/>
      <c r="D1337" s="145" t="s">
        <v>223</v>
      </c>
      <c r="F1337" s="170" t="s">
        <v>762</v>
      </c>
      <c r="H1337" s="171">
        <v>57.01</v>
      </c>
      <c r="M1337" s="29"/>
      <c r="N1337" s="169"/>
      <c r="X1337" s="53"/>
      <c r="AU1337" s="17" t="s">
        <v>86</v>
      </c>
    </row>
    <row r="1338" spans="2:47" s="1" customFormat="1">
      <c r="B1338" s="29"/>
      <c r="D1338" s="145" t="s">
        <v>223</v>
      </c>
      <c r="F1338" s="170" t="s">
        <v>158</v>
      </c>
      <c r="H1338" s="171">
        <v>256.87200000000001</v>
      </c>
      <c r="M1338" s="29"/>
      <c r="N1338" s="169"/>
      <c r="X1338" s="53"/>
      <c r="AU1338" s="17" t="s">
        <v>86</v>
      </c>
    </row>
    <row r="1339" spans="2:47" s="1" customFormat="1">
      <c r="B1339" s="29"/>
      <c r="D1339" s="145" t="s">
        <v>223</v>
      </c>
      <c r="F1339" s="168" t="s">
        <v>763</v>
      </c>
      <c r="M1339" s="29"/>
      <c r="N1339" s="169"/>
      <c r="X1339" s="53"/>
      <c r="AU1339" s="17" t="s">
        <v>86</v>
      </c>
    </row>
    <row r="1340" spans="2:47" s="1" customFormat="1">
      <c r="B1340" s="29"/>
      <c r="D1340" s="145" t="s">
        <v>223</v>
      </c>
      <c r="F1340" s="170" t="s">
        <v>733</v>
      </c>
      <c r="H1340" s="171">
        <v>0</v>
      </c>
      <c r="M1340" s="29"/>
      <c r="N1340" s="169"/>
      <c r="X1340" s="53"/>
      <c r="AU1340" s="17" t="s">
        <v>86</v>
      </c>
    </row>
    <row r="1341" spans="2:47" s="1" customFormat="1">
      <c r="B1341" s="29"/>
      <c r="D1341" s="145" t="s">
        <v>223</v>
      </c>
      <c r="F1341" s="170" t="s">
        <v>764</v>
      </c>
      <c r="H1341" s="171">
        <v>0</v>
      </c>
      <c r="M1341" s="29"/>
      <c r="N1341" s="169"/>
      <c r="X1341" s="53"/>
      <c r="AU1341" s="17" t="s">
        <v>86</v>
      </c>
    </row>
    <row r="1342" spans="2:47" s="1" customFormat="1">
      <c r="B1342" s="29"/>
      <c r="D1342" s="145" t="s">
        <v>223</v>
      </c>
      <c r="F1342" s="170" t="s">
        <v>147</v>
      </c>
      <c r="H1342" s="171">
        <v>0</v>
      </c>
      <c r="M1342" s="29"/>
      <c r="N1342" s="169"/>
      <c r="X1342" s="53"/>
      <c r="AU1342" s="17" t="s">
        <v>86</v>
      </c>
    </row>
    <row r="1343" spans="2:47" s="1" customFormat="1">
      <c r="B1343" s="29"/>
      <c r="D1343" s="145" t="s">
        <v>223</v>
      </c>
      <c r="F1343" s="170" t="s">
        <v>765</v>
      </c>
      <c r="H1343" s="171">
        <v>177.065</v>
      </c>
      <c r="M1343" s="29"/>
      <c r="N1343" s="169"/>
      <c r="X1343" s="53"/>
      <c r="AU1343" s="17" t="s">
        <v>86</v>
      </c>
    </row>
    <row r="1344" spans="2:47" s="1" customFormat="1">
      <c r="B1344" s="29"/>
      <c r="D1344" s="145" t="s">
        <v>223</v>
      </c>
      <c r="F1344" s="170" t="s">
        <v>150</v>
      </c>
      <c r="H1344" s="171">
        <v>0</v>
      </c>
      <c r="M1344" s="29"/>
      <c r="N1344" s="169"/>
      <c r="X1344" s="53"/>
      <c r="AU1344" s="17" t="s">
        <v>86</v>
      </c>
    </row>
    <row r="1345" spans="2:47" s="1" customFormat="1">
      <c r="B1345" s="29"/>
      <c r="D1345" s="145" t="s">
        <v>223</v>
      </c>
      <c r="F1345" s="170" t="s">
        <v>766</v>
      </c>
      <c r="H1345" s="171">
        <v>269.07</v>
      </c>
      <c r="M1345" s="29"/>
      <c r="N1345" s="169"/>
      <c r="X1345" s="53"/>
      <c r="AU1345" s="17" t="s">
        <v>86</v>
      </c>
    </row>
    <row r="1346" spans="2:47" s="1" customFormat="1">
      <c r="B1346" s="29"/>
      <c r="D1346" s="145" t="s">
        <v>223</v>
      </c>
      <c r="F1346" s="170" t="s">
        <v>152</v>
      </c>
      <c r="H1346" s="171">
        <v>0</v>
      </c>
      <c r="M1346" s="29"/>
      <c r="N1346" s="169"/>
      <c r="X1346" s="53"/>
      <c r="AU1346" s="17" t="s">
        <v>86</v>
      </c>
    </row>
    <row r="1347" spans="2:47" s="1" customFormat="1">
      <c r="B1347" s="29"/>
      <c r="D1347" s="145" t="s">
        <v>223</v>
      </c>
      <c r="F1347" s="170" t="s">
        <v>767</v>
      </c>
      <c r="H1347" s="171">
        <v>57.207999999999998</v>
      </c>
      <c r="M1347" s="29"/>
      <c r="N1347" s="169"/>
      <c r="X1347" s="53"/>
      <c r="AU1347" s="17" t="s">
        <v>86</v>
      </c>
    </row>
    <row r="1348" spans="2:47" s="1" customFormat="1">
      <c r="B1348" s="29"/>
      <c r="D1348" s="145" t="s">
        <v>223</v>
      </c>
      <c r="F1348" s="170" t="s">
        <v>154</v>
      </c>
      <c r="H1348" s="171">
        <v>0</v>
      </c>
      <c r="M1348" s="29"/>
      <c r="N1348" s="169"/>
      <c r="X1348" s="53"/>
      <c r="AU1348" s="17" t="s">
        <v>86</v>
      </c>
    </row>
    <row r="1349" spans="2:47" s="1" customFormat="1">
      <c r="B1349" s="29"/>
      <c r="D1349" s="145" t="s">
        <v>223</v>
      </c>
      <c r="F1349" s="170" t="s">
        <v>768</v>
      </c>
      <c r="H1349" s="171">
        <v>265.28800000000001</v>
      </c>
      <c r="M1349" s="29"/>
      <c r="N1349" s="169"/>
      <c r="X1349" s="53"/>
      <c r="AU1349" s="17" t="s">
        <v>86</v>
      </c>
    </row>
    <row r="1350" spans="2:47" s="1" customFormat="1">
      <c r="B1350" s="29"/>
      <c r="D1350" s="145" t="s">
        <v>223</v>
      </c>
      <c r="F1350" s="170" t="s">
        <v>158</v>
      </c>
      <c r="H1350" s="171">
        <v>768.63099999999997</v>
      </c>
      <c r="M1350" s="29"/>
      <c r="N1350" s="169"/>
      <c r="X1350" s="53"/>
      <c r="AU1350" s="17" t="s">
        <v>86</v>
      </c>
    </row>
    <row r="1351" spans="2:47" s="1" customFormat="1">
      <c r="B1351" s="29"/>
      <c r="D1351" s="145" t="s">
        <v>223</v>
      </c>
      <c r="F1351" s="168" t="s">
        <v>769</v>
      </c>
      <c r="M1351" s="29"/>
      <c r="N1351" s="169"/>
      <c r="X1351" s="53"/>
      <c r="AU1351" s="17" t="s">
        <v>86</v>
      </c>
    </row>
    <row r="1352" spans="2:47" s="1" customFormat="1">
      <c r="B1352" s="29"/>
      <c r="D1352" s="145" t="s">
        <v>223</v>
      </c>
      <c r="F1352" s="170" t="s">
        <v>733</v>
      </c>
      <c r="H1352" s="171">
        <v>0</v>
      </c>
      <c r="M1352" s="29"/>
      <c r="N1352" s="169"/>
      <c r="X1352" s="53"/>
      <c r="AU1352" s="17" t="s">
        <v>86</v>
      </c>
    </row>
    <row r="1353" spans="2:47" s="1" customFormat="1">
      <c r="B1353" s="29"/>
      <c r="D1353" s="145" t="s">
        <v>223</v>
      </c>
      <c r="F1353" s="170" t="s">
        <v>147</v>
      </c>
      <c r="H1353" s="171">
        <v>0</v>
      </c>
      <c r="M1353" s="29"/>
      <c r="N1353" s="169"/>
      <c r="X1353" s="53"/>
      <c r="AU1353" s="17" t="s">
        <v>86</v>
      </c>
    </row>
    <row r="1354" spans="2:47" s="1" customFormat="1">
      <c r="B1354" s="29"/>
      <c r="D1354" s="145" t="s">
        <v>223</v>
      </c>
      <c r="F1354" s="170" t="s">
        <v>770</v>
      </c>
      <c r="H1354" s="171">
        <v>28.276</v>
      </c>
      <c r="M1354" s="29"/>
      <c r="N1354" s="169"/>
      <c r="X1354" s="53"/>
      <c r="AU1354" s="17" t="s">
        <v>86</v>
      </c>
    </row>
    <row r="1355" spans="2:47" s="1" customFormat="1">
      <c r="B1355" s="29"/>
      <c r="D1355" s="145" t="s">
        <v>223</v>
      </c>
      <c r="F1355" s="170" t="s">
        <v>150</v>
      </c>
      <c r="H1355" s="171">
        <v>0</v>
      </c>
      <c r="M1355" s="29"/>
      <c r="N1355" s="169"/>
      <c r="X1355" s="53"/>
      <c r="AU1355" s="17" t="s">
        <v>86</v>
      </c>
    </row>
    <row r="1356" spans="2:47" s="1" customFormat="1">
      <c r="B1356" s="29"/>
      <c r="D1356" s="145" t="s">
        <v>223</v>
      </c>
      <c r="F1356" s="170" t="s">
        <v>771</v>
      </c>
      <c r="H1356" s="171">
        <v>42.847999999999999</v>
      </c>
      <c r="M1356" s="29"/>
      <c r="N1356" s="169"/>
      <c r="X1356" s="53"/>
      <c r="AU1356" s="17" t="s">
        <v>86</v>
      </c>
    </row>
    <row r="1357" spans="2:47" s="1" customFormat="1">
      <c r="B1357" s="29"/>
      <c r="D1357" s="145" t="s">
        <v>223</v>
      </c>
      <c r="F1357" s="170" t="s">
        <v>152</v>
      </c>
      <c r="H1357" s="171">
        <v>0</v>
      </c>
      <c r="M1357" s="29"/>
      <c r="N1357" s="169"/>
      <c r="X1357" s="53"/>
      <c r="AU1357" s="17" t="s">
        <v>86</v>
      </c>
    </row>
    <row r="1358" spans="2:47" s="1" customFormat="1">
      <c r="B1358" s="29"/>
      <c r="D1358" s="145" t="s">
        <v>223</v>
      </c>
      <c r="F1358" s="170" t="s">
        <v>772</v>
      </c>
      <c r="H1358" s="171">
        <v>27.373000000000001</v>
      </c>
      <c r="M1358" s="29"/>
      <c r="N1358" s="169"/>
      <c r="X1358" s="53"/>
      <c r="AU1358" s="17" t="s">
        <v>86</v>
      </c>
    </row>
    <row r="1359" spans="2:47" s="1" customFormat="1">
      <c r="B1359" s="29"/>
      <c r="D1359" s="145" t="s">
        <v>223</v>
      </c>
      <c r="F1359" s="170" t="s">
        <v>154</v>
      </c>
      <c r="H1359" s="171">
        <v>0</v>
      </c>
      <c r="M1359" s="29"/>
      <c r="N1359" s="169"/>
      <c r="X1359" s="53"/>
      <c r="AU1359" s="17" t="s">
        <v>86</v>
      </c>
    </row>
    <row r="1360" spans="2:47" s="1" customFormat="1">
      <c r="B1360" s="29"/>
      <c r="D1360" s="145" t="s">
        <v>223</v>
      </c>
      <c r="F1360" s="170" t="s">
        <v>773</v>
      </c>
      <c r="H1360" s="171">
        <v>45.898000000000003</v>
      </c>
      <c r="M1360" s="29"/>
      <c r="N1360" s="169"/>
      <c r="X1360" s="53"/>
      <c r="AU1360" s="17" t="s">
        <v>86</v>
      </c>
    </row>
    <row r="1361" spans="2:47" s="1" customFormat="1">
      <c r="B1361" s="29"/>
      <c r="D1361" s="145" t="s">
        <v>223</v>
      </c>
      <c r="F1361" s="170" t="s">
        <v>158</v>
      </c>
      <c r="H1361" s="171">
        <v>144.39500000000001</v>
      </c>
      <c r="M1361" s="29"/>
      <c r="N1361" s="169"/>
      <c r="X1361" s="53"/>
      <c r="AU1361" s="17" t="s">
        <v>86</v>
      </c>
    </row>
    <row r="1362" spans="2:47" s="1" customFormat="1">
      <c r="B1362" s="29"/>
      <c r="D1362" s="145" t="s">
        <v>223</v>
      </c>
      <c r="F1362" s="168" t="s">
        <v>774</v>
      </c>
      <c r="M1362" s="29"/>
      <c r="N1362" s="169"/>
      <c r="X1362" s="53"/>
      <c r="AU1362" s="17" t="s">
        <v>86</v>
      </c>
    </row>
    <row r="1363" spans="2:47" s="1" customFormat="1">
      <c r="B1363" s="29"/>
      <c r="D1363" s="145" t="s">
        <v>223</v>
      </c>
      <c r="F1363" s="170" t="s">
        <v>733</v>
      </c>
      <c r="H1363" s="171">
        <v>0</v>
      </c>
      <c r="M1363" s="29"/>
      <c r="N1363" s="169"/>
      <c r="X1363" s="53"/>
      <c r="AU1363" s="17" t="s">
        <v>86</v>
      </c>
    </row>
    <row r="1364" spans="2:47" s="1" customFormat="1">
      <c r="B1364" s="29"/>
      <c r="D1364" s="145" t="s">
        <v>223</v>
      </c>
      <c r="F1364" s="170" t="s">
        <v>147</v>
      </c>
      <c r="H1364" s="171">
        <v>0</v>
      </c>
      <c r="M1364" s="29"/>
      <c r="N1364" s="169"/>
      <c r="X1364" s="53"/>
      <c r="AU1364" s="17" t="s">
        <v>86</v>
      </c>
    </row>
    <row r="1365" spans="2:47" s="1" customFormat="1">
      <c r="B1365" s="29"/>
      <c r="D1365" s="145" t="s">
        <v>223</v>
      </c>
      <c r="F1365" s="170" t="s">
        <v>775</v>
      </c>
      <c r="H1365" s="171">
        <v>10.561</v>
      </c>
      <c r="M1365" s="29"/>
      <c r="N1365" s="169"/>
      <c r="X1365" s="53"/>
      <c r="AU1365" s="17" t="s">
        <v>86</v>
      </c>
    </row>
    <row r="1366" spans="2:47" s="1" customFormat="1">
      <c r="B1366" s="29"/>
      <c r="D1366" s="145" t="s">
        <v>223</v>
      </c>
      <c r="F1366" s="170" t="s">
        <v>150</v>
      </c>
      <c r="H1366" s="171">
        <v>0</v>
      </c>
      <c r="M1366" s="29"/>
      <c r="N1366" s="169"/>
      <c r="X1366" s="53"/>
      <c r="AU1366" s="17" t="s">
        <v>86</v>
      </c>
    </row>
    <row r="1367" spans="2:47" s="1" customFormat="1">
      <c r="B1367" s="29"/>
      <c r="D1367" s="145" t="s">
        <v>223</v>
      </c>
      <c r="F1367" s="170" t="s">
        <v>776</v>
      </c>
      <c r="H1367" s="171">
        <v>20.463999999999999</v>
      </c>
      <c r="M1367" s="29"/>
      <c r="N1367" s="169"/>
      <c r="X1367" s="53"/>
      <c r="AU1367" s="17" t="s">
        <v>86</v>
      </c>
    </row>
    <row r="1368" spans="2:47" s="1" customFormat="1">
      <c r="B1368" s="29"/>
      <c r="D1368" s="145" t="s">
        <v>223</v>
      </c>
      <c r="F1368" s="170" t="s">
        <v>152</v>
      </c>
      <c r="H1368" s="171">
        <v>0</v>
      </c>
      <c r="M1368" s="29"/>
      <c r="N1368" s="169"/>
      <c r="X1368" s="53"/>
      <c r="AU1368" s="17" t="s">
        <v>86</v>
      </c>
    </row>
    <row r="1369" spans="2:47" s="1" customFormat="1">
      <c r="B1369" s="29"/>
      <c r="D1369" s="145" t="s">
        <v>223</v>
      </c>
      <c r="F1369" s="170" t="s">
        <v>777</v>
      </c>
      <c r="H1369" s="171">
        <v>10.451000000000001</v>
      </c>
      <c r="M1369" s="29"/>
      <c r="N1369" s="169"/>
      <c r="X1369" s="53"/>
      <c r="AU1369" s="17" t="s">
        <v>86</v>
      </c>
    </row>
    <row r="1370" spans="2:47" s="1" customFormat="1">
      <c r="B1370" s="29"/>
      <c r="D1370" s="145" t="s">
        <v>223</v>
      </c>
      <c r="F1370" s="170" t="s">
        <v>154</v>
      </c>
      <c r="H1370" s="171">
        <v>0</v>
      </c>
      <c r="M1370" s="29"/>
      <c r="N1370" s="169"/>
      <c r="X1370" s="53"/>
      <c r="AU1370" s="17" t="s">
        <v>86</v>
      </c>
    </row>
    <row r="1371" spans="2:47" s="1" customFormat="1">
      <c r="B1371" s="29"/>
      <c r="D1371" s="145" t="s">
        <v>223</v>
      </c>
      <c r="F1371" s="170" t="s">
        <v>778</v>
      </c>
      <c r="H1371" s="171">
        <v>14.025</v>
      </c>
      <c r="M1371" s="29"/>
      <c r="N1371" s="169"/>
      <c r="X1371" s="53"/>
      <c r="AU1371" s="17" t="s">
        <v>86</v>
      </c>
    </row>
    <row r="1372" spans="2:47" s="1" customFormat="1">
      <c r="B1372" s="29"/>
      <c r="D1372" s="145" t="s">
        <v>223</v>
      </c>
      <c r="F1372" s="170" t="s">
        <v>158</v>
      </c>
      <c r="H1372" s="171">
        <v>55.500999999999998</v>
      </c>
      <c r="M1372" s="29"/>
      <c r="N1372" s="169"/>
      <c r="X1372" s="53"/>
      <c r="AU1372" s="17" t="s">
        <v>86</v>
      </c>
    </row>
    <row r="1373" spans="2:47" s="1" customFormat="1">
      <c r="B1373" s="29"/>
      <c r="D1373" s="145" t="s">
        <v>223</v>
      </c>
      <c r="F1373" s="168" t="s">
        <v>779</v>
      </c>
      <c r="M1373" s="29"/>
      <c r="N1373" s="169"/>
      <c r="X1373" s="53"/>
      <c r="AU1373" s="17" t="s">
        <v>86</v>
      </c>
    </row>
    <row r="1374" spans="2:47" s="1" customFormat="1">
      <c r="B1374" s="29"/>
      <c r="D1374" s="145" t="s">
        <v>223</v>
      </c>
      <c r="F1374" s="170" t="s">
        <v>733</v>
      </c>
      <c r="H1374" s="171">
        <v>0</v>
      </c>
      <c r="M1374" s="29"/>
      <c r="N1374" s="169"/>
      <c r="X1374" s="53"/>
      <c r="AU1374" s="17" t="s">
        <v>86</v>
      </c>
    </row>
    <row r="1375" spans="2:47" s="1" customFormat="1">
      <c r="B1375" s="29"/>
      <c r="D1375" s="145" t="s">
        <v>223</v>
      </c>
      <c r="F1375" s="170" t="s">
        <v>147</v>
      </c>
      <c r="H1375" s="171">
        <v>0</v>
      </c>
      <c r="M1375" s="29"/>
      <c r="N1375" s="169"/>
      <c r="X1375" s="53"/>
      <c r="AU1375" s="17" t="s">
        <v>86</v>
      </c>
    </row>
    <row r="1376" spans="2:47" s="1" customFormat="1">
      <c r="B1376" s="29"/>
      <c r="D1376" s="145" t="s">
        <v>223</v>
      </c>
      <c r="F1376" s="170" t="s">
        <v>76</v>
      </c>
      <c r="H1376" s="171">
        <v>0</v>
      </c>
      <c r="M1376" s="29"/>
      <c r="N1376" s="169"/>
      <c r="X1376" s="53"/>
      <c r="AU1376" s="17" t="s">
        <v>86</v>
      </c>
    </row>
    <row r="1377" spans="2:47" s="1" customFormat="1">
      <c r="B1377" s="29"/>
      <c r="D1377" s="145" t="s">
        <v>223</v>
      </c>
      <c r="F1377" s="170" t="s">
        <v>150</v>
      </c>
      <c r="H1377" s="171">
        <v>0</v>
      </c>
      <c r="M1377" s="29"/>
      <c r="N1377" s="169"/>
      <c r="X1377" s="53"/>
      <c r="AU1377" s="17" t="s">
        <v>86</v>
      </c>
    </row>
    <row r="1378" spans="2:47" s="1" customFormat="1">
      <c r="B1378" s="29"/>
      <c r="D1378" s="145" t="s">
        <v>223</v>
      </c>
      <c r="F1378" s="170" t="s">
        <v>76</v>
      </c>
      <c r="H1378" s="171">
        <v>0</v>
      </c>
      <c r="M1378" s="29"/>
      <c r="N1378" s="169"/>
      <c r="X1378" s="53"/>
      <c r="AU1378" s="17" t="s">
        <v>86</v>
      </c>
    </row>
    <row r="1379" spans="2:47" s="1" customFormat="1">
      <c r="B1379" s="29"/>
      <c r="D1379" s="145" t="s">
        <v>223</v>
      </c>
      <c r="F1379" s="170" t="s">
        <v>152</v>
      </c>
      <c r="H1379" s="171">
        <v>0</v>
      </c>
      <c r="M1379" s="29"/>
      <c r="N1379" s="169"/>
      <c r="X1379" s="53"/>
      <c r="AU1379" s="17" t="s">
        <v>86</v>
      </c>
    </row>
    <row r="1380" spans="2:47" s="1" customFormat="1">
      <c r="B1380" s="29"/>
      <c r="D1380" s="145" t="s">
        <v>223</v>
      </c>
      <c r="F1380" s="170" t="s">
        <v>648</v>
      </c>
      <c r="H1380" s="171">
        <v>4.9050000000000002</v>
      </c>
      <c r="M1380" s="29"/>
      <c r="N1380" s="169"/>
      <c r="X1380" s="53"/>
      <c r="AU1380" s="17" t="s">
        <v>86</v>
      </c>
    </row>
    <row r="1381" spans="2:47" s="1" customFormat="1">
      <c r="B1381" s="29"/>
      <c r="D1381" s="145" t="s">
        <v>223</v>
      </c>
      <c r="F1381" s="170" t="s">
        <v>154</v>
      </c>
      <c r="H1381" s="171">
        <v>0</v>
      </c>
      <c r="M1381" s="29"/>
      <c r="N1381" s="169"/>
      <c r="X1381" s="53"/>
      <c r="AU1381" s="17" t="s">
        <v>86</v>
      </c>
    </row>
    <row r="1382" spans="2:47" s="1" customFormat="1">
      <c r="B1382" s="29"/>
      <c r="D1382" s="145" t="s">
        <v>223</v>
      </c>
      <c r="F1382" s="170" t="s">
        <v>76</v>
      </c>
      <c r="H1382" s="171">
        <v>0</v>
      </c>
      <c r="M1382" s="29"/>
      <c r="N1382" s="169"/>
      <c r="X1382" s="53"/>
      <c r="AU1382" s="17" t="s">
        <v>86</v>
      </c>
    </row>
    <row r="1383" spans="2:47" s="1" customFormat="1">
      <c r="B1383" s="29"/>
      <c r="D1383" s="145" t="s">
        <v>223</v>
      </c>
      <c r="F1383" s="170" t="s">
        <v>158</v>
      </c>
      <c r="H1383" s="171">
        <v>4.9050000000000002</v>
      </c>
      <c r="M1383" s="29"/>
      <c r="N1383" s="169"/>
      <c r="X1383" s="53"/>
      <c r="AU1383" s="17" t="s">
        <v>86</v>
      </c>
    </row>
    <row r="1384" spans="2:47" s="1" customFormat="1">
      <c r="B1384" s="29"/>
      <c r="D1384" s="145" t="s">
        <v>223</v>
      </c>
      <c r="F1384" s="168" t="s">
        <v>780</v>
      </c>
      <c r="M1384" s="29"/>
      <c r="N1384" s="169"/>
      <c r="X1384" s="53"/>
      <c r="AU1384" s="17" t="s">
        <v>86</v>
      </c>
    </row>
    <row r="1385" spans="2:47" s="1" customFormat="1">
      <c r="B1385" s="29"/>
      <c r="D1385" s="145" t="s">
        <v>223</v>
      </c>
      <c r="F1385" s="170" t="s">
        <v>733</v>
      </c>
      <c r="H1385" s="171">
        <v>0</v>
      </c>
      <c r="M1385" s="29"/>
      <c r="N1385" s="169"/>
      <c r="X1385" s="53"/>
      <c r="AU1385" s="17" t="s">
        <v>86</v>
      </c>
    </row>
    <row r="1386" spans="2:47" s="1" customFormat="1">
      <c r="B1386" s="29"/>
      <c r="D1386" s="145" t="s">
        <v>223</v>
      </c>
      <c r="F1386" s="170" t="s">
        <v>147</v>
      </c>
      <c r="H1386" s="171">
        <v>0</v>
      </c>
      <c r="M1386" s="29"/>
      <c r="N1386" s="169"/>
      <c r="X1386" s="53"/>
      <c r="AU1386" s="17" t="s">
        <v>86</v>
      </c>
    </row>
    <row r="1387" spans="2:47" s="1" customFormat="1">
      <c r="B1387" s="29"/>
      <c r="D1387" s="145" t="s">
        <v>223</v>
      </c>
      <c r="F1387" s="170" t="s">
        <v>76</v>
      </c>
      <c r="H1387" s="171">
        <v>0</v>
      </c>
      <c r="M1387" s="29"/>
      <c r="N1387" s="169"/>
      <c r="X1387" s="53"/>
      <c r="AU1387" s="17" t="s">
        <v>86</v>
      </c>
    </row>
    <row r="1388" spans="2:47" s="1" customFormat="1">
      <c r="B1388" s="29"/>
      <c r="D1388" s="145" t="s">
        <v>223</v>
      </c>
      <c r="F1388" s="170" t="s">
        <v>150</v>
      </c>
      <c r="H1388" s="171">
        <v>0</v>
      </c>
      <c r="M1388" s="29"/>
      <c r="N1388" s="169"/>
      <c r="X1388" s="53"/>
      <c r="AU1388" s="17" t="s">
        <v>86</v>
      </c>
    </row>
    <row r="1389" spans="2:47" s="1" customFormat="1">
      <c r="B1389" s="29"/>
      <c r="D1389" s="145" t="s">
        <v>223</v>
      </c>
      <c r="F1389" s="170" t="s">
        <v>651</v>
      </c>
      <c r="H1389" s="171">
        <v>4.5590000000000002</v>
      </c>
      <c r="M1389" s="29"/>
      <c r="N1389" s="169"/>
      <c r="X1389" s="53"/>
      <c r="AU1389" s="17" t="s">
        <v>86</v>
      </c>
    </row>
    <row r="1390" spans="2:47" s="1" customFormat="1">
      <c r="B1390" s="29"/>
      <c r="D1390" s="145" t="s">
        <v>223</v>
      </c>
      <c r="F1390" s="170" t="s">
        <v>152</v>
      </c>
      <c r="H1390" s="171">
        <v>0</v>
      </c>
      <c r="M1390" s="29"/>
      <c r="N1390" s="169"/>
      <c r="X1390" s="53"/>
      <c r="AU1390" s="17" t="s">
        <v>86</v>
      </c>
    </row>
    <row r="1391" spans="2:47" s="1" customFormat="1">
      <c r="B1391" s="29"/>
      <c r="D1391" s="145" t="s">
        <v>223</v>
      </c>
      <c r="F1391" s="170" t="s">
        <v>76</v>
      </c>
      <c r="H1391" s="171">
        <v>0</v>
      </c>
      <c r="M1391" s="29"/>
      <c r="N1391" s="169"/>
      <c r="X1391" s="53"/>
      <c r="AU1391" s="17" t="s">
        <v>86</v>
      </c>
    </row>
    <row r="1392" spans="2:47" s="1" customFormat="1">
      <c r="B1392" s="29"/>
      <c r="D1392" s="145" t="s">
        <v>223</v>
      </c>
      <c r="F1392" s="170" t="s">
        <v>154</v>
      </c>
      <c r="H1392" s="171">
        <v>0</v>
      </c>
      <c r="M1392" s="29"/>
      <c r="N1392" s="169"/>
      <c r="X1392" s="53"/>
      <c r="AU1392" s="17" t="s">
        <v>86</v>
      </c>
    </row>
    <row r="1393" spans="2:47" s="1" customFormat="1">
      <c r="B1393" s="29"/>
      <c r="D1393" s="145" t="s">
        <v>223</v>
      </c>
      <c r="F1393" s="170" t="s">
        <v>76</v>
      </c>
      <c r="H1393" s="171">
        <v>0</v>
      </c>
      <c r="M1393" s="29"/>
      <c r="N1393" s="169"/>
      <c r="X1393" s="53"/>
      <c r="AU1393" s="17" t="s">
        <v>86</v>
      </c>
    </row>
    <row r="1394" spans="2:47" s="1" customFormat="1">
      <c r="B1394" s="29"/>
      <c r="D1394" s="145" t="s">
        <v>223</v>
      </c>
      <c r="F1394" s="170" t="s">
        <v>158</v>
      </c>
      <c r="H1394" s="171">
        <v>4.5590000000000002</v>
      </c>
      <c r="M1394" s="29"/>
      <c r="N1394" s="169"/>
      <c r="X1394" s="53"/>
      <c r="AU1394" s="17" t="s">
        <v>86</v>
      </c>
    </row>
    <row r="1395" spans="2:47" s="1" customFormat="1">
      <c r="B1395" s="29"/>
      <c r="D1395" s="145" t="s">
        <v>223</v>
      </c>
      <c r="F1395" s="168" t="s">
        <v>781</v>
      </c>
      <c r="M1395" s="29"/>
      <c r="N1395" s="169"/>
      <c r="X1395" s="53"/>
      <c r="AU1395" s="17" t="s">
        <v>86</v>
      </c>
    </row>
    <row r="1396" spans="2:47" s="1" customFormat="1">
      <c r="B1396" s="29"/>
      <c r="D1396" s="145" t="s">
        <v>223</v>
      </c>
      <c r="F1396" s="170" t="s">
        <v>733</v>
      </c>
      <c r="H1396" s="171">
        <v>0</v>
      </c>
      <c r="M1396" s="29"/>
      <c r="N1396" s="169"/>
      <c r="X1396" s="53"/>
      <c r="AU1396" s="17" t="s">
        <v>86</v>
      </c>
    </row>
    <row r="1397" spans="2:47" s="1" customFormat="1">
      <c r="B1397" s="29"/>
      <c r="D1397" s="145" t="s">
        <v>223</v>
      </c>
      <c r="F1397" s="170" t="s">
        <v>147</v>
      </c>
      <c r="H1397" s="171">
        <v>0</v>
      </c>
      <c r="M1397" s="29"/>
      <c r="N1397" s="169"/>
      <c r="X1397" s="53"/>
      <c r="AU1397" s="17" t="s">
        <v>86</v>
      </c>
    </row>
    <row r="1398" spans="2:47" s="1" customFormat="1">
      <c r="B1398" s="29"/>
      <c r="D1398" s="145" t="s">
        <v>223</v>
      </c>
      <c r="F1398" s="170" t="s">
        <v>76</v>
      </c>
      <c r="H1398" s="171">
        <v>0</v>
      </c>
      <c r="M1398" s="29"/>
      <c r="N1398" s="169"/>
      <c r="X1398" s="53"/>
      <c r="AU1398" s="17" t="s">
        <v>86</v>
      </c>
    </row>
    <row r="1399" spans="2:47" s="1" customFormat="1">
      <c r="B1399" s="29"/>
      <c r="D1399" s="145" t="s">
        <v>223</v>
      </c>
      <c r="F1399" s="170" t="s">
        <v>150</v>
      </c>
      <c r="H1399" s="171">
        <v>0</v>
      </c>
      <c r="M1399" s="29"/>
      <c r="N1399" s="169"/>
      <c r="X1399" s="53"/>
      <c r="AU1399" s="17" t="s">
        <v>86</v>
      </c>
    </row>
    <row r="1400" spans="2:47" s="1" customFormat="1">
      <c r="B1400" s="29"/>
      <c r="D1400" s="145" t="s">
        <v>223</v>
      </c>
      <c r="F1400" s="170" t="s">
        <v>76</v>
      </c>
      <c r="H1400" s="171">
        <v>0</v>
      </c>
      <c r="M1400" s="29"/>
      <c r="N1400" s="169"/>
      <c r="X1400" s="53"/>
      <c r="AU1400" s="17" t="s">
        <v>86</v>
      </c>
    </row>
    <row r="1401" spans="2:47" s="1" customFormat="1">
      <c r="B1401" s="29"/>
      <c r="D1401" s="145" t="s">
        <v>223</v>
      </c>
      <c r="F1401" s="170" t="s">
        <v>152</v>
      </c>
      <c r="H1401" s="171">
        <v>0</v>
      </c>
      <c r="M1401" s="29"/>
      <c r="N1401" s="169"/>
      <c r="X1401" s="53"/>
      <c r="AU1401" s="17" t="s">
        <v>86</v>
      </c>
    </row>
    <row r="1402" spans="2:47" s="1" customFormat="1">
      <c r="B1402" s="29"/>
      <c r="D1402" s="145" t="s">
        <v>223</v>
      </c>
      <c r="F1402" s="170" t="s">
        <v>664</v>
      </c>
      <c r="H1402" s="171">
        <v>44.71</v>
      </c>
      <c r="M1402" s="29"/>
      <c r="N1402" s="169"/>
      <c r="X1402" s="53"/>
      <c r="AU1402" s="17" t="s">
        <v>86</v>
      </c>
    </row>
    <row r="1403" spans="2:47" s="1" customFormat="1">
      <c r="B1403" s="29"/>
      <c r="D1403" s="145" t="s">
        <v>223</v>
      </c>
      <c r="F1403" s="170" t="s">
        <v>154</v>
      </c>
      <c r="H1403" s="171">
        <v>0</v>
      </c>
      <c r="M1403" s="29"/>
      <c r="N1403" s="169"/>
      <c r="X1403" s="53"/>
      <c r="AU1403" s="17" t="s">
        <v>86</v>
      </c>
    </row>
    <row r="1404" spans="2:47" s="1" customFormat="1">
      <c r="B1404" s="29"/>
      <c r="D1404" s="145" t="s">
        <v>223</v>
      </c>
      <c r="F1404" s="170" t="s">
        <v>76</v>
      </c>
      <c r="H1404" s="171">
        <v>0</v>
      </c>
      <c r="M1404" s="29"/>
      <c r="N1404" s="169"/>
      <c r="X1404" s="53"/>
      <c r="AU1404" s="17" t="s">
        <v>86</v>
      </c>
    </row>
    <row r="1405" spans="2:47" s="1" customFormat="1">
      <c r="B1405" s="29"/>
      <c r="D1405" s="145" t="s">
        <v>223</v>
      </c>
      <c r="F1405" s="170" t="s">
        <v>158</v>
      </c>
      <c r="H1405" s="171">
        <v>44.71</v>
      </c>
      <c r="M1405" s="29"/>
      <c r="N1405" s="169"/>
      <c r="X1405" s="53"/>
      <c r="AU1405" s="17" t="s">
        <v>86</v>
      </c>
    </row>
    <row r="1406" spans="2:47" s="1" customFormat="1">
      <c r="B1406" s="29"/>
      <c r="D1406" s="145" t="s">
        <v>223</v>
      </c>
      <c r="F1406" s="168" t="s">
        <v>782</v>
      </c>
      <c r="M1406" s="29"/>
      <c r="N1406" s="169"/>
      <c r="X1406" s="53"/>
      <c r="AU1406" s="17" t="s">
        <v>86</v>
      </c>
    </row>
    <row r="1407" spans="2:47" s="1" customFormat="1">
      <c r="B1407" s="29"/>
      <c r="D1407" s="145" t="s">
        <v>223</v>
      </c>
      <c r="F1407" s="170" t="s">
        <v>733</v>
      </c>
      <c r="H1407" s="171">
        <v>0</v>
      </c>
      <c r="M1407" s="29"/>
      <c r="N1407" s="169"/>
      <c r="X1407" s="53"/>
      <c r="AU1407" s="17" t="s">
        <v>86</v>
      </c>
    </row>
    <row r="1408" spans="2:47" s="1" customFormat="1">
      <c r="B1408" s="29"/>
      <c r="D1408" s="145" t="s">
        <v>223</v>
      </c>
      <c r="F1408" s="170" t="s">
        <v>147</v>
      </c>
      <c r="H1408" s="171">
        <v>0</v>
      </c>
      <c r="M1408" s="29"/>
      <c r="N1408" s="169"/>
      <c r="X1408" s="53"/>
      <c r="AU1408" s="17" t="s">
        <v>86</v>
      </c>
    </row>
    <row r="1409" spans="2:47" s="1" customFormat="1">
      <c r="B1409" s="29"/>
      <c r="D1409" s="145" t="s">
        <v>223</v>
      </c>
      <c r="F1409" s="170" t="s">
        <v>76</v>
      </c>
      <c r="H1409" s="171">
        <v>0</v>
      </c>
      <c r="M1409" s="29"/>
      <c r="N1409" s="169"/>
      <c r="X1409" s="53"/>
      <c r="AU1409" s="17" t="s">
        <v>86</v>
      </c>
    </row>
    <row r="1410" spans="2:47" s="1" customFormat="1">
      <c r="B1410" s="29"/>
      <c r="D1410" s="145" t="s">
        <v>223</v>
      </c>
      <c r="F1410" s="170" t="s">
        <v>150</v>
      </c>
      <c r="H1410" s="171">
        <v>0</v>
      </c>
      <c r="M1410" s="29"/>
      <c r="N1410" s="169"/>
      <c r="X1410" s="53"/>
      <c r="AU1410" s="17" t="s">
        <v>86</v>
      </c>
    </row>
    <row r="1411" spans="2:47" s="1" customFormat="1">
      <c r="B1411" s="29"/>
      <c r="D1411" s="145" t="s">
        <v>223</v>
      </c>
      <c r="F1411" s="170" t="s">
        <v>76</v>
      </c>
      <c r="H1411" s="171">
        <v>0</v>
      </c>
      <c r="M1411" s="29"/>
      <c r="N1411" s="169"/>
      <c r="X1411" s="53"/>
      <c r="AU1411" s="17" t="s">
        <v>86</v>
      </c>
    </row>
    <row r="1412" spans="2:47" s="1" customFormat="1">
      <c r="B1412" s="29"/>
      <c r="D1412" s="145" t="s">
        <v>223</v>
      </c>
      <c r="F1412" s="170" t="s">
        <v>152</v>
      </c>
      <c r="H1412" s="171">
        <v>0</v>
      </c>
      <c r="M1412" s="29"/>
      <c r="N1412" s="169"/>
      <c r="X1412" s="53"/>
      <c r="AU1412" s="17" t="s">
        <v>86</v>
      </c>
    </row>
    <row r="1413" spans="2:47" s="1" customFormat="1">
      <c r="B1413" s="29"/>
      <c r="D1413" s="145" t="s">
        <v>223</v>
      </c>
      <c r="F1413" s="170" t="s">
        <v>725</v>
      </c>
      <c r="H1413" s="171">
        <v>5.6980000000000004</v>
      </c>
      <c r="M1413" s="29"/>
      <c r="N1413" s="169"/>
      <c r="X1413" s="53"/>
      <c r="AU1413" s="17" t="s">
        <v>86</v>
      </c>
    </row>
    <row r="1414" spans="2:47" s="1" customFormat="1">
      <c r="B1414" s="29"/>
      <c r="D1414" s="145" t="s">
        <v>223</v>
      </c>
      <c r="F1414" s="170" t="s">
        <v>154</v>
      </c>
      <c r="H1414" s="171">
        <v>0</v>
      </c>
      <c r="M1414" s="29"/>
      <c r="N1414" s="169"/>
      <c r="X1414" s="53"/>
      <c r="AU1414" s="17" t="s">
        <v>86</v>
      </c>
    </row>
    <row r="1415" spans="2:47" s="1" customFormat="1">
      <c r="B1415" s="29"/>
      <c r="D1415" s="145" t="s">
        <v>223</v>
      </c>
      <c r="F1415" s="170" t="s">
        <v>76</v>
      </c>
      <c r="H1415" s="171">
        <v>0</v>
      </c>
      <c r="M1415" s="29"/>
      <c r="N1415" s="169"/>
      <c r="X1415" s="53"/>
      <c r="AU1415" s="17" t="s">
        <v>86</v>
      </c>
    </row>
    <row r="1416" spans="2:47" s="1" customFormat="1">
      <c r="B1416" s="29"/>
      <c r="D1416" s="145" t="s">
        <v>223</v>
      </c>
      <c r="F1416" s="170" t="s">
        <v>158</v>
      </c>
      <c r="H1416" s="171">
        <v>5.6980000000000004</v>
      </c>
      <c r="M1416" s="29"/>
      <c r="N1416" s="169"/>
      <c r="X1416" s="53"/>
      <c r="AU1416" s="17" t="s">
        <v>86</v>
      </c>
    </row>
    <row r="1417" spans="2:47" s="1" customFormat="1">
      <c r="B1417" s="29"/>
      <c r="D1417" s="145" t="s">
        <v>223</v>
      </c>
      <c r="F1417" s="168" t="s">
        <v>809</v>
      </c>
      <c r="M1417" s="29"/>
      <c r="N1417" s="169"/>
      <c r="X1417" s="53"/>
      <c r="AU1417" s="17" t="s">
        <v>86</v>
      </c>
    </row>
    <row r="1418" spans="2:47" s="1" customFormat="1">
      <c r="B1418" s="29"/>
      <c r="D1418" s="145" t="s">
        <v>223</v>
      </c>
      <c r="F1418" s="170" t="s">
        <v>733</v>
      </c>
      <c r="H1418" s="171">
        <v>0</v>
      </c>
      <c r="M1418" s="29"/>
      <c r="N1418" s="169"/>
      <c r="X1418" s="53"/>
      <c r="AU1418" s="17" t="s">
        <v>86</v>
      </c>
    </row>
    <row r="1419" spans="2:47" s="1" customFormat="1">
      <c r="B1419" s="29"/>
      <c r="D1419" s="145" t="s">
        <v>223</v>
      </c>
      <c r="F1419" s="170" t="s">
        <v>147</v>
      </c>
      <c r="H1419" s="171">
        <v>0</v>
      </c>
      <c r="M1419" s="29"/>
      <c r="N1419" s="169"/>
      <c r="X1419" s="53"/>
      <c r="AU1419" s="17" t="s">
        <v>86</v>
      </c>
    </row>
    <row r="1420" spans="2:47" s="1" customFormat="1">
      <c r="B1420" s="29"/>
      <c r="D1420" s="145" t="s">
        <v>223</v>
      </c>
      <c r="F1420" s="170" t="s">
        <v>76</v>
      </c>
      <c r="H1420" s="171">
        <v>0</v>
      </c>
      <c r="M1420" s="29"/>
      <c r="N1420" s="169"/>
      <c r="X1420" s="53"/>
      <c r="AU1420" s="17" t="s">
        <v>86</v>
      </c>
    </row>
    <row r="1421" spans="2:47" s="1" customFormat="1">
      <c r="B1421" s="29"/>
      <c r="D1421" s="145" t="s">
        <v>223</v>
      </c>
      <c r="F1421" s="170" t="s">
        <v>150</v>
      </c>
      <c r="H1421" s="171">
        <v>0</v>
      </c>
      <c r="M1421" s="29"/>
      <c r="N1421" s="169"/>
      <c r="X1421" s="53"/>
      <c r="AU1421" s="17" t="s">
        <v>86</v>
      </c>
    </row>
    <row r="1422" spans="2:47" s="1" customFormat="1">
      <c r="B1422" s="29"/>
      <c r="D1422" s="145" t="s">
        <v>223</v>
      </c>
      <c r="F1422" s="170" t="s">
        <v>76</v>
      </c>
      <c r="H1422" s="171">
        <v>0</v>
      </c>
      <c r="M1422" s="29"/>
      <c r="N1422" s="169"/>
      <c r="X1422" s="53"/>
      <c r="AU1422" s="17" t="s">
        <v>86</v>
      </c>
    </row>
    <row r="1423" spans="2:47" s="1" customFormat="1">
      <c r="B1423" s="29"/>
      <c r="D1423" s="145" t="s">
        <v>223</v>
      </c>
      <c r="F1423" s="170" t="s">
        <v>152</v>
      </c>
      <c r="H1423" s="171">
        <v>0</v>
      </c>
      <c r="M1423" s="29"/>
      <c r="N1423" s="169"/>
      <c r="X1423" s="53"/>
      <c r="AU1423" s="17" t="s">
        <v>86</v>
      </c>
    </row>
    <row r="1424" spans="2:47" s="1" customFormat="1">
      <c r="B1424" s="29"/>
      <c r="D1424" s="145" t="s">
        <v>223</v>
      </c>
      <c r="F1424" s="170" t="s">
        <v>693</v>
      </c>
      <c r="H1424" s="171">
        <v>29.196000000000002</v>
      </c>
      <c r="M1424" s="29"/>
      <c r="N1424" s="169"/>
      <c r="X1424" s="53"/>
      <c r="AU1424" s="17" t="s">
        <v>86</v>
      </c>
    </row>
    <row r="1425" spans="2:65" s="1" customFormat="1">
      <c r="B1425" s="29"/>
      <c r="D1425" s="145" t="s">
        <v>223</v>
      </c>
      <c r="F1425" s="170" t="s">
        <v>154</v>
      </c>
      <c r="H1425" s="171">
        <v>0</v>
      </c>
      <c r="M1425" s="29"/>
      <c r="N1425" s="169"/>
      <c r="X1425" s="53"/>
      <c r="AU1425" s="17" t="s">
        <v>86</v>
      </c>
    </row>
    <row r="1426" spans="2:65" s="1" customFormat="1">
      <c r="B1426" s="29"/>
      <c r="D1426" s="145" t="s">
        <v>223</v>
      </c>
      <c r="F1426" s="170" t="s">
        <v>76</v>
      </c>
      <c r="H1426" s="171">
        <v>0</v>
      </c>
      <c r="M1426" s="29"/>
      <c r="N1426" s="169"/>
      <c r="X1426" s="53"/>
      <c r="AU1426" s="17" t="s">
        <v>86</v>
      </c>
    </row>
    <row r="1427" spans="2:65" s="1" customFormat="1">
      <c r="B1427" s="29"/>
      <c r="D1427" s="145" t="s">
        <v>223</v>
      </c>
      <c r="F1427" s="170" t="s">
        <v>158</v>
      </c>
      <c r="H1427" s="171">
        <v>29.196000000000002</v>
      </c>
      <c r="M1427" s="29"/>
      <c r="N1427" s="169"/>
      <c r="X1427" s="53"/>
      <c r="AU1427" s="17" t="s">
        <v>86</v>
      </c>
    </row>
    <row r="1428" spans="2:65" s="1" customFormat="1">
      <c r="B1428" s="29"/>
      <c r="D1428" s="145" t="s">
        <v>223</v>
      </c>
      <c r="F1428" s="168" t="s">
        <v>783</v>
      </c>
      <c r="M1428" s="29"/>
      <c r="N1428" s="169"/>
      <c r="X1428" s="53"/>
      <c r="AU1428" s="17" t="s">
        <v>86</v>
      </c>
    </row>
    <row r="1429" spans="2:65" s="1" customFormat="1">
      <c r="B1429" s="29"/>
      <c r="D1429" s="145" t="s">
        <v>223</v>
      </c>
      <c r="F1429" s="170" t="s">
        <v>733</v>
      </c>
      <c r="H1429" s="171">
        <v>0</v>
      </c>
      <c r="M1429" s="29"/>
      <c r="N1429" s="169"/>
      <c r="X1429" s="53"/>
      <c r="AU1429" s="17" t="s">
        <v>86</v>
      </c>
    </row>
    <row r="1430" spans="2:65" s="1" customFormat="1">
      <c r="B1430" s="29"/>
      <c r="D1430" s="145" t="s">
        <v>223</v>
      </c>
      <c r="F1430" s="170" t="s">
        <v>147</v>
      </c>
      <c r="H1430" s="171">
        <v>0</v>
      </c>
      <c r="M1430" s="29"/>
      <c r="N1430" s="169"/>
      <c r="X1430" s="53"/>
      <c r="AU1430" s="17" t="s">
        <v>86</v>
      </c>
    </row>
    <row r="1431" spans="2:65" s="1" customFormat="1">
      <c r="B1431" s="29"/>
      <c r="D1431" s="145" t="s">
        <v>223</v>
      </c>
      <c r="F1431" s="170" t="s">
        <v>76</v>
      </c>
      <c r="H1431" s="171">
        <v>0</v>
      </c>
      <c r="M1431" s="29"/>
      <c r="N1431" s="169"/>
      <c r="X1431" s="53"/>
      <c r="AU1431" s="17" t="s">
        <v>86</v>
      </c>
    </row>
    <row r="1432" spans="2:65" s="1" customFormat="1">
      <c r="B1432" s="29"/>
      <c r="D1432" s="145" t="s">
        <v>223</v>
      </c>
      <c r="F1432" s="170" t="s">
        <v>150</v>
      </c>
      <c r="H1432" s="171">
        <v>0</v>
      </c>
      <c r="M1432" s="29"/>
      <c r="N1432" s="169"/>
      <c r="X1432" s="53"/>
      <c r="AU1432" s="17" t="s">
        <v>86</v>
      </c>
    </row>
    <row r="1433" spans="2:65" s="1" customFormat="1">
      <c r="B1433" s="29"/>
      <c r="D1433" s="145" t="s">
        <v>223</v>
      </c>
      <c r="F1433" s="170" t="s">
        <v>784</v>
      </c>
      <c r="H1433" s="171">
        <v>1.1359999999999999</v>
      </c>
      <c r="M1433" s="29"/>
      <c r="N1433" s="169"/>
      <c r="X1433" s="53"/>
      <c r="AU1433" s="17" t="s">
        <v>86</v>
      </c>
    </row>
    <row r="1434" spans="2:65" s="1" customFormat="1">
      <c r="B1434" s="29"/>
      <c r="D1434" s="145" t="s">
        <v>223</v>
      </c>
      <c r="F1434" s="170" t="s">
        <v>152</v>
      </c>
      <c r="H1434" s="171">
        <v>0</v>
      </c>
      <c r="M1434" s="29"/>
      <c r="N1434" s="169"/>
      <c r="X1434" s="53"/>
      <c r="AU1434" s="17" t="s">
        <v>86</v>
      </c>
    </row>
    <row r="1435" spans="2:65" s="1" customFormat="1">
      <c r="B1435" s="29"/>
      <c r="D1435" s="145" t="s">
        <v>223</v>
      </c>
      <c r="F1435" s="170" t="s">
        <v>785</v>
      </c>
      <c r="H1435" s="171">
        <v>3.4460000000000002</v>
      </c>
      <c r="M1435" s="29"/>
      <c r="N1435" s="169"/>
      <c r="X1435" s="53"/>
      <c r="AU1435" s="17" t="s">
        <v>86</v>
      </c>
    </row>
    <row r="1436" spans="2:65" s="1" customFormat="1">
      <c r="B1436" s="29"/>
      <c r="D1436" s="145" t="s">
        <v>223</v>
      </c>
      <c r="F1436" s="170" t="s">
        <v>154</v>
      </c>
      <c r="H1436" s="171">
        <v>0</v>
      </c>
      <c r="M1436" s="29"/>
      <c r="N1436" s="169"/>
      <c r="X1436" s="53"/>
      <c r="AU1436" s="17" t="s">
        <v>86</v>
      </c>
    </row>
    <row r="1437" spans="2:65" s="1" customFormat="1">
      <c r="B1437" s="29"/>
      <c r="D1437" s="145" t="s">
        <v>223</v>
      </c>
      <c r="F1437" s="170" t="s">
        <v>784</v>
      </c>
      <c r="H1437" s="171">
        <v>1.1359999999999999</v>
      </c>
      <c r="M1437" s="29"/>
      <c r="N1437" s="169"/>
      <c r="X1437" s="53"/>
      <c r="AU1437" s="17" t="s">
        <v>86</v>
      </c>
    </row>
    <row r="1438" spans="2:65" s="1" customFormat="1">
      <c r="B1438" s="29"/>
      <c r="D1438" s="145" t="s">
        <v>223</v>
      </c>
      <c r="F1438" s="170" t="s">
        <v>158</v>
      </c>
      <c r="H1438" s="171">
        <v>5.718</v>
      </c>
      <c r="M1438" s="29"/>
      <c r="N1438" s="169"/>
      <c r="X1438" s="53"/>
      <c r="AU1438" s="17" t="s">
        <v>86</v>
      </c>
    </row>
    <row r="1439" spans="2:65" s="1" customFormat="1" ht="16.5" customHeight="1">
      <c r="B1439" s="29"/>
      <c r="C1439" s="131" t="s">
        <v>1021</v>
      </c>
      <c r="D1439" s="131" t="s">
        <v>139</v>
      </c>
      <c r="E1439" s="132" t="s">
        <v>1022</v>
      </c>
      <c r="F1439" s="133" t="s">
        <v>1023</v>
      </c>
      <c r="G1439" s="134" t="s">
        <v>286</v>
      </c>
      <c r="H1439" s="135">
        <v>63.085000000000001</v>
      </c>
      <c r="I1439" s="136">
        <v>0</v>
      </c>
      <c r="J1439" s="136">
        <v>0</v>
      </c>
      <c r="K1439" s="136">
        <f>ROUND(P1439*H1439,2)</f>
        <v>0</v>
      </c>
      <c r="L1439" s="133" t="s">
        <v>1</v>
      </c>
      <c r="M1439" s="29"/>
      <c r="N1439" s="137" t="s">
        <v>1</v>
      </c>
      <c r="O1439" s="138" t="s">
        <v>39</v>
      </c>
      <c r="P1439" s="139">
        <f>I1439+J1439</f>
        <v>0</v>
      </c>
      <c r="Q1439" s="139">
        <f>ROUND(I1439*H1439,2)</f>
        <v>0</v>
      </c>
      <c r="R1439" s="139">
        <f>ROUND(J1439*H1439,2)</f>
        <v>0</v>
      </c>
      <c r="S1439" s="140">
        <v>0</v>
      </c>
      <c r="T1439" s="140">
        <f>S1439*H1439</f>
        <v>0</v>
      </c>
      <c r="U1439" s="140">
        <v>0</v>
      </c>
      <c r="V1439" s="140">
        <f>U1439*H1439</f>
        <v>0</v>
      </c>
      <c r="W1439" s="140">
        <v>0</v>
      </c>
      <c r="X1439" s="141">
        <f>W1439*H1439</f>
        <v>0</v>
      </c>
      <c r="AR1439" s="142" t="s">
        <v>144</v>
      </c>
      <c r="AT1439" s="142" t="s">
        <v>139</v>
      </c>
      <c r="AU1439" s="142" t="s">
        <v>86</v>
      </c>
      <c r="AY1439" s="17" t="s">
        <v>136</v>
      </c>
      <c r="BE1439" s="143">
        <f>IF(O1439="základní",K1439,0)</f>
        <v>0</v>
      </c>
      <c r="BF1439" s="143">
        <f>IF(O1439="snížená",K1439,0)</f>
        <v>0</v>
      </c>
      <c r="BG1439" s="143">
        <f>IF(O1439="zákl. přenesená",K1439,0)</f>
        <v>0</v>
      </c>
      <c r="BH1439" s="143">
        <f>IF(O1439="sníž. přenesená",K1439,0)</f>
        <v>0</v>
      </c>
      <c r="BI1439" s="143">
        <f>IF(O1439="nulová",K1439,0)</f>
        <v>0</v>
      </c>
      <c r="BJ1439" s="17" t="s">
        <v>84</v>
      </c>
      <c r="BK1439" s="143">
        <f>ROUND(P1439*H1439,2)</f>
        <v>0</v>
      </c>
      <c r="BL1439" s="17" t="s">
        <v>144</v>
      </c>
      <c r="BM1439" s="142" t="s">
        <v>1024</v>
      </c>
    </row>
    <row r="1440" spans="2:65" s="13" customFormat="1">
      <c r="B1440" s="150"/>
      <c r="D1440" s="145" t="s">
        <v>146</v>
      </c>
      <c r="E1440" s="151" t="s">
        <v>1</v>
      </c>
      <c r="F1440" s="152" t="s">
        <v>688</v>
      </c>
      <c r="H1440" s="153">
        <v>37.155000000000001</v>
      </c>
      <c r="M1440" s="150"/>
      <c r="N1440" s="154"/>
      <c r="X1440" s="155"/>
      <c r="AT1440" s="151" t="s">
        <v>146</v>
      </c>
      <c r="AU1440" s="151" t="s">
        <v>86</v>
      </c>
      <c r="AV1440" s="13" t="s">
        <v>86</v>
      </c>
      <c r="AW1440" s="13" t="s">
        <v>5</v>
      </c>
      <c r="AX1440" s="13" t="s">
        <v>76</v>
      </c>
      <c r="AY1440" s="151" t="s">
        <v>136</v>
      </c>
    </row>
    <row r="1441" spans="2:51" s="13" customFormat="1">
      <c r="B1441" s="150"/>
      <c r="D1441" s="145" t="s">
        <v>146</v>
      </c>
      <c r="E1441" s="151" t="s">
        <v>1</v>
      </c>
      <c r="F1441" s="152" t="s">
        <v>714</v>
      </c>
      <c r="H1441" s="153">
        <v>6.84</v>
      </c>
      <c r="M1441" s="150"/>
      <c r="N1441" s="154"/>
      <c r="X1441" s="155"/>
      <c r="AT1441" s="151" t="s">
        <v>146</v>
      </c>
      <c r="AU1441" s="151" t="s">
        <v>86</v>
      </c>
      <c r="AV1441" s="13" t="s">
        <v>86</v>
      </c>
      <c r="AW1441" s="13" t="s">
        <v>5</v>
      </c>
      <c r="AX1441" s="13" t="s">
        <v>76</v>
      </c>
      <c r="AY1441" s="151" t="s">
        <v>136</v>
      </c>
    </row>
    <row r="1442" spans="2:51" s="13" customFormat="1">
      <c r="B1442" s="150"/>
      <c r="D1442" s="145" t="s">
        <v>146</v>
      </c>
      <c r="E1442" s="151" t="s">
        <v>1</v>
      </c>
      <c r="F1442" s="152" t="s">
        <v>717</v>
      </c>
      <c r="H1442" s="153">
        <v>19.09</v>
      </c>
      <c r="M1442" s="150"/>
      <c r="N1442" s="154"/>
      <c r="X1442" s="155"/>
      <c r="AT1442" s="151" t="s">
        <v>146</v>
      </c>
      <c r="AU1442" s="151" t="s">
        <v>86</v>
      </c>
      <c r="AV1442" s="13" t="s">
        <v>86</v>
      </c>
      <c r="AW1442" s="13" t="s">
        <v>5</v>
      </c>
      <c r="AX1442" s="13" t="s">
        <v>76</v>
      </c>
      <c r="AY1442" s="151" t="s">
        <v>136</v>
      </c>
    </row>
    <row r="1443" spans="2:51" s="14" customFormat="1">
      <c r="B1443" s="156"/>
      <c r="D1443" s="145" t="s">
        <v>146</v>
      </c>
      <c r="E1443" s="157" t="s">
        <v>1</v>
      </c>
      <c r="F1443" s="158" t="s">
        <v>158</v>
      </c>
      <c r="H1443" s="159">
        <v>63.085000000000001</v>
      </c>
      <c r="M1443" s="156"/>
      <c r="N1443" s="160"/>
      <c r="X1443" s="161"/>
      <c r="AT1443" s="157" t="s">
        <v>146</v>
      </c>
      <c r="AU1443" s="157" t="s">
        <v>86</v>
      </c>
      <c r="AV1443" s="14" t="s">
        <v>144</v>
      </c>
      <c r="AW1443" s="14" t="s">
        <v>5</v>
      </c>
      <c r="AX1443" s="14" t="s">
        <v>84</v>
      </c>
      <c r="AY1443" s="157" t="s">
        <v>136</v>
      </c>
    </row>
    <row r="1444" spans="2:51" s="1" customFormat="1">
      <c r="B1444" s="29"/>
      <c r="D1444" s="145" t="s">
        <v>223</v>
      </c>
      <c r="F1444" s="168" t="s">
        <v>1025</v>
      </c>
      <c r="M1444" s="29"/>
      <c r="N1444" s="169"/>
      <c r="X1444" s="53"/>
      <c r="AU1444" s="17" t="s">
        <v>86</v>
      </c>
    </row>
    <row r="1445" spans="2:51" s="1" customFormat="1">
      <c r="B1445" s="29"/>
      <c r="D1445" s="145" t="s">
        <v>223</v>
      </c>
      <c r="F1445" s="170" t="s">
        <v>733</v>
      </c>
      <c r="H1445" s="171">
        <v>0</v>
      </c>
      <c r="M1445" s="29"/>
      <c r="N1445" s="169"/>
      <c r="X1445" s="53"/>
      <c r="AU1445" s="17" t="s">
        <v>86</v>
      </c>
    </row>
    <row r="1446" spans="2:51" s="1" customFormat="1">
      <c r="B1446" s="29"/>
      <c r="D1446" s="145" t="s">
        <v>223</v>
      </c>
      <c r="F1446" s="170" t="s">
        <v>147</v>
      </c>
      <c r="H1446" s="171">
        <v>0</v>
      </c>
      <c r="M1446" s="29"/>
      <c r="N1446" s="169"/>
      <c r="X1446" s="53"/>
      <c r="AU1446" s="17" t="s">
        <v>86</v>
      </c>
    </row>
    <row r="1447" spans="2:51" s="1" customFormat="1">
      <c r="B1447" s="29"/>
      <c r="D1447" s="145" t="s">
        <v>223</v>
      </c>
      <c r="F1447" s="170" t="s">
        <v>1026</v>
      </c>
      <c r="H1447" s="171">
        <v>6.28</v>
      </c>
      <c r="M1447" s="29"/>
      <c r="N1447" s="169"/>
      <c r="X1447" s="53"/>
      <c r="AU1447" s="17" t="s">
        <v>86</v>
      </c>
    </row>
    <row r="1448" spans="2:51" s="1" customFormat="1">
      <c r="B1448" s="29"/>
      <c r="D1448" s="145" t="s">
        <v>223</v>
      </c>
      <c r="F1448" s="170" t="s">
        <v>150</v>
      </c>
      <c r="H1448" s="171">
        <v>0</v>
      </c>
      <c r="M1448" s="29"/>
      <c r="N1448" s="169"/>
      <c r="X1448" s="53"/>
      <c r="AU1448" s="17" t="s">
        <v>86</v>
      </c>
    </row>
    <row r="1449" spans="2:51" s="1" customFormat="1">
      <c r="B1449" s="29"/>
      <c r="D1449" s="145" t="s">
        <v>223</v>
      </c>
      <c r="F1449" s="170" t="s">
        <v>1027</v>
      </c>
      <c r="H1449" s="171">
        <v>7.1550000000000002</v>
      </c>
      <c r="M1449" s="29"/>
      <c r="N1449" s="169"/>
      <c r="X1449" s="53"/>
      <c r="AU1449" s="17" t="s">
        <v>86</v>
      </c>
    </row>
    <row r="1450" spans="2:51" s="1" customFormat="1">
      <c r="B1450" s="29"/>
      <c r="D1450" s="145" t="s">
        <v>223</v>
      </c>
      <c r="F1450" s="170" t="s">
        <v>152</v>
      </c>
      <c r="H1450" s="171">
        <v>0</v>
      </c>
      <c r="M1450" s="29"/>
      <c r="N1450" s="169"/>
      <c r="X1450" s="53"/>
      <c r="AU1450" s="17" t="s">
        <v>86</v>
      </c>
    </row>
    <row r="1451" spans="2:51" s="1" customFormat="1">
      <c r="B1451" s="29"/>
      <c r="D1451" s="145" t="s">
        <v>223</v>
      </c>
      <c r="F1451" s="170" t="s">
        <v>1028</v>
      </c>
      <c r="H1451" s="171">
        <v>11.82</v>
      </c>
      <c r="M1451" s="29"/>
      <c r="N1451" s="169"/>
      <c r="X1451" s="53"/>
      <c r="AU1451" s="17" t="s">
        <v>86</v>
      </c>
    </row>
    <row r="1452" spans="2:51" s="1" customFormat="1">
      <c r="B1452" s="29"/>
      <c r="D1452" s="145" t="s">
        <v>223</v>
      </c>
      <c r="F1452" s="170" t="s">
        <v>154</v>
      </c>
      <c r="H1452" s="171">
        <v>0</v>
      </c>
      <c r="M1452" s="29"/>
      <c r="N1452" s="169"/>
      <c r="X1452" s="53"/>
      <c r="AU1452" s="17" t="s">
        <v>86</v>
      </c>
    </row>
    <row r="1453" spans="2:51" s="1" customFormat="1">
      <c r="B1453" s="29"/>
      <c r="D1453" s="145" t="s">
        <v>223</v>
      </c>
      <c r="F1453" s="170" t="s">
        <v>1029</v>
      </c>
      <c r="H1453" s="171">
        <v>11.9</v>
      </c>
      <c r="M1453" s="29"/>
      <c r="N1453" s="169"/>
      <c r="X1453" s="53"/>
      <c r="AU1453" s="17" t="s">
        <v>86</v>
      </c>
    </row>
    <row r="1454" spans="2:51" s="1" customFormat="1">
      <c r="B1454" s="29"/>
      <c r="D1454" s="145" t="s">
        <v>223</v>
      </c>
      <c r="F1454" s="170" t="s">
        <v>158</v>
      </c>
      <c r="H1454" s="171">
        <v>37.155000000000001</v>
      </c>
      <c r="M1454" s="29"/>
      <c r="N1454" s="169"/>
      <c r="X1454" s="53"/>
      <c r="AU1454" s="17" t="s">
        <v>86</v>
      </c>
    </row>
    <row r="1455" spans="2:51" s="1" customFormat="1">
      <c r="B1455" s="29"/>
      <c r="D1455" s="145" t="s">
        <v>223</v>
      </c>
      <c r="F1455" s="168" t="s">
        <v>1030</v>
      </c>
      <c r="M1455" s="29"/>
      <c r="N1455" s="169"/>
      <c r="X1455" s="53"/>
      <c r="AU1455" s="17" t="s">
        <v>86</v>
      </c>
    </row>
    <row r="1456" spans="2:51" s="1" customFormat="1">
      <c r="B1456" s="29"/>
      <c r="D1456" s="145" t="s">
        <v>223</v>
      </c>
      <c r="F1456" s="170" t="s">
        <v>733</v>
      </c>
      <c r="H1456" s="171">
        <v>0</v>
      </c>
      <c r="M1456" s="29"/>
      <c r="N1456" s="169"/>
      <c r="X1456" s="53"/>
      <c r="AU1456" s="17" t="s">
        <v>86</v>
      </c>
    </row>
    <row r="1457" spans="2:47" s="1" customFormat="1">
      <c r="B1457" s="29"/>
      <c r="D1457" s="145" t="s">
        <v>223</v>
      </c>
      <c r="F1457" s="170" t="s">
        <v>147</v>
      </c>
      <c r="H1457" s="171">
        <v>0</v>
      </c>
      <c r="M1457" s="29"/>
      <c r="N1457" s="169"/>
      <c r="X1457" s="53"/>
      <c r="AU1457" s="17" t="s">
        <v>86</v>
      </c>
    </row>
    <row r="1458" spans="2:47" s="1" customFormat="1">
      <c r="B1458" s="29"/>
      <c r="D1458" s="145" t="s">
        <v>223</v>
      </c>
      <c r="F1458" s="170" t="s">
        <v>1031</v>
      </c>
      <c r="H1458" s="171">
        <v>3.42</v>
      </c>
      <c r="M1458" s="29"/>
      <c r="N1458" s="169"/>
      <c r="X1458" s="53"/>
      <c r="AU1458" s="17" t="s">
        <v>86</v>
      </c>
    </row>
    <row r="1459" spans="2:47" s="1" customFormat="1">
      <c r="B1459" s="29"/>
      <c r="D1459" s="145" t="s">
        <v>223</v>
      </c>
      <c r="F1459" s="170" t="s">
        <v>150</v>
      </c>
      <c r="H1459" s="171">
        <v>0</v>
      </c>
      <c r="M1459" s="29"/>
      <c r="N1459" s="169"/>
      <c r="X1459" s="53"/>
      <c r="AU1459" s="17" t="s">
        <v>86</v>
      </c>
    </row>
    <row r="1460" spans="2:47" s="1" customFormat="1">
      <c r="B1460" s="29"/>
      <c r="D1460" s="145" t="s">
        <v>223</v>
      </c>
      <c r="F1460" s="170" t="s">
        <v>76</v>
      </c>
      <c r="H1460" s="171">
        <v>0</v>
      </c>
      <c r="M1460" s="29"/>
      <c r="N1460" s="169"/>
      <c r="X1460" s="53"/>
      <c r="AU1460" s="17" t="s">
        <v>86</v>
      </c>
    </row>
    <row r="1461" spans="2:47" s="1" customFormat="1">
      <c r="B1461" s="29"/>
      <c r="D1461" s="145" t="s">
        <v>223</v>
      </c>
      <c r="F1461" s="170" t="s">
        <v>152</v>
      </c>
      <c r="H1461" s="171">
        <v>0</v>
      </c>
      <c r="M1461" s="29"/>
      <c r="N1461" s="169"/>
      <c r="X1461" s="53"/>
      <c r="AU1461" s="17" t="s">
        <v>86</v>
      </c>
    </row>
    <row r="1462" spans="2:47" s="1" customFormat="1">
      <c r="B1462" s="29"/>
      <c r="D1462" s="145" t="s">
        <v>223</v>
      </c>
      <c r="F1462" s="170" t="s">
        <v>1031</v>
      </c>
      <c r="H1462" s="171">
        <v>3.42</v>
      </c>
      <c r="M1462" s="29"/>
      <c r="N1462" s="169"/>
      <c r="X1462" s="53"/>
      <c r="AU1462" s="17" t="s">
        <v>86</v>
      </c>
    </row>
    <row r="1463" spans="2:47" s="1" customFormat="1">
      <c r="B1463" s="29"/>
      <c r="D1463" s="145" t="s">
        <v>223</v>
      </c>
      <c r="F1463" s="170" t="s">
        <v>154</v>
      </c>
      <c r="H1463" s="171">
        <v>0</v>
      </c>
      <c r="M1463" s="29"/>
      <c r="N1463" s="169"/>
      <c r="X1463" s="53"/>
      <c r="AU1463" s="17" t="s">
        <v>86</v>
      </c>
    </row>
    <row r="1464" spans="2:47" s="1" customFormat="1">
      <c r="B1464" s="29"/>
      <c r="D1464" s="145" t="s">
        <v>223</v>
      </c>
      <c r="F1464" s="170" t="s">
        <v>76</v>
      </c>
      <c r="H1464" s="171">
        <v>0</v>
      </c>
      <c r="M1464" s="29"/>
      <c r="N1464" s="169"/>
      <c r="X1464" s="53"/>
      <c r="AU1464" s="17" t="s">
        <v>86</v>
      </c>
    </row>
    <row r="1465" spans="2:47" s="1" customFormat="1">
      <c r="B1465" s="29"/>
      <c r="D1465" s="145" t="s">
        <v>223</v>
      </c>
      <c r="F1465" s="170" t="s">
        <v>158</v>
      </c>
      <c r="H1465" s="171">
        <v>6.84</v>
      </c>
      <c r="M1465" s="29"/>
      <c r="N1465" s="169"/>
      <c r="X1465" s="53"/>
      <c r="AU1465" s="17" t="s">
        <v>86</v>
      </c>
    </row>
    <row r="1466" spans="2:47" s="1" customFormat="1">
      <c r="B1466" s="29"/>
      <c r="D1466" s="145" t="s">
        <v>223</v>
      </c>
      <c r="F1466" s="168" t="s">
        <v>1032</v>
      </c>
      <c r="M1466" s="29"/>
      <c r="N1466" s="169"/>
      <c r="X1466" s="53"/>
      <c r="AU1466" s="17" t="s">
        <v>86</v>
      </c>
    </row>
    <row r="1467" spans="2:47" s="1" customFormat="1">
      <c r="B1467" s="29"/>
      <c r="D1467" s="145" t="s">
        <v>223</v>
      </c>
      <c r="F1467" s="170" t="s">
        <v>733</v>
      </c>
      <c r="H1467" s="171">
        <v>0</v>
      </c>
      <c r="M1467" s="29"/>
      <c r="N1467" s="169"/>
      <c r="X1467" s="53"/>
      <c r="AU1467" s="17" t="s">
        <v>86</v>
      </c>
    </row>
    <row r="1468" spans="2:47" s="1" customFormat="1">
      <c r="B1468" s="29"/>
      <c r="D1468" s="145" t="s">
        <v>223</v>
      </c>
      <c r="F1468" s="170" t="s">
        <v>147</v>
      </c>
      <c r="H1468" s="171">
        <v>0</v>
      </c>
      <c r="M1468" s="29"/>
      <c r="N1468" s="169"/>
      <c r="X1468" s="53"/>
      <c r="AU1468" s="17" t="s">
        <v>86</v>
      </c>
    </row>
    <row r="1469" spans="2:47" s="1" customFormat="1">
      <c r="B1469" s="29"/>
      <c r="D1469" s="145" t="s">
        <v>223</v>
      </c>
      <c r="F1469" s="170" t="s">
        <v>76</v>
      </c>
      <c r="H1469" s="171">
        <v>0</v>
      </c>
      <c r="M1469" s="29"/>
      <c r="N1469" s="169"/>
      <c r="X1469" s="53"/>
      <c r="AU1469" s="17" t="s">
        <v>86</v>
      </c>
    </row>
    <row r="1470" spans="2:47" s="1" customFormat="1">
      <c r="B1470" s="29"/>
      <c r="D1470" s="145" t="s">
        <v>223</v>
      </c>
      <c r="F1470" s="170" t="s">
        <v>150</v>
      </c>
      <c r="H1470" s="171">
        <v>0</v>
      </c>
      <c r="M1470" s="29"/>
      <c r="N1470" s="169"/>
      <c r="X1470" s="53"/>
      <c r="AU1470" s="17" t="s">
        <v>86</v>
      </c>
    </row>
    <row r="1471" spans="2:47" s="1" customFormat="1">
      <c r="B1471" s="29"/>
      <c r="D1471" s="145" t="s">
        <v>223</v>
      </c>
      <c r="F1471" s="170" t="s">
        <v>1033</v>
      </c>
      <c r="H1471" s="171">
        <v>3.6349999999999998</v>
      </c>
      <c r="M1471" s="29"/>
      <c r="N1471" s="169"/>
      <c r="X1471" s="53"/>
      <c r="AU1471" s="17" t="s">
        <v>86</v>
      </c>
    </row>
    <row r="1472" spans="2:47" s="1" customFormat="1">
      <c r="B1472" s="29"/>
      <c r="D1472" s="145" t="s">
        <v>223</v>
      </c>
      <c r="F1472" s="170" t="s">
        <v>152</v>
      </c>
      <c r="H1472" s="171">
        <v>0</v>
      </c>
      <c r="M1472" s="29"/>
      <c r="N1472" s="169"/>
      <c r="X1472" s="53"/>
      <c r="AU1472" s="17" t="s">
        <v>86</v>
      </c>
    </row>
    <row r="1473" spans="2:65" s="1" customFormat="1">
      <c r="B1473" s="29"/>
      <c r="D1473" s="145" t="s">
        <v>223</v>
      </c>
      <c r="F1473" s="170" t="s">
        <v>1028</v>
      </c>
      <c r="H1473" s="171">
        <v>11.82</v>
      </c>
      <c r="M1473" s="29"/>
      <c r="N1473" s="169"/>
      <c r="X1473" s="53"/>
      <c r="AU1473" s="17" t="s">
        <v>86</v>
      </c>
    </row>
    <row r="1474" spans="2:65" s="1" customFormat="1">
      <c r="B1474" s="29"/>
      <c r="D1474" s="145" t="s">
        <v>223</v>
      </c>
      <c r="F1474" s="170" t="s">
        <v>154</v>
      </c>
      <c r="H1474" s="171">
        <v>0</v>
      </c>
      <c r="M1474" s="29"/>
      <c r="N1474" s="169"/>
      <c r="X1474" s="53"/>
      <c r="AU1474" s="17" t="s">
        <v>86</v>
      </c>
    </row>
    <row r="1475" spans="2:65" s="1" customFormat="1">
      <c r="B1475" s="29"/>
      <c r="D1475" s="145" t="s">
        <v>223</v>
      </c>
      <c r="F1475" s="170" t="s">
        <v>1033</v>
      </c>
      <c r="H1475" s="171">
        <v>3.6349999999999998</v>
      </c>
      <c r="M1475" s="29"/>
      <c r="N1475" s="169"/>
      <c r="X1475" s="53"/>
      <c r="AU1475" s="17" t="s">
        <v>86</v>
      </c>
    </row>
    <row r="1476" spans="2:65" s="1" customFormat="1">
      <c r="B1476" s="29"/>
      <c r="D1476" s="145" t="s">
        <v>223</v>
      </c>
      <c r="F1476" s="170" t="s">
        <v>158</v>
      </c>
      <c r="H1476" s="171">
        <v>19.09</v>
      </c>
      <c r="M1476" s="29"/>
      <c r="N1476" s="169"/>
      <c r="X1476" s="53"/>
      <c r="AU1476" s="17" t="s">
        <v>86</v>
      </c>
    </row>
    <row r="1477" spans="2:65" s="1" customFormat="1" ht="37.9" customHeight="1">
      <c r="B1477" s="29"/>
      <c r="C1477" s="131" t="s">
        <v>1034</v>
      </c>
      <c r="D1477" s="131" t="s">
        <v>139</v>
      </c>
      <c r="E1477" s="132" t="s">
        <v>1035</v>
      </c>
      <c r="F1477" s="133" t="s">
        <v>1036</v>
      </c>
      <c r="G1477" s="134" t="s">
        <v>352</v>
      </c>
      <c r="H1477" s="135">
        <v>1</v>
      </c>
      <c r="I1477" s="136">
        <v>0</v>
      </c>
      <c r="J1477" s="136">
        <v>0</v>
      </c>
      <c r="K1477" s="136">
        <f>ROUND(P1477*H1477,2)</f>
        <v>0</v>
      </c>
      <c r="L1477" s="133" t="s">
        <v>1</v>
      </c>
      <c r="M1477" s="29"/>
      <c r="N1477" s="137" t="s">
        <v>1</v>
      </c>
      <c r="O1477" s="138" t="s">
        <v>39</v>
      </c>
      <c r="P1477" s="139">
        <f>I1477+J1477</f>
        <v>0</v>
      </c>
      <c r="Q1477" s="139">
        <f>ROUND(I1477*H1477,2)</f>
        <v>0</v>
      </c>
      <c r="R1477" s="139">
        <f>ROUND(J1477*H1477,2)</f>
        <v>0</v>
      </c>
      <c r="S1477" s="140">
        <v>0</v>
      </c>
      <c r="T1477" s="140">
        <f>S1477*H1477</f>
        <v>0</v>
      </c>
      <c r="U1477" s="140">
        <v>0</v>
      </c>
      <c r="V1477" s="140">
        <f>U1477*H1477</f>
        <v>0</v>
      </c>
      <c r="W1477" s="140">
        <v>0</v>
      </c>
      <c r="X1477" s="141">
        <f>W1477*H1477</f>
        <v>0</v>
      </c>
      <c r="AR1477" s="142" t="s">
        <v>144</v>
      </c>
      <c r="AT1477" s="142" t="s">
        <v>139</v>
      </c>
      <c r="AU1477" s="142" t="s">
        <v>86</v>
      </c>
      <c r="AY1477" s="17" t="s">
        <v>136</v>
      </c>
      <c r="BE1477" s="143">
        <f>IF(O1477="základní",K1477,0)</f>
        <v>0</v>
      </c>
      <c r="BF1477" s="143">
        <f>IF(O1477="snížená",K1477,0)</f>
        <v>0</v>
      </c>
      <c r="BG1477" s="143">
        <f>IF(O1477="zákl. přenesená",K1477,0)</f>
        <v>0</v>
      </c>
      <c r="BH1477" s="143">
        <f>IF(O1477="sníž. přenesená",K1477,0)</f>
        <v>0</v>
      </c>
      <c r="BI1477" s="143">
        <f>IF(O1477="nulová",K1477,0)</f>
        <v>0</v>
      </c>
      <c r="BJ1477" s="17" t="s">
        <v>84</v>
      </c>
      <c r="BK1477" s="143">
        <f>ROUND(P1477*H1477,2)</f>
        <v>0</v>
      </c>
      <c r="BL1477" s="17" t="s">
        <v>144</v>
      </c>
      <c r="BM1477" s="142" t="s">
        <v>1037</v>
      </c>
    </row>
    <row r="1478" spans="2:65" s="13" customFormat="1">
      <c r="B1478" s="150"/>
      <c r="D1478" s="145" t="s">
        <v>146</v>
      </c>
      <c r="E1478" s="151" t="s">
        <v>1</v>
      </c>
      <c r="F1478" s="152" t="s">
        <v>84</v>
      </c>
      <c r="H1478" s="153">
        <v>1</v>
      </c>
      <c r="M1478" s="150"/>
      <c r="N1478" s="154"/>
      <c r="X1478" s="155"/>
      <c r="AT1478" s="151" t="s">
        <v>146</v>
      </c>
      <c r="AU1478" s="151" t="s">
        <v>86</v>
      </c>
      <c r="AV1478" s="13" t="s">
        <v>86</v>
      </c>
      <c r="AW1478" s="13" t="s">
        <v>5</v>
      </c>
      <c r="AX1478" s="13" t="s">
        <v>76</v>
      </c>
      <c r="AY1478" s="151" t="s">
        <v>136</v>
      </c>
    </row>
    <row r="1479" spans="2:65" s="14" customFormat="1">
      <c r="B1479" s="156"/>
      <c r="D1479" s="145" t="s">
        <v>146</v>
      </c>
      <c r="E1479" s="157" t="s">
        <v>1</v>
      </c>
      <c r="F1479" s="158" t="s">
        <v>158</v>
      </c>
      <c r="H1479" s="159">
        <v>1</v>
      </c>
      <c r="M1479" s="156"/>
      <c r="N1479" s="160"/>
      <c r="X1479" s="161"/>
      <c r="AT1479" s="157" t="s">
        <v>146</v>
      </c>
      <c r="AU1479" s="157" t="s">
        <v>86</v>
      </c>
      <c r="AV1479" s="14" t="s">
        <v>144</v>
      </c>
      <c r="AW1479" s="14" t="s">
        <v>5</v>
      </c>
      <c r="AX1479" s="14" t="s">
        <v>84</v>
      </c>
      <c r="AY1479" s="157" t="s">
        <v>136</v>
      </c>
    </row>
    <row r="1480" spans="2:65" s="1" customFormat="1" ht="62.65" customHeight="1">
      <c r="B1480" s="29"/>
      <c r="C1480" s="131" t="s">
        <v>1038</v>
      </c>
      <c r="D1480" s="131" t="s">
        <v>139</v>
      </c>
      <c r="E1480" s="132" t="s">
        <v>1039</v>
      </c>
      <c r="F1480" s="133" t="s">
        <v>1040</v>
      </c>
      <c r="G1480" s="134" t="s">
        <v>352</v>
      </c>
      <c r="H1480" s="135">
        <v>1</v>
      </c>
      <c r="I1480" s="136">
        <v>0</v>
      </c>
      <c r="J1480" s="136">
        <v>0</v>
      </c>
      <c r="K1480" s="136">
        <f>ROUND(P1480*H1480,2)</f>
        <v>0</v>
      </c>
      <c r="L1480" s="133" t="s">
        <v>1</v>
      </c>
      <c r="M1480" s="29"/>
      <c r="N1480" s="137" t="s">
        <v>1</v>
      </c>
      <c r="O1480" s="138" t="s">
        <v>39</v>
      </c>
      <c r="P1480" s="139">
        <f>I1480+J1480</f>
        <v>0</v>
      </c>
      <c r="Q1480" s="139">
        <f>ROUND(I1480*H1480,2)</f>
        <v>0</v>
      </c>
      <c r="R1480" s="139">
        <f>ROUND(J1480*H1480,2)</f>
        <v>0</v>
      </c>
      <c r="S1480" s="140">
        <v>0</v>
      </c>
      <c r="T1480" s="140">
        <f>S1480*H1480</f>
        <v>0</v>
      </c>
      <c r="U1480" s="140">
        <v>0</v>
      </c>
      <c r="V1480" s="140">
        <f>U1480*H1480</f>
        <v>0</v>
      </c>
      <c r="W1480" s="140">
        <v>0</v>
      </c>
      <c r="X1480" s="141">
        <f>W1480*H1480</f>
        <v>0</v>
      </c>
      <c r="AR1480" s="142" t="s">
        <v>144</v>
      </c>
      <c r="AT1480" s="142" t="s">
        <v>139</v>
      </c>
      <c r="AU1480" s="142" t="s">
        <v>86</v>
      </c>
      <c r="AY1480" s="17" t="s">
        <v>136</v>
      </c>
      <c r="BE1480" s="143">
        <f>IF(O1480="základní",K1480,0)</f>
        <v>0</v>
      </c>
      <c r="BF1480" s="143">
        <f>IF(O1480="snížená",K1480,0)</f>
        <v>0</v>
      </c>
      <c r="BG1480" s="143">
        <f>IF(O1480="zákl. přenesená",K1480,0)</f>
        <v>0</v>
      </c>
      <c r="BH1480" s="143">
        <f>IF(O1480="sníž. přenesená",K1480,0)</f>
        <v>0</v>
      </c>
      <c r="BI1480" s="143">
        <f>IF(O1480="nulová",K1480,0)</f>
        <v>0</v>
      </c>
      <c r="BJ1480" s="17" t="s">
        <v>84</v>
      </c>
      <c r="BK1480" s="143">
        <f>ROUND(P1480*H1480,2)</f>
        <v>0</v>
      </c>
      <c r="BL1480" s="17" t="s">
        <v>144</v>
      </c>
      <c r="BM1480" s="142" t="s">
        <v>1041</v>
      </c>
    </row>
    <row r="1481" spans="2:65" s="13" customFormat="1">
      <c r="B1481" s="150"/>
      <c r="D1481" s="145" t="s">
        <v>146</v>
      </c>
      <c r="E1481" s="151" t="s">
        <v>1</v>
      </c>
      <c r="F1481" s="152" t="s">
        <v>84</v>
      </c>
      <c r="H1481" s="153">
        <v>1</v>
      </c>
      <c r="M1481" s="150"/>
      <c r="N1481" s="154"/>
      <c r="X1481" s="155"/>
      <c r="AT1481" s="151" t="s">
        <v>146</v>
      </c>
      <c r="AU1481" s="151" t="s">
        <v>86</v>
      </c>
      <c r="AV1481" s="13" t="s">
        <v>86</v>
      </c>
      <c r="AW1481" s="13" t="s">
        <v>5</v>
      </c>
      <c r="AX1481" s="13" t="s">
        <v>76</v>
      </c>
      <c r="AY1481" s="151" t="s">
        <v>136</v>
      </c>
    </row>
    <row r="1482" spans="2:65" s="14" customFormat="1">
      <c r="B1482" s="156"/>
      <c r="D1482" s="145" t="s">
        <v>146</v>
      </c>
      <c r="E1482" s="157" t="s">
        <v>1</v>
      </c>
      <c r="F1482" s="158" t="s">
        <v>158</v>
      </c>
      <c r="H1482" s="159">
        <v>1</v>
      </c>
      <c r="M1482" s="156"/>
      <c r="N1482" s="160"/>
      <c r="X1482" s="161"/>
      <c r="AT1482" s="157" t="s">
        <v>146</v>
      </c>
      <c r="AU1482" s="157" t="s">
        <v>86</v>
      </c>
      <c r="AV1482" s="14" t="s">
        <v>144</v>
      </c>
      <c r="AW1482" s="14" t="s">
        <v>5</v>
      </c>
      <c r="AX1482" s="14" t="s">
        <v>84</v>
      </c>
      <c r="AY1482" s="157" t="s">
        <v>136</v>
      </c>
    </row>
    <row r="1483" spans="2:65" s="1" customFormat="1" ht="24.2" customHeight="1">
      <c r="B1483" s="29"/>
      <c r="C1483" s="131" t="s">
        <v>1042</v>
      </c>
      <c r="D1483" s="131" t="s">
        <v>139</v>
      </c>
      <c r="E1483" s="132" t="s">
        <v>1043</v>
      </c>
      <c r="F1483" s="133" t="s">
        <v>1044</v>
      </c>
      <c r="G1483" s="134" t="s">
        <v>142</v>
      </c>
      <c r="H1483" s="135">
        <v>15.159000000000001</v>
      </c>
      <c r="I1483" s="136">
        <v>0</v>
      </c>
      <c r="J1483" s="136">
        <v>0</v>
      </c>
      <c r="K1483" s="136">
        <f>ROUND(P1483*H1483,2)</f>
        <v>0</v>
      </c>
      <c r="L1483" s="133" t="s">
        <v>143</v>
      </c>
      <c r="M1483" s="29"/>
      <c r="N1483" s="137" t="s">
        <v>1</v>
      </c>
      <c r="O1483" s="138" t="s">
        <v>39</v>
      </c>
      <c r="P1483" s="139">
        <f>I1483+J1483</f>
        <v>0</v>
      </c>
      <c r="Q1483" s="139">
        <f>ROUND(I1483*H1483,2)</f>
        <v>0</v>
      </c>
      <c r="R1483" s="139">
        <f>ROUND(J1483*H1483,2)</f>
        <v>0</v>
      </c>
      <c r="S1483" s="140">
        <v>2.5000000000000001E-2</v>
      </c>
      <c r="T1483" s="140">
        <f>S1483*H1483</f>
        <v>0.37897500000000006</v>
      </c>
      <c r="U1483" s="140">
        <v>3.3E-4</v>
      </c>
      <c r="V1483" s="140">
        <f>U1483*H1483</f>
        <v>5.0024700000000002E-3</v>
      </c>
      <c r="W1483" s="140">
        <v>0</v>
      </c>
      <c r="X1483" s="141">
        <f>W1483*H1483</f>
        <v>0</v>
      </c>
      <c r="AR1483" s="142" t="s">
        <v>144</v>
      </c>
      <c r="AT1483" s="142" t="s">
        <v>139</v>
      </c>
      <c r="AU1483" s="142" t="s">
        <v>86</v>
      </c>
      <c r="AY1483" s="17" t="s">
        <v>136</v>
      </c>
      <c r="BE1483" s="143">
        <f>IF(O1483="základní",K1483,0)</f>
        <v>0</v>
      </c>
      <c r="BF1483" s="143">
        <f>IF(O1483="snížená",K1483,0)</f>
        <v>0</v>
      </c>
      <c r="BG1483" s="143">
        <f>IF(O1483="zákl. přenesená",K1483,0)</f>
        <v>0</v>
      </c>
      <c r="BH1483" s="143">
        <f>IF(O1483="sníž. přenesená",K1483,0)</f>
        <v>0</v>
      </c>
      <c r="BI1483" s="143">
        <f>IF(O1483="nulová",K1483,0)</f>
        <v>0</v>
      </c>
      <c r="BJ1483" s="17" t="s">
        <v>84</v>
      </c>
      <c r="BK1483" s="143">
        <f>ROUND(P1483*H1483,2)</f>
        <v>0</v>
      </c>
      <c r="BL1483" s="17" t="s">
        <v>144</v>
      </c>
      <c r="BM1483" s="142" t="s">
        <v>1045</v>
      </c>
    </row>
    <row r="1484" spans="2:65" s="13" customFormat="1">
      <c r="B1484" s="150"/>
      <c r="D1484" s="145" t="s">
        <v>146</v>
      </c>
      <c r="E1484" s="151" t="s">
        <v>1</v>
      </c>
      <c r="F1484" s="152" t="s">
        <v>1046</v>
      </c>
      <c r="H1484" s="153">
        <v>15.159000000000001</v>
      </c>
      <c r="M1484" s="150"/>
      <c r="N1484" s="154"/>
      <c r="X1484" s="155"/>
      <c r="AT1484" s="151" t="s">
        <v>146</v>
      </c>
      <c r="AU1484" s="151" t="s">
        <v>86</v>
      </c>
      <c r="AV1484" s="13" t="s">
        <v>86</v>
      </c>
      <c r="AW1484" s="13" t="s">
        <v>5</v>
      </c>
      <c r="AX1484" s="13" t="s">
        <v>76</v>
      </c>
      <c r="AY1484" s="151" t="s">
        <v>136</v>
      </c>
    </row>
    <row r="1485" spans="2:65" s="14" customFormat="1">
      <c r="B1485" s="156"/>
      <c r="D1485" s="145" t="s">
        <v>146</v>
      </c>
      <c r="E1485" s="157" t="s">
        <v>1</v>
      </c>
      <c r="F1485" s="158" t="s">
        <v>158</v>
      </c>
      <c r="H1485" s="159">
        <v>15.159000000000001</v>
      </c>
      <c r="M1485" s="156"/>
      <c r="N1485" s="160"/>
      <c r="X1485" s="161"/>
      <c r="AT1485" s="157" t="s">
        <v>146</v>
      </c>
      <c r="AU1485" s="157" t="s">
        <v>86</v>
      </c>
      <c r="AV1485" s="14" t="s">
        <v>144</v>
      </c>
      <c r="AW1485" s="14" t="s">
        <v>5</v>
      </c>
      <c r="AX1485" s="14" t="s">
        <v>84</v>
      </c>
      <c r="AY1485" s="157" t="s">
        <v>136</v>
      </c>
    </row>
    <row r="1486" spans="2:65" s="1" customFormat="1">
      <c r="B1486" s="29"/>
      <c r="D1486" s="145" t="s">
        <v>223</v>
      </c>
      <c r="F1486" s="168" t="s">
        <v>1047</v>
      </c>
      <c r="M1486" s="29"/>
      <c r="N1486" s="169"/>
      <c r="X1486" s="53"/>
      <c r="AU1486" s="17" t="s">
        <v>86</v>
      </c>
    </row>
    <row r="1487" spans="2:65" s="1" customFormat="1">
      <c r="B1487" s="29"/>
      <c r="D1487" s="145" t="s">
        <v>223</v>
      </c>
      <c r="F1487" s="170" t="s">
        <v>733</v>
      </c>
      <c r="H1487" s="171">
        <v>0</v>
      </c>
      <c r="M1487" s="29"/>
      <c r="N1487" s="169"/>
      <c r="X1487" s="53"/>
      <c r="AU1487" s="17" t="s">
        <v>86</v>
      </c>
    </row>
    <row r="1488" spans="2:65" s="1" customFormat="1">
      <c r="B1488" s="29"/>
      <c r="D1488" s="145" t="s">
        <v>223</v>
      </c>
      <c r="F1488" s="170" t="s">
        <v>147</v>
      </c>
      <c r="H1488" s="171">
        <v>0</v>
      </c>
      <c r="M1488" s="29"/>
      <c r="N1488" s="169"/>
      <c r="X1488" s="53"/>
      <c r="AU1488" s="17" t="s">
        <v>86</v>
      </c>
    </row>
    <row r="1489" spans="2:65" s="1" customFormat="1">
      <c r="B1489" s="29"/>
      <c r="D1489" s="145" t="s">
        <v>223</v>
      </c>
      <c r="F1489" s="170" t="s">
        <v>76</v>
      </c>
      <c r="H1489" s="171">
        <v>0</v>
      </c>
      <c r="M1489" s="29"/>
      <c r="N1489" s="169"/>
      <c r="X1489" s="53"/>
      <c r="AU1489" s="17" t="s">
        <v>86</v>
      </c>
    </row>
    <row r="1490" spans="2:65" s="1" customFormat="1">
      <c r="B1490" s="29"/>
      <c r="D1490" s="145" t="s">
        <v>223</v>
      </c>
      <c r="F1490" s="170" t="s">
        <v>150</v>
      </c>
      <c r="H1490" s="171">
        <v>0</v>
      </c>
      <c r="M1490" s="29"/>
      <c r="N1490" s="169"/>
      <c r="X1490" s="53"/>
      <c r="AU1490" s="17" t="s">
        <v>86</v>
      </c>
    </row>
    <row r="1491" spans="2:65" s="1" customFormat="1">
      <c r="B1491" s="29"/>
      <c r="D1491" s="145" t="s">
        <v>223</v>
      </c>
      <c r="F1491" s="170" t="s">
        <v>1048</v>
      </c>
      <c r="H1491" s="171">
        <v>3.1</v>
      </c>
      <c r="M1491" s="29"/>
      <c r="N1491" s="169"/>
      <c r="X1491" s="53"/>
      <c r="AU1491" s="17" t="s">
        <v>86</v>
      </c>
    </row>
    <row r="1492" spans="2:65" s="1" customFormat="1">
      <c r="B1492" s="29"/>
      <c r="D1492" s="145" t="s">
        <v>223</v>
      </c>
      <c r="F1492" s="170" t="s">
        <v>152</v>
      </c>
      <c r="H1492" s="171">
        <v>0</v>
      </c>
      <c r="M1492" s="29"/>
      <c r="N1492" s="169"/>
      <c r="X1492" s="53"/>
      <c r="AU1492" s="17" t="s">
        <v>86</v>
      </c>
    </row>
    <row r="1493" spans="2:65" s="1" customFormat="1">
      <c r="B1493" s="29"/>
      <c r="D1493" s="145" t="s">
        <v>223</v>
      </c>
      <c r="F1493" s="170" t="s">
        <v>1049</v>
      </c>
      <c r="H1493" s="171">
        <v>6.4009999999999998</v>
      </c>
      <c r="M1493" s="29"/>
      <c r="N1493" s="169"/>
      <c r="X1493" s="53"/>
      <c r="AU1493" s="17" t="s">
        <v>86</v>
      </c>
    </row>
    <row r="1494" spans="2:65" s="1" customFormat="1">
      <c r="B1494" s="29"/>
      <c r="D1494" s="145" t="s">
        <v>223</v>
      </c>
      <c r="F1494" s="170" t="s">
        <v>154</v>
      </c>
      <c r="H1494" s="171">
        <v>0</v>
      </c>
      <c r="M1494" s="29"/>
      <c r="N1494" s="169"/>
      <c r="X1494" s="53"/>
      <c r="AU1494" s="17" t="s">
        <v>86</v>
      </c>
    </row>
    <row r="1495" spans="2:65" s="1" customFormat="1">
      <c r="B1495" s="29"/>
      <c r="D1495" s="145" t="s">
        <v>223</v>
      </c>
      <c r="F1495" s="170" t="s">
        <v>1050</v>
      </c>
      <c r="H1495" s="171">
        <v>28.396999999999998</v>
      </c>
      <c r="M1495" s="29"/>
      <c r="N1495" s="169"/>
      <c r="X1495" s="53"/>
      <c r="AU1495" s="17" t="s">
        <v>86</v>
      </c>
    </row>
    <row r="1496" spans="2:65" s="1" customFormat="1">
      <c r="B1496" s="29"/>
      <c r="D1496" s="145" t="s">
        <v>223</v>
      </c>
      <c r="F1496" s="170" t="s">
        <v>158</v>
      </c>
      <c r="H1496" s="171">
        <v>37.898000000000003</v>
      </c>
      <c r="M1496" s="29"/>
      <c r="N1496" s="169"/>
      <c r="X1496" s="53"/>
      <c r="AU1496" s="17" t="s">
        <v>86</v>
      </c>
    </row>
    <row r="1497" spans="2:65" s="1" customFormat="1" ht="24">
      <c r="B1497" s="29"/>
      <c r="C1497" s="131" t="s">
        <v>1051</v>
      </c>
      <c r="D1497" s="131" t="s">
        <v>139</v>
      </c>
      <c r="E1497" s="132" t="s">
        <v>1052</v>
      </c>
      <c r="F1497" s="133" t="s">
        <v>1053</v>
      </c>
      <c r="G1497" s="134" t="s">
        <v>286</v>
      </c>
      <c r="H1497" s="135">
        <v>626.37900000000002</v>
      </c>
      <c r="I1497" s="136">
        <v>0</v>
      </c>
      <c r="J1497" s="136">
        <v>0</v>
      </c>
      <c r="K1497" s="136">
        <f>ROUND(P1497*H1497,2)</f>
        <v>0</v>
      </c>
      <c r="L1497" s="133" t="s">
        <v>1054</v>
      </c>
      <c r="M1497" s="29"/>
      <c r="N1497" s="137" t="s">
        <v>1</v>
      </c>
      <c r="O1497" s="138" t="s">
        <v>39</v>
      </c>
      <c r="P1497" s="139">
        <f>I1497+J1497</f>
        <v>0</v>
      </c>
      <c r="Q1497" s="139">
        <f>ROUND(I1497*H1497,2)</f>
        <v>0</v>
      </c>
      <c r="R1497" s="139">
        <f>ROUND(J1497*H1497,2)</f>
        <v>0</v>
      </c>
      <c r="S1497" s="140">
        <v>3.5000000000000003E-2</v>
      </c>
      <c r="T1497" s="140">
        <f>S1497*H1497</f>
        <v>21.923265000000004</v>
      </c>
      <c r="U1497" s="140">
        <v>4.0999999999999999E-4</v>
      </c>
      <c r="V1497" s="140">
        <f>U1497*H1497</f>
        <v>0.25681538999999998</v>
      </c>
      <c r="W1497" s="140">
        <v>0</v>
      </c>
      <c r="X1497" s="141">
        <f>W1497*H1497</f>
        <v>0</v>
      </c>
      <c r="AR1497" s="142" t="s">
        <v>332</v>
      </c>
      <c r="AT1497" s="142" t="s">
        <v>139</v>
      </c>
      <c r="AU1497" s="142" t="s">
        <v>86</v>
      </c>
      <c r="AY1497" s="17" t="s">
        <v>136</v>
      </c>
      <c r="BE1497" s="143">
        <f>IF(O1497="základní",K1497,0)</f>
        <v>0</v>
      </c>
      <c r="BF1497" s="143">
        <f>IF(O1497="snížená",K1497,0)</f>
        <v>0</v>
      </c>
      <c r="BG1497" s="143">
        <f>IF(O1497="zákl. přenesená",K1497,0)</f>
        <v>0</v>
      </c>
      <c r="BH1497" s="143">
        <f>IF(O1497="sníž. přenesená",K1497,0)</f>
        <v>0</v>
      </c>
      <c r="BI1497" s="143">
        <f>IF(O1497="nulová",K1497,0)</f>
        <v>0</v>
      </c>
      <c r="BJ1497" s="17" t="s">
        <v>84</v>
      </c>
      <c r="BK1497" s="143">
        <f>ROUND(P1497*H1497,2)</f>
        <v>0</v>
      </c>
      <c r="BL1497" s="17" t="s">
        <v>332</v>
      </c>
      <c r="BM1497" s="142" t="s">
        <v>1055</v>
      </c>
    </row>
    <row r="1498" spans="2:65" s="13" customFormat="1">
      <c r="B1498" s="150"/>
      <c r="D1498" s="145" t="s">
        <v>146</v>
      </c>
      <c r="E1498" s="151" t="s">
        <v>1</v>
      </c>
      <c r="F1498" s="152" t="s">
        <v>679</v>
      </c>
      <c r="H1498" s="153">
        <v>37.898000000000003</v>
      </c>
      <c r="M1498" s="150"/>
      <c r="N1498" s="154"/>
      <c r="X1498" s="155"/>
      <c r="AT1498" s="151" t="s">
        <v>146</v>
      </c>
      <c r="AU1498" s="151" t="s">
        <v>86</v>
      </c>
      <c r="AV1498" s="13" t="s">
        <v>86</v>
      </c>
      <c r="AW1498" s="13" t="s">
        <v>5</v>
      </c>
      <c r="AX1498" s="13" t="s">
        <v>76</v>
      </c>
      <c r="AY1498" s="151" t="s">
        <v>136</v>
      </c>
    </row>
    <row r="1499" spans="2:65" s="13" customFormat="1">
      <c r="B1499" s="150"/>
      <c r="D1499" s="145" t="s">
        <v>146</v>
      </c>
      <c r="E1499" s="151" t="s">
        <v>1</v>
      </c>
      <c r="F1499" s="152" t="s">
        <v>682</v>
      </c>
      <c r="H1499" s="153">
        <v>64.646000000000001</v>
      </c>
      <c r="M1499" s="150"/>
      <c r="N1499" s="154"/>
      <c r="X1499" s="155"/>
      <c r="AT1499" s="151" t="s">
        <v>146</v>
      </c>
      <c r="AU1499" s="151" t="s">
        <v>86</v>
      </c>
      <c r="AV1499" s="13" t="s">
        <v>86</v>
      </c>
      <c r="AW1499" s="13" t="s">
        <v>5</v>
      </c>
      <c r="AX1499" s="13" t="s">
        <v>76</v>
      </c>
      <c r="AY1499" s="151" t="s">
        <v>136</v>
      </c>
    </row>
    <row r="1500" spans="2:65" s="13" customFormat="1">
      <c r="B1500" s="150"/>
      <c r="D1500" s="145" t="s">
        <v>146</v>
      </c>
      <c r="E1500" s="151" t="s">
        <v>1</v>
      </c>
      <c r="F1500" s="152" t="s">
        <v>671</v>
      </c>
      <c r="H1500" s="153">
        <v>129.52000000000001</v>
      </c>
      <c r="M1500" s="150"/>
      <c r="N1500" s="154"/>
      <c r="X1500" s="155"/>
      <c r="AT1500" s="151" t="s">
        <v>146</v>
      </c>
      <c r="AU1500" s="151" t="s">
        <v>86</v>
      </c>
      <c r="AV1500" s="13" t="s">
        <v>86</v>
      </c>
      <c r="AW1500" s="13" t="s">
        <v>5</v>
      </c>
      <c r="AX1500" s="13" t="s">
        <v>76</v>
      </c>
      <c r="AY1500" s="151" t="s">
        <v>136</v>
      </c>
    </row>
    <row r="1501" spans="2:65" s="13" customFormat="1">
      <c r="B1501" s="150"/>
      <c r="D1501" s="145" t="s">
        <v>146</v>
      </c>
      <c r="E1501" s="151" t="s">
        <v>1</v>
      </c>
      <c r="F1501" s="152" t="s">
        <v>674</v>
      </c>
      <c r="H1501" s="153">
        <v>106.88</v>
      </c>
      <c r="M1501" s="150"/>
      <c r="N1501" s="154"/>
      <c r="X1501" s="155"/>
      <c r="AT1501" s="151" t="s">
        <v>146</v>
      </c>
      <c r="AU1501" s="151" t="s">
        <v>86</v>
      </c>
      <c r="AV1501" s="13" t="s">
        <v>86</v>
      </c>
      <c r="AW1501" s="13" t="s">
        <v>5</v>
      </c>
      <c r="AX1501" s="13" t="s">
        <v>76</v>
      </c>
      <c r="AY1501" s="151" t="s">
        <v>136</v>
      </c>
    </row>
    <row r="1502" spans="2:65" s="13" customFormat="1">
      <c r="B1502" s="150"/>
      <c r="D1502" s="145" t="s">
        <v>146</v>
      </c>
      <c r="E1502" s="151" t="s">
        <v>1</v>
      </c>
      <c r="F1502" s="152" t="s">
        <v>677</v>
      </c>
      <c r="H1502" s="153">
        <v>124.45</v>
      </c>
      <c r="M1502" s="150"/>
      <c r="N1502" s="154"/>
      <c r="X1502" s="155"/>
      <c r="AT1502" s="151" t="s">
        <v>146</v>
      </c>
      <c r="AU1502" s="151" t="s">
        <v>86</v>
      </c>
      <c r="AV1502" s="13" t="s">
        <v>86</v>
      </c>
      <c r="AW1502" s="13" t="s">
        <v>5</v>
      </c>
      <c r="AX1502" s="13" t="s">
        <v>76</v>
      </c>
      <c r="AY1502" s="151" t="s">
        <v>136</v>
      </c>
    </row>
    <row r="1503" spans="2:65" s="13" customFormat="1">
      <c r="B1503" s="150"/>
      <c r="D1503" s="145" t="s">
        <v>146</v>
      </c>
      <c r="E1503" s="151" t="s">
        <v>1</v>
      </c>
      <c r="F1503" s="152" t="s">
        <v>1056</v>
      </c>
      <c r="H1503" s="153">
        <v>39.685000000000002</v>
      </c>
      <c r="M1503" s="150"/>
      <c r="N1503" s="154"/>
      <c r="X1503" s="155"/>
      <c r="AT1503" s="151" t="s">
        <v>146</v>
      </c>
      <c r="AU1503" s="151" t="s">
        <v>86</v>
      </c>
      <c r="AV1503" s="13" t="s">
        <v>86</v>
      </c>
      <c r="AW1503" s="13" t="s">
        <v>5</v>
      </c>
      <c r="AX1503" s="13" t="s">
        <v>76</v>
      </c>
      <c r="AY1503" s="151" t="s">
        <v>136</v>
      </c>
    </row>
    <row r="1504" spans="2:65" s="13" customFormat="1">
      <c r="B1504" s="150"/>
      <c r="D1504" s="145" t="s">
        <v>146</v>
      </c>
      <c r="E1504" s="151" t="s">
        <v>1</v>
      </c>
      <c r="F1504" s="152" t="s">
        <v>445</v>
      </c>
      <c r="H1504" s="153">
        <v>123.3</v>
      </c>
      <c r="M1504" s="150"/>
      <c r="N1504" s="154"/>
      <c r="X1504" s="155"/>
      <c r="AT1504" s="151" t="s">
        <v>146</v>
      </c>
      <c r="AU1504" s="151" t="s">
        <v>86</v>
      </c>
      <c r="AV1504" s="13" t="s">
        <v>86</v>
      </c>
      <c r="AW1504" s="13" t="s">
        <v>5</v>
      </c>
      <c r="AX1504" s="13" t="s">
        <v>76</v>
      </c>
      <c r="AY1504" s="151" t="s">
        <v>136</v>
      </c>
    </row>
    <row r="1505" spans="2:51" s="14" customFormat="1">
      <c r="B1505" s="156"/>
      <c r="D1505" s="145" t="s">
        <v>146</v>
      </c>
      <c r="E1505" s="157" t="s">
        <v>1</v>
      </c>
      <c r="F1505" s="158" t="s">
        <v>158</v>
      </c>
      <c r="H1505" s="159">
        <v>626.37900000000002</v>
      </c>
      <c r="M1505" s="156"/>
      <c r="N1505" s="160"/>
      <c r="X1505" s="161"/>
      <c r="AT1505" s="157" t="s">
        <v>146</v>
      </c>
      <c r="AU1505" s="157" t="s">
        <v>86</v>
      </c>
      <c r="AV1505" s="14" t="s">
        <v>144</v>
      </c>
      <c r="AW1505" s="14" t="s">
        <v>5</v>
      </c>
      <c r="AX1505" s="14" t="s">
        <v>84</v>
      </c>
      <c r="AY1505" s="157" t="s">
        <v>136</v>
      </c>
    </row>
    <row r="1506" spans="2:51" s="1" customFormat="1">
      <c r="B1506" s="29"/>
      <c r="D1506" s="145" t="s">
        <v>223</v>
      </c>
      <c r="F1506" s="168" t="s">
        <v>1047</v>
      </c>
      <c r="M1506" s="29"/>
      <c r="N1506" s="169"/>
      <c r="X1506" s="53"/>
      <c r="AU1506" s="17" t="s">
        <v>86</v>
      </c>
    </row>
    <row r="1507" spans="2:51" s="1" customFormat="1">
      <c r="B1507" s="29"/>
      <c r="D1507" s="145" t="s">
        <v>223</v>
      </c>
      <c r="F1507" s="170" t="s">
        <v>733</v>
      </c>
      <c r="H1507" s="171">
        <v>0</v>
      </c>
      <c r="M1507" s="29"/>
      <c r="N1507" s="169"/>
      <c r="X1507" s="53"/>
      <c r="AU1507" s="17" t="s">
        <v>86</v>
      </c>
    </row>
    <row r="1508" spans="2:51" s="1" customFormat="1">
      <c r="B1508" s="29"/>
      <c r="D1508" s="145" t="s">
        <v>223</v>
      </c>
      <c r="F1508" s="170" t="s">
        <v>147</v>
      </c>
      <c r="H1508" s="171">
        <v>0</v>
      </c>
      <c r="M1508" s="29"/>
      <c r="N1508" s="169"/>
      <c r="X1508" s="53"/>
      <c r="AU1508" s="17" t="s">
        <v>86</v>
      </c>
    </row>
    <row r="1509" spans="2:51" s="1" customFormat="1">
      <c r="B1509" s="29"/>
      <c r="D1509" s="145" t="s">
        <v>223</v>
      </c>
      <c r="F1509" s="170" t="s">
        <v>76</v>
      </c>
      <c r="H1509" s="171">
        <v>0</v>
      </c>
      <c r="M1509" s="29"/>
      <c r="N1509" s="169"/>
      <c r="X1509" s="53"/>
      <c r="AU1509" s="17" t="s">
        <v>86</v>
      </c>
    </row>
    <row r="1510" spans="2:51" s="1" customFormat="1">
      <c r="B1510" s="29"/>
      <c r="D1510" s="145" t="s">
        <v>223</v>
      </c>
      <c r="F1510" s="170" t="s">
        <v>150</v>
      </c>
      <c r="H1510" s="171">
        <v>0</v>
      </c>
      <c r="M1510" s="29"/>
      <c r="N1510" s="169"/>
      <c r="X1510" s="53"/>
      <c r="AU1510" s="17" t="s">
        <v>86</v>
      </c>
    </row>
    <row r="1511" spans="2:51" s="1" customFormat="1">
      <c r="B1511" s="29"/>
      <c r="D1511" s="145" t="s">
        <v>223</v>
      </c>
      <c r="F1511" s="170" t="s">
        <v>1048</v>
      </c>
      <c r="H1511" s="171">
        <v>3.1</v>
      </c>
      <c r="M1511" s="29"/>
      <c r="N1511" s="169"/>
      <c r="X1511" s="53"/>
      <c r="AU1511" s="17" t="s">
        <v>86</v>
      </c>
    </row>
    <row r="1512" spans="2:51" s="1" customFormat="1">
      <c r="B1512" s="29"/>
      <c r="D1512" s="145" t="s">
        <v>223</v>
      </c>
      <c r="F1512" s="170" t="s">
        <v>152</v>
      </c>
      <c r="H1512" s="171">
        <v>0</v>
      </c>
      <c r="M1512" s="29"/>
      <c r="N1512" s="169"/>
      <c r="X1512" s="53"/>
      <c r="AU1512" s="17" t="s">
        <v>86</v>
      </c>
    </row>
    <row r="1513" spans="2:51" s="1" customFormat="1">
      <c r="B1513" s="29"/>
      <c r="D1513" s="145" t="s">
        <v>223</v>
      </c>
      <c r="F1513" s="170" t="s">
        <v>1049</v>
      </c>
      <c r="H1513" s="171">
        <v>6.4009999999999998</v>
      </c>
      <c r="M1513" s="29"/>
      <c r="N1513" s="169"/>
      <c r="X1513" s="53"/>
      <c r="AU1513" s="17" t="s">
        <v>86</v>
      </c>
    </row>
    <row r="1514" spans="2:51" s="1" customFormat="1">
      <c r="B1514" s="29"/>
      <c r="D1514" s="145" t="s">
        <v>223</v>
      </c>
      <c r="F1514" s="170" t="s">
        <v>154</v>
      </c>
      <c r="H1514" s="171">
        <v>0</v>
      </c>
      <c r="M1514" s="29"/>
      <c r="N1514" s="169"/>
      <c r="X1514" s="53"/>
      <c r="AU1514" s="17" t="s">
        <v>86</v>
      </c>
    </row>
    <row r="1515" spans="2:51" s="1" customFormat="1">
      <c r="B1515" s="29"/>
      <c r="D1515" s="145" t="s">
        <v>223</v>
      </c>
      <c r="F1515" s="170" t="s">
        <v>1050</v>
      </c>
      <c r="H1515" s="171">
        <v>28.396999999999998</v>
      </c>
      <c r="M1515" s="29"/>
      <c r="N1515" s="169"/>
      <c r="X1515" s="53"/>
      <c r="AU1515" s="17" t="s">
        <v>86</v>
      </c>
    </row>
    <row r="1516" spans="2:51" s="1" customFormat="1">
      <c r="B1516" s="29"/>
      <c r="D1516" s="145" t="s">
        <v>223</v>
      </c>
      <c r="F1516" s="170" t="s">
        <v>158</v>
      </c>
      <c r="H1516" s="171">
        <v>37.898000000000003</v>
      </c>
      <c r="M1516" s="29"/>
      <c r="N1516" s="169"/>
      <c r="X1516" s="53"/>
      <c r="AU1516" s="17" t="s">
        <v>86</v>
      </c>
    </row>
    <row r="1517" spans="2:51" s="1" customFormat="1">
      <c r="B1517" s="29"/>
      <c r="D1517" s="145" t="s">
        <v>223</v>
      </c>
      <c r="F1517" s="168" t="s">
        <v>1057</v>
      </c>
      <c r="M1517" s="29"/>
      <c r="N1517" s="169"/>
      <c r="X1517" s="53"/>
      <c r="AU1517" s="17" t="s">
        <v>86</v>
      </c>
    </row>
    <row r="1518" spans="2:51" s="1" customFormat="1">
      <c r="B1518" s="29"/>
      <c r="D1518" s="145" t="s">
        <v>223</v>
      </c>
      <c r="F1518" s="170" t="s">
        <v>733</v>
      </c>
      <c r="H1518" s="171">
        <v>0</v>
      </c>
      <c r="M1518" s="29"/>
      <c r="N1518" s="169"/>
      <c r="X1518" s="53"/>
      <c r="AU1518" s="17" t="s">
        <v>86</v>
      </c>
    </row>
    <row r="1519" spans="2:51" s="1" customFormat="1">
      <c r="B1519" s="29"/>
      <c r="D1519" s="145" t="s">
        <v>223</v>
      </c>
      <c r="F1519" s="170" t="s">
        <v>147</v>
      </c>
      <c r="H1519" s="171">
        <v>0</v>
      </c>
      <c r="M1519" s="29"/>
      <c r="N1519" s="169"/>
      <c r="X1519" s="53"/>
      <c r="AU1519" s="17" t="s">
        <v>86</v>
      </c>
    </row>
    <row r="1520" spans="2:51" s="1" customFormat="1">
      <c r="B1520" s="29"/>
      <c r="D1520" s="145" t="s">
        <v>223</v>
      </c>
      <c r="F1520" s="170" t="s">
        <v>1058</v>
      </c>
      <c r="H1520" s="171">
        <v>22.306000000000001</v>
      </c>
      <c r="M1520" s="29"/>
      <c r="N1520" s="169"/>
      <c r="X1520" s="53"/>
      <c r="AU1520" s="17" t="s">
        <v>86</v>
      </c>
    </row>
    <row r="1521" spans="2:47" s="1" customFormat="1">
      <c r="B1521" s="29"/>
      <c r="D1521" s="145" t="s">
        <v>223</v>
      </c>
      <c r="F1521" s="170" t="s">
        <v>150</v>
      </c>
      <c r="H1521" s="171">
        <v>0</v>
      </c>
      <c r="M1521" s="29"/>
      <c r="N1521" s="169"/>
      <c r="X1521" s="53"/>
      <c r="AU1521" s="17" t="s">
        <v>86</v>
      </c>
    </row>
    <row r="1522" spans="2:47" s="1" customFormat="1">
      <c r="B1522" s="29"/>
      <c r="D1522" s="145" t="s">
        <v>223</v>
      </c>
      <c r="F1522" s="170" t="s">
        <v>968</v>
      </c>
      <c r="H1522" s="171">
        <v>36.479999999999997</v>
      </c>
      <c r="M1522" s="29"/>
      <c r="N1522" s="169"/>
      <c r="X1522" s="53"/>
      <c r="AU1522" s="17" t="s">
        <v>86</v>
      </c>
    </row>
    <row r="1523" spans="2:47" s="1" customFormat="1">
      <c r="B1523" s="29"/>
      <c r="D1523" s="145" t="s">
        <v>223</v>
      </c>
      <c r="F1523" s="170" t="s">
        <v>152</v>
      </c>
      <c r="H1523" s="171">
        <v>0</v>
      </c>
      <c r="M1523" s="29"/>
      <c r="N1523" s="169"/>
      <c r="X1523" s="53"/>
      <c r="AU1523" s="17" t="s">
        <v>86</v>
      </c>
    </row>
    <row r="1524" spans="2:47" s="1" customFormat="1">
      <c r="B1524" s="29"/>
      <c r="D1524" s="145" t="s">
        <v>223</v>
      </c>
      <c r="F1524" s="170" t="s">
        <v>76</v>
      </c>
      <c r="H1524" s="171">
        <v>0</v>
      </c>
      <c r="M1524" s="29"/>
      <c r="N1524" s="169"/>
      <c r="X1524" s="53"/>
      <c r="AU1524" s="17" t="s">
        <v>86</v>
      </c>
    </row>
    <row r="1525" spans="2:47" s="1" customFormat="1">
      <c r="B1525" s="29"/>
      <c r="D1525" s="145" t="s">
        <v>223</v>
      </c>
      <c r="F1525" s="170" t="s">
        <v>154</v>
      </c>
      <c r="H1525" s="171">
        <v>0</v>
      </c>
      <c r="M1525" s="29"/>
      <c r="N1525" s="169"/>
      <c r="X1525" s="53"/>
      <c r="AU1525" s="17" t="s">
        <v>86</v>
      </c>
    </row>
    <row r="1526" spans="2:47" s="1" customFormat="1">
      <c r="B1526" s="29"/>
      <c r="D1526" s="145" t="s">
        <v>223</v>
      </c>
      <c r="F1526" s="170" t="s">
        <v>1059</v>
      </c>
      <c r="H1526" s="171">
        <v>5.86</v>
      </c>
      <c r="M1526" s="29"/>
      <c r="N1526" s="169"/>
      <c r="X1526" s="53"/>
      <c r="AU1526" s="17" t="s">
        <v>86</v>
      </c>
    </row>
    <row r="1527" spans="2:47" s="1" customFormat="1">
      <c r="B1527" s="29"/>
      <c r="D1527" s="145" t="s">
        <v>223</v>
      </c>
      <c r="F1527" s="170" t="s">
        <v>158</v>
      </c>
      <c r="H1527" s="171">
        <v>64.646000000000001</v>
      </c>
      <c r="M1527" s="29"/>
      <c r="N1527" s="169"/>
      <c r="X1527" s="53"/>
      <c r="AU1527" s="17" t="s">
        <v>86</v>
      </c>
    </row>
    <row r="1528" spans="2:47" s="1" customFormat="1">
      <c r="B1528" s="29"/>
      <c r="D1528" s="145" t="s">
        <v>223</v>
      </c>
      <c r="F1528" s="168" t="s">
        <v>813</v>
      </c>
      <c r="M1528" s="29"/>
      <c r="N1528" s="169"/>
      <c r="X1528" s="53"/>
      <c r="AU1528" s="17" t="s">
        <v>86</v>
      </c>
    </row>
    <row r="1529" spans="2:47" s="1" customFormat="1">
      <c r="B1529" s="29"/>
      <c r="D1529" s="145" t="s">
        <v>223</v>
      </c>
      <c r="F1529" s="170" t="s">
        <v>733</v>
      </c>
      <c r="H1529" s="171">
        <v>0</v>
      </c>
      <c r="M1529" s="29"/>
      <c r="N1529" s="169"/>
      <c r="X1529" s="53"/>
      <c r="AU1529" s="17" t="s">
        <v>86</v>
      </c>
    </row>
    <row r="1530" spans="2:47" s="1" customFormat="1">
      <c r="B1530" s="29"/>
      <c r="D1530" s="145" t="s">
        <v>223</v>
      </c>
      <c r="F1530" s="170" t="s">
        <v>147</v>
      </c>
      <c r="H1530" s="171">
        <v>0</v>
      </c>
      <c r="M1530" s="29"/>
      <c r="N1530" s="169"/>
      <c r="X1530" s="53"/>
      <c r="AU1530" s="17" t="s">
        <v>86</v>
      </c>
    </row>
    <row r="1531" spans="2:47" s="1" customFormat="1">
      <c r="B1531" s="29"/>
      <c r="D1531" s="145" t="s">
        <v>223</v>
      </c>
      <c r="F1531" s="170" t="s">
        <v>814</v>
      </c>
      <c r="H1531" s="171">
        <v>24.88</v>
      </c>
      <c r="M1531" s="29"/>
      <c r="N1531" s="169"/>
      <c r="X1531" s="53"/>
      <c r="AU1531" s="17" t="s">
        <v>86</v>
      </c>
    </row>
    <row r="1532" spans="2:47" s="1" customFormat="1">
      <c r="B1532" s="29"/>
      <c r="D1532" s="145" t="s">
        <v>223</v>
      </c>
      <c r="F1532" s="170" t="s">
        <v>150</v>
      </c>
      <c r="H1532" s="171">
        <v>0</v>
      </c>
      <c r="M1532" s="29"/>
      <c r="N1532" s="169"/>
      <c r="X1532" s="53"/>
      <c r="AU1532" s="17" t="s">
        <v>86</v>
      </c>
    </row>
    <row r="1533" spans="2:47" s="1" customFormat="1">
      <c r="B1533" s="29"/>
      <c r="D1533" s="145" t="s">
        <v>223</v>
      </c>
      <c r="F1533" s="170" t="s">
        <v>815</v>
      </c>
      <c r="H1533" s="171">
        <v>39.880000000000003</v>
      </c>
      <c r="M1533" s="29"/>
      <c r="N1533" s="169"/>
      <c r="X1533" s="53"/>
      <c r="AU1533" s="17" t="s">
        <v>86</v>
      </c>
    </row>
    <row r="1534" spans="2:47" s="1" customFormat="1">
      <c r="B1534" s="29"/>
      <c r="D1534" s="145" t="s">
        <v>223</v>
      </c>
      <c r="F1534" s="170" t="s">
        <v>152</v>
      </c>
      <c r="H1534" s="171">
        <v>0</v>
      </c>
      <c r="M1534" s="29"/>
      <c r="N1534" s="169"/>
      <c r="X1534" s="53"/>
      <c r="AU1534" s="17" t="s">
        <v>86</v>
      </c>
    </row>
    <row r="1535" spans="2:47" s="1" customFormat="1">
      <c r="B1535" s="29"/>
      <c r="D1535" s="145" t="s">
        <v>223</v>
      </c>
      <c r="F1535" s="170" t="s">
        <v>814</v>
      </c>
      <c r="H1535" s="171">
        <v>24.88</v>
      </c>
      <c r="M1535" s="29"/>
      <c r="N1535" s="169"/>
      <c r="X1535" s="53"/>
      <c r="AU1535" s="17" t="s">
        <v>86</v>
      </c>
    </row>
    <row r="1536" spans="2:47" s="1" customFormat="1">
      <c r="B1536" s="29"/>
      <c r="D1536" s="145" t="s">
        <v>223</v>
      </c>
      <c r="F1536" s="170" t="s">
        <v>154</v>
      </c>
      <c r="H1536" s="171">
        <v>0</v>
      </c>
      <c r="M1536" s="29"/>
      <c r="N1536" s="169"/>
      <c r="X1536" s="53"/>
      <c r="AU1536" s="17" t="s">
        <v>86</v>
      </c>
    </row>
    <row r="1537" spans="2:47" s="1" customFormat="1">
      <c r="B1537" s="29"/>
      <c r="D1537" s="145" t="s">
        <v>223</v>
      </c>
      <c r="F1537" s="170" t="s">
        <v>815</v>
      </c>
      <c r="H1537" s="171">
        <v>39.880000000000003</v>
      </c>
      <c r="M1537" s="29"/>
      <c r="N1537" s="169"/>
      <c r="X1537" s="53"/>
      <c r="AU1537" s="17" t="s">
        <v>86</v>
      </c>
    </row>
    <row r="1538" spans="2:47" s="1" customFormat="1">
      <c r="B1538" s="29"/>
      <c r="D1538" s="145" t="s">
        <v>223</v>
      </c>
      <c r="F1538" s="170" t="s">
        <v>158</v>
      </c>
      <c r="H1538" s="171">
        <v>129.52000000000001</v>
      </c>
      <c r="M1538" s="29"/>
      <c r="N1538" s="169"/>
      <c r="X1538" s="53"/>
      <c r="AU1538" s="17" t="s">
        <v>86</v>
      </c>
    </row>
    <row r="1539" spans="2:47" s="1" customFormat="1">
      <c r="B1539" s="29"/>
      <c r="D1539" s="145" t="s">
        <v>223</v>
      </c>
      <c r="F1539" s="168" t="s">
        <v>810</v>
      </c>
      <c r="M1539" s="29"/>
      <c r="N1539" s="169"/>
      <c r="X1539" s="53"/>
      <c r="AU1539" s="17" t="s">
        <v>86</v>
      </c>
    </row>
    <row r="1540" spans="2:47" s="1" customFormat="1">
      <c r="B1540" s="29"/>
      <c r="D1540" s="145" t="s">
        <v>223</v>
      </c>
      <c r="F1540" s="170" t="s">
        <v>733</v>
      </c>
      <c r="H1540" s="171">
        <v>0</v>
      </c>
      <c r="M1540" s="29"/>
      <c r="N1540" s="169"/>
      <c r="X1540" s="53"/>
      <c r="AU1540" s="17" t="s">
        <v>86</v>
      </c>
    </row>
    <row r="1541" spans="2:47" s="1" customFormat="1">
      <c r="B1541" s="29"/>
      <c r="D1541" s="145" t="s">
        <v>223</v>
      </c>
      <c r="F1541" s="170" t="s">
        <v>147</v>
      </c>
      <c r="H1541" s="171">
        <v>0</v>
      </c>
      <c r="M1541" s="29"/>
      <c r="N1541" s="169"/>
      <c r="X1541" s="53"/>
      <c r="AU1541" s="17" t="s">
        <v>86</v>
      </c>
    </row>
    <row r="1542" spans="2:47" s="1" customFormat="1">
      <c r="B1542" s="29"/>
      <c r="D1542" s="145" t="s">
        <v>223</v>
      </c>
      <c r="F1542" s="170" t="s">
        <v>811</v>
      </c>
      <c r="H1542" s="171">
        <v>19.22</v>
      </c>
      <c r="M1542" s="29"/>
      <c r="N1542" s="169"/>
      <c r="X1542" s="53"/>
      <c r="AU1542" s="17" t="s">
        <v>86</v>
      </c>
    </row>
    <row r="1543" spans="2:47" s="1" customFormat="1">
      <c r="B1543" s="29"/>
      <c r="D1543" s="145" t="s">
        <v>223</v>
      </c>
      <c r="F1543" s="170" t="s">
        <v>150</v>
      </c>
      <c r="H1543" s="171">
        <v>0</v>
      </c>
      <c r="M1543" s="29"/>
      <c r="N1543" s="169"/>
      <c r="X1543" s="53"/>
      <c r="AU1543" s="17" t="s">
        <v>86</v>
      </c>
    </row>
    <row r="1544" spans="2:47" s="1" customFormat="1">
      <c r="B1544" s="29"/>
      <c r="D1544" s="145" t="s">
        <v>223</v>
      </c>
      <c r="F1544" s="170" t="s">
        <v>812</v>
      </c>
      <c r="H1544" s="171">
        <v>34.22</v>
      </c>
      <c r="M1544" s="29"/>
      <c r="N1544" s="169"/>
      <c r="X1544" s="53"/>
      <c r="AU1544" s="17" t="s">
        <v>86</v>
      </c>
    </row>
    <row r="1545" spans="2:47" s="1" customFormat="1">
      <c r="B1545" s="29"/>
      <c r="D1545" s="145" t="s">
        <v>223</v>
      </c>
      <c r="F1545" s="170" t="s">
        <v>152</v>
      </c>
      <c r="H1545" s="171">
        <v>0</v>
      </c>
      <c r="M1545" s="29"/>
      <c r="N1545" s="169"/>
      <c r="X1545" s="53"/>
      <c r="AU1545" s="17" t="s">
        <v>86</v>
      </c>
    </row>
    <row r="1546" spans="2:47" s="1" customFormat="1">
      <c r="B1546" s="29"/>
      <c r="D1546" s="145" t="s">
        <v>223</v>
      </c>
      <c r="F1546" s="170" t="s">
        <v>811</v>
      </c>
      <c r="H1546" s="171">
        <v>19.22</v>
      </c>
      <c r="M1546" s="29"/>
      <c r="N1546" s="169"/>
      <c r="X1546" s="53"/>
      <c r="AU1546" s="17" t="s">
        <v>86</v>
      </c>
    </row>
    <row r="1547" spans="2:47" s="1" customFormat="1">
      <c r="B1547" s="29"/>
      <c r="D1547" s="145" t="s">
        <v>223</v>
      </c>
      <c r="F1547" s="170" t="s">
        <v>154</v>
      </c>
      <c r="H1547" s="171">
        <v>0</v>
      </c>
      <c r="M1547" s="29"/>
      <c r="N1547" s="169"/>
      <c r="X1547" s="53"/>
      <c r="AU1547" s="17" t="s">
        <v>86</v>
      </c>
    </row>
    <row r="1548" spans="2:47" s="1" customFormat="1">
      <c r="B1548" s="29"/>
      <c r="D1548" s="145" t="s">
        <v>223</v>
      </c>
      <c r="F1548" s="170" t="s">
        <v>812</v>
      </c>
      <c r="H1548" s="171">
        <v>34.22</v>
      </c>
      <c r="M1548" s="29"/>
      <c r="N1548" s="169"/>
      <c r="X1548" s="53"/>
      <c r="AU1548" s="17" t="s">
        <v>86</v>
      </c>
    </row>
    <row r="1549" spans="2:47" s="1" customFormat="1">
      <c r="B1549" s="29"/>
      <c r="D1549" s="145" t="s">
        <v>223</v>
      </c>
      <c r="F1549" s="170" t="s">
        <v>158</v>
      </c>
      <c r="H1549" s="171">
        <v>106.88</v>
      </c>
      <c r="M1549" s="29"/>
      <c r="N1549" s="169"/>
      <c r="X1549" s="53"/>
      <c r="AU1549" s="17" t="s">
        <v>86</v>
      </c>
    </row>
    <row r="1550" spans="2:47" s="1" customFormat="1">
      <c r="B1550" s="29"/>
      <c r="D1550" s="145" t="s">
        <v>223</v>
      </c>
      <c r="F1550" s="168" t="s">
        <v>1060</v>
      </c>
      <c r="M1550" s="29"/>
      <c r="N1550" s="169"/>
      <c r="X1550" s="53"/>
      <c r="AU1550" s="17" t="s">
        <v>86</v>
      </c>
    </row>
    <row r="1551" spans="2:47" s="1" customFormat="1">
      <c r="B1551" s="29"/>
      <c r="D1551" s="145" t="s">
        <v>223</v>
      </c>
      <c r="F1551" s="170" t="s">
        <v>733</v>
      </c>
      <c r="H1551" s="171">
        <v>0</v>
      </c>
      <c r="M1551" s="29"/>
      <c r="N1551" s="169"/>
      <c r="X1551" s="53"/>
      <c r="AU1551" s="17" t="s">
        <v>86</v>
      </c>
    </row>
    <row r="1552" spans="2:47" s="1" customFormat="1">
      <c r="B1552" s="29"/>
      <c r="D1552" s="145" t="s">
        <v>223</v>
      </c>
      <c r="F1552" s="170" t="s">
        <v>147</v>
      </c>
      <c r="H1552" s="171">
        <v>0</v>
      </c>
      <c r="M1552" s="29"/>
      <c r="N1552" s="169"/>
      <c r="X1552" s="53"/>
      <c r="AU1552" s="17" t="s">
        <v>86</v>
      </c>
    </row>
    <row r="1553" spans="2:65" s="1" customFormat="1">
      <c r="B1553" s="29"/>
      <c r="D1553" s="145" t="s">
        <v>223</v>
      </c>
      <c r="F1553" s="170" t="s">
        <v>1061</v>
      </c>
      <c r="H1553" s="171">
        <v>22.05</v>
      </c>
      <c r="M1553" s="29"/>
      <c r="N1553" s="169"/>
      <c r="X1553" s="53"/>
      <c r="AU1553" s="17" t="s">
        <v>86</v>
      </c>
    </row>
    <row r="1554" spans="2:65" s="1" customFormat="1">
      <c r="B1554" s="29"/>
      <c r="D1554" s="145" t="s">
        <v>223</v>
      </c>
      <c r="F1554" s="170" t="s">
        <v>150</v>
      </c>
      <c r="H1554" s="171">
        <v>0</v>
      </c>
      <c r="M1554" s="29"/>
      <c r="N1554" s="169"/>
      <c r="X1554" s="53"/>
      <c r="AU1554" s="17" t="s">
        <v>86</v>
      </c>
    </row>
    <row r="1555" spans="2:65" s="1" customFormat="1">
      <c r="B1555" s="29"/>
      <c r="D1555" s="145" t="s">
        <v>223</v>
      </c>
      <c r="F1555" s="170" t="s">
        <v>1062</v>
      </c>
      <c r="H1555" s="171">
        <v>33.1</v>
      </c>
      <c r="M1555" s="29"/>
      <c r="N1555" s="169"/>
      <c r="X1555" s="53"/>
      <c r="AU1555" s="17" t="s">
        <v>86</v>
      </c>
    </row>
    <row r="1556" spans="2:65" s="1" customFormat="1">
      <c r="B1556" s="29"/>
      <c r="D1556" s="145" t="s">
        <v>223</v>
      </c>
      <c r="F1556" s="170" t="s">
        <v>152</v>
      </c>
      <c r="H1556" s="171">
        <v>0</v>
      </c>
      <c r="M1556" s="29"/>
      <c r="N1556" s="169"/>
      <c r="X1556" s="53"/>
      <c r="AU1556" s="17" t="s">
        <v>86</v>
      </c>
    </row>
    <row r="1557" spans="2:65" s="1" customFormat="1">
      <c r="B1557" s="29"/>
      <c r="D1557" s="145" t="s">
        <v>223</v>
      </c>
      <c r="F1557" s="170" t="s">
        <v>1063</v>
      </c>
      <c r="H1557" s="171">
        <v>36.1</v>
      </c>
      <c r="M1557" s="29"/>
      <c r="N1557" s="169"/>
      <c r="X1557" s="53"/>
      <c r="AU1557" s="17" t="s">
        <v>86</v>
      </c>
    </row>
    <row r="1558" spans="2:65" s="1" customFormat="1">
      <c r="B1558" s="29"/>
      <c r="D1558" s="145" t="s">
        <v>223</v>
      </c>
      <c r="F1558" s="170" t="s">
        <v>154</v>
      </c>
      <c r="H1558" s="171">
        <v>0</v>
      </c>
      <c r="M1558" s="29"/>
      <c r="N1558" s="169"/>
      <c r="X1558" s="53"/>
      <c r="AU1558" s="17" t="s">
        <v>86</v>
      </c>
    </row>
    <row r="1559" spans="2:65" s="1" customFormat="1">
      <c r="B1559" s="29"/>
      <c r="D1559" s="145" t="s">
        <v>223</v>
      </c>
      <c r="F1559" s="170" t="s">
        <v>1064</v>
      </c>
      <c r="H1559" s="171">
        <v>33.200000000000003</v>
      </c>
      <c r="M1559" s="29"/>
      <c r="N1559" s="169"/>
      <c r="X1559" s="53"/>
      <c r="AU1559" s="17" t="s">
        <v>86</v>
      </c>
    </row>
    <row r="1560" spans="2:65" s="1" customFormat="1">
      <c r="B1560" s="29"/>
      <c r="D1560" s="145" t="s">
        <v>223</v>
      </c>
      <c r="F1560" s="170" t="s">
        <v>158</v>
      </c>
      <c r="H1560" s="171">
        <v>124.45</v>
      </c>
      <c r="M1560" s="29"/>
      <c r="N1560" s="169"/>
      <c r="X1560" s="53"/>
      <c r="AU1560" s="17" t="s">
        <v>86</v>
      </c>
    </row>
    <row r="1561" spans="2:65" s="1" customFormat="1" ht="37.9" customHeight="1">
      <c r="B1561" s="29"/>
      <c r="C1561" s="131" t="s">
        <v>1065</v>
      </c>
      <c r="D1561" s="131" t="s">
        <v>139</v>
      </c>
      <c r="E1561" s="132" t="s">
        <v>1066</v>
      </c>
      <c r="F1561" s="133" t="s">
        <v>1067</v>
      </c>
      <c r="G1561" s="134" t="s">
        <v>142</v>
      </c>
      <c r="H1561" s="135">
        <v>11.369</v>
      </c>
      <c r="I1561" s="136">
        <v>0</v>
      </c>
      <c r="J1561" s="136">
        <v>0</v>
      </c>
      <c r="K1561" s="136">
        <f>ROUND(P1561*H1561,2)</f>
        <v>0</v>
      </c>
      <c r="L1561" s="133" t="s">
        <v>1</v>
      </c>
      <c r="M1561" s="29"/>
      <c r="N1561" s="137" t="s">
        <v>1</v>
      </c>
      <c r="O1561" s="138" t="s">
        <v>39</v>
      </c>
      <c r="P1561" s="139">
        <f>I1561+J1561</f>
        <v>0</v>
      </c>
      <c r="Q1561" s="139">
        <f>ROUND(I1561*H1561,2)</f>
        <v>0</v>
      </c>
      <c r="R1561" s="139">
        <f>ROUND(J1561*H1561,2)</f>
        <v>0</v>
      </c>
      <c r="S1561" s="140">
        <v>0.19</v>
      </c>
      <c r="T1561" s="140">
        <f>S1561*H1561</f>
        <v>2.16011</v>
      </c>
      <c r="U1561" s="140">
        <v>0.1837</v>
      </c>
      <c r="V1561" s="140">
        <f>U1561*H1561</f>
        <v>2.0884852999999999</v>
      </c>
      <c r="W1561" s="140">
        <v>0</v>
      </c>
      <c r="X1561" s="141">
        <f>W1561*H1561</f>
        <v>0</v>
      </c>
      <c r="AR1561" s="142" t="s">
        <v>144</v>
      </c>
      <c r="AT1561" s="142" t="s">
        <v>139</v>
      </c>
      <c r="AU1561" s="142" t="s">
        <v>86</v>
      </c>
      <c r="AY1561" s="17" t="s">
        <v>136</v>
      </c>
      <c r="BE1561" s="143">
        <f>IF(O1561="základní",K1561,0)</f>
        <v>0</v>
      </c>
      <c r="BF1561" s="143">
        <f>IF(O1561="snížená",K1561,0)</f>
        <v>0</v>
      </c>
      <c r="BG1561" s="143">
        <f>IF(O1561="zákl. přenesená",K1561,0)</f>
        <v>0</v>
      </c>
      <c r="BH1561" s="143">
        <f>IF(O1561="sníž. přenesená",K1561,0)</f>
        <v>0</v>
      </c>
      <c r="BI1561" s="143">
        <f>IF(O1561="nulová",K1561,0)</f>
        <v>0</v>
      </c>
      <c r="BJ1561" s="17" t="s">
        <v>84</v>
      </c>
      <c r="BK1561" s="143">
        <f>ROUND(P1561*H1561,2)</f>
        <v>0</v>
      </c>
      <c r="BL1561" s="17" t="s">
        <v>144</v>
      </c>
      <c r="BM1561" s="142" t="s">
        <v>1068</v>
      </c>
    </row>
    <row r="1562" spans="2:65" s="13" customFormat="1">
      <c r="B1562" s="150"/>
      <c r="D1562" s="145" t="s">
        <v>146</v>
      </c>
      <c r="E1562" s="151" t="s">
        <v>1</v>
      </c>
      <c r="F1562" s="152" t="s">
        <v>1069</v>
      </c>
      <c r="H1562" s="153">
        <v>11.369</v>
      </c>
      <c r="M1562" s="150"/>
      <c r="N1562" s="154"/>
      <c r="X1562" s="155"/>
      <c r="AT1562" s="151" t="s">
        <v>146</v>
      </c>
      <c r="AU1562" s="151" t="s">
        <v>86</v>
      </c>
      <c r="AV1562" s="13" t="s">
        <v>86</v>
      </c>
      <c r="AW1562" s="13" t="s">
        <v>5</v>
      </c>
      <c r="AX1562" s="13" t="s">
        <v>76</v>
      </c>
      <c r="AY1562" s="151" t="s">
        <v>136</v>
      </c>
    </row>
    <row r="1563" spans="2:65" s="14" customFormat="1">
      <c r="B1563" s="156"/>
      <c r="D1563" s="145" t="s">
        <v>146</v>
      </c>
      <c r="E1563" s="157" t="s">
        <v>1</v>
      </c>
      <c r="F1563" s="158" t="s">
        <v>158</v>
      </c>
      <c r="H1563" s="159">
        <v>11.369</v>
      </c>
      <c r="M1563" s="156"/>
      <c r="N1563" s="160"/>
      <c r="X1563" s="161"/>
      <c r="AT1563" s="157" t="s">
        <v>146</v>
      </c>
      <c r="AU1563" s="157" t="s">
        <v>86</v>
      </c>
      <c r="AV1563" s="14" t="s">
        <v>144</v>
      </c>
      <c r="AW1563" s="14" t="s">
        <v>5</v>
      </c>
      <c r="AX1563" s="14" t="s">
        <v>84</v>
      </c>
      <c r="AY1563" s="157" t="s">
        <v>136</v>
      </c>
    </row>
    <row r="1564" spans="2:65" s="1" customFormat="1">
      <c r="B1564" s="29"/>
      <c r="D1564" s="145" t="s">
        <v>223</v>
      </c>
      <c r="F1564" s="168" t="s">
        <v>1047</v>
      </c>
      <c r="M1564" s="29"/>
      <c r="N1564" s="169"/>
      <c r="X1564" s="53"/>
      <c r="AU1564" s="17" t="s">
        <v>86</v>
      </c>
    </row>
    <row r="1565" spans="2:65" s="1" customFormat="1">
      <c r="B1565" s="29"/>
      <c r="D1565" s="145" t="s">
        <v>223</v>
      </c>
      <c r="F1565" s="170" t="s">
        <v>733</v>
      </c>
      <c r="H1565" s="171">
        <v>0</v>
      </c>
      <c r="M1565" s="29"/>
      <c r="N1565" s="169"/>
      <c r="X1565" s="53"/>
      <c r="AU1565" s="17" t="s">
        <v>86</v>
      </c>
    </row>
    <row r="1566" spans="2:65" s="1" customFormat="1">
      <c r="B1566" s="29"/>
      <c r="D1566" s="145" t="s">
        <v>223</v>
      </c>
      <c r="F1566" s="170" t="s">
        <v>147</v>
      </c>
      <c r="H1566" s="171">
        <v>0</v>
      </c>
      <c r="M1566" s="29"/>
      <c r="N1566" s="169"/>
      <c r="X1566" s="53"/>
      <c r="AU1566" s="17" t="s">
        <v>86</v>
      </c>
    </row>
    <row r="1567" spans="2:65" s="1" customFormat="1">
      <c r="B1567" s="29"/>
      <c r="D1567" s="145" t="s">
        <v>223</v>
      </c>
      <c r="F1567" s="170" t="s">
        <v>76</v>
      </c>
      <c r="H1567" s="171">
        <v>0</v>
      </c>
      <c r="M1567" s="29"/>
      <c r="N1567" s="169"/>
      <c r="X1567" s="53"/>
      <c r="AU1567" s="17" t="s">
        <v>86</v>
      </c>
    </row>
    <row r="1568" spans="2:65" s="1" customFormat="1">
      <c r="B1568" s="29"/>
      <c r="D1568" s="145" t="s">
        <v>223</v>
      </c>
      <c r="F1568" s="170" t="s">
        <v>150</v>
      </c>
      <c r="H1568" s="171">
        <v>0</v>
      </c>
      <c r="M1568" s="29"/>
      <c r="N1568" s="169"/>
      <c r="X1568" s="53"/>
      <c r="AU1568" s="17" t="s">
        <v>86</v>
      </c>
    </row>
    <row r="1569" spans="2:65" s="1" customFormat="1">
      <c r="B1569" s="29"/>
      <c r="D1569" s="145" t="s">
        <v>223</v>
      </c>
      <c r="F1569" s="170" t="s">
        <v>1048</v>
      </c>
      <c r="H1569" s="171">
        <v>3.1</v>
      </c>
      <c r="M1569" s="29"/>
      <c r="N1569" s="169"/>
      <c r="X1569" s="53"/>
      <c r="AU1569" s="17" t="s">
        <v>86</v>
      </c>
    </row>
    <row r="1570" spans="2:65" s="1" customFormat="1">
      <c r="B1570" s="29"/>
      <c r="D1570" s="145" t="s">
        <v>223</v>
      </c>
      <c r="F1570" s="170" t="s">
        <v>152</v>
      </c>
      <c r="H1570" s="171">
        <v>0</v>
      </c>
      <c r="M1570" s="29"/>
      <c r="N1570" s="169"/>
      <c r="X1570" s="53"/>
      <c r="AU1570" s="17" t="s">
        <v>86</v>
      </c>
    </row>
    <row r="1571" spans="2:65" s="1" customFormat="1">
      <c r="B1571" s="29"/>
      <c r="D1571" s="145" t="s">
        <v>223</v>
      </c>
      <c r="F1571" s="170" t="s">
        <v>1049</v>
      </c>
      <c r="H1571" s="171">
        <v>6.4009999999999998</v>
      </c>
      <c r="M1571" s="29"/>
      <c r="N1571" s="169"/>
      <c r="X1571" s="53"/>
      <c r="AU1571" s="17" t="s">
        <v>86</v>
      </c>
    </row>
    <row r="1572" spans="2:65" s="1" customFormat="1">
      <c r="B1572" s="29"/>
      <c r="D1572" s="145" t="s">
        <v>223</v>
      </c>
      <c r="F1572" s="170" t="s">
        <v>154</v>
      </c>
      <c r="H1572" s="171">
        <v>0</v>
      </c>
      <c r="M1572" s="29"/>
      <c r="N1572" s="169"/>
      <c r="X1572" s="53"/>
      <c r="AU1572" s="17" t="s">
        <v>86</v>
      </c>
    </row>
    <row r="1573" spans="2:65" s="1" customFormat="1">
      <c r="B1573" s="29"/>
      <c r="D1573" s="145" t="s">
        <v>223</v>
      </c>
      <c r="F1573" s="170" t="s">
        <v>1050</v>
      </c>
      <c r="H1573" s="171">
        <v>28.396999999999998</v>
      </c>
      <c r="M1573" s="29"/>
      <c r="N1573" s="169"/>
      <c r="X1573" s="53"/>
      <c r="AU1573" s="17" t="s">
        <v>86</v>
      </c>
    </row>
    <row r="1574" spans="2:65" s="1" customFormat="1">
      <c r="B1574" s="29"/>
      <c r="D1574" s="145" t="s">
        <v>223</v>
      </c>
      <c r="F1574" s="170" t="s">
        <v>158</v>
      </c>
      <c r="H1574" s="171">
        <v>37.898000000000003</v>
      </c>
      <c r="M1574" s="29"/>
      <c r="N1574" s="169"/>
      <c r="X1574" s="53"/>
      <c r="AU1574" s="17" t="s">
        <v>86</v>
      </c>
    </row>
    <row r="1575" spans="2:65" s="1" customFormat="1" ht="44.25" customHeight="1">
      <c r="B1575" s="29"/>
      <c r="C1575" s="131" t="s">
        <v>1070</v>
      </c>
      <c r="D1575" s="131" t="s">
        <v>139</v>
      </c>
      <c r="E1575" s="132" t="s">
        <v>1071</v>
      </c>
      <c r="F1575" s="133" t="s">
        <v>1072</v>
      </c>
      <c r="G1575" s="134" t="s">
        <v>142</v>
      </c>
      <c r="H1575" s="135">
        <v>20.04</v>
      </c>
      <c r="I1575" s="136">
        <v>0</v>
      </c>
      <c r="J1575" s="136">
        <v>0</v>
      </c>
      <c r="K1575" s="136">
        <f>ROUND(P1575*H1575,2)</f>
        <v>0</v>
      </c>
      <c r="L1575" s="133" t="s">
        <v>1</v>
      </c>
      <c r="M1575" s="29"/>
      <c r="N1575" s="137" t="s">
        <v>1</v>
      </c>
      <c r="O1575" s="138" t="s">
        <v>39</v>
      </c>
      <c r="P1575" s="139">
        <f>I1575+J1575</f>
        <v>0</v>
      </c>
      <c r="Q1575" s="139">
        <f>ROUND(I1575*H1575,2)</f>
        <v>0</v>
      </c>
      <c r="R1575" s="139">
        <f>ROUND(J1575*H1575,2)</f>
        <v>0</v>
      </c>
      <c r="S1575" s="140">
        <v>0.67100000000000004</v>
      </c>
      <c r="T1575" s="140">
        <f>S1575*H1575</f>
        <v>13.44684</v>
      </c>
      <c r="U1575" s="140">
        <v>0.18048</v>
      </c>
      <c r="V1575" s="140">
        <f>U1575*H1575</f>
        <v>3.6168191999999997</v>
      </c>
      <c r="W1575" s="140">
        <v>0</v>
      </c>
      <c r="X1575" s="141">
        <f>W1575*H1575</f>
        <v>0</v>
      </c>
      <c r="AR1575" s="142" t="s">
        <v>144</v>
      </c>
      <c r="AT1575" s="142" t="s">
        <v>139</v>
      </c>
      <c r="AU1575" s="142" t="s">
        <v>86</v>
      </c>
      <c r="AY1575" s="17" t="s">
        <v>136</v>
      </c>
      <c r="BE1575" s="143">
        <f>IF(O1575="základní",K1575,0)</f>
        <v>0</v>
      </c>
      <c r="BF1575" s="143">
        <f>IF(O1575="snížená",K1575,0)</f>
        <v>0</v>
      </c>
      <c r="BG1575" s="143">
        <f>IF(O1575="zákl. přenesená",K1575,0)</f>
        <v>0</v>
      </c>
      <c r="BH1575" s="143">
        <f>IF(O1575="sníž. přenesená",K1575,0)</f>
        <v>0</v>
      </c>
      <c r="BI1575" s="143">
        <f>IF(O1575="nulová",K1575,0)</f>
        <v>0</v>
      </c>
      <c r="BJ1575" s="17" t="s">
        <v>84</v>
      </c>
      <c r="BK1575" s="143">
        <f>ROUND(P1575*H1575,2)</f>
        <v>0</v>
      </c>
      <c r="BL1575" s="17" t="s">
        <v>144</v>
      </c>
      <c r="BM1575" s="142" t="s">
        <v>1073</v>
      </c>
    </row>
    <row r="1576" spans="2:65" s="13" customFormat="1">
      <c r="B1576" s="150"/>
      <c r="D1576" s="145" t="s">
        <v>146</v>
      </c>
      <c r="E1576" s="151" t="s">
        <v>1</v>
      </c>
      <c r="F1576" s="152" t="s">
        <v>1074</v>
      </c>
      <c r="H1576" s="153">
        <v>20.04</v>
      </c>
      <c r="M1576" s="150"/>
      <c r="N1576" s="154"/>
      <c r="X1576" s="155"/>
      <c r="AT1576" s="151" t="s">
        <v>146</v>
      </c>
      <c r="AU1576" s="151" t="s">
        <v>86</v>
      </c>
      <c r="AV1576" s="13" t="s">
        <v>86</v>
      </c>
      <c r="AW1576" s="13" t="s">
        <v>5</v>
      </c>
      <c r="AX1576" s="13" t="s">
        <v>76</v>
      </c>
      <c r="AY1576" s="151" t="s">
        <v>136</v>
      </c>
    </row>
    <row r="1577" spans="2:65" s="14" customFormat="1">
      <c r="B1577" s="156"/>
      <c r="D1577" s="145" t="s">
        <v>146</v>
      </c>
      <c r="E1577" s="157" t="s">
        <v>1</v>
      </c>
      <c r="F1577" s="158" t="s">
        <v>158</v>
      </c>
      <c r="H1577" s="159">
        <v>20.04</v>
      </c>
      <c r="M1577" s="156"/>
      <c r="N1577" s="160"/>
      <c r="X1577" s="161"/>
      <c r="AT1577" s="157" t="s">
        <v>146</v>
      </c>
      <c r="AU1577" s="157" t="s">
        <v>86</v>
      </c>
      <c r="AV1577" s="14" t="s">
        <v>144</v>
      </c>
      <c r="AW1577" s="14" t="s">
        <v>5</v>
      </c>
      <c r="AX1577" s="14" t="s">
        <v>84</v>
      </c>
      <c r="AY1577" s="157" t="s">
        <v>136</v>
      </c>
    </row>
    <row r="1578" spans="2:65" s="1" customFormat="1">
      <c r="B1578" s="29"/>
      <c r="D1578" s="145" t="s">
        <v>223</v>
      </c>
      <c r="F1578" s="168" t="s">
        <v>1057</v>
      </c>
      <c r="M1578" s="29"/>
      <c r="N1578" s="169"/>
      <c r="X1578" s="53"/>
      <c r="AU1578" s="17" t="s">
        <v>86</v>
      </c>
    </row>
    <row r="1579" spans="2:65" s="1" customFormat="1">
      <c r="B1579" s="29"/>
      <c r="D1579" s="145" t="s">
        <v>223</v>
      </c>
      <c r="F1579" s="170" t="s">
        <v>733</v>
      </c>
      <c r="H1579" s="171">
        <v>0</v>
      </c>
      <c r="M1579" s="29"/>
      <c r="N1579" s="169"/>
      <c r="X1579" s="53"/>
      <c r="AU1579" s="17" t="s">
        <v>86</v>
      </c>
    </row>
    <row r="1580" spans="2:65" s="1" customFormat="1">
      <c r="B1580" s="29"/>
      <c r="D1580" s="145" t="s">
        <v>223</v>
      </c>
      <c r="F1580" s="170" t="s">
        <v>147</v>
      </c>
      <c r="H1580" s="171">
        <v>0</v>
      </c>
      <c r="M1580" s="29"/>
      <c r="N1580" s="169"/>
      <c r="X1580" s="53"/>
      <c r="AU1580" s="17" t="s">
        <v>86</v>
      </c>
    </row>
    <row r="1581" spans="2:65" s="1" customFormat="1">
      <c r="B1581" s="29"/>
      <c r="D1581" s="145" t="s">
        <v>223</v>
      </c>
      <c r="F1581" s="170" t="s">
        <v>1058</v>
      </c>
      <c r="H1581" s="171">
        <v>22.306000000000001</v>
      </c>
      <c r="M1581" s="29"/>
      <c r="N1581" s="169"/>
      <c r="X1581" s="53"/>
      <c r="AU1581" s="17" t="s">
        <v>86</v>
      </c>
    </row>
    <row r="1582" spans="2:65" s="1" customFormat="1">
      <c r="B1582" s="29"/>
      <c r="D1582" s="145" t="s">
        <v>223</v>
      </c>
      <c r="F1582" s="170" t="s">
        <v>150</v>
      </c>
      <c r="H1582" s="171">
        <v>0</v>
      </c>
      <c r="M1582" s="29"/>
      <c r="N1582" s="169"/>
      <c r="X1582" s="53"/>
      <c r="AU1582" s="17" t="s">
        <v>86</v>
      </c>
    </row>
    <row r="1583" spans="2:65" s="1" customFormat="1">
      <c r="B1583" s="29"/>
      <c r="D1583" s="145" t="s">
        <v>223</v>
      </c>
      <c r="F1583" s="170" t="s">
        <v>968</v>
      </c>
      <c r="H1583" s="171">
        <v>36.479999999999997</v>
      </c>
      <c r="M1583" s="29"/>
      <c r="N1583" s="169"/>
      <c r="X1583" s="53"/>
      <c r="AU1583" s="17" t="s">
        <v>86</v>
      </c>
    </row>
    <row r="1584" spans="2:65" s="1" customFormat="1">
      <c r="B1584" s="29"/>
      <c r="D1584" s="145" t="s">
        <v>223</v>
      </c>
      <c r="F1584" s="170" t="s">
        <v>152</v>
      </c>
      <c r="H1584" s="171">
        <v>0</v>
      </c>
      <c r="M1584" s="29"/>
      <c r="N1584" s="169"/>
      <c r="X1584" s="53"/>
      <c r="AU1584" s="17" t="s">
        <v>86</v>
      </c>
    </row>
    <row r="1585" spans="2:65" s="1" customFormat="1">
      <c r="B1585" s="29"/>
      <c r="D1585" s="145" t="s">
        <v>223</v>
      </c>
      <c r="F1585" s="170" t="s">
        <v>76</v>
      </c>
      <c r="H1585" s="171">
        <v>0</v>
      </c>
      <c r="M1585" s="29"/>
      <c r="N1585" s="169"/>
      <c r="X1585" s="53"/>
      <c r="AU1585" s="17" t="s">
        <v>86</v>
      </c>
    </row>
    <row r="1586" spans="2:65" s="1" customFormat="1">
      <c r="B1586" s="29"/>
      <c r="D1586" s="145" t="s">
        <v>223</v>
      </c>
      <c r="F1586" s="170" t="s">
        <v>154</v>
      </c>
      <c r="H1586" s="171">
        <v>0</v>
      </c>
      <c r="M1586" s="29"/>
      <c r="N1586" s="169"/>
      <c r="X1586" s="53"/>
      <c r="AU1586" s="17" t="s">
        <v>86</v>
      </c>
    </row>
    <row r="1587" spans="2:65" s="1" customFormat="1">
      <c r="B1587" s="29"/>
      <c r="D1587" s="145" t="s">
        <v>223</v>
      </c>
      <c r="F1587" s="170" t="s">
        <v>1059</v>
      </c>
      <c r="H1587" s="171">
        <v>5.86</v>
      </c>
      <c r="M1587" s="29"/>
      <c r="N1587" s="169"/>
      <c r="X1587" s="53"/>
      <c r="AU1587" s="17" t="s">
        <v>86</v>
      </c>
    </row>
    <row r="1588" spans="2:65" s="1" customFormat="1">
      <c r="B1588" s="29"/>
      <c r="D1588" s="145" t="s">
        <v>223</v>
      </c>
      <c r="F1588" s="170" t="s">
        <v>158</v>
      </c>
      <c r="H1588" s="171">
        <v>64.646000000000001</v>
      </c>
      <c r="M1588" s="29"/>
      <c r="N1588" s="169"/>
      <c r="X1588" s="53"/>
      <c r="AU1588" s="17" t="s">
        <v>86</v>
      </c>
    </row>
    <row r="1589" spans="2:65" s="1" customFormat="1" ht="66.75" customHeight="1">
      <c r="B1589" s="29"/>
      <c r="C1589" s="131" t="s">
        <v>1075</v>
      </c>
      <c r="D1589" s="131" t="s">
        <v>139</v>
      </c>
      <c r="E1589" s="132" t="s">
        <v>1076</v>
      </c>
      <c r="F1589" s="133" t="s">
        <v>1077</v>
      </c>
      <c r="G1589" s="134" t="s">
        <v>286</v>
      </c>
      <c r="H1589" s="135">
        <v>29.196000000000002</v>
      </c>
      <c r="I1589" s="136">
        <v>0</v>
      </c>
      <c r="J1589" s="136">
        <v>0</v>
      </c>
      <c r="K1589" s="136">
        <f>ROUND(P1589*H1589,2)</f>
        <v>0</v>
      </c>
      <c r="L1589" s="133" t="s">
        <v>1</v>
      </c>
      <c r="M1589" s="29"/>
      <c r="N1589" s="137" t="s">
        <v>1</v>
      </c>
      <c r="O1589" s="138" t="s">
        <v>39</v>
      </c>
      <c r="P1589" s="139">
        <f>I1589+J1589</f>
        <v>0</v>
      </c>
      <c r="Q1589" s="139">
        <f>ROUND(I1589*H1589,2)</f>
        <v>0</v>
      </c>
      <c r="R1589" s="139">
        <f>ROUND(J1589*H1589,2)</f>
        <v>0</v>
      </c>
      <c r="S1589" s="140">
        <v>0</v>
      </c>
      <c r="T1589" s="140">
        <f>S1589*H1589</f>
        <v>0</v>
      </c>
      <c r="U1589" s="140">
        <v>0</v>
      </c>
      <c r="V1589" s="140">
        <f>U1589*H1589</f>
        <v>0</v>
      </c>
      <c r="W1589" s="140">
        <v>0</v>
      </c>
      <c r="X1589" s="141">
        <f>W1589*H1589</f>
        <v>0</v>
      </c>
      <c r="AR1589" s="142" t="s">
        <v>144</v>
      </c>
      <c r="AT1589" s="142" t="s">
        <v>139</v>
      </c>
      <c r="AU1589" s="142" t="s">
        <v>86</v>
      </c>
      <c r="AY1589" s="17" t="s">
        <v>136</v>
      </c>
      <c r="BE1589" s="143">
        <f>IF(O1589="základní",K1589,0)</f>
        <v>0</v>
      </c>
      <c r="BF1589" s="143">
        <f>IF(O1589="snížená",K1589,0)</f>
        <v>0</v>
      </c>
      <c r="BG1589" s="143">
        <f>IF(O1589="zákl. přenesená",K1589,0)</f>
        <v>0</v>
      </c>
      <c r="BH1589" s="143">
        <f>IF(O1589="sníž. přenesená",K1589,0)</f>
        <v>0</v>
      </c>
      <c r="BI1589" s="143">
        <f>IF(O1589="nulová",K1589,0)</f>
        <v>0</v>
      </c>
      <c r="BJ1589" s="17" t="s">
        <v>84</v>
      </c>
      <c r="BK1589" s="143">
        <f>ROUND(P1589*H1589,2)</f>
        <v>0</v>
      </c>
      <c r="BL1589" s="17" t="s">
        <v>144</v>
      </c>
      <c r="BM1589" s="142" t="s">
        <v>1078</v>
      </c>
    </row>
    <row r="1590" spans="2:65" s="13" customFormat="1">
      <c r="B1590" s="150"/>
      <c r="D1590" s="145" t="s">
        <v>146</v>
      </c>
      <c r="E1590" s="151" t="s">
        <v>1</v>
      </c>
      <c r="F1590" s="152" t="s">
        <v>691</v>
      </c>
      <c r="H1590" s="153">
        <v>29.196000000000002</v>
      </c>
      <c r="M1590" s="150"/>
      <c r="N1590" s="154"/>
      <c r="X1590" s="155"/>
      <c r="AT1590" s="151" t="s">
        <v>146</v>
      </c>
      <c r="AU1590" s="151" t="s">
        <v>86</v>
      </c>
      <c r="AV1590" s="13" t="s">
        <v>86</v>
      </c>
      <c r="AW1590" s="13" t="s">
        <v>5</v>
      </c>
      <c r="AX1590" s="13" t="s">
        <v>76</v>
      </c>
      <c r="AY1590" s="151" t="s">
        <v>136</v>
      </c>
    </row>
    <row r="1591" spans="2:65" s="14" customFormat="1">
      <c r="B1591" s="156"/>
      <c r="D1591" s="145" t="s">
        <v>146</v>
      </c>
      <c r="E1591" s="157" t="s">
        <v>1</v>
      </c>
      <c r="F1591" s="158" t="s">
        <v>158</v>
      </c>
      <c r="H1591" s="159">
        <v>29.196000000000002</v>
      </c>
      <c r="M1591" s="156"/>
      <c r="N1591" s="160"/>
      <c r="X1591" s="161"/>
      <c r="AT1591" s="157" t="s">
        <v>146</v>
      </c>
      <c r="AU1591" s="157" t="s">
        <v>86</v>
      </c>
      <c r="AV1591" s="14" t="s">
        <v>144</v>
      </c>
      <c r="AW1591" s="14" t="s">
        <v>5</v>
      </c>
      <c r="AX1591" s="14" t="s">
        <v>84</v>
      </c>
      <c r="AY1591" s="157" t="s">
        <v>136</v>
      </c>
    </row>
    <row r="1592" spans="2:65" s="1" customFormat="1">
      <c r="B1592" s="29"/>
      <c r="D1592" s="145" t="s">
        <v>223</v>
      </c>
      <c r="F1592" s="168" t="s">
        <v>809</v>
      </c>
      <c r="M1592" s="29"/>
      <c r="N1592" s="169"/>
      <c r="X1592" s="53"/>
      <c r="AU1592" s="17" t="s">
        <v>86</v>
      </c>
    </row>
    <row r="1593" spans="2:65" s="1" customFormat="1">
      <c r="B1593" s="29"/>
      <c r="D1593" s="145" t="s">
        <v>223</v>
      </c>
      <c r="F1593" s="170" t="s">
        <v>733</v>
      </c>
      <c r="H1593" s="171">
        <v>0</v>
      </c>
      <c r="M1593" s="29"/>
      <c r="N1593" s="169"/>
      <c r="X1593" s="53"/>
      <c r="AU1593" s="17" t="s">
        <v>86</v>
      </c>
    </row>
    <row r="1594" spans="2:65" s="1" customFormat="1">
      <c r="B1594" s="29"/>
      <c r="D1594" s="145" t="s">
        <v>223</v>
      </c>
      <c r="F1594" s="170" t="s">
        <v>147</v>
      </c>
      <c r="H1594" s="171">
        <v>0</v>
      </c>
      <c r="M1594" s="29"/>
      <c r="N1594" s="169"/>
      <c r="X1594" s="53"/>
      <c r="AU1594" s="17" t="s">
        <v>86</v>
      </c>
    </row>
    <row r="1595" spans="2:65" s="1" customFormat="1">
      <c r="B1595" s="29"/>
      <c r="D1595" s="145" t="s">
        <v>223</v>
      </c>
      <c r="F1595" s="170" t="s">
        <v>76</v>
      </c>
      <c r="H1595" s="171">
        <v>0</v>
      </c>
      <c r="M1595" s="29"/>
      <c r="N1595" s="169"/>
      <c r="X1595" s="53"/>
      <c r="AU1595" s="17" t="s">
        <v>86</v>
      </c>
    </row>
    <row r="1596" spans="2:65" s="1" customFormat="1">
      <c r="B1596" s="29"/>
      <c r="D1596" s="145" t="s">
        <v>223</v>
      </c>
      <c r="F1596" s="170" t="s">
        <v>150</v>
      </c>
      <c r="H1596" s="171">
        <v>0</v>
      </c>
      <c r="M1596" s="29"/>
      <c r="N1596" s="169"/>
      <c r="X1596" s="53"/>
      <c r="AU1596" s="17" t="s">
        <v>86</v>
      </c>
    </row>
    <row r="1597" spans="2:65" s="1" customFormat="1">
      <c r="B1597" s="29"/>
      <c r="D1597" s="145" t="s">
        <v>223</v>
      </c>
      <c r="F1597" s="170" t="s">
        <v>76</v>
      </c>
      <c r="H1597" s="171">
        <v>0</v>
      </c>
      <c r="M1597" s="29"/>
      <c r="N1597" s="169"/>
      <c r="X1597" s="53"/>
      <c r="AU1597" s="17" t="s">
        <v>86</v>
      </c>
    </row>
    <row r="1598" spans="2:65" s="1" customFormat="1">
      <c r="B1598" s="29"/>
      <c r="D1598" s="145" t="s">
        <v>223</v>
      </c>
      <c r="F1598" s="170" t="s">
        <v>152</v>
      </c>
      <c r="H1598" s="171">
        <v>0</v>
      </c>
      <c r="M1598" s="29"/>
      <c r="N1598" s="169"/>
      <c r="X1598" s="53"/>
      <c r="AU1598" s="17" t="s">
        <v>86</v>
      </c>
    </row>
    <row r="1599" spans="2:65" s="1" customFormat="1">
      <c r="B1599" s="29"/>
      <c r="D1599" s="145" t="s">
        <v>223</v>
      </c>
      <c r="F1599" s="170" t="s">
        <v>693</v>
      </c>
      <c r="H1599" s="171">
        <v>29.196000000000002</v>
      </c>
      <c r="M1599" s="29"/>
      <c r="N1599" s="169"/>
      <c r="X1599" s="53"/>
      <c r="AU1599" s="17" t="s">
        <v>86</v>
      </c>
    </row>
    <row r="1600" spans="2:65" s="1" customFormat="1">
      <c r="B1600" s="29"/>
      <c r="D1600" s="145" t="s">
        <v>223</v>
      </c>
      <c r="F1600" s="170" t="s">
        <v>154</v>
      </c>
      <c r="H1600" s="171">
        <v>0</v>
      </c>
      <c r="M1600" s="29"/>
      <c r="N1600" s="169"/>
      <c r="X1600" s="53"/>
      <c r="AU1600" s="17" t="s">
        <v>86</v>
      </c>
    </row>
    <row r="1601" spans="2:65" s="1" customFormat="1">
      <c r="B1601" s="29"/>
      <c r="D1601" s="145" t="s">
        <v>223</v>
      </c>
      <c r="F1601" s="170" t="s">
        <v>76</v>
      </c>
      <c r="H1601" s="171">
        <v>0</v>
      </c>
      <c r="M1601" s="29"/>
      <c r="N1601" s="169"/>
      <c r="X1601" s="53"/>
      <c r="AU1601" s="17" t="s">
        <v>86</v>
      </c>
    </row>
    <row r="1602" spans="2:65" s="1" customFormat="1">
      <c r="B1602" s="29"/>
      <c r="D1602" s="145" t="s">
        <v>223</v>
      </c>
      <c r="F1602" s="170" t="s">
        <v>158</v>
      </c>
      <c r="H1602" s="171">
        <v>29.196000000000002</v>
      </c>
      <c r="M1602" s="29"/>
      <c r="N1602" s="169"/>
      <c r="X1602" s="53"/>
      <c r="AU1602" s="17" t="s">
        <v>86</v>
      </c>
    </row>
    <row r="1603" spans="2:65" s="11" customFormat="1" ht="22.9" customHeight="1">
      <c r="B1603" s="119"/>
      <c r="D1603" s="120" t="s">
        <v>75</v>
      </c>
      <c r="E1603" s="129" t="s">
        <v>137</v>
      </c>
      <c r="F1603" s="129" t="s">
        <v>138</v>
      </c>
      <c r="K1603" s="130">
        <f>BK1603</f>
        <v>0</v>
      </c>
      <c r="M1603" s="119"/>
      <c r="N1603" s="123"/>
      <c r="Q1603" s="124">
        <f>SUM(Q1604:Q1635)</f>
        <v>0</v>
      </c>
      <c r="R1603" s="124">
        <f>SUM(R1604:R1635)</f>
        <v>0</v>
      </c>
      <c r="T1603" s="125">
        <f>SUM(T1604:T1635)</f>
        <v>3.297126</v>
      </c>
      <c r="V1603" s="125">
        <f>SUM(V1604:V1635)</f>
        <v>4.017192E-2</v>
      </c>
      <c r="X1603" s="126">
        <f>SUM(X1604:X1635)</f>
        <v>0</v>
      </c>
      <c r="AR1603" s="120" t="s">
        <v>84</v>
      </c>
      <c r="AT1603" s="127" t="s">
        <v>75</v>
      </c>
      <c r="AU1603" s="127" t="s">
        <v>84</v>
      </c>
      <c r="AY1603" s="120" t="s">
        <v>136</v>
      </c>
      <c r="BK1603" s="128">
        <f>SUM(BK1604:BK1635)</f>
        <v>0</v>
      </c>
    </row>
    <row r="1604" spans="2:65" s="1" customFormat="1" ht="24.2" customHeight="1">
      <c r="B1604" s="29"/>
      <c r="C1604" s="131" t="s">
        <v>1079</v>
      </c>
      <c r="D1604" s="131" t="s">
        <v>139</v>
      </c>
      <c r="E1604" s="132" t="s">
        <v>1080</v>
      </c>
      <c r="F1604" s="133" t="s">
        <v>1081</v>
      </c>
      <c r="G1604" s="134" t="s">
        <v>286</v>
      </c>
      <c r="H1604" s="135">
        <v>37.898000000000003</v>
      </c>
      <c r="I1604" s="136">
        <v>0</v>
      </c>
      <c r="J1604" s="136">
        <v>0</v>
      </c>
      <c r="K1604" s="136">
        <f>ROUND(P1604*H1604,2)</f>
        <v>0</v>
      </c>
      <c r="L1604" s="133" t="s">
        <v>143</v>
      </c>
      <c r="M1604" s="29"/>
      <c r="N1604" s="137" t="s">
        <v>1</v>
      </c>
      <c r="O1604" s="138" t="s">
        <v>39</v>
      </c>
      <c r="P1604" s="139">
        <f>I1604+J1604</f>
        <v>0</v>
      </c>
      <c r="Q1604" s="139">
        <f>ROUND(I1604*H1604,2)</f>
        <v>0</v>
      </c>
      <c r="R1604" s="139">
        <f>ROUND(J1604*H1604,2)</f>
        <v>0</v>
      </c>
      <c r="S1604" s="140">
        <v>8.6999999999999994E-2</v>
      </c>
      <c r="T1604" s="140">
        <f>S1604*H1604</f>
        <v>3.297126</v>
      </c>
      <c r="U1604" s="140">
        <v>4.0000000000000003E-5</v>
      </c>
      <c r="V1604" s="140">
        <f>U1604*H1604</f>
        <v>1.5159200000000002E-3</v>
      </c>
      <c r="W1604" s="140">
        <v>0</v>
      </c>
      <c r="X1604" s="141">
        <f>W1604*H1604</f>
        <v>0</v>
      </c>
      <c r="AR1604" s="142" t="s">
        <v>144</v>
      </c>
      <c r="AT1604" s="142" t="s">
        <v>139</v>
      </c>
      <c r="AU1604" s="142" t="s">
        <v>86</v>
      </c>
      <c r="AY1604" s="17" t="s">
        <v>136</v>
      </c>
      <c r="BE1604" s="143">
        <f>IF(O1604="základní",K1604,0)</f>
        <v>0</v>
      </c>
      <c r="BF1604" s="143">
        <f>IF(O1604="snížená",K1604,0)</f>
        <v>0</v>
      </c>
      <c r="BG1604" s="143">
        <f>IF(O1604="zákl. přenesená",K1604,0)</f>
        <v>0</v>
      </c>
      <c r="BH1604" s="143">
        <f>IF(O1604="sníž. přenesená",K1604,0)</f>
        <v>0</v>
      </c>
      <c r="BI1604" s="143">
        <f>IF(O1604="nulová",K1604,0)</f>
        <v>0</v>
      </c>
      <c r="BJ1604" s="17" t="s">
        <v>84</v>
      </c>
      <c r="BK1604" s="143">
        <f>ROUND(P1604*H1604,2)</f>
        <v>0</v>
      </c>
      <c r="BL1604" s="17" t="s">
        <v>144</v>
      </c>
      <c r="BM1604" s="142" t="s">
        <v>1082</v>
      </c>
    </row>
    <row r="1605" spans="2:65" s="13" customFormat="1">
      <c r="B1605" s="150"/>
      <c r="D1605" s="145" t="s">
        <v>146</v>
      </c>
      <c r="E1605" s="151" t="s">
        <v>1</v>
      </c>
      <c r="F1605" s="152" t="s">
        <v>679</v>
      </c>
      <c r="H1605" s="153">
        <v>37.898000000000003</v>
      </c>
      <c r="M1605" s="150"/>
      <c r="N1605" s="154"/>
      <c r="X1605" s="155"/>
      <c r="AT1605" s="151" t="s">
        <v>146</v>
      </c>
      <c r="AU1605" s="151" t="s">
        <v>86</v>
      </c>
      <c r="AV1605" s="13" t="s">
        <v>86</v>
      </c>
      <c r="AW1605" s="13" t="s">
        <v>5</v>
      </c>
      <c r="AX1605" s="13" t="s">
        <v>76</v>
      </c>
      <c r="AY1605" s="151" t="s">
        <v>136</v>
      </c>
    </row>
    <row r="1606" spans="2:65" s="14" customFormat="1">
      <c r="B1606" s="156"/>
      <c r="D1606" s="145" t="s">
        <v>146</v>
      </c>
      <c r="E1606" s="157" t="s">
        <v>1</v>
      </c>
      <c r="F1606" s="158" t="s">
        <v>158</v>
      </c>
      <c r="H1606" s="159">
        <v>37.898000000000003</v>
      </c>
      <c r="M1606" s="156"/>
      <c r="N1606" s="160"/>
      <c r="X1606" s="161"/>
      <c r="AT1606" s="157" t="s">
        <v>146</v>
      </c>
      <c r="AU1606" s="157" t="s">
        <v>86</v>
      </c>
      <c r="AV1606" s="14" t="s">
        <v>144</v>
      </c>
      <c r="AW1606" s="14" t="s">
        <v>5</v>
      </c>
      <c r="AX1606" s="14" t="s">
        <v>84</v>
      </c>
      <c r="AY1606" s="157" t="s">
        <v>136</v>
      </c>
    </row>
    <row r="1607" spans="2:65" s="1" customFormat="1">
      <c r="B1607" s="29"/>
      <c r="D1607" s="145" t="s">
        <v>223</v>
      </c>
      <c r="F1607" s="168" t="s">
        <v>1047</v>
      </c>
      <c r="M1607" s="29"/>
      <c r="N1607" s="169"/>
      <c r="X1607" s="53"/>
      <c r="AU1607" s="17" t="s">
        <v>86</v>
      </c>
    </row>
    <row r="1608" spans="2:65" s="1" customFormat="1">
      <c r="B1608" s="29"/>
      <c r="D1608" s="145" t="s">
        <v>223</v>
      </c>
      <c r="F1608" s="170" t="s">
        <v>733</v>
      </c>
      <c r="H1608" s="171">
        <v>0</v>
      </c>
      <c r="M1608" s="29"/>
      <c r="N1608" s="169"/>
      <c r="X1608" s="53"/>
      <c r="AU1608" s="17" t="s">
        <v>86</v>
      </c>
    </row>
    <row r="1609" spans="2:65" s="1" customFormat="1">
      <c r="B1609" s="29"/>
      <c r="D1609" s="145" t="s">
        <v>223</v>
      </c>
      <c r="F1609" s="170" t="s">
        <v>147</v>
      </c>
      <c r="H1609" s="171">
        <v>0</v>
      </c>
      <c r="M1609" s="29"/>
      <c r="N1609" s="169"/>
      <c r="X1609" s="53"/>
      <c r="AU1609" s="17" t="s">
        <v>86</v>
      </c>
    </row>
    <row r="1610" spans="2:65" s="1" customFormat="1">
      <c r="B1610" s="29"/>
      <c r="D1610" s="145" t="s">
        <v>223</v>
      </c>
      <c r="F1610" s="170" t="s">
        <v>76</v>
      </c>
      <c r="H1610" s="171">
        <v>0</v>
      </c>
      <c r="M1610" s="29"/>
      <c r="N1610" s="169"/>
      <c r="X1610" s="53"/>
      <c r="AU1610" s="17" t="s">
        <v>86</v>
      </c>
    </row>
    <row r="1611" spans="2:65" s="1" customFormat="1">
      <c r="B1611" s="29"/>
      <c r="D1611" s="145" t="s">
        <v>223</v>
      </c>
      <c r="F1611" s="170" t="s">
        <v>150</v>
      </c>
      <c r="H1611" s="171">
        <v>0</v>
      </c>
      <c r="M1611" s="29"/>
      <c r="N1611" s="169"/>
      <c r="X1611" s="53"/>
      <c r="AU1611" s="17" t="s">
        <v>86</v>
      </c>
    </row>
    <row r="1612" spans="2:65" s="1" customFormat="1">
      <c r="B1612" s="29"/>
      <c r="D1612" s="145" t="s">
        <v>223</v>
      </c>
      <c r="F1612" s="170" t="s">
        <v>1048</v>
      </c>
      <c r="H1612" s="171">
        <v>3.1</v>
      </c>
      <c r="M1612" s="29"/>
      <c r="N1612" s="169"/>
      <c r="X1612" s="53"/>
      <c r="AU1612" s="17" t="s">
        <v>86</v>
      </c>
    </row>
    <row r="1613" spans="2:65" s="1" customFormat="1">
      <c r="B1613" s="29"/>
      <c r="D1613" s="145" t="s">
        <v>223</v>
      </c>
      <c r="F1613" s="170" t="s">
        <v>152</v>
      </c>
      <c r="H1613" s="171">
        <v>0</v>
      </c>
      <c r="M1613" s="29"/>
      <c r="N1613" s="169"/>
      <c r="X1613" s="53"/>
      <c r="AU1613" s="17" t="s">
        <v>86</v>
      </c>
    </row>
    <row r="1614" spans="2:65" s="1" customFormat="1">
      <c r="B1614" s="29"/>
      <c r="D1614" s="145" t="s">
        <v>223</v>
      </c>
      <c r="F1614" s="170" t="s">
        <v>1049</v>
      </c>
      <c r="H1614" s="171">
        <v>6.4009999999999998</v>
      </c>
      <c r="M1614" s="29"/>
      <c r="N1614" s="169"/>
      <c r="X1614" s="53"/>
      <c r="AU1614" s="17" t="s">
        <v>86</v>
      </c>
    </row>
    <row r="1615" spans="2:65" s="1" customFormat="1">
      <c r="B1615" s="29"/>
      <c r="D1615" s="145" t="s">
        <v>223</v>
      </c>
      <c r="F1615" s="170" t="s">
        <v>154</v>
      </c>
      <c r="H1615" s="171">
        <v>0</v>
      </c>
      <c r="M1615" s="29"/>
      <c r="N1615" s="169"/>
      <c r="X1615" s="53"/>
      <c r="AU1615" s="17" t="s">
        <v>86</v>
      </c>
    </row>
    <row r="1616" spans="2:65" s="1" customFormat="1">
      <c r="B1616" s="29"/>
      <c r="D1616" s="145" t="s">
        <v>223</v>
      </c>
      <c r="F1616" s="170" t="s">
        <v>1050</v>
      </c>
      <c r="H1616" s="171">
        <v>28.396999999999998</v>
      </c>
      <c r="M1616" s="29"/>
      <c r="N1616" s="169"/>
      <c r="X1616" s="53"/>
      <c r="AU1616" s="17" t="s">
        <v>86</v>
      </c>
    </row>
    <row r="1617" spans="2:65" s="1" customFormat="1">
      <c r="B1617" s="29"/>
      <c r="D1617" s="145" t="s">
        <v>223</v>
      </c>
      <c r="F1617" s="170" t="s">
        <v>158</v>
      </c>
      <c r="H1617" s="171">
        <v>37.898000000000003</v>
      </c>
      <c r="M1617" s="29"/>
      <c r="N1617" s="169"/>
      <c r="X1617" s="53"/>
      <c r="AU1617" s="17" t="s">
        <v>86</v>
      </c>
    </row>
    <row r="1618" spans="2:65" s="1" customFormat="1" ht="16.5" customHeight="1">
      <c r="B1618" s="29"/>
      <c r="C1618" s="181" t="s">
        <v>1083</v>
      </c>
      <c r="D1618" s="181" t="s">
        <v>494</v>
      </c>
      <c r="E1618" s="182" t="s">
        <v>1084</v>
      </c>
      <c r="F1618" s="183" t="s">
        <v>1085</v>
      </c>
      <c r="G1618" s="184" t="s">
        <v>286</v>
      </c>
      <c r="H1618" s="185">
        <v>38.655999999999999</v>
      </c>
      <c r="I1618" s="186">
        <v>0</v>
      </c>
      <c r="J1618" s="187"/>
      <c r="K1618" s="186">
        <f>ROUND(P1618*H1618,2)</f>
        <v>0</v>
      </c>
      <c r="L1618" s="183" t="s">
        <v>1</v>
      </c>
      <c r="M1618" s="188"/>
      <c r="N1618" s="189" t="s">
        <v>1</v>
      </c>
      <c r="O1618" s="138" t="s">
        <v>39</v>
      </c>
      <c r="P1618" s="139">
        <f>I1618+J1618</f>
        <v>0</v>
      </c>
      <c r="Q1618" s="139">
        <f>ROUND(I1618*H1618,2)</f>
        <v>0</v>
      </c>
      <c r="R1618" s="139">
        <f>ROUND(J1618*H1618,2)</f>
        <v>0</v>
      </c>
      <c r="S1618" s="140">
        <v>0</v>
      </c>
      <c r="T1618" s="140">
        <f>S1618*H1618</f>
        <v>0</v>
      </c>
      <c r="U1618" s="140">
        <v>1E-3</v>
      </c>
      <c r="V1618" s="140">
        <f>U1618*H1618</f>
        <v>3.8656000000000003E-2</v>
      </c>
      <c r="W1618" s="140">
        <v>0</v>
      </c>
      <c r="X1618" s="141">
        <f>W1618*H1618</f>
        <v>0</v>
      </c>
      <c r="AR1618" s="142" t="s">
        <v>306</v>
      </c>
      <c r="AT1618" s="142" t="s">
        <v>494</v>
      </c>
      <c r="AU1618" s="142" t="s">
        <v>86</v>
      </c>
      <c r="AY1618" s="17" t="s">
        <v>136</v>
      </c>
      <c r="BE1618" s="143">
        <f>IF(O1618="základní",K1618,0)</f>
        <v>0</v>
      </c>
      <c r="BF1618" s="143">
        <f>IF(O1618="snížená",K1618,0)</f>
        <v>0</v>
      </c>
      <c r="BG1618" s="143">
        <f>IF(O1618="zákl. přenesená",K1618,0)</f>
        <v>0</v>
      </c>
      <c r="BH1618" s="143">
        <f>IF(O1618="sníž. přenesená",K1618,0)</f>
        <v>0</v>
      </c>
      <c r="BI1618" s="143">
        <f>IF(O1618="nulová",K1618,0)</f>
        <v>0</v>
      </c>
      <c r="BJ1618" s="17" t="s">
        <v>84</v>
      </c>
      <c r="BK1618" s="143">
        <f>ROUND(P1618*H1618,2)</f>
        <v>0</v>
      </c>
      <c r="BL1618" s="17" t="s">
        <v>144</v>
      </c>
      <c r="BM1618" s="142" t="s">
        <v>1086</v>
      </c>
    </row>
    <row r="1619" spans="2:65" s="13" customFormat="1">
      <c r="B1619" s="150"/>
      <c r="D1619" s="145" t="s">
        <v>146</v>
      </c>
      <c r="E1619" s="151" t="s">
        <v>1</v>
      </c>
      <c r="F1619" s="152" t="s">
        <v>679</v>
      </c>
      <c r="H1619" s="153">
        <v>37.898000000000003</v>
      </c>
      <c r="M1619" s="150"/>
      <c r="N1619" s="154"/>
      <c r="X1619" s="155"/>
      <c r="AT1619" s="151" t="s">
        <v>146</v>
      </c>
      <c r="AU1619" s="151" t="s">
        <v>86</v>
      </c>
      <c r="AV1619" s="13" t="s">
        <v>86</v>
      </c>
      <c r="AW1619" s="13" t="s">
        <v>5</v>
      </c>
      <c r="AX1619" s="13" t="s">
        <v>76</v>
      </c>
      <c r="AY1619" s="151" t="s">
        <v>136</v>
      </c>
    </row>
    <row r="1620" spans="2:65" s="14" customFormat="1">
      <c r="B1620" s="156"/>
      <c r="D1620" s="145" t="s">
        <v>146</v>
      </c>
      <c r="E1620" s="157" t="s">
        <v>1</v>
      </c>
      <c r="F1620" s="158" t="s">
        <v>158</v>
      </c>
      <c r="H1620" s="159">
        <v>37.898000000000003</v>
      </c>
      <c r="M1620" s="156"/>
      <c r="N1620" s="160"/>
      <c r="X1620" s="161"/>
      <c r="AT1620" s="157" t="s">
        <v>146</v>
      </c>
      <c r="AU1620" s="157" t="s">
        <v>86</v>
      </c>
      <c r="AV1620" s="14" t="s">
        <v>144</v>
      </c>
      <c r="AW1620" s="14" t="s">
        <v>5</v>
      </c>
      <c r="AX1620" s="14" t="s">
        <v>84</v>
      </c>
      <c r="AY1620" s="157" t="s">
        <v>136</v>
      </c>
    </row>
    <row r="1621" spans="2:65" s="1" customFormat="1">
      <c r="B1621" s="29"/>
      <c r="D1621" s="145" t="s">
        <v>223</v>
      </c>
      <c r="F1621" s="168" t="s">
        <v>1047</v>
      </c>
      <c r="M1621" s="29"/>
      <c r="N1621" s="169"/>
      <c r="X1621" s="53"/>
      <c r="AU1621" s="17" t="s">
        <v>86</v>
      </c>
    </row>
    <row r="1622" spans="2:65" s="1" customFormat="1">
      <c r="B1622" s="29"/>
      <c r="D1622" s="145" t="s">
        <v>223</v>
      </c>
      <c r="F1622" s="170" t="s">
        <v>733</v>
      </c>
      <c r="H1622" s="171">
        <v>0</v>
      </c>
      <c r="M1622" s="29"/>
      <c r="N1622" s="169"/>
      <c r="X1622" s="53"/>
      <c r="AU1622" s="17" t="s">
        <v>86</v>
      </c>
    </row>
    <row r="1623" spans="2:65" s="1" customFormat="1">
      <c r="B1623" s="29"/>
      <c r="D1623" s="145" t="s">
        <v>223</v>
      </c>
      <c r="F1623" s="170" t="s">
        <v>147</v>
      </c>
      <c r="H1623" s="171">
        <v>0</v>
      </c>
      <c r="M1623" s="29"/>
      <c r="N1623" s="169"/>
      <c r="X1623" s="53"/>
      <c r="AU1623" s="17" t="s">
        <v>86</v>
      </c>
    </row>
    <row r="1624" spans="2:65" s="1" customFormat="1">
      <c r="B1624" s="29"/>
      <c r="D1624" s="145" t="s">
        <v>223</v>
      </c>
      <c r="F1624" s="170" t="s">
        <v>76</v>
      </c>
      <c r="H1624" s="171">
        <v>0</v>
      </c>
      <c r="M1624" s="29"/>
      <c r="N1624" s="169"/>
      <c r="X1624" s="53"/>
      <c r="AU1624" s="17" t="s">
        <v>86</v>
      </c>
    </row>
    <row r="1625" spans="2:65" s="1" customFormat="1">
      <c r="B1625" s="29"/>
      <c r="D1625" s="145" t="s">
        <v>223</v>
      </c>
      <c r="F1625" s="170" t="s">
        <v>150</v>
      </c>
      <c r="H1625" s="171">
        <v>0</v>
      </c>
      <c r="M1625" s="29"/>
      <c r="N1625" s="169"/>
      <c r="X1625" s="53"/>
      <c r="AU1625" s="17" t="s">
        <v>86</v>
      </c>
    </row>
    <row r="1626" spans="2:65" s="1" customFormat="1">
      <c r="B1626" s="29"/>
      <c r="D1626" s="145" t="s">
        <v>223</v>
      </c>
      <c r="F1626" s="170" t="s">
        <v>1048</v>
      </c>
      <c r="H1626" s="171">
        <v>3.1</v>
      </c>
      <c r="M1626" s="29"/>
      <c r="N1626" s="169"/>
      <c r="X1626" s="53"/>
      <c r="AU1626" s="17" t="s">
        <v>86</v>
      </c>
    </row>
    <row r="1627" spans="2:65" s="1" customFormat="1">
      <c r="B1627" s="29"/>
      <c r="D1627" s="145" t="s">
        <v>223</v>
      </c>
      <c r="F1627" s="170" t="s">
        <v>152</v>
      </c>
      <c r="H1627" s="171">
        <v>0</v>
      </c>
      <c r="M1627" s="29"/>
      <c r="N1627" s="169"/>
      <c r="X1627" s="53"/>
      <c r="AU1627" s="17" t="s">
        <v>86</v>
      </c>
    </row>
    <row r="1628" spans="2:65" s="1" customFormat="1">
      <c r="B1628" s="29"/>
      <c r="D1628" s="145" t="s">
        <v>223</v>
      </c>
      <c r="F1628" s="170" t="s">
        <v>1049</v>
      </c>
      <c r="H1628" s="171">
        <v>6.4009999999999998</v>
      </c>
      <c r="M1628" s="29"/>
      <c r="N1628" s="169"/>
      <c r="X1628" s="53"/>
      <c r="AU1628" s="17" t="s">
        <v>86</v>
      </c>
    </row>
    <row r="1629" spans="2:65" s="1" customFormat="1">
      <c r="B1629" s="29"/>
      <c r="D1629" s="145" t="s">
        <v>223</v>
      </c>
      <c r="F1629" s="170" t="s">
        <v>154</v>
      </c>
      <c r="H1629" s="171">
        <v>0</v>
      </c>
      <c r="M1629" s="29"/>
      <c r="N1629" s="169"/>
      <c r="X1629" s="53"/>
      <c r="AU1629" s="17" t="s">
        <v>86</v>
      </c>
    </row>
    <row r="1630" spans="2:65" s="1" customFormat="1">
      <c r="B1630" s="29"/>
      <c r="D1630" s="145" t="s">
        <v>223</v>
      </c>
      <c r="F1630" s="170" t="s">
        <v>1050</v>
      </c>
      <c r="H1630" s="171">
        <v>28.396999999999998</v>
      </c>
      <c r="M1630" s="29"/>
      <c r="N1630" s="169"/>
      <c r="X1630" s="53"/>
      <c r="AU1630" s="17" t="s">
        <v>86</v>
      </c>
    </row>
    <row r="1631" spans="2:65" s="1" customFormat="1">
      <c r="B1631" s="29"/>
      <c r="D1631" s="145" t="s">
        <v>223</v>
      </c>
      <c r="F1631" s="170" t="s">
        <v>158</v>
      </c>
      <c r="H1631" s="171">
        <v>37.898000000000003</v>
      </c>
      <c r="M1631" s="29"/>
      <c r="N1631" s="169"/>
      <c r="X1631" s="53"/>
      <c r="AU1631" s="17" t="s">
        <v>86</v>
      </c>
    </row>
    <row r="1632" spans="2:65" s="13" customFormat="1">
      <c r="B1632" s="150"/>
      <c r="D1632" s="145" t="s">
        <v>146</v>
      </c>
      <c r="F1632" s="152" t="s">
        <v>1087</v>
      </c>
      <c r="H1632" s="153">
        <v>38.655999999999999</v>
      </c>
      <c r="M1632" s="150"/>
      <c r="N1632" s="154"/>
      <c r="X1632" s="155"/>
      <c r="AT1632" s="151" t="s">
        <v>146</v>
      </c>
      <c r="AU1632" s="151" t="s">
        <v>86</v>
      </c>
      <c r="AV1632" s="13" t="s">
        <v>86</v>
      </c>
      <c r="AW1632" s="13" t="s">
        <v>4</v>
      </c>
      <c r="AX1632" s="13" t="s">
        <v>84</v>
      </c>
      <c r="AY1632" s="151" t="s">
        <v>136</v>
      </c>
    </row>
    <row r="1633" spans="2:65" s="1" customFormat="1" ht="66.75" customHeight="1">
      <c r="B1633" s="29"/>
      <c r="C1633" s="131" t="s">
        <v>1088</v>
      </c>
      <c r="D1633" s="131" t="s">
        <v>139</v>
      </c>
      <c r="E1633" s="132" t="s">
        <v>1089</v>
      </c>
      <c r="F1633" s="133" t="s">
        <v>1090</v>
      </c>
      <c r="G1633" s="134" t="s">
        <v>352</v>
      </c>
      <c r="H1633" s="135">
        <v>1</v>
      </c>
      <c r="I1633" s="136">
        <v>0</v>
      </c>
      <c r="J1633" s="136">
        <v>0</v>
      </c>
      <c r="K1633" s="136">
        <f>ROUND(P1633*H1633,2)</f>
        <v>0</v>
      </c>
      <c r="L1633" s="133" t="s">
        <v>1</v>
      </c>
      <c r="M1633" s="29"/>
      <c r="N1633" s="137" t="s">
        <v>1</v>
      </c>
      <c r="O1633" s="138" t="s">
        <v>39</v>
      </c>
      <c r="P1633" s="139">
        <f>I1633+J1633</f>
        <v>0</v>
      </c>
      <c r="Q1633" s="139">
        <f>ROUND(I1633*H1633,2)</f>
        <v>0</v>
      </c>
      <c r="R1633" s="139">
        <f>ROUND(J1633*H1633,2)</f>
        <v>0</v>
      </c>
      <c r="S1633" s="140">
        <v>0</v>
      </c>
      <c r="T1633" s="140">
        <f>S1633*H1633</f>
        <v>0</v>
      </c>
      <c r="U1633" s="140">
        <v>0</v>
      </c>
      <c r="V1633" s="140">
        <f>U1633*H1633</f>
        <v>0</v>
      </c>
      <c r="W1633" s="140">
        <v>0</v>
      </c>
      <c r="X1633" s="141">
        <f>W1633*H1633</f>
        <v>0</v>
      </c>
      <c r="AR1633" s="142" t="s">
        <v>144</v>
      </c>
      <c r="AT1633" s="142" t="s">
        <v>139</v>
      </c>
      <c r="AU1633" s="142" t="s">
        <v>86</v>
      </c>
      <c r="AY1633" s="17" t="s">
        <v>136</v>
      </c>
      <c r="BE1633" s="143">
        <f>IF(O1633="základní",K1633,0)</f>
        <v>0</v>
      </c>
      <c r="BF1633" s="143">
        <f>IF(O1633="snížená",K1633,0)</f>
        <v>0</v>
      </c>
      <c r="BG1633" s="143">
        <f>IF(O1633="zákl. přenesená",K1633,0)</f>
        <v>0</v>
      </c>
      <c r="BH1633" s="143">
        <f>IF(O1633="sníž. přenesená",K1633,0)</f>
        <v>0</v>
      </c>
      <c r="BI1633" s="143">
        <f>IF(O1633="nulová",K1633,0)</f>
        <v>0</v>
      </c>
      <c r="BJ1633" s="17" t="s">
        <v>84</v>
      </c>
      <c r="BK1633" s="143">
        <f>ROUND(P1633*H1633,2)</f>
        <v>0</v>
      </c>
      <c r="BL1633" s="17" t="s">
        <v>144</v>
      </c>
      <c r="BM1633" s="142" t="s">
        <v>1091</v>
      </c>
    </row>
    <row r="1634" spans="2:65" s="13" customFormat="1">
      <c r="B1634" s="150"/>
      <c r="D1634" s="145" t="s">
        <v>146</v>
      </c>
      <c r="E1634" s="151" t="s">
        <v>1</v>
      </c>
      <c r="F1634" s="152" t="s">
        <v>84</v>
      </c>
      <c r="H1634" s="153">
        <v>1</v>
      </c>
      <c r="M1634" s="150"/>
      <c r="N1634" s="154"/>
      <c r="X1634" s="155"/>
      <c r="AT1634" s="151" t="s">
        <v>146</v>
      </c>
      <c r="AU1634" s="151" t="s">
        <v>86</v>
      </c>
      <c r="AV1634" s="13" t="s">
        <v>86</v>
      </c>
      <c r="AW1634" s="13" t="s">
        <v>5</v>
      </c>
      <c r="AX1634" s="13" t="s">
        <v>76</v>
      </c>
      <c r="AY1634" s="151" t="s">
        <v>136</v>
      </c>
    </row>
    <row r="1635" spans="2:65" s="14" customFormat="1">
      <c r="B1635" s="156"/>
      <c r="D1635" s="145" t="s">
        <v>146</v>
      </c>
      <c r="E1635" s="157" t="s">
        <v>1</v>
      </c>
      <c r="F1635" s="158" t="s">
        <v>158</v>
      </c>
      <c r="H1635" s="159">
        <v>1</v>
      </c>
      <c r="M1635" s="156"/>
      <c r="N1635" s="160"/>
      <c r="X1635" s="161"/>
      <c r="AT1635" s="157" t="s">
        <v>146</v>
      </c>
      <c r="AU1635" s="157" t="s">
        <v>86</v>
      </c>
      <c r="AV1635" s="14" t="s">
        <v>144</v>
      </c>
      <c r="AW1635" s="14" t="s">
        <v>5</v>
      </c>
      <c r="AX1635" s="14" t="s">
        <v>84</v>
      </c>
      <c r="AY1635" s="157" t="s">
        <v>136</v>
      </c>
    </row>
    <row r="1636" spans="2:65" s="11" customFormat="1" ht="22.9" customHeight="1">
      <c r="B1636" s="119"/>
      <c r="D1636" s="120" t="s">
        <v>75</v>
      </c>
      <c r="E1636" s="129" t="s">
        <v>482</v>
      </c>
      <c r="F1636" s="129" t="s">
        <v>483</v>
      </c>
      <c r="K1636" s="130">
        <f>BK1636</f>
        <v>0</v>
      </c>
      <c r="M1636" s="119"/>
      <c r="N1636" s="123"/>
      <c r="Q1636" s="124">
        <f>Q1637</f>
        <v>0</v>
      </c>
      <c r="R1636" s="124">
        <f>R1637</f>
        <v>0</v>
      </c>
      <c r="T1636" s="125">
        <f>T1637</f>
        <v>257.31703199999998</v>
      </c>
      <c r="V1636" s="125">
        <f>V1637</f>
        <v>0</v>
      </c>
      <c r="X1636" s="126">
        <f>X1637</f>
        <v>0</v>
      </c>
      <c r="AR1636" s="120" t="s">
        <v>84</v>
      </c>
      <c r="AT1636" s="127" t="s">
        <v>75</v>
      </c>
      <c r="AU1636" s="127" t="s">
        <v>84</v>
      </c>
      <c r="AY1636" s="120" t="s">
        <v>136</v>
      </c>
      <c r="BK1636" s="128">
        <f>BK1637</f>
        <v>0</v>
      </c>
    </row>
    <row r="1637" spans="2:65" s="1" customFormat="1" ht="24.2" customHeight="1">
      <c r="B1637" s="29"/>
      <c r="C1637" s="131" t="s">
        <v>1092</v>
      </c>
      <c r="D1637" s="131" t="s">
        <v>139</v>
      </c>
      <c r="E1637" s="132" t="s">
        <v>484</v>
      </c>
      <c r="F1637" s="133" t="s">
        <v>485</v>
      </c>
      <c r="G1637" s="134" t="s">
        <v>183</v>
      </c>
      <c r="H1637" s="135">
        <v>75.326999999999998</v>
      </c>
      <c r="I1637" s="136">
        <v>0</v>
      </c>
      <c r="J1637" s="136">
        <v>0</v>
      </c>
      <c r="K1637" s="136">
        <f>ROUND(P1637*H1637,2)</f>
        <v>0</v>
      </c>
      <c r="L1637" s="133" t="s">
        <v>143</v>
      </c>
      <c r="M1637" s="29"/>
      <c r="N1637" s="137" t="s">
        <v>1</v>
      </c>
      <c r="O1637" s="138" t="s">
        <v>39</v>
      </c>
      <c r="P1637" s="139">
        <f>I1637+J1637</f>
        <v>0</v>
      </c>
      <c r="Q1637" s="139">
        <f>ROUND(I1637*H1637,2)</f>
        <v>0</v>
      </c>
      <c r="R1637" s="139">
        <f>ROUND(J1637*H1637,2)</f>
        <v>0</v>
      </c>
      <c r="S1637" s="140">
        <v>3.4159999999999999</v>
      </c>
      <c r="T1637" s="140">
        <f>S1637*H1637</f>
        <v>257.31703199999998</v>
      </c>
      <c r="U1637" s="140">
        <v>0</v>
      </c>
      <c r="V1637" s="140">
        <f>U1637*H1637</f>
        <v>0</v>
      </c>
      <c r="W1637" s="140">
        <v>0</v>
      </c>
      <c r="X1637" s="141">
        <f>W1637*H1637</f>
        <v>0</v>
      </c>
      <c r="AR1637" s="142" t="s">
        <v>144</v>
      </c>
      <c r="AT1637" s="142" t="s">
        <v>139</v>
      </c>
      <c r="AU1637" s="142" t="s">
        <v>86</v>
      </c>
      <c r="AY1637" s="17" t="s">
        <v>136</v>
      </c>
      <c r="BE1637" s="143">
        <f>IF(O1637="základní",K1637,0)</f>
        <v>0</v>
      </c>
      <c r="BF1637" s="143">
        <f>IF(O1637="snížená",K1637,0)</f>
        <v>0</v>
      </c>
      <c r="BG1637" s="143">
        <f>IF(O1637="zákl. přenesená",K1637,0)</f>
        <v>0</v>
      </c>
      <c r="BH1637" s="143">
        <f>IF(O1637="sníž. přenesená",K1637,0)</f>
        <v>0</v>
      </c>
      <c r="BI1637" s="143">
        <f>IF(O1637="nulová",K1637,0)</f>
        <v>0</v>
      </c>
      <c r="BJ1637" s="17" t="s">
        <v>84</v>
      </c>
      <c r="BK1637" s="143">
        <f>ROUND(P1637*H1637,2)</f>
        <v>0</v>
      </c>
      <c r="BL1637" s="17" t="s">
        <v>144</v>
      </c>
      <c r="BM1637" s="142" t="s">
        <v>1093</v>
      </c>
    </row>
    <row r="1638" spans="2:65" s="11" customFormat="1" ht="25.9" customHeight="1">
      <c r="B1638" s="119"/>
      <c r="D1638" s="120" t="s">
        <v>75</v>
      </c>
      <c r="E1638" s="121" t="s">
        <v>371</v>
      </c>
      <c r="F1638" s="121" t="s">
        <v>372</v>
      </c>
      <c r="K1638" s="122">
        <f>BK1638</f>
        <v>0</v>
      </c>
      <c r="M1638" s="119"/>
      <c r="N1638" s="123"/>
      <c r="Q1638" s="124">
        <f>Q1639+Q1930+Q2081+Q2085+Q2200+Q2271+Q2282</f>
        <v>0</v>
      </c>
      <c r="R1638" s="124">
        <f>R1639+R1930+R2081+R2085+R2200+R2271+R2282</f>
        <v>0</v>
      </c>
      <c r="T1638" s="125">
        <f>T1639+T1930+T2081+T2085+T2200+T2271+T2282</f>
        <v>334.45943</v>
      </c>
      <c r="V1638" s="125">
        <f>V1639+V1930+V2081+V2085+V2200+V2271+V2282</f>
        <v>4.8941298600000005</v>
      </c>
      <c r="X1638" s="126">
        <f>X1639+X1930+X2081+X2085+X2200+X2271+X2282</f>
        <v>0</v>
      </c>
      <c r="AR1638" s="120" t="s">
        <v>86</v>
      </c>
      <c r="AT1638" s="127" t="s">
        <v>75</v>
      </c>
      <c r="AU1638" s="127" t="s">
        <v>76</v>
      </c>
      <c r="AY1638" s="120" t="s">
        <v>136</v>
      </c>
      <c r="BK1638" s="128">
        <f>BK1639+BK1930+BK2081+BK2085+BK2200+BK2271+BK2282</f>
        <v>0</v>
      </c>
    </row>
    <row r="1639" spans="2:65" s="11" customFormat="1" ht="22.9" customHeight="1">
      <c r="B1639" s="119"/>
      <c r="D1639" s="120" t="s">
        <v>75</v>
      </c>
      <c r="E1639" s="129" t="s">
        <v>373</v>
      </c>
      <c r="F1639" s="129" t="s">
        <v>374</v>
      </c>
      <c r="K1639" s="130">
        <f>BK1639</f>
        <v>0</v>
      </c>
      <c r="M1639" s="119"/>
      <c r="N1639" s="123"/>
      <c r="Q1639" s="124">
        <f>SUM(Q1640:Q1929)</f>
        <v>0</v>
      </c>
      <c r="R1639" s="124">
        <f>SUM(R1640:R1929)</f>
        <v>0</v>
      </c>
      <c r="T1639" s="125">
        <f>SUM(T1640:T1929)</f>
        <v>92.402388000000002</v>
      </c>
      <c r="V1639" s="125">
        <f>SUM(V1640:V1929)</f>
        <v>1.6893491400000002</v>
      </c>
      <c r="X1639" s="126">
        <f>SUM(X1640:X1929)</f>
        <v>0</v>
      </c>
      <c r="AR1639" s="120" t="s">
        <v>86</v>
      </c>
      <c r="AT1639" s="127" t="s">
        <v>75</v>
      </c>
      <c r="AU1639" s="127" t="s">
        <v>84</v>
      </c>
      <c r="AY1639" s="120" t="s">
        <v>136</v>
      </c>
      <c r="BK1639" s="128">
        <f>SUM(BK1640:BK1929)</f>
        <v>0</v>
      </c>
    </row>
    <row r="1640" spans="2:65" s="1" customFormat="1" ht="24.2" customHeight="1">
      <c r="B1640" s="29"/>
      <c r="C1640" s="131" t="s">
        <v>1094</v>
      </c>
      <c r="D1640" s="131" t="s">
        <v>139</v>
      </c>
      <c r="E1640" s="132" t="s">
        <v>1095</v>
      </c>
      <c r="F1640" s="133" t="s">
        <v>1096</v>
      </c>
      <c r="G1640" s="134" t="s">
        <v>142</v>
      </c>
      <c r="H1640" s="135">
        <v>113.97</v>
      </c>
      <c r="I1640" s="136">
        <v>0</v>
      </c>
      <c r="J1640" s="136">
        <v>0</v>
      </c>
      <c r="K1640" s="136">
        <f>ROUND(P1640*H1640,2)</f>
        <v>0</v>
      </c>
      <c r="L1640" s="133" t="s">
        <v>143</v>
      </c>
      <c r="M1640" s="29"/>
      <c r="N1640" s="137" t="s">
        <v>1</v>
      </c>
      <c r="O1640" s="138" t="s">
        <v>39</v>
      </c>
      <c r="P1640" s="139">
        <f>I1640+J1640</f>
        <v>0</v>
      </c>
      <c r="Q1640" s="139">
        <f>ROUND(I1640*H1640,2)</f>
        <v>0</v>
      </c>
      <c r="R1640" s="139">
        <f>ROUND(J1640*H1640,2)</f>
        <v>0</v>
      </c>
      <c r="S1640" s="140">
        <v>5.3999999999999999E-2</v>
      </c>
      <c r="T1640" s="140">
        <f>S1640*H1640</f>
        <v>6.1543799999999997</v>
      </c>
      <c r="U1640" s="140">
        <v>0</v>
      </c>
      <c r="V1640" s="140">
        <f>U1640*H1640</f>
        <v>0</v>
      </c>
      <c r="W1640" s="140">
        <v>0</v>
      </c>
      <c r="X1640" s="141">
        <f>W1640*H1640</f>
        <v>0</v>
      </c>
      <c r="AR1640" s="142" t="s">
        <v>332</v>
      </c>
      <c r="AT1640" s="142" t="s">
        <v>139</v>
      </c>
      <c r="AU1640" s="142" t="s">
        <v>86</v>
      </c>
      <c r="AY1640" s="17" t="s">
        <v>136</v>
      </c>
      <c r="BE1640" s="143">
        <f>IF(O1640="základní",K1640,0)</f>
        <v>0</v>
      </c>
      <c r="BF1640" s="143">
        <f>IF(O1640="snížená",K1640,0)</f>
        <v>0</v>
      </c>
      <c r="BG1640" s="143">
        <f>IF(O1640="zákl. přenesená",K1640,0)</f>
        <v>0</v>
      </c>
      <c r="BH1640" s="143">
        <f>IF(O1640="sníž. přenesená",K1640,0)</f>
        <v>0</v>
      </c>
      <c r="BI1640" s="143">
        <f>IF(O1640="nulová",K1640,0)</f>
        <v>0</v>
      </c>
      <c r="BJ1640" s="17" t="s">
        <v>84</v>
      </c>
      <c r="BK1640" s="143">
        <f>ROUND(P1640*H1640,2)</f>
        <v>0</v>
      </c>
      <c r="BL1640" s="17" t="s">
        <v>332</v>
      </c>
      <c r="BM1640" s="142" t="s">
        <v>1097</v>
      </c>
    </row>
    <row r="1641" spans="2:65" s="13" customFormat="1">
      <c r="B1641" s="150"/>
      <c r="D1641" s="145" t="s">
        <v>146</v>
      </c>
      <c r="E1641" s="151" t="s">
        <v>1</v>
      </c>
      <c r="F1641" s="152" t="s">
        <v>1098</v>
      </c>
      <c r="H1641" s="153">
        <v>67.825000000000003</v>
      </c>
      <c r="M1641" s="150"/>
      <c r="N1641" s="154"/>
      <c r="X1641" s="155"/>
      <c r="AT1641" s="151" t="s">
        <v>146</v>
      </c>
      <c r="AU1641" s="151" t="s">
        <v>86</v>
      </c>
      <c r="AV1641" s="13" t="s">
        <v>86</v>
      </c>
      <c r="AW1641" s="13" t="s">
        <v>5</v>
      </c>
      <c r="AX1641" s="13" t="s">
        <v>76</v>
      </c>
      <c r="AY1641" s="151" t="s">
        <v>136</v>
      </c>
    </row>
    <row r="1642" spans="2:65" s="13" customFormat="1">
      <c r="B1642" s="150"/>
      <c r="D1642" s="145" t="s">
        <v>146</v>
      </c>
      <c r="E1642" s="151" t="s">
        <v>1</v>
      </c>
      <c r="F1642" s="152" t="s">
        <v>1099</v>
      </c>
      <c r="H1642" s="153">
        <v>17.053999999999998</v>
      </c>
      <c r="M1642" s="150"/>
      <c r="N1642" s="154"/>
      <c r="X1642" s="155"/>
      <c r="AT1642" s="151" t="s">
        <v>146</v>
      </c>
      <c r="AU1642" s="151" t="s">
        <v>86</v>
      </c>
      <c r="AV1642" s="13" t="s">
        <v>86</v>
      </c>
      <c r="AW1642" s="13" t="s">
        <v>5</v>
      </c>
      <c r="AX1642" s="13" t="s">
        <v>76</v>
      </c>
      <c r="AY1642" s="151" t="s">
        <v>136</v>
      </c>
    </row>
    <row r="1643" spans="2:65" s="13" customFormat="1">
      <c r="B1643" s="150"/>
      <c r="D1643" s="145" t="s">
        <v>146</v>
      </c>
      <c r="E1643" s="151" t="s">
        <v>1</v>
      </c>
      <c r="F1643" s="152" t="s">
        <v>1100</v>
      </c>
      <c r="H1643" s="153">
        <v>29.091000000000001</v>
      </c>
      <c r="M1643" s="150"/>
      <c r="N1643" s="154"/>
      <c r="X1643" s="155"/>
      <c r="AT1643" s="151" t="s">
        <v>146</v>
      </c>
      <c r="AU1643" s="151" t="s">
        <v>86</v>
      </c>
      <c r="AV1643" s="13" t="s">
        <v>86</v>
      </c>
      <c r="AW1643" s="13" t="s">
        <v>5</v>
      </c>
      <c r="AX1643" s="13" t="s">
        <v>76</v>
      </c>
      <c r="AY1643" s="151" t="s">
        <v>136</v>
      </c>
    </row>
    <row r="1644" spans="2:65" s="14" customFormat="1">
      <c r="B1644" s="156"/>
      <c r="D1644" s="145" t="s">
        <v>146</v>
      </c>
      <c r="E1644" s="157" t="s">
        <v>1</v>
      </c>
      <c r="F1644" s="158" t="s">
        <v>158</v>
      </c>
      <c r="H1644" s="159">
        <v>113.97</v>
      </c>
      <c r="M1644" s="156"/>
      <c r="N1644" s="160"/>
      <c r="X1644" s="161"/>
      <c r="AT1644" s="157" t="s">
        <v>146</v>
      </c>
      <c r="AU1644" s="157" t="s">
        <v>86</v>
      </c>
      <c r="AV1644" s="14" t="s">
        <v>144</v>
      </c>
      <c r="AW1644" s="14" t="s">
        <v>5</v>
      </c>
      <c r="AX1644" s="14" t="s">
        <v>84</v>
      </c>
      <c r="AY1644" s="157" t="s">
        <v>136</v>
      </c>
    </row>
    <row r="1645" spans="2:65" s="1" customFormat="1">
      <c r="B1645" s="29"/>
      <c r="D1645" s="145" t="s">
        <v>223</v>
      </c>
      <c r="F1645" s="168" t="s">
        <v>1060</v>
      </c>
      <c r="M1645" s="29"/>
      <c r="N1645" s="169"/>
      <c r="X1645" s="53"/>
      <c r="AU1645" s="17" t="s">
        <v>86</v>
      </c>
    </row>
    <row r="1646" spans="2:65" s="1" customFormat="1">
      <c r="B1646" s="29"/>
      <c r="D1646" s="145" t="s">
        <v>223</v>
      </c>
      <c r="F1646" s="170" t="s">
        <v>733</v>
      </c>
      <c r="H1646" s="171">
        <v>0</v>
      </c>
      <c r="M1646" s="29"/>
      <c r="N1646" s="169"/>
      <c r="X1646" s="53"/>
      <c r="AU1646" s="17" t="s">
        <v>86</v>
      </c>
    </row>
    <row r="1647" spans="2:65" s="1" customFormat="1">
      <c r="B1647" s="29"/>
      <c r="D1647" s="145" t="s">
        <v>223</v>
      </c>
      <c r="F1647" s="170" t="s">
        <v>147</v>
      </c>
      <c r="H1647" s="171">
        <v>0</v>
      </c>
      <c r="M1647" s="29"/>
      <c r="N1647" s="169"/>
      <c r="X1647" s="53"/>
      <c r="AU1647" s="17" t="s">
        <v>86</v>
      </c>
    </row>
    <row r="1648" spans="2:65" s="1" customFormat="1">
      <c r="B1648" s="29"/>
      <c r="D1648" s="145" t="s">
        <v>223</v>
      </c>
      <c r="F1648" s="170" t="s">
        <v>1061</v>
      </c>
      <c r="H1648" s="171">
        <v>22.05</v>
      </c>
      <c r="M1648" s="29"/>
      <c r="N1648" s="169"/>
      <c r="X1648" s="53"/>
      <c r="AU1648" s="17" t="s">
        <v>86</v>
      </c>
    </row>
    <row r="1649" spans="2:47" s="1" customFormat="1">
      <c r="B1649" s="29"/>
      <c r="D1649" s="145" t="s">
        <v>223</v>
      </c>
      <c r="F1649" s="170" t="s">
        <v>150</v>
      </c>
      <c r="H1649" s="171">
        <v>0</v>
      </c>
      <c r="M1649" s="29"/>
      <c r="N1649" s="169"/>
      <c r="X1649" s="53"/>
      <c r="AU1649" s="17" t="s">
        <v>86</v>
      </c>
    </row>
    <row r="1650" spans="2:47" s="1" customFormat="1">
      <c r="B1650" s="29"/>
      <c r="D1650" s="145" t="s">
        <v>223</v>
      </c>
      <c r="F1650" s="170" t="s">
        <v>1062</v>
      </c>
      <c r="H1650" s="171">
        <v>33.1</v>
      </c>
      <c r="M1650" s="29"/>
      <c r="N1650" s="169"/>
      <c r="X1650" s="53"/>
      <c r="AU1650" s="17" t="s">
        <v>86</v>
      </c>
    </row>
    <row r="1651" spans="2:47" s="1" customFormat="1">
      <c r="B1651" s="29"/>
      <c r="D1651" s="145" t="s">
        <v>223</v>
      </c>
      <c r="F1651" s="170" t="s">
        <v>152</v>
      </c>
      <c r="H1651" s="171">
        <v>0</v>
      </c>
      <c r="M1651" s="29"/>
      <c r="N1651" s="169"/>
      <c r="X1651" s="53"/>
      <c r="AU1651" s="17" t="s">
        <v>86</v>
      </c>
    </row>
    <row r="1652" spans="2:47" s="1" customFormat="1">
      <c r="B1652" s="29"/>
      <c r="D1652" s="145" t="s">
        <v>223</v>
      </c>
      <c r="F1652" s="170" t="s">
        <v>1063</v>
      </c>
      <c r="H1652" s="171">
        <v>36.1</v>
      </c>
      <c r="M1652" s="29"/>
      <c r="N1652" s="169"/>
      <c r="X1652" s="53"/>
      <c r="AU1652" s="17" t="s">
        <v>86</v>
      </c>
    </row>
    <row r="1653" spans="2:47" s="1" customFormat="1">
      <c r="B1653" s="29"/>
      <c r="D1653" s="145" t="s">
        <v>223</v>
      </c>
      <c r="F1653" s="170" t="s">
        <v>154</v>
      </c>
      <c r="H1653" s="171">
        <v>0</v>
      </c>
      <c r="M1653" s="29"/>
      <c r="N1653" s="169"/>
      <c r="X1653" s="53"/>
      <c r="AU1653" s="17" t="s">
        <v>86</v>
      </c>
    </row>
    <row r="1654" spans="2:47" s="1" customFormat="1">
      <c r="B1654" s="29"/>
      <c r="D1654" s="145" t="s">
        <v>223</v>
      </c>
      <c r="F1654" s="170" t="s">
        <v>1064</v>
      </c>
      <c r="H1654" s="171">
        <v>33.200000000000003</v>
      </c>
      <c r="M1654" s="29"/>
      <c r="N1654" s="169"/>
      <c r="X1654" s="53"/>
      <c r="AU1654" s="17" t="s">
        <v>86</v>
      </c>
    </row>
    <row r="1655" spans="2:47" s="1" customFormat="1">
      <c r="B1655" s="29"/>
      <c r="D1655" s="145" t="s">
        <v>223</v>
      </c>
      <c r="F1655" s="170" t="s">
        <v>158</v>
      </c>
      <c r="H1655" s="171">
        <v>124.45</v>
      </c>
      <c r="M1655" s="29"/>
      <c r="N1655" s="169"/>
      <c r="X1655" s="53"/>
      <c r="AU1655" s="17" t="s">
        <v>86</v>
      </c>
    </row>
    <row r="1656" spans="2:47" s="1" customFormat="1">
      <c r="B1656" s="29"/>
      <c r="D1656" s="145" t="s">
        <v>223</v>
      </c>
      <c r="F1656" s="168" t="s">
        <v>1047</v>
      </c>
      <c r="M1656" s="29"/>
      <c r="N1656" s="169"/>
      <c r="X1656" s="53"/>
      <c r="AU1656" s="17" t="s">
        <v>86</v>
      </c>
    </row>
    <row r="1657" spans="2:47" s="1" customFormat="1">
      <c r="B1657" s="29"/>
      <c r="D1657" s="145" t="s">
        <v>223</v>
      </c>
      <c r="F1657" s="170" t="s">
        <v>733</v>
      </c>
      <c r="H1657" s="171">
        <v>0</v>
      </c>
      <c r="M1657" s="29"/>
      <c r="N1657" s="169"/>
      <c r="X1657" s="53"/>
      <c r="AU1657" s="17" t="s">
        <v>86</v>
      </c>
    </row>
    <row r="1658" spans="2:47" s="1" customFormat="1">
      <c r="B1658" s="29"/>
      <c r="D1658" s="145" t="s">
        <v>223</v>
      </c>
      <c r="F1658" s="170" t="s">
        <v>147</v>
      </c>
      <c r="H1658" s="171">
        <v>0</v>
      </c>
      <c r="M1658" s="29"/>
      <c r="N1658" s="169"/>
      <c r="X1658" s="53"/>
      <c r="AU1658" s="17" t="s">
        <v>86</v>
      </c>
    </row>
    <row r="1659" spans="2:47" s="1" customFormat="1">
      <c r="B1659" s="29"/>
      <c r="D1659" s="145" t="s">
        <v>223</v>
      </c>
      <c r="F1659" s="170" t="s">
        <v>76</v>
      </c>
      <c r="H1659" s="171">
        <v>0</v>
      </c>
      <c r="M1659" s="29"/>
      <c r="N1659" s="169"/>
      <c r="X1659" s="53"/>
      <c r="AU1659" s="17" t="s">
        <v>86</v>
      </c>
    </row>
    <row r="1660" spans="2:47" s="1" customFormat="1">
      <c r="B1660" s="29"/>
      <c r="D1660" s="145" t="s">
        <v>223</v>
      </c>
      <c r="F1660" s="170" t="s">
        <v>150</v>
      </c>
      <c r="H1660" s="171">
        <v>0</v>
      </c>
      <c r="M1660" s="29"/>
      <c r="N1660" s="169"/>
      <c r="X1660" s="53"/>
      <c r="AU1660" s="17" t="s">
        <v>86</v>
      </c>
    </row>
    <row r="1661" spans="2:47" s="1" customFormat="1">
      <c r="B1661" s="29"/>
      <c r="D1661" s="145" t="s">
        <v>223</v>
      </c>
      <c r="F1661" s="170" t="s">
        <v>1048</v>
      </c>
      <c r="H1661" s="171">
        <v>3.1</v>
      </c>
      <c r="M1661" s="29"/>
      <c r="N1661" s="169"/>
      <c r="X1661" s="53"/>
      <c r="AU1661" s="17" t="s">
        <v>86</v>
      </c>
    </row>
    <row r="1662" spans="2:47" s="1" customFormat="1">
      <c r="B1662" s="29"/>
      <c r="D1662" s="145" t="s">
        <v>223</v>
      </c>
      <c r="F1662" s="170" t="s">
        <v>152</v>
      </c>
      <c r="H1662" s="171">
        <v>0</v>
      </c>
      <c r="M1662" s="29"/>
      <c r="N1662" s="169"/>
      <c r="X1662" s="53"/>
      <c r="AU1662" s="17" t="s">
        <v>86</v>
      </c>
    </row>
    <row r="1663" spans="2:47" s="1" customFormat="1">
      <c r="B1663" s="29"/>
      <c r="D1663" s="145" t="s">
        <v>223</v>
      </c>
      <c r="F1663" s="170" t="s">
        <v>1049</v>
      </c>
      <c r="H1663" s="171">
        <v>6.4009999999999998</v>
      </c>
      <c r="M1663" s="29"/>
      <c r="N1663" s="169"/>
      <c r="X1663" s="53"/>
      <c r="AU1663" s="17" t="s">
        <v>86</v>
      </c>
    </row>
    <row r="1664" spans="2:47" s="1" customFormat="1">
      <c r="B1664" s="29"/>
      <c r="D1664" s="145" t="s">
        <v>223</v>
      </c>
      <c r="F1664" s="170" t="s">
        <v>154</v>
      </c>
      <c r="H1664" s="171">
        <v>0</v>
      </c>
      <c r="M1664" s="29"/>
      <c r="N1664" s="169"/>
      <c r="X1664" s="53"/>
      <c r="AU1664" s="17" t="s">
        <v>86</v>
      </c>
    </row>
    <row r="1665" spans="2:65" s="1" customFormat="1">
      <c r="B1665" s="29"/>
      <c r="D1665" s="145" t="s">
        <v>223</v>
      </c>
      <c r="F1665" s="170" t="s">
        <v>1050</v>
      </c>
      <c r="H1665" s="171">
        <v>28.396999999999998</v>
      </c>
      <c r="M1665" s="29"/>
      <c r="N1665" s="169"/>
      <c r="X1665" s="53"/>
      <c r="AU1665" s="17" t="s">
        <v>86</v>
      </c>
    </row>
    <row r="1666" spans="2:65" s="1" customFormat="1">
      <c r="B1666" s="29"/>
      <c r="D1666" s="145" t="s">
        <v>223</v>
      </c>
      <c r="F1666" s="170" t="s">
        <v>158</v>
      </c>
      <c r="H1666" s="171">
        <v>37.898000000000003</v>
      </c>
      <c r="M1666" s="29"/>
      <c r="N1666" s="169"/>
      <c r="X1666" s="53"/>
      <c r="AU1666" s="17" t="s">
        <v>86</v>
      </c>
    </row>
    <row r="1667" spans="2:65" s="1" customFormat="1">
      <c r="B1667" s="29"/>
      <c r="D1667" s="145" t="s">
        <v>223</v>
      </c>
      <c r="F1667" s="168" t="s">
        <v>1057</v>
      </c>
      <c r="M1667" s="29"/>
      <c r="N1667" s="169"/>
      <c r="X1667" s="53"/>
      <c r="AU1667" s="17" t="s">
        <v>86</v>
      </c>
    </row>
    <row r="1668" spans="2:65" s="1" customFormat="1">
      <c r="B1668" s="29"/>
      <c r="D1668" s="145" t="s">
        <v>223</v>
      </c>
      <c r="F1668" s="170" t="s">
        <v>733</v>
      </c>
      <c r="H1668" s="171">
        <v>0</v>
      </c>
      <c r="M1668" s="29"/>
      <c r="N1668" s="169"/>
      <c r="X1668" s="53"/>
      <c r="AU1668" s="17" t="s">
        <v>86</v>
      </c>
    </row>
    <row r="1669" spans="2:65" s="1" customFormat="1">
      <c r="B1669" s="29"/>
      <c r="D1669" s="145" t="s">
        <v>223</v>
      </c>
      <c r="F1669" s="170" t="s">
        <v>147</v>
      </c>
      <c r="H1669" s="171">
        <v>0</v>
      </c>
      <c r="M1669" s="29"/>
      <c r="N1669" s="169"/>
      <c r="X1669" s="53"/>
      <c r="AU1669" s="17" t="s">
        <v>86</v>
      </c>
    </row>
    <row r="1670" spans="2:65" s="1" customFormat="1">
      <c r="B1670" s="29"/>
      <c r="D1670" s="145" t="s">
        <v>223</v>
      </c>
      <c r="F1670" s="170" t="s">
        <v>1058</v>
      </c>
      <c r="H1670" s="171">
        <v>22.306000000000001</v>
      </c>
      <c r="M1670" s="29"/>
      <c r="N1670" s="169"/>
      <c r="X1670" s="53"/>
      <c r="AU1670" s="17" t="s">
        <v>86</v>
      </c>
    </row>
    <row r="1671" spans="2:65" s="1" customFormat="1">
      <c r="B1671" s="29"/>
      <c r="D1671" s="145" t="s">
        <v>223</v>
      </c>
      <c r="F1671" s="170" t="s">
        <v>150</v>
      </c>
      <c r="H1671" s="171">
        <v>0</v>
      </c>
      <c r="M1671" s="29"/>
      <c r="N1671" s="169"/>
      <c r="X1671" s="53"/>
      <c r="AU1671" s="17" t="s">
        <v>86</v>
      </c>
    </row>
    <row r="1672" spans="2:65" s="1" customFormat="1">
      <c r="B1672" s="29"/>
      <c r="D1672" s="145" t="s">
        <v>223</v>
      </c>
      <c r="F1672" s="170" t="s">
        <v>968</v>
      </c>
      <c r="H1672" s="171">
        <v>36.479999999999997</v>
      </c>
      <c r="M1672" s="29"/>
      <c r="N1672" s="169"/>
      <c r="X1672" s="53"/>
      <c r="AU1672" s="17" t="s">
        <v>86</v>
      </c>
    </row>
    <row r="1673" spans="2:65" s="1" customFormat="1">
      <c r="B1673" s="29"/>
      <c r="D1673" s="145" t="s">
        <v>223</v>
      </c>
      <c r="F1673" s="170" t="s">
        <v>152</v>
      </c>
      <c r="H1673" s="171">
        <v>0</v>
      </c>
      <c r="M1673" s="29"/>
      <c r="N1673" s="169"/>
      <c r="X1673" s="53"/>
      <c r="AU1673" s="17" t="s">
        <v>86</v>
      </c>
    </row>
    <row r="1674" spans="2:65" s="1" customFormat="1">
      <c r="B1674" s="29"/>
      <c r="D1674" s="145" t="s">
        <v>223</v>
      </c>
      <c r="F1674" s="170" t="s">
        <v>76</v>
      </c>
      <c r="H1674" s="171">
        <v>0</v>
      </c>
      <c r="M1674" s="29"/>
      <c r="N1674" s="169"/>
      <c r="X1674" s="53"/>
      <c r="AU1674" s="17" t="s">
        <v>86</v>
      </c>
    </row>
    <row r="1675" spans="2:65" s="1" customFormat="1">
      <c r="B1675" s="29"/>
      <c r="D1675" s="145" t="s">
        <v>223</v>
      </c>
      <c r="F1675" s="170" t="s">
        <v>154</v>
      </c>
      <c r="H1675" s="171">
        <v>0</v>
      </c>
      <c r="M1675" s="29"/>
      <c r="N1675" s="169"/>
      <c r="X1675" s="53"/>
      <c r="AU1675" s="17" t="s">
        <v>86</v>
      </c>
    </row>
    <row r="1676" spans="2:65" s="1" customFormat="1">
      <c r="B1676" s="29"/>
      <c r="D1676" s="145" t="s">
        <v>223</v>
      </c>
      <c r="F1676" s="170" t="s">
        <v>1059</v>
      </c>
      <c r="H1676" s="171">
        <v>5.86</v>
      </c>
      <c r="M1676" s="29"/>
      <c r="N1676" s="169"/>
      <c r="X1676" s="53"/>
      <c r="AU1676" s="17" t="s">
        <v>86</v>
      </c>
    </row>
    <row r="1677" spans="2:65" s="1" customFormat="1">
      <c r="B1677" s="29"/>
      <c r="D1677" s="145" t="s">
        <v>223</v>
      </c>
      <c r="F1677" s="170" t="s">
        <v>158</v>
      </c>
      <c r="H1677" s="171">
        <v>64.646000000000001</v>
      </c>
      <c r="M1677" s="29"/>
      <c r="N1677" s="169"/>
      <c r="X1677" s="53"/>
      <c r="AU1677" s="17" t="s">
        <v>86</v>
      </c>
    </row>
    <row r="1678" spans="2:65" s="1" customFormat="1" ht="24.2" customHeight="1">
      <c r="B1678" s="29"/>
      <c r="C1678" s="181" t="s">
        <v>623</v>
      </c>
      <c r="D1678" s="181" t="s">
        <v>494</v>
      </c>
      <c r="E1678" s="182" t="s">
        <v>1101</v>
      </c>
      <c r="F1678" s="183" t="s">
        <v>1102</v>
      </c>
      <c r="G1678" s="184" t="s">
        <v>1103</v>
      </c>
      <c r="H1678" s="185">
        <v>34.191000000000003</v>
      </c>
      <c r="I1678" s="186">
        <v>0</v>
      </c>
      <c r="J1678" s="187"/>
      <c r="K1678" s="186">
        <f>ROUND(P1678*H1678,2)</f>
        <v>0</v>
      </c>
      <c r="L1678" s="183" t="s">
        <v>143</v>
      </c>
      <c r="M1678" s="188"/>
      <c r="N1678" s="189" t="s">
        <v>1</v>
      </c>
      <c r="O1678" s="138" t="s">
        <v>39</v>
      </c>
      <c r="P1678" s="139">
        <f>I1678+J1678</f>
        <v>0</v>
      </c>
      <c r="Q1678" s="139">
        <f>ROUND(I1678*H1678,2)</f>
        <v>0</v>
      </c>
      <c r="R1678" s="139">
        <f>ROUND(J1678*H1678,2)</f>
        <v>0</v>
      </c>
      <c r="S1678" s="140">
        <v>0</v>
      </c>
      <c r="T1678" s="140">
        <f>S1678*H1678</f>
        <v>0</v>
      </c>
      <c r="U1678" s="140">
        <v>1E-3</v>
      </c>
      <c r="V1678" s="140">
        <f>U1678*H1678</f>
        <v>3.4191000000000006E-2</v>
      </c>
      <c r="W1678" s="140">
        <v>0</v>
      </c>
      <c r="X1678" s="141">
        <f>W1678*H1678</f>
        <v>0</v>
      </c>
      <c r="AR1678" s="142" t="s">
        <v>497</v>
      </c>
      <c r="AT1678" s="142" t="s">
        <v>494</v>
      </c>
      <c r="AU1678" s="142" t="s">
        <v>86</v>
      </c>
      <c r="AY1678" s="17" t="s">
        <v>136</v>
      </c>
      <c r="BE1678" s="143">
        <f>IF(O1678="základní",K1678,0)</f>
        <v>0</v>
      </c>
      <c r="BF1678" s="143">
        <f>IF(O1678="snížená",K1678,0)</f>
        <v>0</v>
      </c>
      <c r="BG1678" s="143">
        <f>IF(O1678="zákl. přenesená",K1678,0)</f>
        <v>0</v>
      </c>
      <c r="BH1678" s="143">
        <f>IF(O1678="sníž. přenesená",K1678,0)</f>
        <v>0</v>
      </c>
      <c r="BI1678" s="143">
        <f>IF(O1678="nulová",K1678,0)</f>
        <v>0</v>
      </c>
      <c r="BJ1678" s="17" t="s">
        <v>84</v>
      </c>
      <c r="BK1678" s="143">
        <f>ROUND(P1678*H1678,2)</f>
        <v>0</v>
      </c>
      <c r="BL1678" s="17" t="s">
        <v>332</v>
      </c>
      <c r="BM1678" s="142" t="s">
        <v>1104</v>
      </c>
    </row>
    <row r="1679" spans="2:65" s="13" customFormat="1">
      <c r="B1679" s="150"/>
      <c r="D1679" s="145" t="s">
        <v>146</v>
      </c>
      <c r="E1679" s="151" t="s">
        <v>1</v>
      </c>
      <c r="F1679" s="152" t="s">
        <v>1098</v>
      </c>
      <c r="H1679" s="153">
        <v>67.825000000000003</v>
      </c>
      <c r="M1679" s="150"/>
      <c r="N1679" s="154"/>
      <c r="X1679" s="155"/>
      <c r="AT1679" s="151" t="s">
        <v>146</v>
      </c>
      <c r="AU1679" s="151" t="s">
        <v>86</v>
      </c>
      <c r="AV1679" s="13" t="s">
        <v>86</v>
      </c>
      <c r="AW1679" s="13" t="s">
        <v>5</v>
      </c>
      <c r="AX1679" s="13" t="s">
        <v>76</v>
      </c>
      <c r="AY1679" s="151" t="s">
        <v>136</v>
      </c>
    </row>
    <row r="1680" spans="2:65" s="13" customFormat="1">
      <c r="B1680" s="150"/>
      <c r="D1680" s="145" t="s">
        <v>146</v>
      </c>
      <c r="E1680" s="151" t="s">
        <v>1</v>
      </c>
      <c r="F1680" s="152" t="s">
        <v>1099</v>
      </c>
      <c r="H1680" s="153">
        <v>17.053999999999998</v>
      </c>
      <c r="M1680" s="150"/>
      <c r="N1680" s="154"/>
      <c r="X1680" s="155"/>
      <c r="AT1680" s="151" t="s">
        <v>146</v>
      </c>
      <c r="AU1680" s="151" t="s">
        <v>86</v>
      </c>
      <c r="AV1680" s="13" t="s">
        <v>86</v>
      </c>
      <c r="AW1680" s="13" t="s">
        <v>5</v>
      </c>
      <c r="AX1680" s="13" t="s">
        <v>76</v>
      </c>
      <c r="AY1680" s="151" t="s">
        <v>136</v>
      </c>
    </row>
    <row r="1681" spans="2:51" s="13" customFormat="1">
      <c r="B1681" s="150"/>
      <c r="D1681" s="145" t="s">
        <v>146</v>
      </c>
      <c r="E1681" s="151" t="s">
        <v>1</v>
      </c>
      <c r="F1681" s="152" t="s">
        <v>1100</v>
      </c>
      <c r="H1681" s="153">
        <v>29.091000000000001</v>
      </c>
      <c r="M1681" s="150"/>
      <c r="N1681" s="154"/>
      <c r="X1681" s="155"/>
      <c r="AT1681" s="151" t="s">
        <v>146</v>
      </c>
      <c r="AU1681" s="151" t="s">
        <v>86</v>
      </c>
      <c r="AV1681" s="13" t="s">
        <v>86</v>
      </c>
      <c r="AW1681" s="13" t="s">
        <v>5</v>
      </c>
      <c r="AX1681" s="13" t="s">
        <v>76</v>
      </c>
      <c r="AY1681" s="151" t="s">
        <v>136</v>
      </c>
    </row>
    <row r="1682" spans="2:51" s="14" customFormat="1">
      <c r="B1682" s="156"/>
      <c r="D1682" s="145" t="s">
        <v>146</v>
      </c>
      <c r="E1682" s="157" t="s">
        <v>1</v>
      </c>
      <c r="F1682" s="158" t="s">
        <v>158</v>
      </c>
      <c r="H1682" s="159">
        <v>113.97</v>
      </c>
      <c r="M1682" s="156"/>
      <c r="N1682" s="160"/>
      <c r="X1682" s="161"/>
      <c r="AT1682" s="157" t="s">
        <v>146</v>
      </c>
      <c r="AU1682" s="157" t="s">
        <v>86</v>
      </c>
      <c r="AV1682" s="14" t="s">
        <v>144</v>
      </c>
      <c r="AW1682" s="14" t="s">
        <v>5</v>
      </c>
      <c r="AX1682" s="14" t="s">
        <v>84</v>
      </c>
      <c r="AY1682" s="157" t="s">
        <v>136</v>
      </c>
    </row>
    <row r="1683" spans="2:51" s="1" customFormat="1">
      <c r="B1683" s="29"/>
      <c r="D1683" s="145" t="s">
        <v>223</v>
      </c>
      <c r="F1683" s="168" t="s">
        <v>1060</v>
      </c>
      <c r="M1683" s="29"/>
      <c r="N1683" s="169"/>
      <c r="X1683" s="53"/>
      <c r="AU1683" s="17" t="s">
        <v>86</v>
      </c>
    </row>
    <row r="1684" spans="2:51" s="1" customFormat="1">
      <c r="B1684" s="29"/>
      <c r="D1684" s="145" t="s">
        <v>223</v>
      </c>
      <c r="F1684" s="170" t="s">
        <v>733</v>
      </c>
      <c r="H1684" s="171">
        <v>0</v>
      </c>
      <c r="M1684" s="29"/>
      <c r="N1684" s="169"/>
      <c r="X1684" s="53"/>
      <c r="AU1684" s="17" t="s">
        <v>86</v>
      </c>
    </row>
    <row r="1685" spans="2:51" s="1" customFormat="1">
      <c r="B1685" s="29"/>
      <c r="D1685" s="145" t="s">
        <v>223</v>
      </c>
      <c r="F1685" s="170" t="s">
        <v>147</v>
      </c>
      <c r="H1685" s="171">
        <v>0</v>
      </c>
      <c r="M1685" s="29"/>
      <c r="N1685" s="169"/>
      <c r="X1685" s="53"/>
      <c r="AU1685" s="17" t="s">
        <v>86</v>
      </c>
    </row>
    <row r="1686" spans="2:51" s="1" customFormat="1">
      <c r="B1686" s="29"/>
      <c r="D1686" s="145" t="s">
        <v>223</v>
      </c>
      <c r="F1686" s="170" t="s">
        <v>1061</v>
      </c>
      <c r="H1686" s="171">
        <v>22.05</v>
      </c>
      <c r="M1686" s="29"/>
      <c r="N1686" s="169"/>
      <c r="X1686" s="53"/>
      <c r="AU1686" s="17" t="s">
        <v>86</v>
      </c>
    </row>
    <row r="1687" spans="2:51" s="1" customFormat="1">
      <c r="B1687" s="29"/>
      <c r="D1687" s="145" t="s">
        <v>223</v>
      </c>
      <c r="F1687" s="170" t="s">
        <v>150</v>
      </c>
      <c r="H1687" s="171">
        <v>0</v>
      </c>
      <c r="M1687" s="29"/>
      <c r="N1687" s="169"/>
      <c r="X1687" s="53"/>
      <c r="AU1687" s="17" t="s">
        <v>86</v>
      </c>
    </row>
    <row r="1688" spans="2:51" s="1" customFormat="1">
      <c r="B1688" s="29"/>
      <c r="D1688" s="145" t="s">
        <v>223</v>
      </c>
      <c r="F1688" s="170" t="s">
        <v>1062</v>
      </c>
      <c r="H1688" s="171">
        <v>33.1</v>
      </c>
      <c r="M1688" s="29"/>
      <c r="N1688" s="169"/>
      <c r="X1688" s="53"/>
      <c r="AU1688" s="17" t="s">
        <v>86</v>
      </c>
    </row>
    <row r="1689" spans="2:51" s="1" customFormat="1">
      <c r="B1689" s="29"/>
      <c r="D1689" s="145" t="s">
        <v>223</v>
      </c>
      <c r="F1689" s="170" t="s">
        <v>152</v>
      </c>
      <c r="H1689" s="171">
        <v>0</v>
      </c>
      <c r="M1689" s="29"/>
      <c r="N1689" s="169"/>
      <c r="X1689" s="53"/>
      <c r="AU1689" s="17" t="s">
        <v>86</v>
      </c>
    </row>
    <row r="1690" spans="2:51" s="1" customFormat="1">
      <c r="B1690" s="29"/>
      <c r="D1690" s="145" t="s">
        <v>223</v>
      </c>
      <c r="F1690" s="170" t="s">
        <v>1063</v>
      </c>
      <c r="H1690" s="171">
        <v>36.1</v>
      </c>
      <c r="M1690" s="29"/>
      <c r="N1690" s="169"/>
      <c r="X1690" s="53"/>
      <c r="AU1690" s="17" t="s">
        <v>86</v>
      </c>
    </row>
    <row r="1691" spans="2:51" s="1" customFormat="1">
      <c r="B1691" s="29"/>
      <c r="D1691" s="145" t="s">
        <v>223</v>
      </c>
      <c r="F1691" s="170" t="s">
        <v>154</v>
      </c>
      <c r="H1691" s="171">
        <v>0</v>
      </c>
      <c r="M1691" s="29"/>
      <c r="N1691" s="169"/>
      <c r="X1691" s="53"/>
      <c r="AU1691" s="17" t="s">
        <v>86</v>
      </c>
    </row>
    <row r="1692" spans="2:51" s="1" customFormat="1">
      <c r="B1692" s="29"/>
      <c r="D1692" s="145" t="s">
        <v>223</v>
      </c>
      <c r="F1692" s="170" t="s">
        <v>1064</v>
      </c>
      <c r="H1692" s="171">
        <v>33.200000000000003</v>
      </c>
      <c r="M1692" s="29"/>
      <c r="N1692" s="169"/>
      <c r="X1692" s="53"/>
      <c r="AU1692" s="17" t="s">
        <v>86</v>
      </c>
    </row>
    <row r="1693" spans="2:51" s="1" customFormat="1">
      <c r="B1693" s="29"/>
      <c r="D1693" s="145" t="s">
        <v>223</v>
      </c>
      <c r="F1693" s="170" t="s">
        <v>158</v>
      </c>
      <c r="H1693" s="171">
        <v>124.45</v>
      </c>
      <c r="M1693" s="29"/>
      <c r="N1693" s="169"/>
      <c r="X1693" s="53"/>
      <c r="AU1693" s="17" t="s">
        <v>86</v>
      </c>
    </row>
    <row r="1694" spans="2:51" s="1" customFormat="1">
      <c r="B1694" s="29"/>
      <c r="D1694" s="145" t="s">
        <v>223</v>
      </c>
      <c r="F1694" s="168" t="s">
        <v>1047</v>
      </c>
      <c r="M1694" s="29"/>
      <c r="N1694" s="169"/>
      <c r="X1694" s="53"/>
      <c r="AU1694" s="17" t="s">
        <v>86</v>
      </c>
    </row>
    <row r="1695" spans="2:51" s="1" customFormat="1">
      <c r="B1695" s="29"/>
      <c r="D1695" s="145" t="s">
        <v>223</v>
      </c>
      <c r="F1695" s="170" t="s">
        <v>733</v>
      </c>
      <c r="H1695" s="171">
        <v>0</v>
      </c>
      <c r="M1695" s="29"/>
      <c r="N1695" s="169"/>
      <c r="X1695" s="53"/>
      <c r="AU1695" s="17" t="s">
        <v>86</v>
      </c>
    </row>
    <row r="1696" spans="2:51" s="1" customFormat="1">
      <c r="B1696" s="29"/>
      <c r="D1696" s="145" t="s">
        <v>223</v>
      </c>
      <c r="F1696" s="170" t="s">
        <v>147</v>
      </c>
      <c r="H1696" s="171">
        <v>0</v>
      </c>
      <c r="M1696" s="29"/>
      <c r="N1696" s="169"/>
      <c r="X1696" s="53"/>
      <c r="AU1696" s="17" t="s">
        <v>86</v>
      </c>
    </row>
    <row r="1697" spans="2:47" s="1" customFormat="1">
      <c r="B1697" s="29"/>
      <c r="D1697" s="145" t="s">
        <v>223</v>
      </c>
      <c r="F1697" s="170" t="s">
        <v>76</v>
      </c>
      <c r="H1697" s="171">
        <v>0</v>
      </c>
      <c r="M1697" s="29"/>
      <c r="N1697" s="169"/>
      <c r="X1697" s="53"/>
      <c r="AU1697" s="17" t="s">
        <v>86</v>
      </c>
    </row>
    <row r="1698" spans="2:47" s="1" customFormat="1">
      <c r="B1698" s="29"/>
      <c r="D1698" s="145" t="s">
        <v>223</v>
      </c>
      <c r="F1698" s="170" t="s">
        <v>150</v>
      </c>
      <c r="H1698" s="171">
        <v>0</v>
      </c>
      <c r="M1698" s="29"/>
      <c r="N1698" s="169"/>
      <c r="X1698" s="53"/>
      <c r="AU1698" s="17" t="s">
        <v>86</v>
      </c>
    </row>
    <row r="1699" spans="2:47" s="1" customFormat="1">
      <c r="B1699" s="29"/>
      <c r="D1699" s="145" t="s">
        <v>223</v>
      </c>
      <c r="F1699" s="170" t="s">
        <v>1048</v>
      </c>
      <c r="H1699" s="171">
        <v>3.1</v>
      </c>
      <c r="M1699" s="29"/>
      <c r="N1699" s="169"/>
      <c r="X1699" s="53"/>
      <c r="AU1699" s="17" t="s">
        <v>86</v>
      </c>
    </row>
    <row r="1700" spans="2:47" s="1" customFormat="1">
      <c r="B1700" s="29"/>
      <c r="D1700" s="145" t="s">
        <v>223</v>
      </c>
      <c r="F1700" s="170" t="s">
        <v>152</v>
      </c>
      <c r="H1700" s="171">
        <v>0</v>
      </c>
      <c r="M1700" s="29"/>
      <c r="N1700" s="169"/>
      <c r="X1700" s="53"/>
      <c r="AU1700" s="17" t="s">
        <v>86</v>
      </c>
    </row>
    <row r="1701" spans="2:47" s="1" customFormat="1">
      <c r="B1701" s="29"/>
      <c r="D1701" s="145" t="s">
        <v>223</v>
      </c>
      <c r="F1701" s="170" t="s">
        <v>1049</v>
      </c>
      <c r="H1701" s="171">
        <v>6.4009999999999998</v>
      </c>
      <c r="M1701" s="29"/>
      <c r="N1701" s="169"/>
      <c r="X1701" s="53"/>
      <c r="AU1701" s="17" t="s">
        <v>86</v>
      </c>
    </row>
    <row r="1702" spans="2:47" s="1" customFormat="1">
      <c r="B1702" s="29"/>
      <c r="D1702" s="145" t="s">
        <v>223</v>
      </c>
      <c r="F1702" s="170" t="s">
        <v>154</v>
      </c>
      <c r="H1702" s="171">
        <v>0</v>
      </c>
      <c r="M1702" s="29"/>
      <c r="N1702" s="169"/>
      <c r="X1702" s="53"/>
      <c r="AU1702" s="17" t="s">
        <v>86</v>
      </c>
    </row>
    <row r="1703" spans="2:47" s="1" customFormat="1">
      <c r="B1703" s="29"/>
      <c r="D1703" s="145" t="s">
        <v>223</v>
      </c>
      <c r="F1703" s="170" t="s">
        <v>1050</v>
      </c>
      <c r="H1703" s="171">
        <v>28.396999999999998</v>
      </c>
      <c r="M1703" s="29"/>
      <c r="N1703" s="169"/>
      <c r="X1703" s="53"/>
      <c r="AU1703" s="17" t="s">
        <v>86</v>
      </c>
    </row>
    <row r="1704" spans="2:47" s="1" customFormat="1">
      <c r="B1704" s="29"/>
      <c r="D1704" s="145" t="s">
        <v>223</v>
      </c>
      <c r="F1704" s="170" t="s">
        <v>158</v>
      </c>
      <c r="H1704" s="171">
        <v>37.898000000000003</v>
      </c>
      <c r="M1704" s="29"/>
      <c r="N1704" s="169"/>
      <c r="X1704" s="53"/>
      <c r="AU1704" s="17" t="s">
        <v>86</v>
      </c>
    </row>
    <row r="1705" spans="2:47" s="1" customFormat="1">
      <c r="B1705" s="29"/>
      <c r="D1705" s="145" t="s">
        <v>223</v>
      </c>
      <c r="F1705" s="168" t="s">
        <v>1057</v>
      </c>
      <c r="M1705" s="29"/>
      <c r="N1705" s="169"/>
      <c r="X1705" s="53"/>
      <c r="AU1705" s="17" t="s">
        <v>86</v>
      </c>
    </row>
    <row r="1706" spans="2:47" s="1" customFormat="1">
      <c r="B1706" s="29"/>
      <c r="D1706" s="145" t="s">
        <v>223</v>
      </c>
      <c r="F1706" s="170" t="s">
        <v>733</v>
      </c>
      <c r="H1706" s="171">
        <v>0</v>
      </c>
      <c r="M1706" s="29"/>
      <c r="N1706" s="169"/>
      <c r="X1706" s="53"/>
      <c r="AU1706" s="17" t="s">
        <v>86</v>
      </c>
    </row>
    <row r="1707" spans="2:47" s="1" customFormat="1">
      <c r="B1707" s="29"/>
      <c r="D1707" s="145" t="s">
        <v>223</v>
      </c>
      <c r="F1707" s="170" t="s">
        <v>147</v>
      </c>
      <c r="H1707" s="171">
        <v>0</v>
      </c>
      <c r="M1707" s="29"/>
      <c r="N1707" s="169"/>
      <c r="X1707" s="53"/>
      <c r="AU1707" s="17" t="s">
        <v>86</v>
      </c>
    </row>
    <row r="1708" spans="2:47" s="1" customFormat="1">
      <c r="B1708" s="29"/>
      <c r="D1708" s="145" t="s">
        <v>223</v>
      </c>
      <c r="F1708" s="170" t="s">
        <v>1058</v>
      </c>
      <c r="H1708" s="171">
        <v>22.306000000000001</v>
      </c>
      <c r="M1708" s="29"/>
      <c r="N1708" s="169"/>
      <c r="X1708" s="53"/>
      <c r="AU1708" s="17" t="s">
        <v>86</v>
      </c>
    </row>
    <row r="1709" spans="2:47" s="1" customFormat="1">
      <c r="B1709" s="29"/>
      <c r="D1709" s="145" t="s">
        <v>223</v>
      </c>
      <c r="F1709" s="170" t="s">
        <v>150</v>
      </c>
      <c r="H1709" s="171">
        <v>0</v>
      </c>
      <c r="M1709" s="29"/>
      <c r="N1709" s="169"/>
      <c r="X1709" s="53"/>
      <c r="AU1709" s="17" t="s">
        <v>86</v>
      </c>
    </row>
    <row r="1710" spans="2:47" s="1" customFormat="1">
      <c r="B1710" s="29"/>
      <c r="D1710" s="145" t="s">
        <v>223</v>
      </c>
      <c r="F1710" s="170" t="s">
        <v>968</v>
      </c>
      <c r="H1710" s="171">
        <v>36.479999999999997</v>
      </c>
      <c r="M1710" s="29"/>
      <c r="N1710" s="169"/>
      <c r="X1710" s="53"/>
      <c r="AU1710" s="17" t="s">
        <v>86</v>
      </c>
    </row>
    <row r="1711" spans="2:47" s="1" customFormat="1">
      <c r="B1711" s="29"/>
      <c r="D1711" s="145" t="s">
        <v>223</v>
      </c>
      <c r="F1711" s="170" t="s">
        <v>152</v>
      </c>
      <c r="H1711" s="171">
        <v>0</v>
      </c>
      <c r="M1711" s="29"/>
      <c r="N1711" s="169"/>
      <c r="X1711" s="53"/>
      <c r="AU1711" s="17" t="s">
        <v>86</v>
      </c>
    </row>
    <row r="1712" spans="2:47" s="1" customFormat="1">
      <c r="B1712" s="29"/>
      <c r="D1712" s="145" t="s">
        <v>223</v>
      </c>
      <c r="F1712" s="170" t="s">
        <v>76</v>
      </c>
      <c r="H1712" s="171">
        <v>0</v>
      </c>
      <c r="M1712" s="29"/>
      <c r="N1712" s="169"/>
      <c r="X1712" s="53"/>
      <c r="AU1712" s="17" t="s">
        <v>86</v>
      </c>
    </row>
    <row r="1713" spans="2:65" s="1" customFormat="1">
      <c r="B1713" s="29"/>
      <c r="D1713" s="145" t="s">
        <v>223</v>
      </c>
      <c r="F1713" s="170" t="s">
        <v>154</v>
      </c>
      <c r="H1713" s="171">
        <v>0</v>
      </c>
      <c r="M1713" s="29"/>
      <c r="N1713" s="169"/>
      <c r="X1713" s="53"/>
      <c r="AU1713" s="17" t="s">
        <v>86</v>
      </c>
    </row>
    <row r="1714" spans="2:65" s="1" customFormat="1">
      <c r="B1714" s="29"/>
      <c r="D1714" s="145" t="s">
        <v>223</v>
      </c>
      <c r="F1714" s="170" t="s">
        <v>1059</v>
      </c>
      <c r="H1714" s="171">
        <v>5.86</v>
      </c>
      <c r="M1714" s="29"/>
      <c r="N1714" s="169"/>
      <c r="X1714" s="53"/>
      <c r="AU1714" s="17" t="s">
        <v>86</v>
      </c>
    </row>
    <row r="1715" spans="2:65" s="1" customFormat="1">
      <c r="B1715" s="29"/>
      <c r="D1715" s="145" t="s">
        <v>223</v>
      </c>
      <c r="F1715" s="170" t="s">
        <v>158</v>
      </c>
      <c r="H1715" s="171">
        <v>64.646000000000001</v>
      </c>
      <c r="M1715" s="29"/>
      <c r="N1715" s="169"/>
      <c r="X1715" s="53"/>
      <c r="AU1715" s="17" t="s">
        <v>86</v>
      </c>
    </row>
    <row r="1716" spans="2:65" s="13" customFormat="1">
      <c r="B1716" s="150"/>
      <c r="D1716" s="145" t="s">
        <v>146</v>
      </c>
      <c r="F1716" s="152" t="s">
        <v>1105</v>
      </c>
      <c r="H1716" s="153">
        <v>34.191000000000003</v>
      </c>
      <c r="M1716" s="150"/>
      <c r="N1716" s="154"/>
      <c r="X1716" s="155"/>
      <c r="AT1716" s="151" t="s">
        <v>146</v>
      </c>
      <c r="AU1716" s="151" t="s">
        <v>86</v>
      </c>
      <c r="AV1716" s="13" t="s">
        <v>86</v>
      </c>
      <c r="AW1716" s="13" t="s">
        <v>4</v>
      </c>
      <c r="AX1716" s="13" t="s">
        <v>84</v>
      </c>
      <c r="AY1716" s="151" t="s">
        <v>136</v>
      </c>
    </row>
    <row r="1717" spans="2:65" s="1" customFormat="1" ht="24.2" customHeight="1">
      <c r="B1717" s="29"/>
      <c r="C1717" s="131" t="s">
        <v>1106</v>
      </c>
      <c r="D1717" s="131" t="s">
        <v>139</v>
      </c>
      <c r="E1717" s="132" t="s">
        <v>1107</v>
      </c>
      <c r="F1717" s="133" t="s">
        <v>1108</v>
      </c>
      <c r="G1717" s="134" t="s">
        <v>142</v>
      </c>
      <c r="H1717" s="135">
        <v>89.703000000000003</v>
      </c>
      <c r="I1717" s="136">
        <v>0</v>
      </c>
      <c r="J1717" s="136">
        <v>0</v>
      </c>
      <c r="K1717" s="136">
        <f>ROUND(P1717*H1717,2)</f>
        <v>0</v>
      </c>
      <c r="L1717" s="133" t="s">
        <v>1</v>
      </c>
      <c r="M1717" s="29"/>
      <c r="N1717" s="137" t="s">
        <v>1</v>
      </c>
      <c r="O1717" s="138" t="s">
        <v>39</v>
      </c>
      <c r="P1717" s="139">
        <f>I1717+J1717</f>
        <v>0</v>
      </c>
      <c r="Q1717" s="139">
        <f>ROUND(I1717*H1717,2)</f>
        <v>0</v>
      </c>
      <c r="R1717" s="139">
        <f>ROUND(J1717*H1717,2)</f>
        <v>0</v>
      </c>
      <c r="S1717" s="140">
        <v>0.19</v>
      </c>
      <c r="T1717" s="140">
        <f>S1717*H1717</f>
        <v>17.043569999999999</v>
      </c>
      <c r="U1717" s="140">
        <v>5.0000000000000001E-4</v>
      </c>
      <c r="V1717" s="140">
        <f>U1717*H1717</f>
        <v>4.4851500000000002E-2</v>
      </c>
      <c r="W1717" s="140">
        <v>0</v>
      </c>
      <c r="X1717" s="141">
        <f>W1717*H1717</f>
        <v>0</v>
      </c>
      <c r="AR1717" s="142" t="s">
        <v>332</v>
      </c>
      <c r="AT1717" s="142" t="s">
        <v>139</v>
      </c>
      <c r="AU1717" s="142" t="s">
        <v>86</v>
      </c>
      <c r="AY1717" s="17" t="s">
        <v>136</v>
      </c>
      <c r="BE1717" s="143">
        <f>IF(O1717="základní",K1717,0)</f>
        <v>0</v>
      </c>
      <c r="BF1717" s="143">
        <f>IF(O1717="snížená",K1717,0)</f>
        <v>0</v>
      </c>
      <c r="BG1717" s="143">
        <f>IF(O1717="zákl. přenesená",K1717,0)</f>
        <v>0</v>
      </c>
      <c r="BH1717" s="143">
        <f>IF(O1717="sníž. přenesená",K1717,0)</f>
        <v>0</v>
      </c>
      <c r="BI1717" s="143">
        <f>IF(O1717="nulová",K1717,0)</f>
        <v>0</v>
      </c>
      <c r="BJ1717" s="17" t="s">
        <v>84</v>
      </c>
      <c r="BK1717" s="143">
        <f>ROUND(P1717*H1717,2)</f>
        <v>0</v>
      </c>
      <c r="BL1717" s="17" t="s">
        <v>332</v>
      </c>
      <c r="BM1717" s="142" t="s">
        <v>1109</v>
      </c>
    </row>
    <row r="1718" spans="2:65" s="13" customFormat="1">
      <c r="B1718" s="150"/>
      <c r="D1718" s="145" t="s">
        <v>146</v>
      </c>
      <c r="E1718" s="151" t="s">
        <v>1</v>
      </c>
      <c r="F1718" s="152" t="s">
        <v>1110</v>
      </c>
      <c r="H1718" s="153">
        <v>43.558</v>
      </c>
      <c r="M1718" s="150"/>
      <c r="N1718" s="154"/>
      <c r="X1718" s="155"/>
      <c r="AT1718" s="151" t="s">
        <v>146</v>
      </c>
      <c r="AU1718" s="151" t="s">
        <v>86</v>
      </c>
      <c r="AV1718" s="13" t="s">
        <v>86</v>
      </c>
      <c r="AW1718" s="13" t="s">
        <v>5</v>
      </c>
      <c r="AX1718" s="13" t="s">
        <v>76</v>
      </c>
      <c r="AY1718" s="151" t="s">
        <v>136</v>
      </c>
    </row>
    <row r="1719" spans="2:65" s="13" customFormat="1">
      <c r="B1719" s="150"/>
      <c r="D1719" s="145" t="s">
        <v>146</v>
      </c>
      <c r="E1719" s="151" t="s">
        <v>1</v>
      </c>
      <c r="F1719" s="152" t="s">
        <v>1099</v>
      </c>
      <c r="H1719" s="153">
        <v>17.053999999999998</v>
      </c>
      <c r="M1719" s="150"/>
      <c r="N1719" s="154"/>
      <c r="X1719" s="155"/>
      <c r="AT1719" s="151" t="s">
        <v>146</v>
      </c>
      <c r="AU1719" s="151" t="s">
        <v>86</v>
      </c>
      <c r="AV1719" s="13" t="s">
        <v>86</v>
      </c>
      <c r="AW1719" s="13" t="s">
        <v>5</v>
      </c>
      <c r="AX1719" s="13" t="s">
        <v>76</v>
      </c>
      <c r="AY1719" s="151" t="s">
        <v>136</v>
      </c>
    </row>
    <row r="1720" spans="2:65" s="13" customFormat="1">
      <c r="B1720" s="150"/>
      <c r="D1720" s="145" t="s">
        <v>146</v>
      </c>
      <c r="E1720" s="151" t="s">
        <v>1</v>
      </c>
      <c r="F1720" s="152" t="s">
        <v>1100</v>
      </c>
      <c r="H1720" s="153">
        <v>29.091000000000001</v>
      </c>
      <c r="M1720" s="150"/>
      <c r="N1720" s="154"/>
      <c r="X1720" s="155"/>
      <c r="AT1720" s="151" t="s">
        <v>146</v>
      </c>
      <c r="AU1720" s="151" t="s">
        <v>86</v>
      </c>
      <c r="AV1720" s="13" t="s">
        <v>86</v>
      </c>
      <c r="AW1720" s="13" t="s">
        <v>5</v>
      </c>
      <c r="AX1720" s="13" t="s">
        <v>76</v>
      </c>
      <c r="AY1720" s="151" t="s">
        <v>136</v>
      </c>
    </row>
    <row r="1721" spans="2:65" s="14" customFormat="1">
      <c r="B1721" s="156"/>
      <c r="D1721" s="145" t="s">
        <v>146</v>
      </c>
      <c r="E1721" s="157" t="s">
        <v>1</v>
      </c>
      <c r="F1721" s="158" t="s">
        <v>158</v>
      </c>
      <c r="H1721" s="159">
        <v>89.703000000000003</v>
      </c>
      <c r="M1721" s="156"/>
      <c r="N1721" s="160"/>
      <c r="X1721" s="161"/>
      <c r="AT1721" s="157" t="s">
        <v>146</v>
      </c>
      <c r="AU1721" s="157" t="s">
        <v>86</v>
      </c>
      <c r="AV1721" s="14" t="s">
        <v>144</v>
      </c>
      <c r="AW1721" s="14" t="s">
        <v>5</v>
      </c>
      <c r="AX1721" s="14" t="s">
        <v>84</v>
      </c>
      <c r="AY1721" s="157" t="s">
        <v>136</v>
      </c>
    </row>
    <row r="1722" spans="2:65" s="1" customFormat="1">
      <c r="B1722" s="29"/>
      <c r="D1722" s="145" t="s">
        <v>223</v>
      </c>
      <c r="F1722" s="168" t="s">
        <v>1060</v>
      </c>
      <c r="M1722" s="29"/>
      <c r="N1722" s="169"/>
      <c r="X1722" s="53"/>
      <c r="AU1722" s="17" t="s">
        <v>86</v>
      </c>
    </row>
    <row r="1723" spans="2:65" s="1" customFormat="1">
      <c r="B1723" s="29"/>
      <c r="D1723" s="145" t="s">
        <v>223</v>
      </c>
      <c r="F1723" s="170" t="s">
        <v>733</v>
      </c>
      <c r="H1723" s="171">
        <v>0</v>
      </c>
      <c r="M1723" s="29"/>
      <c r="N1723" s="169"/>
      <c r="X1723" s="53"/>
      <c r="AU1723" s="17" t="s">
        <v>86</v>
      </c>
    </row>
    <row r="1724" spans="2:65" s="1" customFormat="1">
      <c r="B1724" s="29"/>
      <c r="D1724" s="145" t="s">
        <v>223</v>
      </c>
      <c r="F1724" s="170" t="s">
        <v>147</v>
      </c>
      <c r="H1724" s="171">
        <v>0</v>
      </c>
      <c r="M1724" s="29"/>
      <c r="N1724" s="169"/>
      <c r="X1724" s="53"/>
      <c r="AU1724" s="17" t="s">
        <v>86</v>
      </c>
    </row>
    <row r="1725" spans="2:65" s="1" customFormat="1">
      <c r="B1725" s="29"/>
      <c r="D1725" s="145" t="s">
        <v>223</v>
      </c>
      <c r="F1725" s="170" t="s">
        <v>1061</v>
      </c>
      <c r="H1725" s="171">
        <v>22.05</v>
      </c>
      <c r="M1725" s="29"/>
      <c r="N1725" s="169"/>
      <c r="X1725" s="53"/>
      <c r="AU1725" s="17" t="s">
        <v>86</v>
      </c>
    </row>
    <row r="1726" spans="2:65" s="1" customFormat="1">
      <c r="B1726" s="29"/>
      <c r="D1726" s="145" t="s">
        <v>223</v>
      </c>
      <c r="F1726" s="170" t="s">
        <v>150</v>
      </c>
      <c r="H1726" s="171">
        <v>0</v>
      </c>
      <c r="M1726" s="29"/>
      <c r="N1726" s="169"/>
      <c r="X1726" s="53"/>
      <c r="AU1726" s="17" t="s">
        <v>86</v>
      </c>
    </row>
    <row r="1727" spans="2:65" s="1" customFormat="1">
      <c r="B1727" s="29"/>
      <c r="D1727" s="145" t="s">
        <v>223</v>
      </c>
      <c r="F1727" s="170" t="s">
        <v>1062</v>
      </c>
      <c r="H1727" s="171">
        <v>33.1</v>
      </c>
      <c r="M1727" s="29"/>
      <c r="N1727" s="169"/>
      <c r="X1727" s="53"/>
      <c r="AU1727" s="17" t="s">
        <v>86</v>
      </c>
    </row>
    <row r="1728" spans="2:65" s="1" customFormat="1">
      <c r="B1728" s="29"/>
      <c r="D1728" s="145" t="s">
        <v>223</v>
      </c>
      <c r="F1728" s="170" t="s">
        <v>152</v>
      </c>
      <c r="H1728" s="171">
        <v>0</v>
      </c>
      <c r="M1728" s="29"/>
      <c r="N1728" s="169"/>
      <c r="X1728" s="53"/>
      <c r="AU1728" s="17" t="s">
        <v>86</v>
      </c>
    </row>
    <row r="1729" spans="2:47" s="1" customFormat="1">
      <c r="B1729" s="29"/>
      <c r="D1729" s="145" t="s">
        <v>223</v>
      </c>
      <c r="F1729" s="170" t="s">
        <v>1063</v>
      </c>
      <c r="H1729" s="171">
        <v>36.1</v>
      </c>
      <c r="M1729" s="29"/>
      <c r="N1729" s="169"/>
      <c r="X1729" s="53"/>
      <c r="AU1729" s="17" t="s">
        <v>86</v>
      </c>
    </row>
    <row r="1730" spans="2:47" s="1" customFormat="1">
      <c r="B1730" s="29"/>
      <c r="D1730" s="145" t="s">
        <v>223</v>
      </c>
      <c r="F1730" s="170" t="s">
        <v>154</v>
      </c>
      <c r="H1730" s="171">
        <v>0</v>
      </c>
      <c r="M1730" s="29"/>
      <c r="N1730" s="169"/>
      <c r="X1730" s="53"/>
      <c r="AU1730" s="17" t="s">
        <v>86</v>
      </c>
    </row>
    <row r="1731" spans="2:47" s="1" customFormat="1">
      <c r="B1731" s="29"/>
      <c r="D1731" s="145" t="s">
        <v>223</v>
      </c>
      <c r="F1731" s="170" t="s">
        <v>1064</v>
      </c>
      <c r="H1731" s="171">
        <v>33.200000000000003</v>
      </c>
      <c r="M1731" s="29"/>
      <c r="N1731" s="169"/>
      <c r="X1731" s="53"/>
      <c r="AU1731" s="17" t="s">
        <v>86</v>
      </c>
    </row>
    <row r="1732" spans="2:47" s="1" customFormat="1">
      <c r="B1732" s="29"/>
      <c r="D1732" s="145" t="s">
        <v>223</v>
      </c>
      <c r="F1732" s="170" t="s">
        <v>158</v>
      </c>
      <c r="H1732" s="171">
        <v>124.45</v>
      </c>
      <c r="M1732" s="29"/>
      <c r="N1732" s="169"/>
      <c r="X1732" s="53"/>
      <c r="AU1732" s="17" t="s">
        <v>86</v>
      </c>
    </row>
    <row r="1733" spans="2:47" s="1" customFormat="1">
      <c r="B1733" s="29"/>
      <c r="D1733" s="145" t="s">
        <v>223</v>
      </c>
      <c r="F1733" s="168" t="s">
        <v>1047</v>
      </c>
      <c r="M1733" s="29"/>
      <c r="N1733" s="169"/>
      <c r="X1733" s="53"/>
      <c r="AU1733" s="17" t="s">
        <v>86</v>
      </c>
    </row>
    <row r="1734" spans="2:47" s="1" customFormat="1">
      <c r="B1734" s="29"/>
      <c r="D1734" s="145" t="s">
        <v>223</v>
      </c>
      <c r="F1734" s="170" t="s">
        <v>733</v>
      </c>
      <c r="H1734" s="171">
        <v>0</v>
      </c>
      <c r="M1734" s="29"/>
      <c r="N1734" s="169"/>
      <c r="X1734" s="53"/>
      <c r="AU1734" s="17" t="s">
        <v>86</v>
      </c>
    </row>
    <row r="1735" spans="2:47" s="1" customFormat="1">
      <c r="B1735" s="29"/>
      <c r="D1735" s="145" t="s">
        <v>223</v>
      </c>
      <c r="F1735" s="170" t="s">
        <v>147</v>
      </c>
      <c r="H1735" s="171">
        <v>0</v>
      </c>
      <c r="M1735" s="29"/>
      <c r="N1735" s="169"/>
      <c r="X1735" s="53"/>
      <c r="AU1735" s="17" t="s">
        <v>86</v>
      </c>
    </row>
    <row r="1736" spans="2:47" s="1" customFormat="1">
      <c r="B1736" s="29"/>
      <c r="D1736" s="145" t="s">
        <v>223</v>
      </c>
      <c r="F1736" s="170" t="s">
        <v>76</v>
      </c>
      <c r="H1736" s="171">
        <v>0</v>
      </c>
      <c r="M1736" s="29"/>
      <c r="N1736" s="169"/>
      <c r="X1736" s="53"/>
      <c r="AU1736" s="17" t="s">
        <v>86</v>
      </c>
    </row>
    <row r="1737" spans="2:47" s="1" customFormat="1">
      <c r="B1737" s="29"/>
      <c r="D1737" s="145" t="s">
        <v>223</v>
      </c>
      <c r="F1737" s="170" t="s">
        <v>150</v>
      </c>
      <c r="H1737" s="171">
        <v>0</v>
      </c>
      <c r="M1737" s="29"/>
      <c r="N1737" s="169"/>
      <c r="X1737" s="53"/>
      <c r="AU1737" s="17" t="s">
        <v>86</v>
      </c>
    </row>
    <row r="1738" spans="2:47" s="1" customFormat="1">
      <c r="B1738" s="29"/>
      <c r="D1738" s="145" t="s">
        <v>223</v>
      </c>
      <c r="F1738" s="170" t="s">
        <v>1048</v>
      </c>
      <c r="H1738" s="171">
        <v>3.1</v>
      </c>
      <c r="M1738" s="29"/>
      <c r="N1738" s="169"/>
      <c r="X1738" s="53"/>
      <c r="AU1738" s="17" t="s">
        <v>86</v>
      </c>
    </row>
    <row r="1739" spans="2:47" s="1" customFormat="1">
      <c r="B1739" s="29"/>
      <c r="D1739" s="145" t="s">
        <v>223</v>
      </c>
      <c r="F1739" s="170" t="s">
        <v>152</v>
      </c>
      <c r="H1739" s="171">
        <v>0</v>
      </c>
      <c r="M1739" s="29"/>
      <c r="N1739" s="169"/>
      <c r="X1739" s="53"/>
      <c r="AU1739" s="17" t="s">
        <v>86</v>
      </c>
    </row>
    <row r="1740" spans="2:47" s="1" customFormat="1">
      <c r="B1740" s="29"/>
      <c r="D1740" s="145" t="s">
        <v>223</v>
      </c>
      <c r="F1740" s="170" t="s">
        <v>1049</v>
      </c>
      <c r="H1740" s="171">
        <v>6.4009999999999998</v>
      </c>
      <c r="M1740" s="29"/>
      <c r="N1740" s="169"/>
      <c r="X1740" s="53"/>
      <c r="AU1740" s="17" t="s">
        <v>86</v>
      </c>
    </row>
    <row r="1741" spans="2:47" s="1" customFormat="1">
      <c r="B1741" s="29"/>
      <c r="D1741" s="145" t="s">
        <v>223</v>
      </c>
      <c r="F1741" s="170" t="s">
        <v>154</v>
      </c>
      <c r="H1741" s="171">
        <v>0</v>
      </c>
      <c r="M1741" s="29"/>
      <c r="N1741" s="169"/>
      <c r="X1741" s="53"/>
      <c r="AU1741" s="17" t="s">
        <v>86</v>
      </c>
    </row>
    <row r="1742" spans="2:47" s="1" customFormat="1">
      <c r="B1742" s="29"/>
      <c r="D1742" s="145" t="s">
        <v>223</v>
      </c>
      <c r="F1742" s="170" t="s">
        <v>1050</v>
      </c>
      <c r="H1742" s="171">
        <v>28.396999999999998</v>
      </c>
      <c r="M1742" s="29"/>
      <c r="N1742" s="169"/>
      <c r="X1742" s="53"/>
      <c r="AU1742" s="17" t="s">
        <v>86</v>
      </c>
    </row>
    <row r="1743" spans="2:47" s="1" customFormat="1">
      <c r="B1743" s="29"/>
      <c r="D1743" s="145" t="s">
        <v>223</v>
      </c>
      <c r="F1743" s="170" t="s">
        <v>158</v>
      </c>
      <c r="H1743" s="171">
        <v>37.898000000000003</v>
      </c>
      <c r="M1743" s="29"/>
      <c r="N1743" s="169"/>
      <c r="X1743" s="53"/>
      <c r="AU1743" s="17" t="s">
        <v>86</v>
      </c>
    </row>
    <row r="1744" spans="2:47" s="1" customFormat="1">
      <c r="B1744" s="29"/>
      <c r="D1744" s="145" t="s">
        <v>223</v>
      </c>
      <c r="F1744" s="168" t="s">
        <v>1057</v>
      </c>
      <c r="M1744" s="29"/>
      <c r="N1744" s="169"/>
      <c r="X1744" s="53"/>
      <c r="AU1744" s="17" t="s">
        <v>86</v>
      </c>
    </row>
    <row r="1745" spans="2:65" s="1" customFormat="1">
      <c r="B1745" s="29"/>
      <c r="D1745" s="145" t="s">
        <v>223</v>
      </c>
      <c r="F1745" s="170" t="s">
        <v>733</v>
      </c>
      <c r="H1745" s="171">
        <v>0</v>
      </c>
      <c r="M1745" s="29"/>
      <c r="N1745" s="169"/>
      <c r="X1745" s="53"/>
      <c r="AU1745" s="17" t="s">
        <v>86</v>
      </c>
    </row>
    <row r="1746" spans="2:65" s="1" customFormat="1">
      <c r="B1746" s="29"/>
      <c r="D1746" s="145" t="s">
        <v>223</v>
      </c>
      <c r="F1746" s="170" t="s">
        <v>147</v>
      </c>
      <c r="H1746" s="171">
        <v>0</v>
      </c>
      <c r="M1746" s="29"/>
      <c r="N1746" s="169"/>
      <c r="X1746" s="53"/>
      <c r="AU1746" s="17" t="s">
        <v>86</v>
      </c>
    </row>
    <row r="1747" spans="2:65" s="1" customFormat="1">
      <c r="B1747" s="29"/>
      <c r="D1747" s="145" t="s">
        <v>223</v>
      </c>
      <c r="F1747" s="170" t="s">
        <v>1058</v>
      </c>
      <c r="H1747" s="171">
        <v>22.306000000000001</v>
      </c>
      <c r="M1747" s="29"/>
      <c r="N1747" s="169"/>
      <c r="X1747" s="53"/>
      <c r="AU1747" s="17" t="s">
        <v>86</v>
      </c>
    </row>
    <row r="1748" spans="2:65" s="1" customFormat="1">
      <c r="B1748" s="29"/>
      <c r="D1748" s="145" t="s">
        <v>223</v>
      </c>
      <c r="F1748" s="170" t="s">
        <v>150</v>
      </c>
      <c r="H1748" s="171">
        <v>0</v>
      </c>
      <c r="M1748" s="29"/>
      <c r="N1748" s="169"/>
      <c r="X1748" s="53"/>
      <c r="AU1748" s="17" t="s">
        <v>86</v>
      </c>
    </row>
    <row r="1749" spans="2:65" s="1" customFormat="1">
      <c r="B1749" s="29"/>
      <c r="D1749" s="145" t="s">
        <v>223</v>
      </c>
      <c r="F1749" s="170" t="s">
        <v>968</v>
      </c>
      <c r="H1749" s="171">
        <v>36.479999999999997</v>
      </c>
      <c r="M1749" s="29"/>
      <c r="N1749" s="169"/>
      <c r="X1749" s="53"/>
      <c r="AU1749" s="17" t="s">
        <v>86</v>
      </c>
    </row>
    <row r="1750" spans="2:65" s="1" customFormat="1">
      <c r="B1750" s="29"/>
      <c r="D1750" s="145" t="s">
        <v>223</v>
      </c>
      <c r="F1750" s="170" t="s">
        <v>152</v>
      </c>
      <c r="H1750" s="171">
        <v>0</v>
      </c>
      <c r="M1750" s="29"/>
      <c r="N1750" s="169"/>
      <c r="X1750" s="53"/>
      <c r="AU1750" s="17" t="s">
        <v>86</v>
      </c>
    </row>
    <row r="1751" spans="2:65" s="1" customFormat="1">
      <c r="B1751" s="29"/>
      <c r="D1751" s="145" t="s">
        <v>223</v>
      </c>
      <c r="F1751" s="170" t="s">
        <v>76</v>
      </c>
      <c r="H1751" s="171">
        <v>0</v>
      </c>
      <c r="M1751" s="29"/>
      <c r="N1751" s="169"/>
      <c r="X1751" s="53"/>
      <c r="AU1751" s="17" t="s">
        <v>86</v>
      </c>
    </row>
    <row r="1752" spans="2:65" s="1" customFormat="1">
      <c r="B1752" s="29"/>
      <c r="D1752" s="145" t="s">
        <v>223</v>
      </c>
      <c r="F1752" s="170" t="s">
        <v>154</v>
      </c>
      <c r="H1752" s="171">
        <v>0</v>
      </c>
      <c r="M1752" s="29"/>
      <c r="N1752" s="169"/>
      <c r="X1752" s="53"/>
      <c r="AU1752" s="17" t="s">
        <v>86</v>
      </c>
    </row>
    <row r="1753" spans="2:65" s="1" customFormat="1">
      <c r="B1753" s="29"/>
      <c r="D1753" s="145" t="s">
        <v>223</v>
      </c>
      <c r="F1753" s="170" t="s">
        <v>1059</v>
      </c>
      <c r="H1753" s="171">
        <v>5.86</v>
      </c>
      <c r="M1753" s="29"/>
      <c r="N1753" s="169"/>
      <c r="X1753" s="53"/>
      <c r="AU1753" s="17" t="s">
        <v>86</v>
      </c>
    </row>
    <row r="1754" spans="2:65" s="1" customFormat="1">
      <c r="B1754" s="29"/>
      <c r="D1754" s="145" t="s">
        <v>223</v>
      </c>
      <c r="F1754" s="170" t="s">
        <v>158</v>
      </c>
      <c r="H1754" s="171">
        <v>64.646000000000001</v>
      </c>
      <c r="M1754" s="29"/>
      <c r="N1754" s="169"/>
      <c r="X1754" s="53"/>
      <c r="AU1754" s="17" t="s">
        <v>86</v>
      </c>
    </row>
    <row r="1755" spans="2:65" s="1" customFormat="1" ht="24.2" customHeight="1">
      <c r="B1755" s="29"/>
      <c r="C1755" s="131" t="s">
        <v>1111</v>
      </c>
      <c r="D1755" s="131" t="s">
        <v>139</v>
      </c>
      <c r="E1755" s="132" t="s">
        <v>1112</v>
      </c>
      <c r="F1755" s="133" t="s">
        <v>1113</v>
      </c>
      <c r="G1755" s="134" t="s">
        <v>142</v>
      </c>
      <c r="H1755" s="135">
        <v>68.447999999999993</v>
      </c>
      <c r="I1755" s="136">
        <v>0</v>
      </c>
      <c r="J1755" s="136">
        <v>0</v>
      </c>
      <c r="K1755" s="136">
        <f>ROUND(P1755*H1755,2)</f>
        <v>0</v>
      </c>
      <c r="L1755" s="133" t="s">
        <v>143</v>
      </c>
      <c r="M1755" s="29"/>
      <c r="N1755" s="137" t="s">
        <v>1</v>
      </c>
      <c r="O1755" s="138" t="s">
        <v>39</v>
      </c>
      <c r="P1755" s="139">
        <f>I1755+J1755</f>
        <v>0</v>
      </c>
      <c r="Q1755" s="139">
        <f>ROUND(I1755*H1755,2)</f>
        <v>0</v>
      </c>
      <c r="R1755" s="139">
        <f>ROUND(J1755*H1755,2)</f>
        <v>0</v>
      </c>
      <c r="S1755" s="140">
        <v>0.16600000000000001</v>
      </c>
      <c r="T1755" s="140">
        <f>S1755*H1755</f>
        <v>11.362368</v>
      </c>
      <c r="U1755" s="140">
        <v>0</v>
      </c>
      <c r="V1755" s="140">
        <f>U1755*H1755</f>
        <v>0</v>
      </c>
      <c r="W1755" s="140">
        <v>0</v>
      </c>
      <c r="X1755" s="141">
        <f>W1755*H1755</f>
        <v>0</v>
      </c>
      <c r="AR1755" s="142" t="s">
        <v>332</v>
      </c>
      <c r="AT1755" s="142" t="s">
        <v>139</v>
      </c>
      <c r="AU1755" s="142" t="s">
        <v>86</v>
      </c>
      <c r="AY1755" s="17" t="s">
        <v>136</v>
      </c>
      <c r="BE1755" s="143">
        <f>IF(O1755="základní",K1755,0)</f>
        <v>0</v>
      </c>
      <c r="BF1755" s="143">
        <f>IF(O1755="snížená",K1755,0)</f>
        <v>0</v>
      </c>
      <c r="BG1755" s="143">
        <f>IF(O1755="zákl. přenesená",K1755,0)</f>
        <v>0</v>
      </c>
      <c r="BH1755" s="143">
        <f>IF(O1755="sníž. přenesená",K1755,0)</f>
        <v>0</v>
      </c>
      <c r="BI1755" s="143">
        <f>IF(O1755="nulová",K1755,0)</f>
        <v>0</v>
      </c>
      <c r="BJ1755" s="17" t="s">
        <v>84</v>
      </c>
      <c r="BK1755" s="143">
        <f>ROUND(P1755*H1755,2)</f>
        <v>0</v>
      </c>
      <c r="BL1755" s="17" t="s">
        <v>332</v>
      </c>
      <c r="BM1755" s="142" t="s">
        <v>1114</v>
      </c>
    </row>
    <row r="1756" spans="2:65" s="13" customFormat="1">
      <c r="B1756" s="150"/>
      <c r="D1756" s="145" t="s">
        <v>146</v>
      </c>
      <c r="E1756" s="151" t="s">
        <v>1</v>
      </c>
      <c r="F1756" s="152" t="s">
        <v>1115</v>
      </c>
      <c r="H1756" s="153">
        <v>68.447999999999993</v>
      </c>
      <c r="M1756" s="150"/>
      <c r="N1756" s="154"/>
      <c r="X1756" s="155"/>
      <c r="AT1756" s="151" t="s">
        <v>146</v>
      </c>
      <c r="AU1756" s="151" t="s">
        <v>86</v>
      </c>
      <c r="AV1756" s="13" t="s">
        <v>86</v>
      </c>
      <c r="AW1756" s="13" t="s">
        <v>5</v>
      </c>
      <c r="AX1756" s="13" t="s">
        <v>76</v>
      </c>
      <c r="AY1756" s="151" t="s">
        <v>136</v>
      </c>
    </row>
    <row r="1757" spans="2:65" s="14" customFormat="1">
      <c r="B1757" s="156"/>
      <c r="D1757" s="145" t="s">
        <v>146</v>
      </c>
      <c r="E1757" s="157" t="s">
        <v>1</v>
      </c>
      <c r="F1757" s="158" t="s">
        <v>158</v>
      </c>
      <c r="H1757" s="159">
        <v>68.447999999999993</v>
      </c>
      <c r="M1757" s="156"/>
      <c r="N1757" s="160"/>
      <c r="X1757" s="161"/>
      <c r="AT1757" s="157" t="s">
        <v>146</v>
      </c>
      <c r="AU1757" s="157" t="s">
        <v>86</v>
      </c>
      <c r="AV1757" s="14" t="s">
        <v>144</v>
      </c>
      <c r="AW1757" s="14" t="s">
        <v>5</v>
      </c>
      <c r="AX1757" s="14" t="s">
        <v>84</v>
      </c>
      <c r="AY1757" s="157" t="s">
        <v>136</v>
      </c>
    </row>
    <row r="1758" spans="2:65" s="1" customFormat="1">
      <c r="B1758" s="29"/>
      <c r="D1758" s="145" t="s">
        <v>223</v>
      </c>
      <c r="F1758" s="168" t="s">
        <v>1060</v>
      </c>
      <c r="M1758" s="29"/>
      <c r="N1758" s="169"/>
      <c r="X1758" s="53"/>
      <c r="AU1758" s="17" t="s">
        <v>86</v>
      </c>
    </row>
    <row r="1759" spans="2:65" s="1" customFormat="1">
      <c r="B1759" s="29"/>
      <c r="D1759" s="145" t="s">
        <v>223</v>
      </c>
      <c r="F1759" s="170" t="s">
        <v>733</v>
      </c>
      <c r="H1759" s="171">
        <v>0</v>
      </c>
      <c r="M1759" s="29"/>
      <c r="N1759" s="169"/>
      <c r="X1759" s="53"/>
      <c r="AU1759" s="17" t="s">
        <v>86</v>
      </c>
    </row>
    <row r="1760" spans="2:65" s="1" customFormat="1">
      <c r="B1760" s="29"/>
      <c r="D1760" s="145" t="s">
        <v>223</v>
      </c>
      <c r="F1760" s="170" t="s">
        <v>147</v>
      </c>
      <c r="H1760" s="171">
        <v>0</v>
      </c>
      <c r="M1760" s="29"/>
      <c r="N1760" s="169"/>
      <c r="X1760" s="53"/>
      <c r="AU1760" s="17" t="s">
        <v>86</v>
      </c>
    </row>
    <row r="1761" spans="2:65" s="1" customFormat="1">
      <c r="B1761" s="29"/>
      <c r="D1761" s="145" t="s">
        <v>223</v>
      </c>
      <c r="F1761" s="170" t="s">
        <v>1061</v>
      </c>
      <c r="H1761" s="171">
        <v>22.05</v>
      </c>
      <c r="M1761" s="29"/>
      <c r="N1761" s="169"/>
      <c r="X1761" s="53"/>
      <c r="AU1761" s="17" t="s">
        <v>86</v>
      </c>
    </row>
    <row r="1762" spans="2:65" s="1" customFormat="1">
      <c r="B1762" s="29"/>
      <c r="D1762" s="145" t="s">
        <v>223</v>
      </c>
      <c r="F1762" s="170" t="s">
        <v>150</v>
      </c>
      <c r="H1762" s="171">
        <v>0</v>
      </c>
      <c r="M1762" s="29"/>
      <c r="N1762" s="169"/>
      <c r="X1762" s="53"/>
      <c r="AU1762" s="17" t="s">
        <v>86</v>
      </c>
    </row>
    <row r="1763" spans="2:65" s="1" customFormat="1">
      <c r="B1763" s="29"/>
      <c r="D1763" s="145" t="s">
        <v>223</v>
      </c>
      <c r="F1763" s="170" t="s">
        <v>1062</v>
      </c>
      <c r="H1763" s="171">
        <v>33.1</v>
      </c>
      <c r="M1763" s="29"/>
      <c r="N1763" s="169"/>
      <c r="X1763" s="53"/>
      <c r="AU1763" s="17" t="s">
        <v>86</v>
      </c>
    </row>
    <row r="1764" spans="2:65" s="1" customFormat="1">
      <c r="B1764" s="29"/>
      <c r="D1764" s="145" t="s">
        <v>223</v>
      </c>
      <c r="F1764" s="170" t="s">
        <v>152</v>
      </c>
      <c r="H1764" s="171">
        <v>0</v>
      </c>
      <c r="M1764" s="29"/>
      <c r="N1764" s="169"/>
      <c r="X1764" s="53"/>
      <c r="AU1764" s="17" t="s">
        <v>86</v>
      </c>
    </row>
    <row r="1765" spans="2:65" s="1" customFormat="1">
      <c r="B1765" s="29"/>
      <c r="D1765" s="145" t="s">
        <v>223</v>
      </c>
      <c r="F1765" s="170" t="s">
        <v>1063</v>
      </c>
      <c r="H1765" s="171">
        <v>36.1</v>
      </c>
      <c r="M1765" s="29"/>
      <c r="N1765" s="169"/>
      <c r="X1765" s="53"/>
      <c r="AU1765" s="17" t="s">
        <v>86</v>
      </c>
    </row>
    <row r="1766" spans="2:65" s="1" customFormat="1">
      <c r="B1766" s="29"/>
      <c r="D1766" s="145" t="s">
        <v>223</v>
      </c>
      <c r="F1766" s="170" t="s">
        <v>154</v>
      </c>
      <c r="H1766" s="171">
        <v>0</v>
      </c>
      <c r="M1766" s="29"/>
      <c r="N1766" s="169"/>
      <c r="X1766" s="53"/>
      <c r="AU1766" s="17" t="s">
        <v>86</v>
      </c>
    </row>
    <row r="1767" spans="2:65" s="1" customFormat="1">
      <c r="B1767" s="29"/>
      <c r="D1767" s="145" t="s">
        <v>223</v>
      </c>
      <c r="F1767" s="170" t="s">
        <v>1064</v>
      </c>
      <c r="H1767" s="171">
        <v>33.200000000000003</v>
      </c>
      <c r="M1767" s="29"/>
      <c r="N1767" s="169"/>
      <c r="X1767" s="53"/>
      <c r="AU1767" s="17" t="s">
        <v>86</v>
      </c>
    </row>
    <row r="1768" spans="2:65" s="1" customFormat="1">
      <c r="B1768" s="29"/>
      <c r="D1768" s="145" t="s">
        <v>223</v>
      </c>
      <c r="F1768" s="170" t="s">
        <v>158</v>
      </c>
      <c r="H1768" s="171">
        <v>124.45</v>
      </c>
      <c r="M1768" s="29"/>
      <c r="N1768" s="169"/>
      <c r="X1768" s="53"/>
      <c r="AU1768" s="17" t="s">
        <v>86</v>
      </c>
    </row>
    <row r="1769" spans="2:65" s="1" customFormat="1" ht="49.15" customHeight="1">
      <c r="B1769" s="29"/>
      <c r="C1769" s="181" t="s">
        <v>1116</v>
      </c>
      <c r="D1769" s="181" t="s">
        <v>494</v>
      </c>
      <c r="E1769" s="182" t="s">
        <v>1117</v>
      </c>
      <c r="F1769" s="183" t="s">
        <v>1118</v>
      </c>
      <c r="G1769" s="184" t="s">
        <v>142</v>
      </c>
      <c r="H1769" s="185">
        <v>83.575000000000003</v>
      </c>
      <c r="I1769" s="186">
        <v>0</v>
      </c>
      <c r="J1769" s="187"/>
      <c r="K1769" s="186">
        <f>ROUND(P1769*H1769,2)</f>
        <v>0</v>
      </c>
      <c r="L1769" s="183" t="s">
        <v>143</v>
      </c>
      <c r="M1769" s="188"/>
      <c r="N1769" s="189" t="s">
        <v>1</v>
      </c>
      <c r="O1769" s="138" t="s">
        <v>39</v>
      </c>
      <c r="P1769" s="139">
        <f>I1769+J1769</f>
        <v>0</v>
      </c>
      <c r="Q1769" s="139">
        <f>ROUND(I1769*H1769,2)</f>
        <v>0</v>
      </c>
      <c r="R1769" s="139">
        <f>ROUND(J1769*H1769,2)</f>
        <v>0</v>
      </c>
      <c r="S1769" s="140">
        <v>0</v>
      </c>
      <c r="T1769" s="140">
        <f>S1769*H1769</f>
        <v>0</v>
      </c>
      <c r="U1769" s="140">
        <v>4.0000000000000001E-3</v>
      </c>
      <c r="V1769" s="140">
        <f>U1769*H1769</f>
        <v>0.33430000000000004</v>
      </c>
      <c r="W1769" s="140">
        <v>0</v>
      </c>
      <c r="X1769" s="141">
        <f>W1769*H1769</f>
        <v>0</v>
      </c>
      <c r="AR1769" s="142" t="s">
        <v>497</v>
      </c>
      <c r="AT1769" s="142" t="s">
        <v>494</v>
      </c>
      <c r="AU1769" s="142" t="s">
        <v>86</v>
      </c>
      <c r="AY1769" s="17" t="s">
        <v>136</v>
      </c>
      <c r="BE1769" s="143">
        <f>IF(O1769="základní",K1769,0)</f>
        <v>0</v>
      </c>
      <c r="BF1769" s="143">
        <f>IF(O1769="snížená",K1769,0)</f>
        <v>0</v>
      </c>
      <c r="BG1769" s="143">
        <f>IF(O1769="zákl. přenesená",K1769,0)</f>
        <v>0</v>
      </c>
      <c r="BH1769" s="143">
        <f>IF(O1769="sníž. přenesená",K1769,0)</f>
        <v>0</v>
      </c>
      <c r="BI1769" s="143">
        <f>IF(O1769="nulová",K1769,0)</f>
        <v>0</v>
      </c>
      <c r="BJ1769" s="17" t="s">
        <v>84</v>
      </c>
      <c r="BK1769" s="143">
        <f>ROUND(P1769*H1769,2)</f>
        <v>0</v>
      </c>
      <c r="BL1769" s="17" t="s">
        <v>332</v>
      </c>
      <c r="BM1769" s="142" t="s">
        <v>1119</v>
      </c>
    </row>
    <row r="1770" spans="2:65" s="13" customFormat="1">
      <c r="B1770" s="150"/>
      <c r="D1770" s="145" t="s">
        <v>146</v>
      </c>
      <c r="E1770" s="151" t="s">
        <v>1</v>
      </c>
      <c r="F1770" s="152" t="s">
        <v>1115</v>
      </c>
      <c r="H1770" s="153">
        <v>68.447999999999993</v>
      </c>
      <c r="M1770" s="150"/>
      <c r="N1770" s="154"/>
      <c r="X1770" s="155"/>
      <c r="AT1770" s="151" t="s">
        <v>146</v>
      </c>
      <c r="AU1770" s="151" t="s">
        <v>86</v>
      </c>
      <c r="AV1770" s="13" t="s">
        <v>86</v>
      </c>
      <c r="AW1770" s="13" t="s">
        <v>5</v>
      </c>
      <c r="AX1770" s="13" t="s">
        <v>76</v>
      </c>
      <c r="AY1770" s="151" t="s">
        <v>136</v>
      </c>
    </row>
    <row r="1771" spans="2:65" s="14" customFormat="1">
      <c r="B1771" s="156"/>
      <c r="D1771" s="145" t="s">
        <v>146</v>
      </c>
      <c r="E1771" s="157" t="s">
        <v>1</v>
      </c>
      <c r="F1771" s="158" t="s">
        <v>158</v>
      </c>
      <c r="H1771" s="159">
        <v>68.447999999999993</v>
      </c>
      <c r="M1771" s="156"/>
      <c r="N1771" s="160"/>
      <c r="X1771" s="161"/>
      <c r="AT1771" s="157" t="s">
        <v>146</v>
      </c>
      <c r="AU1771" s="157" t="s">
        <v>86</v>
      </c>
      <c r="AV1771" s="14" t="s">
        <v>144</v>
      </c>
      <c r="AW1771" s="14" t="s">
        <v>5</v>
      </c>
      <c r="AX1771" s="14" t="s">
        <v>84</v>
      </c>
      <c r="AY1771" s="157" t="s">
        <v>136</v>
      </c>
    </row>
    <row r="1772" spans="2:65" s="1" customFormat="1">
      <c r="B1772" s="29"/>
      <c r="D1772" s="145" t="s">
        <v>223</v>
      </c>
      <c r="F1772" s="168" t="s">
        <v>1060</v>
      </c>
      <c r="M1772" s="29"/>
      <c r="N1772" s="169"/>
      <c r="X1772" s="53"/>
      <c r="AU1772" s="17" t="s">
        <v>86</v>
      </c>
    </row>
    <row r="1773" spans="2:65" s="1" customFormat="1">
      <c r="B1773" s="29"/>
      <c r="D1773" s="145" t="s">
        <v>223</v>
      </c>
      <c r="F1773" s="170" t="s">
        <v>733</v>
      </c>
      <c r="H1773" s="171">
        <v>0</v>
      </c>
      <c r="M1773" s="29"/>
      <c r="N1773" s="169"/>
      <c r="X1773" s="53"/>
      <c r="AU1773" s="17" t="s">
        <v>86</v>
      </c>
    </row>
    <row r="1774" spans="2:65" s="1" customFormat="1">
      <c r="B1774" s="29"/>
      <c r="D1774" s="145" t="s">
        <v>223</v>
      </c>
      <c r="F1774" s="170" t="s">
        <v>147</v>
      </c>
      <c r="H1774" s="171">
        <v>0</v>
      </c>
      <c r="M1774" s="29"/>
      <c r="N1774" s="169"/>
      <c r="X1774" s="53"/>
      <c r="AU1774" s="17" t="s">
        <v>86</v>
      </c>
    </row>
    <row r="1775" spans="2:65" s="1" customFormat="1">
      <c r="B1775" s="29"/>
      <c r="D1775" s="145" t="s">
        <v>223</v>
      </c>
      <c r="F1775" s="170" t="s">
        <v>1061</v>
      </c>
      <c r="H1775" s="171">
        <v>22.05</v>
      </c>
      <c r="M1775" s="29"/>
      <c r="N1775" s="169"/>
      <c r="X1775" s="53"/>
      <c r="AU1775" s="17" t="s">
        <v>86</v>
      </c>
    </row>
    <row r="1776" spans="2:65" s="1" customFormat="1">
      <c r="B1776" s="29"/>
      <c r="D1776" s="145" t="s">
        <v>223</v>
      </c>
      <c r="F1776" s="170" t="s">
        <v>150</v>
      </c>
      <c r="H1776" s="171">
        <v>0</v>
      </c>
      <c r="M1776" s="29"/>
      <c r="N1776" s="169"/>
      <c r="X1776" s="53"/>
      <c r="AU1776" s="17" t="s">
        <v>86</v>
      </c>
    </row>
    <row r="1777" spans="2:65" s="1" customFormat="1">
      <c r="B1777" s="29"/>
      <c r="D1777" s="145" t="s">
        <v>223</v>
      </c>
      <c r="F1777" s="170" t="s">
        <v>1062</v>
      </c>
      <c r="H1777" s="171">
        <v>33.1</v>
      </c>
      <c r="M1777" s="29"/>
      <c r="N1777" s="169"/>
      <c r="X1777" s="53"/>
      <c r="AU1777" s="17" t="s">
        <v>86</v>
      </c>
    </row>
    <row r="1778" spans="2:65" s="1" customFormat="1">
      <c r="B1778" s="29"/>
      <c r="D1778" s="145" t="s">
        <v>223</v>
      </c>
      <c r="F1778" s="170" t="s">
        <v>152</v>
      </c>
      <c r="H1778" s="171">
        <v>0</v>
      </c>
      <c r="M1778" s="29"/>
      <c r="N1778" s="169"/>
      <c r="X1778" s="53"/>
      <c r="AU1778" s="17" t="s">
        <v>86</v>
      </c>
    </row>
    <row r="1779" spans="2:65" s="1" customFormat="1">
      <c r="B1779" s="29"/>
      <c r="D1779" s="145" t="s">
        <v>223</v>
      </c>
      <c r="F1779" s="170" t="s">
        <v>1063</v>
      </c>
      <c r="H1779" s="171">
        <v>36.1</v>
      </c>
      <c r="M1779" s="29"/>
      <c r="N1779" s="169"/>
      <c r="X1779" s="53"/>
      <c r="AU1779" s="17" t="s">
        <v>86</v>
      </c>
    </row>
    <row r="1780" spans="2:65" s="1" customFormat="1">
      <c r="B1780" s="29"/>
      <c r="D1780" s="145" t="s">
        <v>223</v>
      </c>
      <c r="F1780" s="170" t="s">
        <v>154</v>
      </c>
      <c r="H1780" s="171">
        <v>0</v>
      </c>
      <c r="M1780" s="29"/>
      <c r="N1780" s="169"/>
      <c r="X1780" s="53"/>
      <c r="AU1780" s="17" t="s">
        <v>86</v>
      </c>
    </row>
    <row r="1781" spans="2:65" s="1" customFormat="1">
      <c r="B1781" s="29"/>
      <c r="D1781" s="145" t="s">
        <v>223</v>
      </c>
      <c r="F1781" s="170" t="s">
        <v>1064</v>
      </c>
      <c r="H1781" s="171">
        <v>33.200000000000003</v>
      </c>
      <c r="M1781" s="29"/>
      <c r="N1781" s="169"/>
      <c r="X1781" s="53"/>
      <c r="AU1781" s="17" t="s">
        <v>86</v>
      </c>
    </row>
    <row r="1782" spans="2:65" s="1" customFormat="1">
      <c r="B1782" s="29"/>
      <c r="D1782" s="145" t="s">
        <v>223</v>
      </c>
      <c r="F1782" s="170" t="s">
        <v>158</v>
      </c>
      <c r="H1782" s="171">
        <v>124.45</v>
      </c>
      <c r="M1782" s="29"/>
      <c r="N1782" s="169"/>
      <c r="X1782" s="53"/>
      <c r="AU1782" s="17" t="s">
        <v>86</v>
      </c>
    </row>
    <row r="1783" spans="2:65" s="13" customFormat="1">
      <c r="B1783" s="150"/>
      <c r="D1783" s="145" t="s">
        <v>146</v>
      </c>
      <c r="F1783" s="152" t="s">
        <v>1120</v>
      </c>
      <c r="H1783" s="153">
        <v>83.575000000000003</v>
      </c>
      <c r="M1783" s="150"/>
      <c r="N1783" s="154"/>
      <c r="X1783" s="155"/>
      <c r="AT1783" s="151" t="s">
        <v>146</v>
      </c>
      <c r="AU1783" s="151" t="s">
        <v>86</v>
      </c>
      <c r="AV1783" s="13" t="s">
        <v>86</v>
      </c>
      <c r="AW1783" s="13" t="s">
        <v>4</v>
      </c>
      <c r="AX1783" s="13" t="s">
        <v>84</v>
      </c>
      <c r="AY1783" s="151" t="s">
        <v>136</v>
      </c>
    </row>
    <row r="1784" spans="2:65" s="1" customFormat="1" ht="24.2" customHeight="1">
      <c r="B1784" s="29"/>
      <c r="C1784" s="131" t="s">
        <v>1121</v>
      </c>
      <c r="D1784" s="131" t="s">
        <v>139</v>
      </c>
      <c r="E1784" s="132" t="s">
        <v>1122</v>
      </c>
      <c r="F1784" s="133" t="s">
        <v>1123</v>
      </c>
      <c r="G1784" s="134" t="s">
        <v>142</v>
      </c>
      <c r="H1784" s="135">
        <v>182.41800000000001</v>
      </c>
      <c r="I1784" s="136">
        <v>0</v>
      </c>
      <c r="J1784" s="136">
        <v>0</v>
      </c>
      <c r="K1784" s="136">
        <f>ROUND(P1784*H1784,2)</f>
        <v>0</v>
      </c>
      <c r="L1784" s="133" t="s">
        <v>143</v>
      </c>
      <c r="M1784" s="29"/>
      <c r="N1784" s="137" t="s">
        <v>1</v>
      </c>
      <c r="O1784" s="138" t="s">
        <v>39</v>
      </c>
      <c r="P1784" s="139">
        <f>I1784+J1784</f>
        <v>0</v>
      </c>
      <c r="Q1784" s="139">
        <f>ROUND(I1784*H1784,2)</f>
        <v>0</v>
      </c>
      <c r="R1784" s="139">
        <f>ROUND(J1784*H1784,2)</f>
        <v>0</v>
      </c>
      <c r="S1784" s="140">
        <v>0.26</v>
      </c>
      <c r="T1784" s="140">
        <f>S1784*H1784</f>
        <v>47.42868</v>
      </c>
      <c r="U1784" s="140">
        <v>4.0000000000000002E-4</v>
      </c>
      <c r="V1784" s="140">
        <f>U1784*H1784</f>
        <v>7.296720000000001E-2</v>
      </c>
      <c r="W1784" s="140">
        <v>0</v>
      </c>
      <c r="X1784" s="141">
        <f>W1784*H1784</f>
        <v>0</v>
      </c>
      <c r="AR1784" s="142" t="s">
        <v>332</v>
      </c>
      <c r="AT1784" s="142" t="s">
        <v>139</v>
      </c>
      <c r="AU1784" s="142" t="s">
        <v>86</v>
      </c>
      <c r="AY1784" s="17" t="s">
        <v>136</v>
      </c>
      <c r="BE1784" s="143">
        <f>IF(O1784="základní",K1784,0)</f>
        <v>0</v>
      </c>
      <c r="BF1784" s="143">
        <f>IF(O1784="snížená",K1784,0)</f>
        <v>0</v>
      </c>
      <c r="BG1784" s="143">
        <f>IF(O1784="zákl. přenesená",K1784,0)</f>
        <v>0</v>
      </c>
      <c r="BH1784" s="143">
        <f>IF(O1784="sníž. přenesená",K1784,0)</f>
        <v>0</v>
      </c>
      <c r="BI1784" s="143">
        <f>IF(O1784="nulová",K1784,0)</f>
        <v>0</v>
      </c>
      <c r="BJ1784" s="17" t="s">
        <v>84</v>
      </c>
      <c r="BK1784" s="143">
        <f>ROUND(P1784*H1784,2)</f>
        <v>0</v>
      </c>
      <c r="BL1784" s="17" t="s">
        <v>332</v>
      </c>
      <c r="BM1784" s="142" t="s">
        <v>1124</v>
      </c>
    </row>
    <row r="1785" spans="2:65" s="13" customFormat="1">
      <c r="B1785" s="150"/>
      <c r="D1785" s="145" t="s">
        <v>146</v>
      </c>
      <c r="E1785" s="151" t="s">
        <v>1</v>
      </c>
      <c r="F1785" s="152" t="s">
        <v>1098</v>
      </c>
      <c r="H1785" s="153">
        <v>67.825000000000003</v>
      </c>
      <c r="M1785" s="150"/>
      <c r="N1785" s="154"/>
      <c r="X1785" s="155"/>
      <c r="AT1785" s="151" t="s">
        <v>146</v>
      </c>
      <c r="AU1785" s="151" t="s">
        <v>86</v>
      </c>
      <c r="AV1785" s="13" t="s">
        <v>86</v>
      </c>
      <c r="AW1785" s="13" t="s">
        <v>5</v>
      </c>
      <c r="AX1785" s="13" t="s">
        <v>76</v>
      </c>
      <c r="AY1785" s="151" t="s">
        <v>136</v>
      </c>
    </row>
    <row r="1786" spans="2:65" s="13" customFormat="1">
      <c r="B1786" s="150"/>
      <c r="D1786" s="145" t="s">
        <v>146</v>
      </c>
      <c r="E1786" s="151" t="s">
        <v>1</v>
      </c>
      <c r="F1786" s="152" t="s">
        <v>1115</v>
      </c>
      <c r="H1786" s="153">
        <v>68.447999999999993</v>
      </c>
      <c r="M1786" s="150"/>
      <c r="N1786" s="154"/>
      <c r="X1786" s="155"/>
      <c r="AT1786" s="151" t="s">
        <v>146</v>
      </c>
      <c r="AU1786" s="151" t="s">
        <v>86</v>
      </c>
      <c r="AV1786" s="13" t="s">
        <v>86</v>
      </c>
      <c r="AW1786" s="13" t="s">
        <v>5</v>
      </c>
      <c r="AX1786" s="13" t="s">
        <v>76</v>
      </c>
      <c r="AY1786" s="151" t="s">
        <v>136</v>
      </c>
    </row>
    <row r="1787" spans="2:65" s="13" customFormat="1">
      <c r="B1787" s="150"/>
      <c r="D1787" s="145" t="s">
        <v>146</v>
      </c>
      <c r="E1787" s="151" t="s">
        <v>1</v>
      </c>
      <c r="F1787" s="152" t="s">
        <v>1099</v>
      </c>
      <c r="H1787" s="153">
        <v>17.053999999999998</v>
      </c>
      <c r="M1787" s="150"/>
      <c r="N1787" s="154"/>
      <c r="X1787" s="155"/>
      <c r="AT1787" s="151" t="s">
        <v>146</v>
      </c>
      <c r="AU1787" s="151" t="s">
        <v>86</v>
      </c>
      <c r="AV1787" s="13" t="s">
        <v>86</v>
      </c>
      <c r="AW1787" s="13" t="s">
        <v>5</v>
      </c>
      <c r="AX1787" s="13" t="s">
        <v>76</v>
      </c>
      <c r="AY1787" s="151" t="s">
        <v>136</v>
      </c>
    </row>
    <row r="1788" spans="2:65" s="13" customFormat="1">
      <c r="B1788" s="150"/>
      <c r="D1788" s="145" t="s">
        <v>146</v>
      </c>
      <c r="E1788" s="151" t="s">
        <v>1</v>
      </c>
      <c r="F1788" s="152" t="s">
        <v>1100</v>
      </c>
      <c r="H1788" s="153">
        <v>29.091000000000001</v>
      </c>
      <c r="M1788" s="150"/>
      <c r="N1788" s="154"/>
      <c r="X1788" s="155"/>
      <c r="AT1788" s="151" t="s">
        <v>146</v>
      </c>
      <c r="AU1788" s="151" t="s">
        <v>86</v>
      </c>
      <c r="AV1788" s="13" t="s">
        <v>86</v>
      </c>
      <c r="AW1788" s="13" t="s">
        <v>5</v>
      </c>
      <c r="AX1788" s="13" t="s">
        <v>76</v>
      </c>
      <c r="AY1788" s="151" t="s">
        <v>136</v>
      </c>
    </row>
    <row r="1789" spans="2:65" s="14" customFormat="1">
      <c r="B1789" s="156"/>
      <c r="D1789" s="145" t="s">
        <v>146</v>
      </c>
      <c r="E1789" s="157" t="s">
        <v>1</v>
      </c>
      <c r="F1789" s="158" t="s">
        <v>158</v>
      </c>
      <c r="H1789" s="159">
        <v>182.41800000000001</v>
      </c>
      <c r="M1789" s="156"/>
      <c r="N1789" s="160"/>
      <c r="X1789" s="161"/>
      <c r="AT1789" s="157" t="s">
        <v>146</v>
      </c>
      <c r="AU1789" s="157" t="s">
        <v>86</v>
      </c>
      <c r="AV1789" s="14" t="s">
        <v>144</v>
      </c>
      <c r="AW1789" s="14" t="s">
        <v>5</v>
      </c>
      <c r="AX1789" s="14" t="s">
        <v>84</v>
      </c>
      <c r="AY1789" s="157" t="s">
        <v>136</v>
      </c>
    </row>
    <row r="1790" spans="2:65" s="1" customFormat="1">
      <c r="B1790" s="29"/>
      <c r="D1790" s="145" t="s">
        <v>223</v>
      </c>
      <c r="F1790" s="168" t="s">
        <v>1060</v>
      </c>
      <c r="M1790" s="29"/>
      <c r="N1790" s="169"/>
      <c r="X1790" s="53"/>
      <c r="AU1790" s="17" t="s">
        <v>86</v>
      </c>
    </row>
    <row r="1791" spans="2:65" s="1" customFormat="1">
      <c r="B1791" s="29"/>
      <c r="D1791" s="145" t="s">
        <v>223</v>
      </c>
      <c r="F1791" s="170" t="s">
        <v>733</v>
      </c>
      <c r="H1791" s="171">
        <v>0</v>
      </c>
      <c r="M1791" s="29"/>
      <c r="N1791" s="169"/>
      <c r="X1791" s="53"/>
      <c r="AU1791" s="17" t="s">
        <v>86</v>
      </c>
    </row>
    <row r="1792" spans="2:65" s="1" customFormat="1">
      <c r="B1792" s="29"/>
      <c r="D1792" s="145" t="s">
        <v>223</v>
      </c>
      <c r="F1792" s="170" t="s">
        <v>147</v>
      </c>
      <c r="H1792" s="171">
        <v>0</v>
      </c>
      <c r="M1792" s="29"/>
      <c r="N1792" s="169"/>
      <c r="X1792" s="53"/>
      <c r="AU1792" s="17" t="s">
        <v>86</v>
      </c>
    </row>
    <row r="1793" spans="2:47" s="1" customFormat="1">
      <c r="B1793" s="29"/>
      <c r="D1793" s="145" t="s">
        <v>223</v>
      </c>
      <c r="F1793" s="170" t="s">
        <v>1061</v>
      </c>
      <c r="H1793" s="171">
        <v>22.05</v>
      </c>
      <c r="M1793" s="29"/>
      <c r="N1793" s="169"/>
      <c r="X1793" s="53"/>
      <c r="AU1793" s="17" t="s">
        <v>86</v>
      </c>
    </row>
    <row r="1794" spans="2:47" s="1" customFormat="1">
      <c r="B1794" s="29"/>
      <c r="D1794" s="145" t="s">
        <v>223</v>
      </c>
      <c r="F1794" s="170" t="s">
        <v>150</v>
      </c>
      <c r="H1794" s="171">
        <v>0</v>
      </c>
      <c r="M1794" s="29"/>
      <c r="N1794" s="169"/>
      <c r="X1794" s="53"/>
      <c r="AU1794" s="17" t="s">
        <v>86</v>
      </c>
    </row>
    <row r="1795" spans="2:47" s="1" customFormat="1">
      <c r="B1795" s="29"/>
      <c r="D1795" s="145" t="s">
        <v>223</v>
      </c>
      <c r="F1795" s="170" t="s">
        <v>1062</v>
      </c>
      <c r="H1795" s="171">
        <v>33.1</v>
      </c>
      <c r="M1795" s="29"/>
      <c r="N1795" s="169"/>
      <c r="X1795" s="53"/>
      <c r="AU1795" s="17" t="s">
        <v>86</v>
      </c>
    </row>
    <row r="1796" spans="2:47" s="1" customFormat="1">
      <c r="B1796" s="29"/>
      <c r="D1796" s="145" t="s">
        <v>223</v>
      </c>
      <c r="F1796" s="170" t="s">
        <v>152</v>
      </c>
      <c r="H1796" s="171">
        <v>0</v>
      </c>
      <c r="M1796" s="29"/>
      <c r="N1796" s="169"/>
      <c r="X1796" s="53"/>
      <c r="AU1796" s="17" t="s">
        <v>86</v>
      </c>
    </row>
    <row r="1797" spans="2:47" s="1" customFormat="1">
      <c r="B1797" s="29"/>
      <c r="D1797" s="145" t="s">
        <v>223</v>
      </c>
      <c r="F1797" s="170" t="s">
        <v>1063</v>
      </c>
      <c r="H1797" s="171">
        <v>36.1</v>
      </c>
      <c r="M1797" s="29"/>
      <c r="N1797" s="169"/>
      <c r="X1797" s="53"/>
      <c r="AU1797" s="17" t="s">
        <v>86</v>
      </c>
    </row>
    <row r="1798" spans="2:47" s="1" customFormat="1">
      <c r="B1798" s="29"/>
      <c r="D1798" s="145" t="s">
        <v>223</v>
      </c>
      <c r="F1798" s="170" t="s">
        <v>154</v>
      </c>
      <c r="H1798" s="171">
        <v>0</v>
      </c>
      <c r="M1798" s="29"/>
      <c r="N1798" s="169"/>
      <c r="X1798" s="53"/>
      <c r="AU1798" s="17" t="s">
        <v>86</v>
      </c>
    </row>
    <row r="1799" spans="2:47" s="1" customFormat="1">
      <c r="B1799" s="29"/>
      <c r="D1799" s="145" t="s">
        <v>223</v>
      </c>
      <c r="F1799" s="170" t="s">
        <v>1064</v>
      </c>
      <c r="H1799" s="171">
        <v>33.200000000000003</v>
      </c>
      <c r="M1799" s="29"/>
      <c r="N1799" s="169"/>
      <c r="X1799" s="53"/>
      <c r="AU1799" s="17" t="s">
        <v>86</v>
      </c>
    </row>
    <row r="1800" spans="2:47" s="1" customFormat="1">
      <c r="B1800" s="29"/>
      <c r="D1800" s="145" t="s">
        <v>223</v>
      </c>
      <c r="F1800" s="170" t="s">
        <v>158</v>
      </c>
      <c r="H1800" s="171">
        <v>124.45</v>
      </c>
      <c r="M1800" s="29"/>
      <c r="N1800" s="169"/>
      <c r="X1800" s="53"/>
      <c r="AU1800" s="17" t="s">
        <v>86</v>
      </c>
    </row>
    <row r="1801" spans="2:47" s="1" customFormat="1">
      <c r="B1801" s="29"/>
      <c r="D1801" s="145" t="s">
        <v>223</v>
      </c>
      <c r="F1801" s="168" t="s">
        <v>1047</v>
      </c>
      <c r="M1801" s="29"/>
      <c r="N1801" s="169"/>
      <c r="X1801" s="53"/>
      <c r="AU1801" s="17" t="s">
        <v>86</v>
      </c>
    </row>
    <row r="1802" spans="2:47" s="1" customFormat="1">
      <c r="B1802" s="29"/>
      <c r="D1802" s="145" t="s">
        <v>223</v>
      </c>
      <c r="F1802" s="170" t="s">
        <v>733</v>
      </c>
      <c r="H1802" s="171">
        <v>0</v>
      </c>
      <c r="M1802" s="29"/>
      <c r="N1802" s="169"/>
      <c r="X1802" s="53"/>
      <c r="AU1802" s="17" t="s">
        <v>86</v>
      </c>
    </row>
    <row r="1803" spans="2:47" s="1" customFormat="1">
      <c r="B1803" s="29"/>
      <c r="D1803" s="145" t="s">
        <v>223</v>
      </c>
      <c r="F1803" s="170" t="s">
        <v>147</v>
      </c>
      <c r="H1803" s="171">
        <v>0</v>
      </c>
      <c r="M1803" s="29"/>
      <c r="N1803" s="169"/>
      <c r="X1803" s="53"/>
      <c r="AU1803" s="17" t="s">
        <v>86</v>
      </c>
    </row>
    <row r="1804" spans="2:47" s="1" customFormat="1">
      <c r="B1804" s="29"/>
      <c r="D1804" s="145" t="s">
        <v>223</v>
      </c>
      <c r="F1804" s="170" t="s">
        <v>76</v>
      </c>
      <c r="H1804" s="171">
        <v>0</v>
      </c>
      <c r="M1804" s="29"/>
      <c r="N1804" s="169"/>
      <c r="X1804" s="53"/>
      <c r="AU1804" s="17" t="s">
        <v>86</v>
      </c>
    </row>
    <row r="1805" spans="2:47" s="1" customFormat="1">
      <c r="B1805" s="29"/>
      <c r="D1805" s="145" t="s">
        <v>223</v>
      </c>
      <c r="F1805" s="170" t="s">
        <v>150</v>
      </c>
      <c r="H1805" s="171">
        <v>0</v>
      </c>
      <c r="M1805" s="29"/>
      <c r="N1805" s="169"/>
      <c r="X1805" s="53"/>
      <c r="AU1805" s="17" t="s">
        <v>86</v>
      </c>
    </row>
    <row r="1806" spans="2:47" s="1" customFormat="1">
      <c r="B1806" s="29"/>
      <c r="D1806" s="145" t="s">
        <v>223</v>
      </c>
      <c r="F1806" s="170" t="s">
        <v>1048</v>
      </c>
      <c r="H1806" s="171">
        <v>3.1</v>
      </c>
      <c r="M1806" s="29"/>
      <c r="N1806" s="169"/>
      <c r="X1806" s="53"/>
      <c r="AU1806" s="17" t="s">
        <v>86</v>
      </c>
    </row>
    <row r="1807" spans="2:47" s="1" customFormat="1">
      <c r="B1807" s="29"/>
      <c r="D1807" s="145" t="s">
        <v>223</v>
      </c>
      <c r="F1807" s="170" t="s">
        <v>152</v>
      </c>
      <c r="H1807" s="171">
        <v>0</v>
      </c>
      <c r="M1807" s="29"/>
      <c r="N1807" s="169"/>
      <c r="X1807" s="53"/>
      <c r="AU1807" s="17" t="s">
        <v>86</v>
      </c>
    </row>
    <row r="1808" spans="2:47" s="1" customFormat="1">
      <c r="B1808" s="29"/>
      <c r="D1808" s="145" t="s">
        <v>223</v>
      </c>
      <c r="F1808" s="170" t="s">
        <v>1049</v>
      </c>
      <c r="H1808" s="171">
        <v>6.4009999999999998</v>
      </c>
      <c r="M1808" s="29"/>
      <c r="N1808" s="169"/>
      <c r="X1808" s="53"/>
      <c r="AU1808" s="17" t="s">
        <v>86</v>
      </c>
    </row>
    <row r="1809" spans="2:65" s="1" customFormat="1">
      <c r="B1809" s="29"/>
      <c r="D1809" s="145" t="s">
        <v>223</v>
      </c>
      <c r="F1809" s="170" t="s">
        <v>154</v>
      </c>
      <c r="H1809" s="171">
        <v>0</v>
      </c>
      <c r="M1809" s="29"/>
      <c r="N1809" s="169"/>
      <c r="X1809" s="53"/>
      <c r="AU1809" s="17" t="s">
        <v>86</v>
      </c>
    </row>
    <row r="1810" spans="2:65" s="1" customFormat="1">
      <c r="B1810" s="29"/>
      <c r="D1810" s="145" t="s">
        <v>223</v>
      </c>
      <c r="F1810" s="170" t="s">
        <v>1050</v>
      </c>
      <c r="H1810" s="171">
        <v>28.396999999999998</v>
      </c>
      <c r="M1810" s="29"/>
      <c r="N1810" s="169"/>
      <c r="X1810" s="53"/>
      <c r="AU1810" s="17" t="s">
        <v>86</v>
      </c>
    </row>
    <row r="1811" spans="2:65" s="1" customFormat="1">
      <c r="B1811" s="29"/>
      <c r="D1811" s="145" t="s">
        <v>223</v>
      </c>
      <c r="F1811" s="170" t="s">
        <v>158</v>
      </c>
      <c r="H1811" s="171">
        <v>37.898000000000003</v>
      </c>
      <c r="M1811" s="29"/>
      <c r="N1811" s="169"/>
      <c r="X1811" s="53"/>
      <c r="AU1811" s="17" t="s">
        <v>86</v>
      </c>
    </row>
    <row r="1812" spans="2:65" s="1" customFormat="1">
      <c r="B1812" s="29"/>
      <c r="D1812" s="145" t="s">
        <v>223</v>
      </c>
      <c r="F1812" s="168" t="s">
        <v>1057</v>
      </c>
      <c r="M1812" s="29"/>
      <c r="N1812" s="169"/>
      <c r="X1812" s="53"/>
      <c r="AU1812" s="17" t="s">
        <v>86</v>
      </c>
    </row>
    <row r="1813" spans="2:65" s="1" customFormat="1">
      <c r="B1813" s="29"/>
      <c r="D1813" s="145" t="s">
        <v>223</v>
      </c>
      <c r="F1813" s="170" t="s">
        <v>733</v>
      </c>
      <c r="H1813" s="171">
        <v>0</v>
      </c>
      <c r="M1813" s="29"/>
      <c r="N1813" s="169"/>
      <c r="X1813" s="53"/>
      <c r="AU1813" s="17" t="s">
        <v>86</v>
      </c>
    </row>
    <row r="1814" spans="2:65" s="1" customFormat="1">
      <c r="B1814" s="29"/>
      <c r="D1814" s="145" t="s">
        <v>223</v>
      </c>
      <c r="F1814" s="170" t="s">
        <v>147</v>
      </c>
      <c r="H1814" s="171">
        <v>0</v>
      </c>
      <c r="M1814" s="29"/>
      <c r="N1814" s="169"/>
      <c r="X1814" s="53"/>
      <c r="AU1814" s="17" t="s">
        <v>86</v>
      </c>
    </row>
    <row r="1815" spans="2:65" s="1" customFormat="1">
      <c r="B1815" s="29"/>
      <c r="D1815" s="145" t="s">
        <v>223</v>
      </c>
      <c r="F1815" s="170" t="s">
        <v>1058</v>
      </c>
      <c r="H1815" s="171">
        <v>22.306000000000001</v>
      </c>
      <c r="M1815" s="29"/>
      <c r="N1815" s="169"/>
      <c r="X1815" s="53"/>
      <c r="AU1815" s="17" t="s">
        <v>86</v>
      </c>
    </row>
    <row r="1816" spans="2:65" s="1" customFormat="1">
      <c r="B1816" s="29"/>
      <c r="D1816" s="145" t="s">
        <v>223</v>
      </c>
      <c r="F1816" s="170" t="s">
        <v>150</v>
      </c>
      <c r="H1816" s="171">
        <v>0</v>
      </c>
      <c r="M1816" s="29"/>
      <c r="N1816" s="169"/>
      <c r="X1816" s="53"/>
      <c r="AU1816" s="17" t="s">
        <v>86</v>
      </c>
    </row>
    <row r="1817" spans="2:65" s="1" customFormat="1">
      <c r="B1817" s="29"/>
      <c r="D1817" s="145" t="s">
        <v>223</v>
      </c>
      <c r="F1817" s="170" t="s">
        <v>968</v>
      </c>
      <c r="H1817" s="171">
        <v>36.479999999999997</v>
      </c>
      <c r="M1817" s="29"/>
      <c r="N1817" s="169"/>
      <c r="X1817" s="53"/>
      <c r="AU1817" s="17" t="s">
        <v>86</v>
      </c>
    </row>
    <row r="1818" spans="2:65" s="1" customFormat="1">
      <c r="B1818" s="29"/>
      <c r="D1818" s="145" t="s">
        <v>223</v>
      </c>
      <c r="F1818" s="170" t="s">
        <v>152</v>
      </c>
      <c r="H1818" s="171">
        <v>0</v>
      </c>
      <c r="M1818" s="29"/>
      <c r="N1818" s="169"/>
      <c r="X1818" s="53"/>
      <c r="AU1818" s="17" t="s">
        <v>86</v>
      </c>
    </row>
    <row r="1819" spans="2:65" s="1" customFormat="1">
      <c r="B1819" s="29"/>
      <c r="D1819" s="145" t="s">
        <v>223</v>
      </c>
      <c r="F1819" s="170" t="s">
        <v>76</v>
      </c>
      <c r="H1819" s="171">
        <v>0</v>
      </c>
      <c r="M1819" s="29"/>
      <c r="N1819" s="169"/>
      <c r="X1819" s="53"/>
      <c r="AU1819" s="17" t="s">
        <v>86</v>
      </c>
    </row>
    <row r="1820" spans="2:65" s="1" customFormat="1">
      <c r="B1820" s="29"/>
      <c r="D1820" s="145" t="s">
        <v>223</v>
      </c>
      <c r="F1820" s="170" t="s">
        <v>154</v>
      </c>
      <c r="H1820" s="171">
        <v>0</v>
      </c>
      <c r="M1820" s="29"/>
      <c r="N1820" s="169"/>
      <c r="X1820" s="53"/>
      <c r="AU1820" s="17" t="s">
        <v>86</v>
      </c>
    </row>
    <row r="1821" spans="2:65" s="1" customFormat="1">
      <c r="B1821" s="29"/>
      <c r="D1821" s="145" t="s">
        <v>223</v>
      </c>
      <c r="F1821" s="170" t="s">
        <v>1059</v>
      </c>
      <c r="H1821" s="171">
        <v>5.86</v>
      </c>
      <c r="M1821" s="29"/>
      <c r="N1821" s="169"/>
      <c r="X1821" s="53"/>
      <c r="AU1821" s="17" t="s">
        <v>86</v>
      </c>
    </row>
    <row r="1822" spans="2:65" s="1" customFormat="1">
      <c r="B1822" s="29"/>
      <c r="D1822" s="145" t="s">
        <v>223</v>
      </c>
      <c r="F1822" s="170" t="s">
        <v>158</v>
      </c>
      <c r="H1822" s="171">
        <v>64.646000000000001</v>
      </c>
      <c r="M1822" s="29"/>
      <c r="N1822" s="169"/>
      <c r="X1822" s="53"/>
      <c r="AU1822" s="17" t="s">
        <v>86</v>
      </c>
    </row>
    <row r="1823" spans="2:65" s="1" customFormat="1" ht="49.15" customHeight="1">
      <c r="B1823" s="29"/>
      <c r="C1823" s="181" t="s">
        <v>1125</v>
      </c>
      <c r="D1823" s="181" t="s">
        <v>494</v>
      </c>
      <c r="E1823" s="182" t="s">
        <v>1126</v>
      </c>
      <c r="F1823" s="183" t="s">
        <v>1127</v>
      </c>
      <c r="G1823" s="184" t="s">
        <v>142</v>
      </c>
      <c r="H1823" s="185">
        <v>139.15700000000001</v>
      </c>
      <c r="I1823" s="186">
        <v>0</v>
      </c>
      <c r="J1823" s="187"/>
      <c r="K1823" s="186">
        <f>ROUND(P1823*H1823,2)</f>
        <v>0</v>
      </c>
      <c r="L1823" s="183" t="s">
        <v>143</v>
      </c>
      <c r="M1823" s="188"/>
      <c r="N1823" s="189" t="s">
        <v>1</v>
      </c>
      <c r="O1823" s="138" t="s">
        <v>39</v>
      </c>
      <c r="P1823" s="139">
        <f>I1823+J1823</f>
        <v>0</v>
      </c>
      <c r="Q1823" s="139">
        <f>ROUND(I1823*H1823,2)</f>
        <v>0</v>
      </c>
      <c r="R1823" s="139">
        <f>ROUND(J1823*H1823,2)</f>
        <v>0</v>
      </c>
      <c r="S1823" s="140">
        <v>0</v>
      </c>
      <c r="T1823" s="140">
        <f>S1823*H1823</f>
        <v>0</v>
      </c>
      <c r="U1823" s="140">
        <v>5.3E-3</v>
      </c>
      <c r="V1823" s="140">
        <f>U1823*H1823</f>
        <v>0.73753210000000002</v>
      </c>
      <c r="W1823" s="140">
        <v>0</v>
      </c>
      <c r="X1823" s="141">
        <f>W1823*H1823</f>
        <v>0</v>
      </c>
      <c r="AR1823" s="142" t="s">
        <v>497</v>
      </c>
      <c r="AT1823" s="142" t="s">
        <v>494</v>
      </c>
      <c r="AU1823" s="142" t="s">
        <v>86</v>
      </c>
      <c r="AY1823" s="17" t="s">
        <v>136</v>
      </c>
      <c r="BE1823" s="143">
        <f>IF(O1823="základní",K1823,0)</f>
        <v>0</v>
      </c>
      <c r="BF1823" s="143">
        <f>IF(O1823="snížená",K1823,0)</f>
        <v>0</v>
      </c>
      <c r="BG1823" s="143">
        <f>IF(O1823="zákl. přenesená",K1823,0)</f>
        <v>0</v>
      </c>
      <c r="BH1823" s="143">
        <f>IF(O1823="sníž. přenesená",K1823,0)</f>
        <v>0</v>
      </c>
      <c r="BI1823" s="143">
        <f>IF(O1823="nulová",K1823,0)</f>
        <v>0</v>
      </c>
      <c r="BJ1823" s="17" t="s">
        <v>84</v>
      </c>
      <c r="BK1823" s="143">
        <f>ROUND(P1823*H1823,2)</f>
        <v>0</v>
      </c>
      <c r="BL1823" s="17" t="s">
        <v>332</v>
      </c>
      <c r="BM1823" s="142" t="s">
        <v>1128</v>
      </c>
    </row>
    <row r="1824" spans="2:65" s="13" customFormat="1">
      <c r="B1824" s="150"/>
      <c r="D1824" s="145" t="s">
        <v>146</v>
      </c>
      <c r="E1824" s="151" t="s">
        <v>1</v>
      </c>
      <c r="F1824" s="152" t="s">
        <v>1098</v>
      </c>
      <c r="H1824" s="153">
        <v>67.825000000000003</v>
      </c>
      <c r="M1824" s="150"/>
      <c r="N1824" s="154"/>
      <c r="X1824" s="155"/>
      <c r="AT1824" s="151" t="s">
        <v>146</v>
      </c>
      <c r="AU1824" s="151" t="s">
        <v>86</v>
      </c>
      <c r="AV1824" s="13" t="s">
        <v>86</v>
      </c>
      <c r="AW1824" s="13" t="s">
        <v>5</v>
      </c>
      <c r="AX1824" s="13" t="s">
        <v>76</v>
      </c>
      <c r="AY1824" s="151" t="s">
        <v>136</v>
      </c>
    </row>
    <row r="1825" spans="2:51" s="13" customFormat="1">
      <c r="B1825" s="150"/>
      <c r="D1825" s="145" t="s">
        <v>146</v>
      </c>
      <c r="E1825" s="151" t="s">
        <v>1</v>
      </c>
      <c r="F1825" s="152" t="s">
        <v>1099</v>
      </c>
      <c r="H1825" s="153">
        <v>17.053999999999998</v>
      </c>
      <c r="M1825" s="150"/>
      <c r="N1825" s="154"/>
      <c r="X1825" s="155"/>
      <c r="AT1825" s="151" t="s">
        <v>146</v>
      </c>
      <c r="AU1825" s="151" t="s">
        <v>86</v>
      </c>
      <c r="AV1825" s="13" t="s">
        <v>86</v>
      </c>
      <c r="AW1825" s="13" t="s">
        <v>5</v>
      </c>
      <c r="AX1825" s="13" t="s">
        <v>76</v>
      </c>
      <c r="AY1825" s="151" t="s">
        <v>136</v>
      </c>
    </row>
    <row r="1826" spans="2:51" s="13" customFormat="1">
      <c r="B1826" s="150"/>
      <c r="D1826" s="145" t="s">
        <v>146</v>
      </c>
      <c r="E1826" s="151" t="s">
        <v>1</v>
      </c>
      <c r="F1826" s="152" t="s">
        <v>1100</v>
      </c>
      <c r="H1826" s="153">
        <v>29.091000000000001</v>
      </c>
      <c r="M1826" s="150"/>
      <c r="N1826" s="154"/>
      <c r="X1826" s="155"/>
      <c r="AT1826" s="151" t="s">
        <v>146</v>
      </c>
      <c r="AU1826" s="151" t="s">
        <v>86</v>
      </c>
      <c r="AV1826" s="13" t="s">
        <v>86</v>
      </c>
      <c r="AW1826" s="13" t="s">
        <v>5</v>
      </c>
      <c r="AX1826" s="13" t="s">
        <v>76</v>
      </c>
      <c r="AY1826" s="151" t="s">
        <v>136</v>
      </c>
    </row>
    <row r="1827" spans="2:51" s="14" customFormat="1">
      <c r="B1827" s="156"/>
      <c r="D1827" s="145" t="s">
        <v>146</v>
      </c>
      <c r="E1827" s="157" t="s">
        <v>1</v>
      </c>
      <c r="F1827" s="158" t="s">
        <v>158</v>
      </c>
      <c r="H1827" s="159">
        <v>113.97</v>
      </c>
      <c r="M1827" s="156"/>
      <c r="N1827" s="160"/>
      <c r="X1827" s="161"/>
      <c r="AT1827" s="157" t="s">
        <v>146</v>
      </c>
      <c r="AU1827" s="157" t="s">
        <v>86</v>
      </c>
      <c r="AV1827" s="14" t="s">
        <v>144</v>
      </c>
      <c r="AW1827" s="14" t="s">
        <v>5</v>
      </c>
      <c r="AX1827" s="14" t="s">
        <v>84</v>
      </c>
      <c r="AY1827" s="157" t="s">
        <v>136</v>
      </c>
    </row>
    <row r="1828" spans="2:51" s="1" customFormat="1">
      <c r="B1828" s="29"/>
      <c r="D1828" s="145" t="s">
        <v>223</v>
      </c>
      <c r="F1828" s="168" t="s">
        <v>1060</v>
      </c>
      <c r="M1828" s="29"/>
      <c r="N1828" s="169"/>
      <c r="X1828" s="53"/>
      <c r="AU1828" s="17" t="s">
        <v>86</v>
      </c>
    </row>
    <row r="1829" spans="2:51" s="1" customFormat="1">
      <c r="B1829" s="29"/>
      <c r="D1829" s="145" t="s">
        <v>223</v>
      </c>
      <c r="F1829" s="170" t="s">
        <v>733</v>
      </c>
      <c r="H1829" s="171">
        <v>0</v>
      </c>
      <c r="M1829" s="29"/>
      <c r="N1829" s="169"/>
      <c r="X1829" s="53"/>
      <c r="AU1829" s="17" t="s">
        <v>86</v>
      </c>
    </row>
    <row r="1830" spans="2:51" s="1" customFormat="1">
      <c r="B1830" s="29"/>
      <c r="D1830" s="145" t="s">
        <v>223</v>
      </c>
      <c r="F1830" s="170" t="s">
        <v>147</v>
      </c>
      <c r="H1830" s="171">
        <v>0</v>
      </c>
      <c r="M1830" s="29"/>
      <c r="N1830" s="169"/>
      <c r="X1830" s="53"/>
      <c r="AU1830" s="17" t="s">
        <v>86</v>
      </c>
    </row>
    <row r="1831" spans="2:51" s="1" customFormat="1">
      <c r="B1831" s="29"/>
      <c r="D1831" s="145" t="s">
        <v>223</v>
      </c>
      <c r="F1831" s="170" t="s">
        <v>1061</v>
      </c>
      <c r="H1831" s="171">
        <v>22.05</v>
      </c>
      <c r="M1831" s="29"/>
      <c r="N1831" s="169"/>
      <c r="X1831" s="53"/>
      <c r="AU1831" s="17" t="s">
        <v>86</v>
      </c>
    </row>
    <row r="1832" spans="2:51" s="1" customFormat="1">
      <c r="B1832" s="29"/>
      <c r="D1832" s="145" t="s">
        <v>223</v>
      </c>
      <c r="F1832" s="170" t="s">
        <v>150</v>
      </c>
      <c r="H1832" s="171">
        <v>0</v>
      </c>
      <c r="M1832" s="29"/>
      <c r="N1832" s="169"/>
      <c r="X1832" s="53"/>
      <c r="AU1832" s="17" t="s">
        <v>86</v>
      </c>
    </row>
    <row r="1833" spans="2:51" s="1" customFormat="1">
      <c r="B1833" s="29"/>
      <c r="D1833" s="145" t="s">
        <v>223</v>
      </c>
      <c r="F1833" s="170" t="s">
        <v>1062</v>
      </c>
      <c r="H1833" s="171">
        <v>33.1</v>
      </c>
      <c r="M1833" s="29"/>
      <c r="N1833" s="169"/>
      <c r="X1833" s="53"/>
      <c r="AU1833" s="17" t="s">
        <v>86</v>
      </c>
    </row>
    <row r="1834" spans="2:51" s="1" customFormat="1">
      <c r="B1834" s="29"/>
      <c r="D1834" s="145" t="s">
        <v>223</v>
      </c>
      <c r="F1834" s="170" t="s">
        <v>152</v>
      </c>
      <c r="H1834" s="171">
        <v>0</v>
      </c>
      <c r="M1834" s="29"/>
      <c r="N1834" s="169"/>
      <c r="X1834" s="53"/>
      <c r="AU1834" s="17" t="s">
        <v>86</v>
      </c>
    </row>
    <row r="1835" spans="2:51" s="1" customFormat="1">
      <c r="B1835" s="29"/>
      <c r="D1835" s="145" t="s">
        <v>223</v>
      </c>
      <c r="F1835" s="170" t="s">
        <v>1063</v>
      </c>
      <c r="H1835" s="171">
        <v>36.1</v>
      </c>
      <c r="M1835" s="29"/>
      <c r="N1835" s="169"/>
      <c r="X1835" s="53"/>
      <c r="AU1835" s="17" t="s">
        <v>86</v>
      </c>
    </row>
    <row r="1836" spans="2:51" s="1" customFormat="1">
      <c r="B1836" s="29"/>
      <c r="D1836" s="145" t="s">
        <v>223</v>
      </c>
      <c r="F1836" s="170" t="s">
        <v>154</v>
      </c>
      <c r="H1836" s="171">
        <v>0</v>
      </c>
      <c r="M1836" s="29"/>
      <c r="N1836" s="169"/>
      <c r="X1836" s="53"/>
      <c r="AU1836" s="17" t="s">
        <v>86</v>
      </c>
    </row>
    <row r="1837" spans="2:51" s="1" customFormat="1">
      <c r="B1837" s="29"/>
      <c r="D1837" s="145" t="s">
        <v>223</v>
      </c>
      <c r="F1837" s="170" t="s">
        <v>1064</v>
      </c>
      <c r="H1837" s="171">
        <v>33.200000000000003</v>
      </c>
      <c r="M1837" s="29"/>
      <c r="N1837" s="169"/>
      <c r="X1837" s="53"/>
      <c r="AU1837" s="17" t="s">
        <v>86</v>
      </c>
    </row>
    <row r="1838" spans="2:51" s="1" customFormat="1">
      <c r="B1838" s="29"/>
      <c r="D1838" s="145" t="s">
        <v>223</v>
      </c>
      <c r="F1838" s="170" t="s">
        <v>158</v>
      </c>
      <c r="H1838" s="171">
        <v>124.45</v>
      </c>
      <c r="M1838" s="29"/>
      <c r="N1838" s="169"/>
      <c r="X1838" s="53"/>
      <c r="AU1838" s="17" t="s">
        <v>86</v>
      </c>
    </row>
    <row r="1839" spans="2:51" s="1" customFormat="1">
      <c r="B1839" s="29"/>
      <c r="D1839" s="145" t="s">
        <v>223</v>
      </c>
      <c r="F1839" s="168" t="s">
        <v>1047</v>
      </c>
      <c r="M1839" s="29"/>
      <c r="N1839" s="169"/>
      <c r="X1839" s="53"/>
      <c r="AU1839" s="17" t="s">
        <v>86</v>
      </c>
    </row>
    <row r="1840" spans="2:51" s="1" customFormat="1">
      <c r="B1840" s="29"/>
      <c r="D1840" s="145" t="s">
        <v>223</v>
      </c>
      <c r="F1840" s="170" t="s">
        <v>733</v>
      </c>
      <c r="H1840" s="171">
        <v>0</v>
      </c>
      <c r="M1840" s="29"/>
      <c r="N1840" s="169"/>
      <c r="X1840" s="53"/>
      <c r="AU1840" s="17" t="s">
        <v>86</v>
      </c>
    </row>
    <row r="1841" spans="2:47" s="1" customFormat="1">
      <c r="B1841" s="29"/>
      <c r="D1841" s="145" t="s">
        <v>223</v>
      </c>
      <c r="F1841" s="170" t="s">
        <v>147</v>
      </c>
      <c r="H1841" s="171">
        <v>0</v>
      </c>
      <c r="M1841" s="29"/>
      <c r="N1841" s="169"/>
      <c r="X1841" s="53"/>
      <c r="AU1841" s="17" t="s">
        <v>86</v>
      </c>
    </row>
    <row r="1842" spans="2:47" s="1" customFormat="1">
      <c r="B1842" s="29"/>
      <c r="D1842" s="145" t="s">
        <v>223</v>
      </c>
      <c r="F1842" s="170" t="s">
        <v>76</v>
      </c>
      <c r="H1842" s="171">
        <v>0</v>
      </c>
      <c r="M1842" s="29"/>
      <c r="N1842" s="169"/>
      <c r="X1842" s="53"/>
      <c r="AU1842" s="17" t="s">
        <v>86</v>
      </c>
    </row>
    <row r="1843" spans="2:47" s="1" customFormat="1">
      <c r="B1843" s="29"/>
      <c r="D1843" s="145" t="s">
        <v>223</v>
      </c>
      <c r="F1843" s="170" t="s">
        <v>150</v>
      </c>
      <c r="H1843" s="171">
        <v>0</v>
      </c>
      <c r="M1843" s="29"/>
      <c r="N1843" s="169"/>
      <c r="X1843" s="53"/>
      <c r="AU1843" s="17" t="s">
        <v>86</v>
      </c>
    </row>
    <row r="1844" spans="2:47" s="1" customFormat="1">
      <c r="B1844" s="29"/>
      <c r="D1844" s="145" t="s">
        <v>223</v>
      </c>
      <c r="F1844" s="170" t="s">
        <v>1048</v>
      </c>
      <c r="H1844" s="171">
        <v>3.1</v>
      </c>
      <c r="M1844" s="29"/>
      <c r="N1844" s="169"/>
      <c r="X1844" s="53"/>
      <c r="AU1844" s="17" t="s">
        <v>86</v>
      </c>
    </row>
    <row r="1845" spans="2:47" s="1" customFormat="1">
      <c r="B1845" s="29"/>
      <c r="D1845" s="145" t="s">
        <v>223</v>
      </c>
      <c r="F1845" s="170" t="s">
        <v>152</v>
      </c>
      <c r="H1845" s="171">
        <v>0</v>
      </c>
      <c r="M1845" s="29"/>
      <c r="N1845" s="169"/>
      <c r="X1845" s="53"/>
      <c r="AU1845" s="17" t="s">
        <v>86</v>
      </c>
    </row>
    <row r="1846" spans="2:47" s="1" customFormat="1">
      <c r="B1846" s="29"/>
      <c r="D1846" s="145" t="s">
        <v>223</v>
      </c>
      <c r="F1846" s="170" t="s">
        <v>1049</v>
      </c>
      <c r="H1846" s="171">
        <v>6.4009999999999998</v>
      </c>
      <c r="M1846" s="29"/>
      <c r="N1846" s="169"/>
      <c r="X1846" s="53"/>
      <c r="AU1846" s="17" t="s">
        <v>86</v>
      </c>
    </row>
    <row r="1847" spans="2:47" s="1" customFormat="1">
      <c r="B1847" s="29"/>
      <c r="D1847" s="145" t="s">
        <v>223</v>
      </c>
      <c r="F1847" s="170" t="s">
        <v>154</v>
      </c>
      <c r="H1847" s="171">
        <v>0</v>
      </c>
      <c r="M1847" s="29"/>
      <c r="N1847" s="169"/>
      <c r="X1847" s="53"/>
      <c r="AU1847" s="17" t="s">
        <v>86</v>
      </c>
    </row>
    <row r="1848" spans="2:47" s="1" customFormat="1">
      <c r="B1848" s="29"/>
      <c r="D1848" s="145" t="s">
        <v>223</v>
      </c>
      <c r="F1848" s="170" t="s">
        <v>1050</v>
      </c>
      <c r="H1848" s="171">
        <v>28.396999999999998</v>
      </c>
      <c r="M1848" s="29"/>
      <c r="N1848" s="169"/>
      <c r="X1848" s="53"/>
      <c r="AU1848" s="17" t="s">
        <v>86</v>
      </c>
    </row>
    <row r="1849" spans="2:47" s="1" customFormat="1">
      <c r="B1849" s="29"/>
      <c r="D1849" s="145" t="s">
        <v>223</v>
      </c>
      <c r="F1849" s="170" t="s">
        <v>158</v>
      </c>
      <c r="H1849" s="171">
        <v>37.898000000000003</v>
      </c>
      <c r="M1849" s="29"/>
      <c r="N1849" s="169"/>
      <c r="X1849" s="53"/>
      <c r="AU1849" s="17" t="s">
        <v>86</v>
      </c>
    </row>
    <row r="1850" spans="2:47" s="1" customFormat="1">
      <c r="B1850" s="29"/>
      <c r="D1850" s="145" t="s">
        <v>223</v>
      </c>
      <c r="F1850" s="168" t="s">
        <v>1057</v>
      </c>
      <c r="M1850" s="29"/>
      <c r="N1850" s="169"/>
      <c r="X1850" s="53"/>
      <c r="AU1850" s="17" t="s">
        <v>86</v>
      </c>
    </row>
    <row r="1851" spans="2:47" s="1" customFormat="1">
      <c r="B1851" s="29"/>
      <c r="D1851" s="145" t="s">
        <v>223</v>
      </c>
      <c r="F1851" s="170" t="s">
        <v>733</v>
      </c>
      <c r="H1851" s="171">
        <v>0</v>
      </c>
      <c r="M1851" s="29"/>
      <c r="N1851" s="169"/>
      <c r="X1851" s="53"/>
      <c r="AU1851" s="17" t="s">
        <v>86</v>
      </c>
    </row>
    <row r="1852" spans="2:47" s="1" customFormat="1">
      <c r="B1852" s="29"/>
      <c r="D1852" s="145" t="s">
        <v>223</v>
      </c>
      <c r="F1852" s="170" t="s">
        <v>147</v>
      </c>
      <c r="H1852" s="171">
        <v>0</v>
      </c>
      <c r="M1852" s="29"/>
      <c r="N1852" s="169"/>
      <c r="X1852" s="53"/>
      <c r="AU1852" s="17" t="s">
        <v>86</v>
      </c>
    </row>
    <row r="1853" spans="2:47" s="1" customFormat="1">
      <c r="B1853" s="29"/>
      <c r="D1853" s="145" t="s">
        <v>223</v>
      </c>
      <c r="F1853" s="170" t="s">
        <v>1058</v>
      </c>
      <c r="H1853" s="171">
        <v>22.306000000000001</v>
      </c>
      <c r="M1853" s="29"/>
      <c r="N1853" s="169"/>
      <c r="X1853" s="53"/>
      <c r="AU1853" s="17" t="s">
        <v>86</v>
      </c>
    </row>
    <row r="1854" spans="2:47" s="1" customFormat="1">
      <c r="B1854" s="29"/>
      <c r="D1854" s="145" t="s">
        <v>223</v>
      </c>
      <c r="F1854" s="170" t="s">
        <v>150</v>
      </c>
      <c r="H1854" s="171">
        <v>0</v>
      </c>
      <c r="M1854" s="29"/>
      <c r="N1854" s="169"/>
      <c r="X1854" s="53"/>
      <c r="AU1854" s="17" t="s">
        <v>86</v>
      </c>
    </row>
    <row r="1855" spans="2:47" s="1" customFormat="1">
      <c r="B1855" s="29"/>
      <c r="D1855" s="145" t="s">
        <v>223</v>
      </c>
      <c r="F1855" s="170" t="s">
        <v>968</v>
      </c>
      <c r="H1855" s="171">
        <v>36.479999999999997</v>
      </c>
      <c r="M1855" s="29"/>
      <c r="N1855" s="169"/>
      <c r="X1855" s="53"/>
      <c r="AU1855" s="17" t="s">
        <v>86</v>
      </c>
    </row>
    <row r="1856" spans="2:47" s="1" customFormat="1">
      <c r="B1856" s="29"/>
      <c r="D1856" s="145" t="s">
        <v>223</v>
      </c>
      <c r="F1856" s="170" t="s">
        <v>152</v>
      </c>
      <c r="H1856" s="171">
        <v>0</v>
      </c>
      <c r="M1856" s="29"/>
      <c r="N1856" s="169"/>
      <c r="X1856" s="53"/>
      <c r="AU1856" s="17" t="s">
        <v>86</v>
      </c>
    </row>
    <row r="1857" spans="2:65" s="1" customFormat="1">
      <c r="B1857" s="29"/>
      <c r="D1857" s="145" t="s">
        <v>223</v>
      </c>
      <c r="F1857" s="170" t="s">
        <v>76</v>
      </c>
      <c r="H1857" s="171">
        <v>0</v>
      </c>
      <c r="M1857" s="29"/>
      <c r="N1857" s="169"/>
      <c r="X1857" s="53"/>
      <c r="AU1857" s="17" t="s">
        <v>86</v>
      </c>
    </row>
    <row r="1858" spans="2:65" s="1" customFormat="1">
      <c r="B1858" s="29"/>
      <c r="D1858" s="145" t="s">
        <v>223</v>
      </c>
      <c r="F1858" s="170" t="s">
        <v>154</v>
      </c>
      <c r="H1858" s="171">
        <v>0</v>
      </c>
      <c r="M1858" s="29"/>
      <c r="N1858" s="169"/>
      <c r="X1858" s="53"/>
      <c r="AU1858" s="17" t="s">
        <v>86</v>
      </c>
    </row>
    <row r="1859" spans="2:65" s="1" customFormat="1">
      <c r="B1859" s="29"/>
      <c r="D1859" s="145" t="s">
        <v>223</v>
      </c>
      <c r="F1859" s="170" t="s">
        <v>1059</v>
      </c>
      <c r="H1859" s="171">
        <v>5.86</v>
      </c>
      <c r="M1859" s="29"/>
      <c r="N1859" s="169"/>
      <c r="X1859" s="53"/>
      <c r="AU1859" s="17" t="s">
        <v>86</v>
      </c>
    </row>
    <row r="1860" spans="2:65" s="1" customFormat="1">
      <c r="B1860" s="29"/>
      <c r="D1860" s="145" t="s">
        <v>223</v>
      </c>
      <c r="F1860" s="170" t="s">
        <v>158</v>
      </c>
      <c r="H1860" s="171">
        <v>64.646000000000001</v>
      </c>
      <c r="M1860" s="29"/>
      <c r="N1860" s="169"/>
      <c r="X1860" s="53"/>
      <c r="AU1860" s="17" t="s">
        <v>86</v>
      </c>
    </row>
    <row r="1861" spans="2:65" s="13" customFormat="1">
      <c r="B1861" s="150"/>
      <c r="D1861" s="145" t="s">
        <v>146</v>
      </c>
      <c r="F1861" s="152" t="s">
        <v>1129</v>
      </c>
      <c r="H1861" s="153">
        <v>139.15700000000001</v>
      </c>
      <c r="M1861" s="150"/>
      <c r="N1861" s="154"/>
      <c r="X1861" s="155"/>
      <c r="AT1861" s="151" t="s">
        <v>146</v>
      </c>
      <c r="AU1861" s="151" t="s">
        <v>86</v>
      </c>
      <c r="AV1861" s="13" t="s">
        <v>86</v>
      </c>
      <c r="AW1861" s="13" t="s">
        <v>4</v>
      </c>
      <c r="AX1861" s="13" t="s">
        <v>84</v>
      </c>
      <c r="AY1861" s="151" t="s">
        <v>136</v>
      </c>
    </row>
    <row r="1862" spans="2:65" s="1" customFormat="1" ht="49.15" customHeight="1">
      <c r="B1862" s="29"/>
      <c r="C1862" s="181" t="s">
        <v>1130</v>
      </c>
      <c r="D1862" s="181" t="s">
        <v>494</v>
      </c>
      <c r="E1862" s="182" t="s">
        <v>1131</v>
      </c>
      <c r="F1862" s="183" t="s">
        <v>1132</v>
      </c>
      <c r="G1862" s="184" t="s">
        <v>142</v>
      </c>
      <c r="H1862" s="185">
        <v>83.575000000000003</v>
      </c>
      <c r="I1862" s="186">
        <v>0</v>
      </c>
      <c r="J1862" s="187"/>
      <c r="K1862" s="186">
        <f>ROUND(P1862*H1862,2)</f>
        <v>0</v>
      </c>
      <c r="L1862" s="183" t="s">
        <v>1</v>
      </c>
      <c r="M1862" s="188"/>
      <c r="N1862" s="189" t="s">
        <v>1</v>
      </c>
      <c r="O1862" s="138" t="s">
        <v>39</v>
      </c>
      <c r="P1862" s="139">
        <f>I1862+J1862</f>
        <v>0</v>
      </c>
      <c r="Q1862" s="139">
        <f>ROUND(I1862*H1862,2)</f>
        <v>0</v>
      </c>
      <c r="R1862" s="139">
        <f>ROUND(J1862*H1862,2)</f>
        <v>0</v>
      </c>
      <c r="S1862" s="140">
        <v>0</v>
      </c>
      <c r="T1862" s="140">
        <f>S1862*H1862</f>
        <v>0</v>
      </c>
      <c r="U1862" s="140">
        <v>5.3E-3</v>
      </c>
      <c r="V1862" s="140">
        <f>U1862*H1862</f>
        <v>0.44294749999999999</v>
      </c>
      <c r="W1862" s="140">
        <v>0</v>
      </c>
      <c r="X1862" s="141">
        <f>W1862*H1862</f>
        <v>0</v>
      </c>
      <c r="AR1862" s="142" t="s">
        <v>497</v>
      </c>
      <c r="AT1862" s="142" t="s">
        <v>494</v>
      </c>
      <c r="AU1862" s="142" t="s">
        <v>86</v>
      </c>
      <c r="AY1862" s="17" t="s">
        <v>136</v>
      </c>
      <c r="BE1862" s="143">
        <f>IF(O1862="základní",K1862,0)</f>
        <v>0</v>
      </c>
      <c r="BF1862" s="143">
        <f>IF(O1862="snížená",K1862,0)</f>
        <v>0</v>
      </c>
      <c r="BG1862" s="143">
        <f>IF(O1862="zákl. přenesená",K1862,0)</f>
        <v>0</v>
      </c>
      <c r="BH1862" s="143">
        <f>IF(O1862="sníž. přenesená",K1862,0)</f>
        <v>0</v>
      </c>
      <c r="BI1862" s="143">
        <f>IF(O1862="nulová",K1862,0)</f>
        <v>0</v>
      </c>
      <c r="BJ1862" s="17" t="s">
        <v>84</v>
      </c>
      <c r="BK1862" s="143">
        <f>ROUND(P1862*H1862,2)</f>
        <v>0</v>
      </c>
      <c r="BL1862" s="17" t="s">
        <v>332</v>
      </c>
      <c r="BM1862" s="142" t="s">
        <v>1133</v>
      </c>
    </row>
    <row r="1863" spans="2:65" s="13" customFormat="1">
      <c r="B1863" s="150"/>
      <c r="D1863" s="145" t="s">
        <v>146</v>
      </c>
      <c r="E1863" s="151" t="s">
        <v>1</v>
      </c>
      <c r="F1863" s="152" t="s">
        <v>1115</v>
      </c>
      <c r="H1863" s="153">
        <v>68.447999999999993</v>
      </c>
      <c r="M1863" s="150"/>
      <c r="N1863" s="154"/>
      <c r="X1863" s="155"/>
      <c r="AT1863" s="151" t="s">
        <v>146</v>
      </c>
      <c r="AU1863" s="151" t="s">
        <v>86</v>
      </c>
      <c r="AV1863" s="13" t="s">
        <v>86</v>
      </c>
      <c r="AW1863" s="13" t="s">
        <v>5</v>
      </c>
      <c r="AX1863" s="13" t="s">
        <v>76</v>
      </c>
      <c r="AY1863" s="151" t="s">
        <v>136</v>
      </c>
    </row>
    <row r="1864" spans="2:65" s="14" customFormat="1">
      <c r="B1864" s="156"/>
      <c r="D1864" s="145" t="s">
        <v>146</v>
      </c>
      <c r="E1864" s="157" t="s">
        <v>1</v>
      </c>
      <c r="F1864" s="158" t="s">
        <v>158</v>
      </c>
      <c r="H1864" s="159">
        <v>68.447999999999993</v>
      </c>
      <c r="M1864" s="156"/>
      <c r="N1864" s="160"/>
      <c r="X1864" s="161"/>
      <c r="AT1864" s="157" t="s">
        <v>146</v>
      </c>
      <c r="AU1864" s="157" t="s">
        <v>86</v>
      </c>
      <c r="AV1864" s="14" t="s">
        <v>144</v>
      </c>
      <c r="AW1864" s="14" t="s">
        <v>5</v>
      </c>
      <c r="AX1864" s="14" t="s">
        <v>84</v>
      </c>
      <c r="AY1864" s="157" t="s">
        <v>136</v>
      </c>
    </row>
    <row r="1865" spans="2:65" s="1" customFormat="1">
      <c r="B1865" s="29"/>
      <c r="D1865" s="145" t="s">
        <v>223</v>
      </c>
      <c r="F1865" s="168" t="s">
        <v>1060</v>
      </c>
      <c r="M1865" s="29"/>
      <c r="N1865" s="169"/>
      <c r="X1865" s="53"/>
      <c r="AU1865" s="17" t="s">
        <v>86</v>
      </c>
    </row>
    <row r="1866" spans="2:65" s="1" customFormat="1">
      <c r="B1866" s="29"/>
      <c r="D1866" s="145" t="s">
        <v>223</v>
      </c>
      <c r="F1866" s="170" t="s">
        <v>733</v>
      </c>
      <c r="H1866" s="171">
        <v>0</v>
      </c>
      <c r="M1866" s="29"/>
      <c r="N1866" s="169"/>
      <c r="X1866" s="53"/>
      <c r="AU1866" s="17" t="s">
        <v>86</v>
      </c>
    </row>
    <row r="1867" spans="2:65" s="1" customFormat="1">
      <c r="B1867" s="29"/>
      <c r="D1867" s="145" t="s">
        <v>223</v>
      </c>
      <c r="F1867" s="170" t="s">
        <v>147</v>
      </c>
      <c r="H1867" s="171">
        <v>0</v>
      </c>
      <c r="M1867" s="29"/>
      <c r="N1867" s="169"/>
      <c r="X1867" s="53"/>
      <c r="AU1867" s="17" t="s">
        <v>86</v>
      </c>
    </row>
    <row r="1868" spans="2:65" s="1" customFormat="1">
      <c r="B1868" s="29"/>
      <c r="D1868" s="145" t="s">
        <v>223</v>
      </c>
      <c r="F1868" s="170" t="s">
        <v>1061</v>
      </c>
      <c r="H1868" s="171">
        <v>22.05</v>
      </c>
      <c r="M1868" s="29"/>
      <c r="N1868" s="169"/>
      <c r="X1868" s="53"/>
      <c r="AU1868" s="17" t="s">
        <v>86</v>
      </c>
    </row>
    <row r="1869" spans="2:65" s="1" customFormat="1">
      <c r="B1869" s="29"/>
      <c r="D1869" s="145" t="s">
        <v>223</v>
      </c>
      <c r="F1869" s="170" t="s">
        <v>150</v>
      </c>
      <c r="H1869" s="171">
        <v>0</v>
      </c>
      <c r="M1869" s="29"/>
      <c r="N1869" s="169"/>
      <c r="X1869" s="53"/>
      <c r="AU1869" s="17" t="s">
        <v>86</v>
      </c>
    </row>
    <row r="1870" spans="2:65" s="1" customFormat="1">
      <c r="B1870" s="29"/>
      <c r="D1870" s="145" t="s">
        <v>223</v>
      </c>
      <c r="F1870" s="170" t="s">
        <v>1062</v>
      </c>
      <c r="H1870" s="171">
        <v>33.1</v>
      </c>
      <c r="M1870" s="29"/>
      <c r="N1870" s="169"/>
      <c r="X1870" s="53"/>
      <c r="AU1870" s="17" t="s">
        <v>86</v>
      </c>
    </row>
    <row r="1871" spans="2:65" s="1" customFormat="1">
      <c r="B1871" s="29"/>
      <c r="D1871" s="145" t="s">
        <v>223</v>
      </c>
      <c r="F1871" s="170" t="s">
        <v>152</v>
      </c>
      <c r="H1871" s="171">
        <v>0</v>
      </c>
      <c r="M1871" s="29"/>
      <c r="N1871" s="169"/>
      <c r="X1871" s="53"/>
      <c r="AU1871" s="17" t="s">
        <v>86</v>
      </c>
    </row>
    <row r="1872" spans="2:65" s="1" customFormat="1">
      <c r="B1872" s="29"/>
      <c r="D1872" s="145" t="s">
        <v>223</v>
      </c>
      <c r="F1872" s="170" t="s">
        <v>1063</v>
      </c>
      <c r="H1872" s="171">
        <v>36.1</v>
      </c>
      <c r="M1872" s="29"/>
      <c r="N1872" s="169"/>
      <c r="X1872" s="53"/>
      <c r="AU1872" s="17" t="s">
        <v>86</v>
      </c>
    </row>
    <row r="1873" spans="2:65" s="1" customFormat="1">
      <c r="B1873" s="29"/>
      <c r="D1873" s="145" t="s">
        <v>223</v>
      </c>
      <c r="F1873" s="170" t="s">
        <v>154</v>
      </c>
      <c r="H1873" s="171">
        <v>0</v>
      </c>
      <c r="M1873" s="29"/>
      <c r="N1873" s="169"/>
      <c r="X1873" s="53"/>
      <c r="AU1873" s="17" t="s">
        <v>86</v>
      </c>
    </row>
    <row r="1874" spans="2:65" s="1" customFormat="1">
      <c r="B1874" s="29"/>
      <c r="D1874" s="145" t="s">
        <v>223</v>
      </c>
      <c r="F1874" s="170" t="s">
        <v>1064</v>
      </c>
      <c r="H1874" s="171">
        <v>33.200000000000003</v>
      </c>
      <c r="M1874" s="29"/>
      <c r="N1874" s="169"/>
      <c r="X1874" s="53"/>
      <c r="AU1874" s="17" t="s">
        <v>86</v>
      </c>
    </row>
    <row r="1875" spans="2:65" s="1" customFormat="1">
      <c r="B1875" s="29"/>
      <c r="D1875" s="145" t="s">
        <v>223</v>
      </c>
      <c r="F1875" s="170" t="s">
        <v>158</v>
      </c>
      <c r="H1875" s="171">
        <v>124.45</v>
      </c>
      <c r="M1875" s="29"/>
      <c r="N1875" s="169"/>
      <c r="X1875" s="53"/>
      <c r="AU1875" s="17" t="s">
        <v>86</v>
      </c>
    </row>
    <row r="1876" spans="2:65" s="13" customFormat="1">
      <c r="B1876" s="150"/>
      <c r="D1876" s="145" t="s">
        <v>146</v>
      </c>
      <c r="F1876" s="152" t="s">
        <v>1120</v>
      </c>
      <c r="H1876" s="153">
        <v>83.575000000000003</v>
      </c>
      <c r="M1876" s="150"/>
      <c r="N1876" s="154"/>
      <c r="X1876" s="155"/>
      <c r="AT1876" s="151" t="s">
        <v>146</v>
      </c>
      <c r="AU1876" s="151" t="s">
        <v>86</v>
      </c>
      <c r="AV1876" s="13" t="s">
        <v>86</v>
      </c>
      <c r="AW1876" s="13" t="s">
        <v>4</v>
      </c>
      <c r="AX1876" s="13" t="s">
        <v>84</v>
      </c>
      <c r="AY1876" s="151" t="s">
        <v>136</v>
      </c>
    </row>
    <row r="1877" spans="2:65" s="1" customFormat="1" ht="24.2" customHeight="1">
      <c r="B1877" s="29"/>
      <c r="C1877" s="131" t="s">
        <v>1134</v>
      </c>
      <c r="D1877" s="131" t="s">
        <v>139</v>
      </c>
      <c r="E1877" s="132" t="s">
        <v>1135</v>
      </c>
      <c r="F1877" s="133" t="s">
        <v>1136</v>
      </c>
      <c r="G1877" s="134" t="s">
        <v>142</v>
      </c>
      <c r="H1877" s="135">
        <v>15.382</v>
      </c>
      <c r="I1877" s="136">
        <v>0</v>
      </c>
      <c r="J1877" s="136">
        <v>0</v>
      </c>
      <c r="K1877" s="136">
        <f>ROUND(P1877*H1877,2)</f>
        <v>0</v>
      </c>
      <c r="L1877" s="133" t="s">
        <v>143</v>
      </c>
      <c r="M1877" s="29"/>
      <c r="N1877" s="137" t="s">
        <v>1</v>
      </c>
      <c r="O1877" s="138" t="s">
        <v>39</v>
      </c>
      <c r="P1877" s="139">
        <f>I1877+J1877</f>
        <v>0</v>
      </c>
      <c r="Q1877" s="139">
        <f>ROUND(I1877*H1877,2)</f>
        <v>0</v>
      </c>
      <c r="R1877" s="139">
        <f>ROUND(J1877*H1877,2)</f>
        <v>0</v>
      </c>
      <c r="S1877" s="140">
        <v>0.11700000000000001</v>
      </c>
      <c r="T1877" s="140">
        <f>S1877*H1877</f>
        <v>1.7996940000000001</v>
      </c>
      <c r="U1877" s="140">
        <v>4.0000000000000002E-4</v>
      </c>
      <c r="V1877" s="140">
        <f>U1877*H1877</f>
        <v>6.1527999999999999E-3</v>
      </c>
      <c r="W1877" s="140">
        <v>0</v>
      </c>
      <c r="X1877" s="141">
        <f>W1877*H1877</f>
        <v>0</v>
      </c>
      <c r="AR1877" s="142" t="s">
        <v>332</v>
      </c>
      <c r="AT1877" s="142" t="s">
        <v>139</v>
      </c>
      <c r="AU1877" s="142" t="s">
        <v>86</v>
      </c>
      <c r="AY1877" s="17" t="s">
        <v>136</v>
      </c>
      <c r="BE1877" s="143">
        <f>IF(O1877="základní",K1877,0)</f>
        <v>0</v>
      </c>
      <c r="BF1877" s="143">
        <f>IF(O1877="snížená",K1877,0)</f>
        <v>0</v>
      </c>
      <c r="BG1877" s="143">
        <f>IF(O1877="zákl. přenesená",K1877,0)</f>
        <v>0</v>
      </c>
      <c r="BH1877" s="143">
        <f>IF(O1877="sníž. přenesená",K1877,0)</f>
        <v>0</v>
      </c>
      <c r="BI1877" s="143">
        <f>IF(O1877="nulová",K1877,0)</f>
        <v>0</v>
      </c>
      <c r="BJ1877" s="17" t="s">
        <v>84</v>
      </c>
      <c r="BK1877" s="143">
        <f>ROUND(P1877*H1877,2)</f>
        <v>0</v>
      </c>
      <c r="BL1877" s="17" t="s">
        <v>332</v>
      </c>
      <c r="BM1877" s="142" t="s">
        <v>1137</v>
      </c>
    </row>
    <row r="1878" spans="2:65" s="13" customFormat="1">
      <c r="B1878" s="150"/>
      <c r="D1878" s="145" t="s">
        <v>146</v>
      </c>
      <c r="E1878" s="151" t="s">
        <v>1</v>
      </c>
      <c r="F1878" s="152" t="s">
        <v>1138</v>
      </c>
      <c r="H1878" s="153">
        <v>5.6849999999999996</v>
      </c>
      <c r="M1878" s="150"/>
      <c r="N1878" s="154"/>
      <c r="X1878" s="155"/>
      <c r="AT1878" s="151" t="s">
        <v>146</v>
      </c>
      <c r="AU1878" s="151" t="s">
        <v>86</v>
      </c>
      <c r="AV1878" s="13" t="s">
        <v>86</v>
      </c>
      <c r="AW1878" s="13" t="s">
        <v>5</v>
      </c>
      <c r="AX1878" s="13" t="s">
        <v>76</v>
      </c>
      <c r="AY1878" s="151" t="s">
        <v>136</v>
      </c>
    </row>
    <row r="1879" spans="2:65" s="13" customFormat="1">
      <c r="B1879" s="150"/>
      <c r="D1879" s="145" t="s">
        <v>146</v>
      </c>
      <c r="E1879" s="151" t="s">
        <v>1</v>
      </c>
      <c r="F1879" s="152" t="s">
        <v>1139</v>
      </c>
      <c r="H1879" s="153">
        <v>9.6969999999999992</v>
      </c>
      <c r="M1879" s="150"/>
      <c r="N1879" s="154"/>
      <c r="X1879" s="155"/>
      <c r="AT1879" s="151" t="s">
        <v>146</v>
      </c>
      <c r="AU1879" s="151" t="s">
        <v>86</v>
      </c>
      <c r="AV1879" s="13" t="s">
        <v>86</v>
      </c>
      <c r="AW1879" s="13" t="s">
        <v>5</v>
      </c>
      <c r="AX1879" s="13" t="s">
        <v>76</v>
      </c>
      <c r="AY1879" s="151" t="s">
        <v>136</v>
      </c>
    </row>
    <row r="1880" spans="2:65" s="14" customFormat="1">
      <c r="B1880" s="156"/>
      <c r="D1880" s="145" t="s">
        <v>146</v>
      </c>
      <c r="E1880" s="157" t="s">
        <v>1</v>
      </c>
      <c r="F1880" s="158" t="s">
        <v>158</v>
      </c>
      <c r="H1880" s="159">
        <v>15.382</v>
      </c>
      <c r="M1880" s="156"/>
      <c r="N1880" s="160"/>
      <c r="X1880" s="161"/>
      <c r="AT1880" s="157" t="s">
        <v>146</v>
      </c>
      <c r="AU1880" s="157" t="s">
        <v>86</v>
      </c>
      <c r="AV1880" s="14" t="s">
        <v>144</v>
      </c>
      <c r="AW1880" s="14" t="s">
        <v>5</v>
      </c>
      <c r="AX1880" s="14" t="s">
        <v>84</v>
      </c>
      <c r="AY1880" s="157" t="s">
        <v>136</v>
      </c>
    </row>
    <row r="1881" spans="2:65" s="1" customFormat="1">
      <c r="B1881" s="29"/>
      <c r="D1881" s="145" t="s">
        <v>223</v>
      </c>
      <c r="F1881" s="168" t="s">
        <v>1047</v>
      </c>
      <c r="M1881" s="29"/>
      <c r="N1881" s="169"/>
      <c r="X1881" s="53"/>
      <c r="AU1881" s="17" t="s">
        <v>86</v>
      </c>
    </row>
    <row r="1882" spans="2:65" s="1" customFormat="1">
      <c r="B1882" s="29"/>
      <c r="D1882" s="145" t="s">
        <v>223</v>
      </c>
      <c r="F1882" s="170" t="s">
        <v>733</v>
      </c>
      <c r="H1882" s="171">
        <v>0</v>
      </c>
      <c r="M1882" s="29"/>
      <c r="N1882" s="169"/>
      <c r="X1882" s="53"/>
      <c r="AU1882" s="17" t="s">
        <v>86</v>
      </c>
    </row>
    <row r="1883" spans="2:65" s="1" customFormat="1">
      <c r="B1883" s="29"/>
      <c r="D1883" s="145" t="s">
        <v>223</v>
      </c>
      <c r="F1883" s="170" t="s">
        <v>147</v>
      </c>
      <c r="H1883" s="171">
        <v>0</v>
      </c>
      <c r="M1883" s="29"/>
      <c r="N1883" s="169"/>
      <c r="X1883" s="53"/>
      <c r="AU1883" s="17" t="s">
        <v>86</v>
      </c>
    </row>
    <row r="1884" spans="2:65" s="1" customFormat="1">
      <c r="B1884" s="29"/>
      <c r="D1884" s="145" t="s">
        <v>223</v>
      </c>
      <c r="F1884" s="170" t="s">
        <v>76</v>
      </c>
      <c r="H1884" s="171">
        <v>0</v>
      </c>
      <c r="M1884" s="29"/>
      <c r="N1884" s="169"/>
      <c r="X1884" s="53"/>
      <c r="AU1884" s="17" t="s">
        <v>86</v>
      </c>
    </row>
    <row r="1885" spans="2:65" s="1" customFormat="1">
      <c r="B1885" s="29"/>
      <c r="D1885" s="145" t="s">
        <v>223</v>
      </c>
      <c r="F1885" s="170" t="s">
        <v>150</v>
      </c>
      <c r="H1885" s="171">
        <v>0</v>
      </c>
      <c r="M1885" s="29"/>
      <c r="N1885" s="169"/>
      <c r="X1885" s="53"/>
      <c r="AU1885" s="17" t="s">
        <v>86</v>
      </c>
    </row>
    <row r="1886" spans="2:65" s="1" customFormat="1">
      <c r="B1886" s="29"/>
      <c r="D1886" s="145" t="s">
        <v>223</v>
      </c>
      <c r="F1886" s="170" t="s">
        <v>1048</v>
      </c>
      <c r="H1886" s="171">
        <v>3.1</v>
      </c>
      <c r="M1886" s="29"/>
      <c r="N1886" s="169"/>
      <c r="X1886" s="53"/>
      <c r="AU1886" s="17" t="s">
        <v>86</v>
      </c>
    </row>
    <row r="1887" spans="2:65" s="1" customFormat="1">
      <c r="B1887" s="29"/>
      <c r="D1887" s="145" t="s">
        <v>223</v>
      </c>
      <c r="F1887" s="170" t="s">
        <v>152</v>
      </c>
      <c r="H1887" s="171">
        <v>0</v>
      </c>
      <c r="M1887" s="29"/>
      <c r="N1887" s="169"/>
      <c r="X1887" s="53"/>
      <c r="AU1887" s="17" t="s">
        <v>86</v>
      </c>
    </row>
    <row r="1888" spans="2:65" s="1" customFormat="1">
      <c r="B1888" s="29"/>
      <c r="D1888" s="145" t="s">
        <v>223</v>
      </c>
      <c r="F1888" s="170" t="s">
        <v>1049</v>
      </c>
      <c r="H1888" s="171">
        <v>6.4009999999999998</v>
      </c>
      <c r="M1888" s="29"/>
      <c r="N1888" s="169"/>
      <c r="X1888" s="53"/>
      <c r="AU1888" s="17" t="s">
        <v>86</v>
      </c>
    </row>
    <row r="1889" spans="2:65" s="1" customFormat="1">
      <c r="B1889" s="29"/>
      <c r="D1889" s="145" t="s">
        <v>223</v>
      </c>
      <c r="F1889" s="170" t="s">
        <v>154</v>
      </c>
      <c r="H1889" s="171">
        <v>0</v>
      </c>
      <c r="M1889" s="29"/>
      <c r="N1889" s="169"/>
      <c r="X1889" s="53"/>
      <c r="AU1889" s="17" t="s">
        <v>86</v>
      </c>
    </row>
    <row r="1890" spans="2:65" s="1" customFormat="1">
      <c r="B1890" s="29"/>
      <c r="D1890" s="145" t="s">
        <v>223</v>
      </c>
      <c r="F1890" s="170" t="s">
        <v>1050</v>
      </c>
      <c r="H1890" s="171">
        <v>28.396999999999998</v>
      </c>
      <c r="M1890" s="29"/>
      <c r="N1890" s="169"/>
      <c r="X1890" s="53"/>
      <c r="AU1890" s="17" t="s">
        <v>86</v>
      </c>
    </row>
    <row r="1891" spans="2:65" s="1" customFormat="1">
      <c r="B1891" s="29"/>
      <c r="D1891" s="145" t="s">
        <v>223</v>
      </c>
      <c r="F1891" s="170" t="s">
        <v>158</v>
      </c>
      <c r="H1891" s="171">
        <v>37.898000000000003</v>
      </c>
      <c r="M1891" s="29"/>
      <c r="N1891" s="169"/>
      <c r="X1891" s="53"/>
      <c r="AU1891" s="17" t="s">
        <v>86</v>
      </c>
    </row>
    <row r="1892" spans="2:65" s="1" customFormat="1">
      <c r="B1892" s="29"/>
      <c r="D1892" s="145" t="s">
        <v>223</v>
      </c>
      <c r="F1892" s="168" t="s">
        <v>1057</v>
      </c>
      <c r="M1892" s="29"/>
      <c r="N1892" s="169"/>
      <c r="X1892" s="53"/>
      <c r="AU1892" s="17" t="s">
        <v>86</v>
      </c>
    </row>
    <row r="1893" spans="2:65" s="1" customFormat="1">
      <c r="B1893" s="29"/>
      <c r="D1893" s="145" t="s">
        <v>223</v>
      </c>
      <c r="F1893" s="170" t="s">
        <v>733</v>
      </c>
      <c r="H1893" s="171">
        <v>0</v>
      </c>
      <c r="M1893" s="29"/>
      <c r="N1893" s="169"/>
      <c r="X1893" s="53"/>
      <c r="AU1893" s="17" t="s">
        <v>86</v>
      </c>
    </row>
    <row r="1894" spans="2:65" s="1" customFormat="1">
      <c r="B1894" s="29"/>
      <c r="D1894" s="145" t="s">
        <v>223</v>
      </c>
      <c r="F1894" s="170" t="s">
        <v>147</v>
      </c>
      <c r="H1894" s="171">
        <v>0</v>
      </c>
      <c r="M1894" s="29"/>
      <c r="N1894" s="169"/>
      <c r="X1894" s="53"/>
      <c r="AU1894" s="17" t="s">
        <v>86</v>
      </c>
    </row>
    <row r="1895" spans="2:65" s="1" customFormat="1">
      <c r="B1895" s="29"/>
      <c r="D1895" s="145" t="s">
        <v>223</v>
      </c>
      <c r="F1895" s="170" t="s">
        <v>1058</v>
      </c>
      <c r="H1895" s="171">
        <v>22.306000000000001</v>
      </c>
      <c r="M1895" s="29"/>
      <c r="N1895" s="169"/>
      <c r="X1895" s="53"/>
      <c r="AU1895" s="17" t="s">
        <v>86</v>
      </c>
    </row>
    <row r="1896" spans="2:65" s="1" customFormat="1">
      <c r="B1896" s="29"/>
      <c r="D1896" s="145" t="s">
        <v>223</v>
      </c>
      <c r="F1896" s="170" t="s">
        <v>150</v>
      </c>
      <c r="H1896" s="171">
        <v>0</v>
      </c>
      <c r="M1896" s="29"/>
      <c r="N1896" s="169"/>
      <c r="X1896" s="53"/>
      <c r="AU1896" s="17" t="s">
        <v>86</v>
      </c>
    </row>
    <row r="1897" spans="2:65" s="1" customFormat="1">
      <c r="B1897" s="29"/>
      <c r="D1897" s="145" t="s">
        <v>223</v>
      </c>
      <c r="F1897" s="170" t="s">
        <v>968</v>
      </c>
      <c r="H1897" s="171">
        <v>36.479999999999997</v>
      </c>
      <c r="M1897" s="29"/>
      <c r="N1897" s="169"/>
      <c r="X1897" s="53"/>
      <c r="AU1897" s="17" t="s">
        <v>86</v>
      </c>
    </row>
    <row r="1898" spans="2:65" s="1" customFormat="1">
      <c r="B1898" s="29"/>
      <c r="D1898" s="145" t="s">
        <v>223</v>
      </c>
      <c r="F1898" s="170" t="s">
        <v>152</v>
      </c>
      <c r="H1898" s="171">
        <v>0</v>
      </c>
      <c r="M1898" s="29"/>
      <c r="N1898" s="169"/>
      <c r="X1898" s="53"/>
      <c r="AU1898" s="17" t="s">
        <v>86</v>
      </c>
    </row>
    <row r="1899" spans="2:65" s="1" customFormat="1">
      <c r="B1899" s="29"/>
      <c r="D1899" s="145" t="s">
        <v>223</v>
      </c>
      <c r="F1899" s="170" t="s">
        <v>76</v>
      </c>
      <c r="H1899" s="171">
        <v>0</v>
      </c>
      <c r="M1899" s="29"/>
      <c r="N1899" s="169"/>
      <c r="X1899" s="53"/>
      <c r="AU1899" s="17" t="s">
        <v>86</v>
      </c>
    </row>
    <row r="1900" spans="2:65" s="1" customFormat="1">
      <c r="B1900" s="29"/>
      <c r="D1900" s="145" t="s">
        <v>223</v>
      </c>
      <c r="F1900" s="170" t="s">
        <v>154</v>
      </c>
      <c r="H1900" s="171">
        <v>0</v>
      </c>
      <c r="M1900" s="29"/>
      <c r="N1900" s="169"/>
      <c r="X1900" s="53"/>
      <c r="AU1900" s="17" t="s">
        <v>86</v>
      </c>
    </row>
    <row r="1901" spans="2:65" s="1" customFormat="1">
      <c r="B1901" s="29"/>
      <c r="D1901" s="145" t="s">
        <v>223</v>
      </c>
      <c r="F1901" s="170" t="s">
        <v>1059</v>
      </c>
      <c r="H1901" s="171">
        <v>5.86</v>
      </c>
      <c r="M1901" s="29"/>
      <c r="N1901" s="169"/>
      <c r="X1901" s="53"/>
      <c r="AU1901" s="17" t="s">
        <v>86</v>
      </c>
    </row>
    <row r="1902" spans="2:65" s="1" customFormat="1">
      <c r="B1902" s="29"/>
      <c r="D1902" s="145" t="s">
        <v>223</v>
      </c>
      <c r="F1902" s="170" t="s">
        <v>158</v>
      </c>
      <c r="H1902" s="171">
        <v>64.646000000000001</v>
      </c>
      <c r="M1902" s="29"/>
      <c r="N1902" s="169"/>
      <c r="X1902" s="53"/>
      <c r="AU1902" s="17" t="s">
        <v>86</v>
      </c>
    </row>
    <row r="1903" spans="2:65" s="1" customFormat="1" ht="24.2" customHeight="1">
      <c r="B1903" s="29"/>
      <c r="C1903" s="131" t="s">
        <v>1140</v>
      </c>
      <c r="D1903" s="131" t="s">
        <v>139</v>
      </c>
      <c r="E1903" s="132" t="s">
        <v>1141</v>
      </c>
      <c r="F1903" s="133" t="s">
        <v>1142</v>
      </c>
      <c r="G1903" s="134" t="s">
        <v>286</v>
      </c>
      <c r="H1903" s="135">
        <v>102.544</v>
      </c>
      <c r="I1903" s="136">
        <v>0</v>
      </c>
      <c r="J1903" s="136">
        <v>0</v>
      </c>
      <c r="K1903" s="136">
        <f>ROUND(P1903*H1903,2)</f>
        <v>0</v>
      </c>
      <c r="L1903" s="133" t="s">
        <v>1</v>
      </c>
      <c r="M1903" s="29"/>
      <c r="N1903" s="137" t="s">
        <v>1</v>
      </c>
      <c r="O1903" s="138" t="s">
        <v>39</v>
      </c>
      <c r="P1903" s="139">
        <f>I1903+J1903</f>
        <v>0</v>
      </c>
      <c r="Q1903" s="139">
        <f>ROUND(I1903*H1903,2)</f>
        <v>0</v>
      </c>
      <c r="R1903" s="139">
        <f>ROUND(J1903*H1903,2)</f>
        <v>0</v>
      </c>
      <c r="S1903" s="140">
        <v>8.4000000000000005E-2</v>
      </c>
      <c r="T1903" s="140">
        <f>S1903*H1903</f>
        <v>8.6136960000000009</v>
      </c>
      <c r="U1903" s="140">
        <v>1.6000000000000001E-4</v>
      </c>
      <c r="V1903" s="140">
        <f>U1903*H1903</f>
        <v>1.6407040000000001E-2</v>
      </c>
      <c r="W1903" s="140">
        <v>0</v>
      </c>
      <c r="X1903" s="141">
        <f>W1903*H1903</f>
        <v>0</v>
      </c>
      <c r="AR1903" s="142" t="s">
        <v>332</v>
      </c>
      <c r="AT1903" s="142" t="s">
        <v>139</v>
      </c>
      <c r="AU1903" s="142" t="s">
        <v>86</v>
      </c>
      <c r="AY1903" s="17" t="s">
        <v>136</v>
      </c>
      <c r="BE1903" s="143">
        <f>IF(O1903="základní",K1903,0)</f>
        <v>0</v>
      </c>
      <c r="BF1903" s="143">
        <f>IF(O1903="snížená",K1903,0)</f>
        <v>0</v>
      </c>
      <c r="BG1903" s="143">
        <f>IF(O1903="zákl. přenesená",K1903,0)</f>
        <v>0</v>
      </c>
      <c r="BH1903" s="143">
        <f>IF(O1903="sníž. přenesená",K1903,0)</f>
        <v>0</v>
      </c>
      <c r="BI1903" s="143">
        <f>IF(O1903="nulová",K1903,0)</f>
        <v>0</v>
      </c>
      <c r="BJ1903" s="17" t="s">
        <v>84</v>
      </c>
      <c r="BK1903" s="143">
        <f>ROUND(P1903*H1903,2)</f>
        <v>0</v>
      </c>
      <c r="BL1903" s="17" t="s">
        <v>332</v>
      </c>
      <c r="BM1903" s="142" t="s">
        <v>1143</v>
      </c>
    </row>
    <row r="1904" spans="2:65" s="13" customFormat="1">
      <c r="B1904" s="150"/>
      <c r="D1904" s="145" t="s">
        <v>146</v>
      </c>
      <c r="E1904" s="151" t="s">
        <v>1</v>
      </c>
      <c r="F1904" s="152" t="s">
        <v>679</v>
      </c>
      <c r="H1904" s="153">
        <v>37.898000000000003</v>
      </c>
      <c r="M1904" s="150"/>
      <c r="N1904" s="154"/>
      <c r="X1904" s="155"/>
      <c r="AT1904" s="151" t="s">
        <v>146</v>
      </c>
      <c r="AU1904" s="151" t="s">
        <v>86</v>
      </c>
      <c r="AV1904" s="13" t="s">
        <v>86</v>
      </c>
      <c r="AW1904" s="13" t="s">
        <v>5</v>
      </c>
      <c r="AX1904" s="13" t="s">
        <v>76</v>
      </c>
      <c r="AY1904" s="151" t="s">
        <v>136</v>
      </c>
    </row>
    <row r="1905" spans="2:51" s="13" customFormat="1">
      <c r="B1905" s="150"/>
      <c r="D1905" s="145" t="s">
        <v>146</v>
      </c>
      <c r="E1905" s="151" t="s">
        <v>1</v>
      </c>
      <c r="F1905" s="152" t="s">
        <v>682</v>
      </c>
      <c r="H1905" s="153">
        <v>64.646000000000001</v>
      </c>
      <c r="M1905" s="150"/>
      <c r="N1905" s="154"/>
      <c r="X1905" s="155"/>
      <c r="AT1905" s="151" t="s">
        <v>146</v>
      </c>
      <c r="AU1905" s="151" t="s">
        <v>86</v>
      </c>
      <c r="AV1905" s="13" t="s">
        <v>86</v>
      </c>
      <c r="AW1905" s="13" t="s">
        <v>5</v>
      </c>
      <c r="AX1905" s="13" t="s">
        <v>76</v>
      </c>
      <c r="AY1905" s="151" t="s">
        <v>136</v>
      </c>
    </row>
    <row r="1906" spans="2:51" s="14" customFormat="1">
      <c r="B1906" s="156"/>
      <c r="D1906" s="145" t="s">
        <v>146</v>
      </c>
      <c r="E1906" s="157" t="s">
        <v>1</v>
      </c>
      <c r="F1906" s="158" t="s">
        <v>158</v>
      </c>
      <c r="H1906" s="159">
        <v>102.544</v>
      </c>
      <c r="M1906" s="156"/>
      <c r="N1906" s="160"/>
      <c r="X1906" s="161"/>
      <c r="AT1906" s="157" t="s">
        <v>146</v>
      </c>
      <c r="AU1906" s="157" t="s">
        <v>86</v>
      </c>
      <c r="AV1906" s="14" t="s">
        <v>144</v>
      </c>
      <c r="AW1906" s="14" t="s">
        <v>5</v>
      </c>
      <c r="AX1906" s="14" t="s">
        <v>84</v>
      </c>
      <c r="AY1906" s="157" t="s">
        <v>136</v>
      </c>
    </row>
    <row r="1907" spans="2:51" s="1" customFormat="1">
      <c r="B1907" s="29"/>
      <c r="D1907" s="145" t="s">
        <v>223</v>
      </c>
      <c r="F1907" s="168" t="s">
        <v>1047</v>
      </c>
      <c r="M1907" s="29"/>
      <c r="N1907" s="169"/>
      <c r="X1907" s="53"/>
      <c r="AU1907" s="17" t="s">
        <v>86</v>
      </c>
    </row>
    <row r="1908" spans="2:51" s="1" customFormat="1">
      <c r="B1908" s="29"/>
      <c r="D1908" s="145" t="s">
        <v>223</v>
      </c>
      <c r="F1908" s="170" t="s">
        <v>733</v>
      </c>
      <c r="H1908" s="171">
        <v>0</v>
      </c>
      <c r="M1908" s="29"/>
      <c r="N1908" s="169"/>
      <c r="X1908" s="53"/>
      <c r="AU1908" s="17" t="s">
        <v>86</v>
      </c>
    </row>
    <row r="1909" spans="2:51" s="1" customFormat="1">
      <c r="B1909" s="29"/>
      <c r="D1909" s="145" t="s">
        <v>223</v>
      </c>
      <c r="F1909" s="170" t="s">
        <v>147</v>
      </c>
      <c r="H1909" s="171">
        <v>0</v>
      </c>
      <c r="M1909" s="29"/>
      <c r="N1909" s="169"/>
      <c r="X1909" s="53"/>
      <c r="AU1909" s="17" t="s">
        <v>86</v>
      </c>
    </row>
    <row r="1910" spans="2:51" s="1" customFormat="1">
      <c r="B1910" s="29"/>
      <c r="D1910" s="145" t="s">
        <v>223</v>
      </c>
      <c r="F1910" s="170" t="s">
        <v>76</v>
      </c>
      <c r="H1910" s="171">
        <v>0</v>
      </c>
      <c r="M1910" s="29"/>
      <c r="N1910" s="169"/>
      <c r="X1910" s="53"/>
      <c r="AU1910" s="17" t="s">
        <v>86</v>
      </c>
    </row>
    <row r="1911" spans="2:51" s="1" customFormat="1">
      <c r="B1911" s="29"/>
      <c r="D1911" s="145" t="s">
        <v>223</v>
      </c>
      <c r="F1911" s="170" t="s">
        <v>150</v>
      </c>
      <c r="H1911" s="171">
        <v>0</v>
      </c>
      <c r="M1911" s="29"/>
      <c r="N1911" s="169"/>
      <c r="X1911" s="53"/>
      <c r="AU1911" s="17" t="s">
        <v>86</v>
      </c>
    </row>
    <row r="1912" spans="2:51" s="1" customFormat="1">
      <c r="B1912" s="29"/>
      <c r="D1912" s="145" t="s">
        <v>223</v>
      </c>
      <c r="F1912" s="170" t="s">
        <v>1048</v>
      </c>
      <c r="H1912" s="171">
        <v>3.1</v>
      </c>
      <c r="M1912" s="29"/>
      <c r="N1912" s="169"/>
      <c r="X1912" s="53"/>
      <c r="AU1912" s="17" t="s">
        <v>86</v>
      </c>
    </row>
    <row r="1913" spans="2:51" s="1" customFormat="1">
      <c r="B1913" s="29"/>
      <c r="D1913" s="145" t="s">
        <v>223</v>
      </c>
      <c r="F1913" s="170" t="s">
        <v>152</v>
      </c>
      <c r="H1913" s="171">
        <v>0</v>
      </c>
      <c r="M1913" s="29"/>
      <c r="N1913" s="169"/>
      <c r="X1913" s="53"/>
      <c r="AU1913" s="17" t="s">
        <v>86</v>
      </c>
    </row>
    <row r="1914" spans="2:51" s="1" customFormat="1">
      <c r="B1914" s="29"/>
      <c r="D1914" s="145" t="s">
        <v>223</v>
      </c>
      <c r="F1914" s="170" t="s">
        <v>1049</v>
      </c>
      <c r="H1914" s="171">
        <v>6.4009999999999998</v>
      </c>
      <c r="M1914" s="29"/>
      <c r="N1914" s="169"/>
      <c r="X1914" s="53"/>
      <c r="AU1914" s="17" t="s">
        <v>86</v>
      </c>
    </row>
    <row r="1915" spans="2:51" s="1" customFormat="1">
      <c r="B1915" s="29"/>
      <c r="D1915" s="145" t="s">
        <v>223</v>
      </c>
      <c r="F1915" s="170" t="s">
        <v>154</v>
      </c>
      <c r="H1915" s="171">
        <v>0</v>
      </c>
      <c r="M1915" s="29"/>
      <c r="N1915" s="169"/>
      <c r="X1915" s="53"/>
      <c r="AU1915" s="17" t="s">
        <v>86</v>
      </c>
    </row>
    <row r="1916" spans="2:51" s="1" customFormat="1">
      <c r="B1916" s="29"/>
      <c r="D1916" s="145" t="s">
        <v>223</v>
      </c>
      <c r="F1916" s="170" t="s">
        <v>1050</v>
      </c>
      <c r="H1916" s="171">
        <v>28.396999999999998</v>
      </c>
      <c r="M1916" s="29"/>
      <c r="N1916" s="169"/>
      <c r="X1916" s="53"/>
      <c r="AU1916" s="17" t="s">
        <v>86</v>
      </c>
    </row>
    <row r="1917" spans="2:51" s="1" customFormat="1">
      <c r="B1917" s="29"/>
      <c r="D1917" s="145" t="s">
        <v>223</v>
      </c>
      <c r="F1917" s="170" t="s">
        <v>158</v>
      </c>
      <c r="H1917" s="171">
        <v>37.898000000000003</v>
      </c>
      <c r="M1917" s="29"/>
      <c r="N1917" s="169"/>
      <c r="X1917" s="53"/>
      <c r="AU1917" s="17" t="s">
        <v>86</v>
      </c>
    </row>
    <row r="1918" spans="2:51" s="1" customFormat="1">
      <c r="B1918" s="29"/>
      <c r="D1918" s="145" t="s">
        <v>223</v>
      </c>
      <c r="F1918" s="168" t="s">
        <v>1057</v>
      </c>
      <c r="M1918" s="29"/>
      <c r="N1918" s="169"/>
      <c r="X1918" s="53"/>
      <c r="AU1918" s="17" t="s">
        <v>86</v>
      </c>
    </row>
    <row r="1919" spans="2:51" s="1" customFormat="1">
      <c r="B1919" s="29"/>
      <c r="D1919" s="145" t="s">
        <v>223</v>
      </c>
      <c r="F1919" s="170" t="s">
        <v>733</v>
      </c>
      <c r="H1919" s="171">
        <v>0</v>
      </c>
      <c r="M1919" s="29"/>
      <c r="N1919" s="169"/>
      <c r="X1919" s="53"/>
      <c r="AU1919" s="17" t="s">
        <v>86</v>
      </c>
    </row>
    <row r="1920" spans="2:51" s="1" customFormat="1">
      <c r="B1920" s="29"/>
      <c r="D1920" s="145" t="s">
        <v>223</v>
      </c>
      <c r="F1920" s="170" t="s">
        <v>147</v>
      </c>
      <c r="H1920" s="171">
        <v>0</v>
      </c>
      <c r="M1920" s="29"/>
      <c r="N1920" s="169"/>
      <c r="X1920" s="53"/>
      <c r="AU1920" s="17" t="s">
        <v>86</v>
      </c>
    </row>
    <row r="1921" spans="2:65" s="1" customFormat="1">
      <c r="B1921" s="29"/>
      <c r="D1921" s="145" t="s">
        <v>223</v>
      </c>
      <c r="F1921" s="170" t="s">
        <v>1058</v>
      </c>
      <c r="H1921" s="171">
        <v>22.306000000000001</v>
      </c>
      <c r="M1921" s="29"/>
      <c r="N1921" s="169"/>
      <c r="X1921" s="53"/>
      <c r="AU1921" s="17" t="s">
        <v>86</v>
      </c>
    </row>
    <row r="1922" spans="2:65" s="1" customFormat="1">
      <c r="B1922" s="29"/>
      <c r="D1922" s="145" t="s">
        <v>223</v>
      </c>
      <c r="F1922" s="170" t="s">
        <v>150</v>
      </c>
      <c r="H1922" s="171">
        <v>0</v>
      </c>
      <c r="M1922" s="29"/>
      <c r="N1922" s="169"/>
      <c r="X1922" s="53"/>
      <c r="AU1922" s="17" t="s">
        <v>86</v>
      </c>
    </row>
    <row r="1923" spans="2:65" s="1" customFormat="1">
      <c r="B1923" s="29"/>
      <c r="D1923" s="145" t="s">
        <v>223</v>
      </c>
      <c r="F1923" s="170" t="s">
        <v>968</v>
      </c>
      <c r="H1923" s="171">
        <v>36.479999999999997</v>
      </c>
      <c r="M1923" s="29"/>
      <c r="N1923" s="169"/>
      <c r="X1923" s="53"/>
      <c r="AU1923" s="17" t="s">
        <v>86</v>
      </c>
    </row>
    <row r="1924" spans="2:65" s="1" customFormat="1">
      <c r="B1924" s="29"/>
      <c r="D1924" s="145" t="s">
        <v>223</v>
      </c>
      <c r="F1924" s="170" t="s">
        <v>152</v>
      </c>
      <c r="H1924" s="171">
        <v>0</v>
      </c>
      <c r="M1924" s="29"/>
      <c r="N1924" s="169"/>
      <c r="X1924" s="53"/>
      <c r="AU1924" s="17" t="s">
        <v>86</v>
      </c>
    </row>
    <row r="1925" spans="2:65" s="1" customFormat="1">
      <c r="B1925" s="29"/>
      <c r="D1925" s="145" t="s">
        <v>223</v>
      </c>
      <c r="F1925" s="170" t="s">
        <v>76</v>
      </c>
      <c r="H1925" s="171">
        <v>0</v>
      </c>
      <c r="M1925" s="29"/>
      <c r="N1925" s="169"/>
      <c r="X1925" s="53"/>
      <c r="AU1925" s="17" t="s">
        <v>86</v>
      </c>
    </row>
    <row r="1926" spans="2:65" s="1" customFormat="1">
      <c r="B1926" s="29"/>
      <c r="D1926" s="145" t="s">
        <v>223</v>
      </c>
      <c r="F1926" s="170" t="s">
        <v>154</v>
      </c>
      <c r="H1926" s="171">
        <v>0</v>
      </c>
      <c r="M1926" s="29"/>
      <c r="N1926" s="169"/>
      <c r="X1926" s="53"/>
      <c r="AU1926" s="17" t="s">
        <v>86</v>
      </c>
    </row>
    <row r="1927" spans="2:65" s="1" customFormat="1">
      <c r="B1927" s="29"/>
      <c r="D1927" s="145" t="s">
        <v>223</v>
      </c>
      <c r="F1927" s="170" t="s">
        <v>1059</v>
      </c>
      <c r="H1927" s="171">
        <v>5.86</v>
      </c>
      <c r="M1927" s="29"/>
      <c r="N1927" s="169"/>
      <c r="X1927" s="53"/>
      <c r="AU1927" s="17" t="s">
        <v>86</v>
      </c>
    </row>
    <row r="1928" spans="2:65" s="1" customFormat="1">
      <c r="B1928" s="29"/>
      <c r="D1928" s="145" t="s">
        <v>223</v>
      </c>
      <c r="F1928" s="170" t="s">
        <v>158</v>
      </c>
      <c r="H1928" s="171">
        <v>64.646000000000001</v>
      </c>
      <c r="M1928" s="29"/>
      <c r="N1928" s="169"/>
      <c r="X1928" s="53"/>
      <c r="AU1928" s="17" t="s">
        <v>86</v>
      </c>
    </row>
    <row r="1929" spans="2:65" s="1" customFormat="1" ht="37.9" customHeight="1">
      <c r="B1929" s="29"/>
      <c r="C1929" s="131" t="s">
        <v>1144</v>
      </c>
      <c r="D1929" s="131" t="s">
        <v>139</v>
      </c>
      <c r="E1929" s="132" t="s">
        <v>1145</v>
      </c>
      <c r="F1929" s="133" t="s">
        <v>1146</v>
      </c>
      <c r="G1929" s="134" t="s">
        <v>502</v>
      </c>
      <c r="H1929" s="135">
        <v>1609.3810000000001</v>
      </c>
      <c r="I1929" s="136">
        <v>0</v>
      </c>
      <c r="J1929" s="136">
        <v>0</v>
      </c>
      <c r="K1929" s="136">
        <f>ROUND(P1929*H1929,2)</f>
        <v>0</v>
      </c>
      <c r="L1929" s="133" t="s">
        <v>143</v>
      </c>
      <c r="M1929" s="29"/>
      <c r="N1929" s="137" t="s">
        <v>1</v>
      </c>
      <c r="O1929" s="138" t="s">
        <v>39</v>
      </c>
      <c r="P1929" s="139">
        <f>I1929+J1929</f>
        <v>0</v>
      </c>
      <c r="Q1929" s="139">
        <f>ROUND(I1929*H1929,2)</f>
        <v>0</v>
      </c>
      <c r="R1929" s="139">
        <f>ROUND(J1929*H1929,2)</f>
        <v>0</v>
      </c>
      <c r="S1929" s="140">
        <v>0</v>
      </c>
      <c r="T1929" s="140">
        <f>S1929*H1929</f>
        <v>0</v>
      </c>
      <c r="U1929" s="140">
        <v>0</v>
      </c>
      <c r="V1929" s="140">
        <f>U1929*H1929</f>
        <v>0</v>
      </c>
      <c r="W1929" s="140">
        <v>0</v>
      </c>
      <c r="X1929" s="141">
        <f>W1929*H1929</f>
        <v>0</v>
      </c>
      <c r="AR1929" s="142" t="s">
        <v>332</v>
      </c>
      <c r="AT1929" s="142" t="s">
        <v>139</v>
      </c>
      <c r="AU1929" s="142" t="s">
        <v>86</v>
      </c>
      <c r="AY1929" s="17" t="s">
        <v>136</v>
      </c>
      <c r="BE1929" s="143">
        <f>IF(O1929="základní",K1929,0)</f>
        <v>0</v>
      </c>
      <c r="BF1929" s="143">
        <f>IF(O1929="snížená",K1929,0)</f>
        <v>0</v>
      </c>
      <c r="BG1929" s="143">
        <f>IF(O1929="zákl. přenesená",K1929,0)</f>
        <v>0</v>
      </c>
      <c r="BH1929" s="143">
        <f>IF(O1929="sníž. přenesená",K1929,0)</f>
        <v>0</v>
      </c>
      <c r="BI1929" s="143">
        <f>IF(O1929="nulová",K1929,0)</f>
        <v>0</v>
      </c>
      <c r="BJ1929" s="17" t="s">
        <v>84</v>
      </c>
      <c r="BK1929" s="143">
        <f>ROUND(P1929*H1929,2)</f>
        <v>0</v>
      </c>
      <c r="BL1929" s="17" t="s">
        <v>332</v>
      </c>
      <c r="BM1929" s="142" t="s">
        <v>1147</v>
      </c>
    </row>
    <row r="1930" spans="2:65" s="11" customFormat="1" ht="22.9" customHeight="1">
      <c r="B1930" s="119"/>
      <c r="D1930" s="120" t="s">
        <v>75</v>
      </c>
      <c r="E1930" s="129" t="s">
        <v>487</v>
      </c>
      <c r="F1930" s="129" t="s">
        <v>488</v>
      </c>
      <c r="K1930" s="130">
        <f>BK1930</f>
        <v>0</v>
      </c>
      <c r="M1930" s="119"/>
      <c r="N1930" s="123"/>
      <c r="Q1930" s="124">
        <f>SUM(Q1931:Q2080)</f>
        <v>0</v>
      </c>
      <c r="R1930" s="124">
        <f>SUM(R1931:R2080)</f>
        <v>0</v>
      </c>
      <c r="T1930" s="125">
        <f>SUM(T1931:T2080)</f>
        <v>78.505121000000003</v>
      </c>
      <c r="V1930" s="125">
        <f>SUM(V1931:V2080)</f>
        <v>1.03676492</v>
      </c>
      <c r="X1930" s="126">
        <f>SUM(X1931:X2080)</f>
        <v>0</v>
      </c>
      <c r="AR1930" s="120" t="s">
        <v>86</v>
      </c>
      <c r="AT1930" s="127" t="s">
        <v>75</v>
      </c>
      <c r="AU1930" s="127" t="s">
        <v>84</v>
      </c>
      <c r="AY1930" s="120" t="s">
        <v>136</v>
      </c>
      <c r="BK1930" s="128">
        <f>SUM(BK1931:BK2080)</f>
        <v>0</v>
      </c>
    </row>
    <row r="1931" spans="2:65" s="1" customFormat="1" ht="24.2" customHeight="1">
      <c r="B1931" s="29"/>
      <c r="C1931" s="131" t="s">
        <v>1148</v>
      </c>
      <c r="D1931" s="131" t="s">
        <v>139</v>
      </c>
      <c r="E1931" s="132" t="s">
        <v>1149</v>
      </c>
      <c r="F1931" s="133" t="s">
        <v>1150</v>
      </c>
      <c r="G1931" s="134" t="s">
        <v>142</v>
      </c>
      <c r="H1931" s="135">
        <v>76.131</v>
      </c>
      <c r="I1931" s="136">
        <v>0</v>
      </c>
      <c r="J1931" s="136">
        <v>0</v>
      </c>
      <c r="K1931" s="136">
        <f>ROUND(P1931*H1931,2)</f>
        <v>0</v>
      </c>
      <c r="L1931" s="133" t="s">
        <v>143</v>
      </c>
      <c r="M1931" s="29"/>
      <c r="N1931" s="137" t="s">
        <v>1</v>
      </c>
      <c r="O1931" s="138" t="s">
        <v>39</v>
      </c>
      <c r="P1931" s="139">
        <f>I1931+J1931</f>
        <v>0</v>
      </c>
      <c r="Q1931" s="139">
        <f>ROUND(I1931*H1931,2)</f>
        <v>0</v>
      </c>
      <c r="R1931" s="139">
        <f>ROUND(J1931*H1931,2)</f>
        <v>0</v>
      </c>
      <c r="S1931" s="140">
        <v>0.24099999999999999</v>
      </c>
      <c r="T1931" s="140">
        <f>S1931*H1931</f>
        <v>18.347570999999999</v>
      </c>
      <c r="U1931" s="140">
        <v>6.0000000000000001E-3</v>
      </c>
      <c r="V1931" s="140">
        <f>U1931*H1931</f>
        <v>0.45678600000000003</v>
      </c>
      <c r="W1931" s="140">
        <v>0</v>
      </c>
      <c r="X1931" s="141">
        <f>W1931*H1931</f>
        <v>0</v>
      </c>
      <c r="AR1931" s="142" t="s">
        <v>332</v>
      </c>
      <c r="AT1931" s="142" t="s">
        <v>139</v>
      </c>
      <c r="AU1931" s="142" t="s">
        <v>86</v>
      </c>
      <c r="AY1931" s="17" t="s">
        <v>136</v>
      </c>
      <c r="BE1931" s="143">
        <f>IF(O1931="základní",K1931,0)</f>
        <v>0</v>
      </c>
      <c r="BF1931" s="143">
        <f>IF(O1931="snížená",K1931,0)</f>
        <v>0</v>
      </c>
      <c r="BG1931" s="143">
        <f>IF(O1931="zákl. přenesená",K1931,0)</f>
        <v>0</v>
      </c>
      <c r="BH1931" s="143">
        <f>IF(O1931="sníž. přenesená",K1931,0)</f>
        <v>0</v>
      </c>
      <c r="BI1931" s="143">
        <f>IF(O1931="nulová",K1931,0)</f>
        <v>0</v>
      </c>
      <c r="BJ1931" s="17" t="s">
        <v>84</v>
      </c>
      <c r="BK1931" s="143">
        <f>ROUND(P1931*H1931,2)</f>
        <v>0</v>
      </c>
      <c r="BL1931" s="17" t="s">
        <v>332</v>
      </c>
      <c r="BM1931" s="142" t="s">
        <v>1151</v>
      </c>
    </row>
    <row r="1932" spans="2:65" s="12" customFormat="1">
      <c r="B1932" s="144"/>
      <c r="D1932" s="145" t="s">
        <v>146</v>
      </c>
      <c r="E1932" s="146" t="s">
        <v>1</v>
      </c>
      <c r="F1932" s="147" t="s">
        <v>792</v>
      </c>
      <c r="H1932" s="146" t="s">
        <v>1</v>
      </c>
      <c r="M1932" s="144"/>
      <c r="N1932" s="148"/>
      <c r="X1932" s="149"/>
      <c r="AT1932" s="146" t="s">
        <v>146</v>
      </c>
      <c r="AU1932" s="146" t="s">
        <v>86</v>
      </c>
      <c r="AV1932" s="12" t="s">
        <v>84</v>
      </c>
      <c r="AW1932" s="12" t="s">
        <v>5</v>
      </c>
      <c r="AX1932" s="12" t="s">
        <v>76</v>
      </c>
      <c r="AY1932" s="146" t="s">
        <v>136</v>
      </c>
    </row>
    <row r="1933" spans="2:65" s="13" customFormat="1">
      <c r="B1933" s="150"/>
      <c r="D1933" s="145" t="s">
        <v>146</v>
      </c>
      <c r="E1933" s="151" t="s">
        <v>1</v>
      </c>
      <c r="F1933" s="152" t="s">
        <v>652</v>
      </c>
      <c r="H1933" s="153">
        <v>31.82</v>
      </c>
      <c r="M1933" s="150"/>
      <c r="N1933" s="154"/>
      <c r="X1933" s="155"/>
      <c r="AT1933" s="151" t="s">
        <v>146</v>
      </c>
      <c r="AU1933" s="151" t="s">
        <v>86</v>
      </c>
      <c r="AV1933" s="13" t="s">
        <v>86</v>
      </c>
      <c r="AW1933" s="13" t="s">
        <v>5</v>
      </c>
      <c r="AX1933" s="13" t="s">
        <v>76</v>
      </c>
      <c r="AY1933" s="151" t="s">
        <v>136</v>
      </c>
    </row>
    <row r="1934" spans="2:65" s="13" customFormat="1">
      <c r="B1934" s="150"/>
      <c r="D1934" s="145" t="s">
        <v>146</v>
      </c>
      <c r="E1934" s="151" t="s">
        <v>1</v>
      </c>
      <c r="F1934" s="152" t="s">
        <v>656</v>
      </c>
      <c r="H1934" s="153">
        <v>29.356999999999999</v>
      </c>
      <c r="M1934" s="150"/>
      <c r="N1934" s="154"/>
      <c r="X1934" s="155"/>
      <c r="AT1934" s="151" t="s">
        <v>146</v>
      </c>
      <c r="AU1934" s="151" t="s">
        <v>86</v>
      </c>
      <c r="AV1934" s="13" t="s">
        <v>86</v>
      </c>
      <c r="AW1934" s="13" t="s">
        <v>5</v>
      </c>
      <c r="AX1934" s="13" t="s">
        <v>76</v>
      </c>
      <c r="AY1934" s="151" t="s">
        <v>136</v>
      </c>
    </row>
    <row r="1935" spans="2:65" s="13" customFormat="1">
      <c r="B1935" s="150"/>
      <c r="D1935" s="145" t="s">
        <v>146</v>
      </c>
      <c r="E1935" s="151" t="s">
        <v>1</v>
      </c>
      <c r="F1935" s="152" t="s">
        <v>659</v>
      </c>
      <c r="H1935" s="153">
        <v>14.954000000000001</v>
      </c>
      <c r="M1935" s="150"/>
      <c r="N1935" s="154"/>
      <c r="X1935" s="155"/>
      <c r="AT1935" s="151" t="s">
        <v>146</v>
      </c>
      <c r="AU1935" s="151" t="s">
        <v>86</v>
      </c>
      <c r="AV1935" s="13" t="s">
        <v>86</v>
      </c>
      <c r="AW1935" s="13" t="s">
        <v>5</v>
      </c>
      <c r="AX1935" s="13" t="s">
        <v>76</v>
      </c>
      <c r="AY1935" s="151" t="s">
        <v>136</v>
      </c>
    </row>
    <row r="1936" spans="2:65" s="14" customFormat="1">
      <c r="B1936" s="156"/>
      <c r="D1936" s="145" t="s">
        <v>146</v>
      </c>
      <c r="E1936" s="157" t="s">
        <v>1</v>
      </c>
      <c r="F1936" s="158" t="s">
        <v>158</v>
      </c>
      <c r="H1936" s="159">
        <v>76.131</v>
      </c>
      <c r="M1936" s="156"/>
      <c r="N1936" s="160"/>
      <c r="X1936" s="161"/>
      <c r="AT1936" s="157" t="s">
        <v>146</v>
      </c>
      <c r="AU1936" s="157" t="s">
        <v>86</v>
      </c>
      <c r="AV1936" s="14" t="s">
        <v>144</v>
      </c>
      <c r="AW1936" s="14" t="s">
        <v>5</v>
      </c>
      <c r="AX1936" s="14" t="s">
        <v>84</v>
      </c>
      <c r="AY1936" s="157" t="s">
        <v>136</v>
      </c>
    </row>
    <row r="1937" spans="2:47" s="1" customFormat="1">
      <c r="B1937" s="29"/>
      <c r="D1937" s="145" t="s">
        <v>223</v>
      </c>
      <c r="F1937" s="168" t="s">
        <v>1013</v>
      </c>
      <c r="M1937" s="29"/>
      <c r="N1937" s="169"/>
      <c r="X1937" s="53"/>
      <c r="AU1937" s="17" t="s">
        <v>86</v>
      </c>
    </row>
    <row r="1938" spans="2:47" s="1" customFormat="1">
      <c r="B1938" s="29"/>
      <c r="D1938" s="145" t="s">
        <v>223</v>
      </c>
      <c r="F1938" s="170" t="s">
        <v>733</v>
      </c>
      <c r="H1938" s="171">
        <v>0</v>
      </c>
      <c r="M1938" s="29"/>
      <c r="N1938" s="169"/>
      <c r="X1938" s="53"/>
      <c r="AU1938" s="17" t="s">
        <v>86</v>
      </c>
    </row>
    <row r="1939" spans="2:47" s="1" customFormat="1">
      <c r="B1939" s="29"/>
      <c r="D1939" s="145" t="s">
        <v>223</v>
      </c>
      <c r="F1939" s="170" t="s">
        <v>147</v>
      </c>
      <c r="H1939" s="171">
        <v>0</v>
      </c>
      <c r="M1939" s="29"/>
      <c r="N1939" s="169"/>
      <c r="X1939" s="53"/>
      <c r="AU1939" s="17" t="s">
        <v>86</v>
      </c>
    </row>
    <row r="1940" spans="2:47" s="1" customFormat="1">
      <c r="B1940" s="29"/>
      <c r="D1940" s="145" t="s">
        <v>223</v>
      </c>
      <c r="F1940" s="170" t="s">
        <v>1014</v>
      </c>
      <c r="H1940" s="171">
        <v>5.73</v>
      </c>
      <c r="M1940" s="29"/>
      <c r="N1940" s="169"/>
      <c r="X1940" s="53"/>
      <c r="AU1940" s="17" t="s">
        <v>86</v>
      </c>
    </row>
    <row r="1941" spans="2:47" s="1" customFormat="1">
      <c r="B1941" s="29"/>
      <c r="D1941" s="145" t="s">
        <v>223</v>
      </c>
      <c r="F1941" s="170" t="s">
        <v>150</v>
      </c>
      <c r="H1941" s="171">
        <v>0</v>
      </c>
      <c r="M1941" s="29"/>
      <c r="N1941" s="169"/>
      <c r="X1941" s="53"/>
      <c r="AU1941" s="17" t="s">
        <v>86</v>
      </c>
    </row>
    <row r="1942" spans="2:47" s="1" customFormat="1">
      <c r="B1942" s="29"/>
      <c r="D1942" s="145" t="s">
        <v>223</v>
      </c>
      <c r="F1942" s="170" t="s">
        <v>1015</v>
      </c>
      <c r="H1942" s="171">
        <v>10.130000000000001</v>
      </c>
      <c r="M1942" s="29"/>
      <c r="N1942" s="169"/>
      <c r="X1942" s="53"/>
      <c r="AU1942" s="17" t="s">
        <v>86</v>
      </c>
    </row>
    <row r="1943" spans="2:47" s="1" customFormat="1">
      <c r="B1943" s="29"/>
      <c r="D1943" s="145" t="s">
        <v>223</v>
      </c>
      <c r="F1943" s="170" t="s">
        <v>152</v>
      </c>
      <c r="H1943" s="171">
        <v>0</v>
      </c>
      <c r="M1943" s="29"/>
      <c r="N1943" s="169"/>
      <c r="X1943" s="53"/>
      <c r="AU1943" s="17" t="s">
        <v>86</v>
      </c>
    </row>
    <row r="1944" spans="2:47" s="1" customFormat="1">
      <c r="B1944" s="29"/>
      <c r="D1944" s="145" t="s">
        <v>223</v>
      </c>
      <c r="F1944" s="170" t="s">
        <v>1014</v>
      </c>
      <c r="H1944" s="171">
        <v>5.73</v>
      </c>
      <c r="M1944" s="29"/>
      <c r="N1944" s="169"/>
      <c r="X1944" s="53"/>
      <c r="AU1944" s="17" t="s">
        <v>86</v>
      </c>
    </row>
    <row r="1945" spans="2:47" s="1" customFormat="1">
      <c r="B1945" s="29"/>
      <c r="D1945" s="145" t="s">
        <v>223</v>
      </c>
      <c r="F1945" s="170" t="s">
        <v>154</v>
      </c>
      <c r="H1945" s="171">
        <v>0</v>
      </c>
      <c r="M1945" s="29"/>
      <c r="N1945" s="169"/>
      <c r="X1945" s="53"/>
      <c r="AU1945" s="17" t="s">
        <v>86</v>
      </c>
    </row>
    <row r="1946" spans="2:47" s="1" customFormat="1">
      <c r="B1946" s="29"/>
      <c r="D1946" s="145" t="s">
        <v>223</v>
      </c>
      <c r="F1946" s="170" t="s">
        <v>1016</v>
      </c>
      <c r="H1946" s="171">
        <v>10.23</v>
      </c>
      <c r="M1946" s="29"/>
      <c r="N1946" s="169"/>
      <c r="X1946" s="53"/>
      <c r="AU1946" s="17" t="s">
        <v>86</v>
      </c>
    </row>
    <row r="1947" spans="2:47" s="1" customFormat="1">
      <c r="B1947" s="29"/>
      <c r="D1947" s="145" t="s">
        <v>223</v>
      </c>
      <c r="F1947" s="170" t="s">
        <v>158</v>
      </c>
      <c r="H1947" s="171">
        <v>31.82</v>
      </c>
      <c r="M1947" s="29"/>
      <c r="N1947" s="169"/>
      <c r="X1947" s="53"/>
      <c r="AU1947" s="17" t="s">
        <v>86</v>
      </c>
    </row>
    <row r="1948" spans="2:47" s="1" customFormat="1">
      <c r="B1948" s="29"/>
      <c r="D1948" s="145" t="s">
        <v>223</v>
      </c>
      <c r="F1948" s="168" t="s">
        <v>799</v>
      </c>
      <c r="M1948" s="29"/>
      <c r="N1948" s="169"/>
      <c r="X1948" s="53"/>
      <c r="AU1948" s="17" t="s">
        <v>86</v>
      </c>
    </row>
    <row r="1949" spans="2:47" s="1" customFormat="1">
      <c r="B1949" s="29"/>
      <c r="D1949" s="145" t="s">
        <v>223</v>
      </c>
      <c r="F1949" s="170" t="s">
        <v>733</v>
      </c>
      <c r="H1949" s="171">
        <v>0</v>
      </c>
      <c r="M1949" s="29"/>
      <c r="N1949" s="169"/>
      <c r="X1949" s="53"/>
      <c r="AU1949" s="17" t="s">
        <v>86</v>
      </c>
    </row>
    <row r="1950" spans="2:47" s="1" customFormat="1">
      <c r="B1950" s="29"/>
      <c r="D1950" s="145" t="s">
        <v>223</v>
      </c>
      <c r="F1950" s="170" t="s">
        <v>147</v>
      </c>
      <c r="H1950" s="171">
        <v>0</v>
      </c>
      <c r="M1950" s="29"/>
      <c r="N1950" s="169"/>
      <c r="X1950" s="53"/>
      <c r="AU1950" s="17" t="s">
        <v>86</v>
      </c>
    </row>
    <row r="1951" spans="2:47" s="1" customFormat="1">
      <c r="B1951" s="29"/>
      <c r="D1951" s="145" t="s">
        <v>223</v>
      </c>
      <c r="F1951" s="170" t="s">
        <v>800</v>
      </c>
      <c r="H1951" s="171">
        <v>6.4039999999999999</v>
      </c>
      <c r="M1951" s="29"/>
      <c r="N1951" s="169"/>
      <c r="X1951" s="53"/>
      <c r="AU1951" s="17" t="s">
        <v>86</v>
      </c>
    </row>
    <row r="1952" spans="2:47" s="1" customFormat="1">
      <c r="B1952" s="29"/>
      <c r="D1952" s="145" t="s">
        <v>223</v>
      </c>
      <c r="F1952" s="170" t="s">
        <v>150</v>
      </c>
      <c r="H1952" s="171">
        <v>0</v>
      </c>
      <c r="M1952" s="29"/>
      <c r="N1952" s="169"/>
      <c r="X1952" s="53"/>
      <c r="AU1952" s="17" t="s">
        <v>86</v>
      </c>
    </row>
    <row r="1953" spans="2:47" s="1" customFormat="1">
      <c r="B1953" s="29"/>
      <c r="D1953" s="145" t="s">
        <v>223</v>
      </c>
      <c r="F1953" s="170" t="s">
        <v>801</v>
      </c>
      <c r="H1953" s="171">
        <v>11.347</v>
      </c>
      <c r="M1953" s="29"/>
      <c r="N1953" s="169"/>
      <c r="X1953" s="53"/>
      <c r="AU1953" s="17" t="s">
        <v>86</v>
      </c>
    </row>
    <row r="1954" spans="2:47" s="1" customFormat="1">
      <c r="B1954" s="29"/>
      <c r="D1954" s="145" t="s">
        <v>223</v>
      </c>
      <c r="F1954" s="170" t="s">
        <v>152</v>
      </c>
      <c r="H1954" s="171">
        <v>0</v>
      </c>
      <c r="M1954" s="29"/>
      <c r="N1954" s="169"/>
      <c r="X1954" s="53"/>
      <c r="AU1954" s="17" t="s">
        <v>86</v>
      </c>
    </row>
    <row r="1955" spans="2:47" s="1" customFormat="1">
      <c r="B1955" s="29"/>
      <c r="D1955" s="145" t="s">
        <v>223</v>
      </c>
      <c r="F1955" s="170" t="s">
        <v>802</v>
      </c>
      <c r="H1955" s="171">
        <v>2.3730000000000002</v>
      </c>
      <c r="M1955" s="29"/>
      <c r="N1955" s="169"/>
      <c r="X1955" s="53"/>
      <c r="AU1955" s="17" t="s">
        <v>86</v>
      </c>
    </row>
    <row r="1956" spans="2:47" s="1" customFormat="1">
      <c r="B1956" s="29"/>
      <c r="D1956" s="145" t="s">
        <v>223</v>
      </c>
      <c r="F1956" s="170" t="s">
        <v>154</v>
      </c>
      <c r="H1956" s="171">
        <v>0</v>
      </c>
      <c r="M1956" s="29"/>
      <c r="N1956" s="169"/>
      <c r="X1956" s="53"/>
      <c r="AU1956" s="17" t="s">
        <v>86</v>
      </c>
    </row>
    <row r="1957" spans="2:47" s="1" customFormat="1">
      <c r="B1957" s="29"/>
      <c r="D1957" s="145" t="s">
        <v>223</v>
      </c>
      <c r="F1957" s="170" t="s">
        <v>803</v>
      </c>
      <c r="H1957" s="171">
        <v>9.2330000000000005</v>
      </c>
      <c r="M1957" s="29"/>
      <c r="N1957" s="169"/>
      <c r="X1957" s="53"/>
      <c r="AU1957" s="17" t="s">
        <v>86</v>
      </c>
    </row>
    <row r="1958" spans="2:47" s="1" customFormat="1">
      <c r="B1958" s="29"/>
      <c r="D1958" s="145" t="s">
        <v>223</v>
      </c>
      <c r="F1958" s="170" t="s">
        <v>158</v>
      </c>
      <c r="H1958" s="171">
        <v>29.356999999999999</v>
      </c>
      <c r="M1958" s="29"/>
      <c r="N1958" s="169"/>
      <c r="X1958" s="53"/>
      <c r="AU1958" s="17" t="s">
        <v>86</v>
      </c>
    </row>
    <row r="1959" spans="2:47" s="1" customFormat="1">
      <c r="B1959" s="29"/>
      <c r="D1959" s="145" t="s">
        <v>223</v>
      </c>
      <c r="F1959" s="168" t="s">
        <v>804</v>
      </c>
      <c r="M1959" s="29"/>
      <c r="N1959" s="169"/>
      <c r="X1959" s="53"/>
      <c r="AU1959" s="17" t="s">
        <v>86</v>
      </c>
    </row>
    <row r="1960" spans="2:47" s="1" customFormat="1">
      <c r="B1960" s="29"/>
      <c r="D1960" s="145" t="s">
        <v>223</v>
      </c>
      <c r="F1960" s="170" t="s">
        <v>733</v>
      </c>
      <c r="H1960" s="171">
        <v>0</v>
      </c>
      <c r="M1960" s="29"/>
      <c r="N1960" s="169"/>
      <c r="X1960" s="53"/>
      <c r="AU1960" s="17" t="s">
        <v>86</v>
      </c>
    </row>
    <row r="1961" spans="2:47" s="1" customFormat="1">
      <c r="B1961" s="29"/>
      <c r="D1961" s="145" t="s">
        <v>223</v>
      </c>
      <c r="F1961" s="170" t="s">
        <v>147</v>
      </c>
      <c r="H1961" s="171">
        <v>0</v>
      </c>
      <c r="M1961" s="29"/>
      <c r="N1961" s="169"/>
      <c r="X1961" s="53"/>
      <c r="AU1961" s="17" t="s">
        <v>86</v>
      </c>
    </row>
    <row r="1962" spans="2:47" s="1" customFormat="1">
      <c r="B1962" s="29"/>
      <c r="D1962" s="145" t="s">
        <v>223</v>
      </c>
      <c r="F1962" s="170" t="s">
        <v>805</v>
      </c>
      <c r="H1962" s="171">
        <v>3.3319999999999999</v>
      </c>
      <c r="M1962" s="29"/>
      <c r="N1962" s="169"/>
      <c r="X1962" s="53"/>
      <c r="AU1962" s="17" t="s">
        <v>86</v>
      </c>
    </row>
    <row r="1963" spans="2:47" s="1" customFormat="1">
      <c r="B1963" s="29"/>
      <c r="D1963" s="145" t="s">
        <v>223</v>
      </c>
      <c r="F1963" s="170" t="s">
        <v>150</v>
      </c>
      <c r="H1963" s="171">
        <v>0</v>
      </c>
      <c r="M1963" s="29"/>
      <c r="N1963" s="169"/>
      <c r="X1963" s="53"/>
      <c r="AU1963" s="17" t="s">
        <v>86</v>
      </c>
    </row>
    <row r="1964" spans="2:47" s="1" customFormat="1">
      <c r="B1964" s="29"/>
      <c r="D1964" s="145" t="s">
        <v>223</v>
      </c>
      <c r="F1964" s="170" t="s">
        <v>806</v>
      </c>
      <c r="H1964" s="171">
        <v>5.415</v>
      </c>
      <c r="M1964" s="29"/>
      <c r="N1964" s="169"/>
      <c r="X1964" s="53"/>
      <c r="AU1964" s="17" t="s">
        <v>86</v>
      </c>
    </row>
    <row r="1965" spans="2:47" s="1" customFormat="1">
      <c r="B1965" s="29"/>
      <c r="D1965" s="145" t="s">
        <v>223</v>
      </c>
      <c r="F1965" s="170" t="s">
        <v>152</v>
      </c>
      <c r="H1965" s="171">
        <v>0</v>
      </c>
      <c r="M1965" s="29"/>
      <c r="N1965" s="169"/>
      <c r="X1965" s="53"/>
      <c r="AU1965" s="17" t="s">
        <v>86</v>
      </c>
    </row>
    <row r="1966" spans="2:47" s="1" customFormat="1">
      <c r="B1966" s="29"/>
      <c r="D1966" s="145" t="s">
        <v>223</v>
      </c>
      <c r="F1966" s="170" t="s">
        <v>807</v>
      </c>
      <c r="H1966" s="171">
        <v>0.96</v>
      </c>
      <c r="M1966" s="29"/>
      <c r="N1966" s="169"/>
      <c r="X1966" s="53"/>
      <c r="AU1966" s="17" t="s">
        <v>86</v>
      </c>
    </row>
    <row r="1967" spans="2:47" s="1" customFormat="1">
      <c r="B1967" s="29"/>
      <c r="D1967" s="145" t="s">
        <v>223</v>
      </c>
      <c r="F1967" s="170" t="s">
        <v>154</v>
      </c>
      <c r="H1967" s="171">
        <v>0</v>
      </c>
      <c r="M1967" s="29"/>
      <c r="N1967" s="169"/>
      <c r="X1967" s="53"/>
      <c r="AU1967" s="17" t="s">
        <v>86</v>
      </c>
    </row>
    <row r="1968" spans="2:47" s="1" customFormat="1">
      <c r="B1968" s="29"/>
      <c r="D1968" s="145" t="s">
        <v>223</v>
      </c>
      <c r="F1968" s="170" t="s">
        <v>808</v>
      </c>
      <c r="H1968" s="171">
        <v>5.2469999999999999</v>
      </c>
      <c r="M1968" s="29"/>
      <c r="N1968" s="169"/>
      <c r="X1968" s="53"/>
      <c r="AU1968" s="17" t="s">
        <v>86</v>
      </c>
    </row>
    <row r="1969" spans="2:65" s="1" customFormat="1">
      <c r="B1969" s="29"/>
      <c r="D1969" s="145" t="s">
        <v>223</v>
      </c>
      <c r="F1969" s="170" t="s">
        <v>158</v>
      </c>
      <c r="H1969" s="171">
        <v>14.954000000000001</v>
      </c>
      <c r="M1969" s="29"/>
      <c r="N1969" s="169"/>
      <c r="X1969" s="53"/>
      <c r="AU1969" s="17" t="s">
        <v>86</v>
      </c>
    </row>
    <row r="1970" spans="2:65" s="1" customFormat="1" ht="24.2" customHeight="1">
      <c r="B1970" s="29"/>
      <c r="C1970" s="181" t="s">
        <v>1152</v>
      </c>
      <c r="D1970" s="181" t="s">
        <v>494</v>
      </c>
      <c r="E1970" s="182" t="s">
        <v>1153</v>
      </c>
      <c r="F1970" s="183" t="s">
        <v>1154</v>
      </c>
      <c r="G1970" s="184" t="s">
        <v>142</v>
      </c>
      <c r="H1970" s="185">
        <v>48.741999999999997</v>
      </c>
      <c r="I1970" s="186">
        <v>0</v>
      </c>
      <c r="J1970" s="187"/>
      <c r="K1970" s="186">
        <f>ROUND(P1970*H1970,2)</f>
        <v>0</v>
      </c>
      <c r="L1970" s="183" t="s">
        <v>143</v>
      </c>
      <c r="M1970" s="188"/>
      <c r="N1970" s="189" t="s">
        <v>1</v>
      </c>
      <c r="O1970" s="138" t="s">
        <v>39</v>
      </c>
      <c r="P1970" s="139">
        <f>I1970+J1970</f>
        <v>0</v>
      </c>
      <c r="Q1970" s="139">
        <f>ROUND(I1970*H1970,2)</f>
        <v>0</v>
      </c>
      <c r="R1970" s="139">
        <f>ROUND(J1970*H1970,2)</f>
        <v>0</v>
      </c>
      <c r="S1970" s="140">
        <v>0</v>
      </c>
      <c r="T1970" s="140">
        <f>S1970*H1970</f>
        <v>0</v>
      </c>
      <c r="U1970" s="140">
        <v>5.1999999999999998E-3</v>
      </c>
      <c r="V1970" s="140">
        <f>U1970*H1970</f>
        <v>0.25345839999999997</v>
      </c>
      <c r="W1970" s="140">
        <v>0</v>
      </c>
      <c r="X1970" s="141">
        <f>W1970*H1970</f>
        <v>0</v>
      </c>
      <c r="AR1970" s="142" t="s">
        <v>306</v>
      </c>
      <c r="AT1970" s="142" t="s">
        <v>494</v>
      </c>
      <c r="AU1970" s="142" t="s">
        <v>86</v>
      </c>
      <c r="AY1970" s="17" t="s">
        <v>136</v>
      </c>
      <c r="BE1970" s="143">
        <f>IF(O1970="základní",K1970,0)</f>
        <v>0</v>
      </c>
      <c r="BF1970" s="143">
        <f>IF(O1970="snížená",K1970,0)</f>
        <v>0</v>
      </c>
      <c r="BG1970" s="143">
        <f>IF(O1970="zákl. přenesená",K1970,0)</f>
        <v>0</v>
      </c>
      <c r="BH1970" s="143">
        <f>IF(O1970="sníž. přenesená",K1970,0)</f>
        <v>0</v>
      </c>
      <c r="BI1970" s="143">
        <f>IF(O1970="nulová",K1970,0)</f>
        <v>0</v>
      </c>
      <c r="BJ1970" s="17" t="s">
        <v>84</v>
      </c>
      <c r="BK1970" s="143">
        <f>ROUND(P1970*H1970,2)</f>
        <v>0</v>
      </c>
      <c r="BL1970" s="17" t="s">
        <v>144</v>
      </c>
      <c r="BM1970" s="142" t="s">
        <v>1155</v>
      </c>
    </row>
    <row r="1971" spans="2:65" s="12" customFormat="1">
      <c r="B1971" s="144"/>
      <c r="D1971" s="145" t="s">
        <v>146</v>
      </c>
      <c r="E1971" s="146" t="s">
        <v>1</v>
      </c>
      <c r="F1971" s="147" t="s">
        <v>899</v>
      </c>
      <c r="H1971" s="146" t="s">
        <v>1</v>
      </c>
      <c r="M1971" s="144"/>
      <c r="N1971" s="148"/>
      <c r="X1971" s="149"/>
      <c r="AT1971" s="146" t="s">
        <v>146</v>
      </c>
      <c r="AU1971" s="146" t="s">
        <v>86</v>
      </c>
      <c r="AV1971" s="12" t="s">
        <v>84</v>
      </c>
      <c r="AW1971" s="12" t="s">
        <v>5</v>
      </c>
      <c r="AX1971" s="12" t="s">
        <v>76</v>
      </c>
      <c r="AY1971" s="146" t="s">
        <v>136</v>
      </c>
    </row>
    <row r="1972" spans="2:65" s="13" customFormat="1">
      <c r="B1972" s="150"/>
      <c r="D1972" s="145" t="s">
        <v>146</v>
      </c>
      <c r="E1972" s="151" t="s">
        <v>1</v>
      </c>
      <c r="F1972" s="152" t="s">
        <v>656</v>
      </c>
      <c r="H1972" s="153">
        <v>29.356999999999999</v>
      </c>
      <c r="M1972" s="150"/>
      <c r="N1972" s="154"/>
      <c r="X1972" s="155"/>
      <c r="AT1972" s="151" t="s">
        <v>146</v>
      </c>
      <c r="AU1972" s="151" t="s">
        <v>86</v>
      </c>
      <c r="AV1972" s="13" t="s">
        <v>86</v>
      </c>
      <c r="AW1972" s="13" t="s">
        <v>5</v>
      </c>
      <c r="AX1972" s="13" t="s">
        <v>76</v>
      </c>
      <c r="AY1972" s="151" t="s">
        <v>136</v>
      </c>
    </row>
    <row r="1973" spans="2:65" s="13" customFormat="1">
      <c r="B1973" s="150"/>
      <c r="D1973" s="145" t="s">
        <v>146</v>
      </c>
      <c r="E1973" s="151" t="s">
        <v>1</v>
      </c>
      <c r="F1973" s="152" t="s">
        <v>659</v>
      </c>
      <c r="H1973" s="153">
        <v>14.954000000000001</v>
      </c>
      <c r="M1973" s="150"/>
      <c r="N1973" s="154"/>
      <c r="X1973" s="155"/>
      <c r="AT1973" s="151" t="s">
        <v>146</v>
      </c>
      <c r="AU1973" s="151" t="s">
        <v>86</v>
      </c>
      <c r="AV1973" s="13" t="s">
        <v>86</v>
      </c>
      <c r="AW1973" s="13" t="s">
        <v>5</v>
      </c>
      <c r="AX1973" s="13" t="s">
        <v>76</v>
      </c>
      <c r="AY1973" s="151" t="s">
        <v>136</v>
      </c>
    </row>
    <row r="1974" spans="2:65" s="14" customFormat="1">
      <c r="B1974" s="156"/>
      <c r="D1974" s="145" t="s">
        <v>146</v>
      </c>
      <c r="E1974" s="157" t="s">
        <v>1</v>
      </c>
      <c r="F1974" s="158" t="s">
        <v>158</v>
      </c>
      <c r="H1974" s="159">
        <v>44.311</v>
      </c>
      <c r="M1974" s="156"/>
      <c r="N1974" s="160"/>
      <c r="X1974" s="161"/>
      <c r="AT1974" s="157" t="s">
        <v>146</v>
      </c>
      <c r="AU1974" s="157" t="s">
        <v>86</v>
      </c>
      <c r="AV1974" s="14" t="s">
        <v>144</v>
      </c>
      <c r="AW1974" s="14" t="s">
        <v>5</v>
      </c>
      <c r="AX1974" s="14" t="s">
        <v>84</v>
      </c>
      <c r="AY1974" s="157" t="s">
        <v>136</v>
      </c>
    </row>
    <row r="1975" spans="2:65" s="1" customFormat="1">
      <c r="B1975" s="29"/>
      <c r="D1975" s="145" t="s">
        <v>223</v>
      </c>
      <c r="F1975" s="168" t="s">
        <v>799</v>
      </c>
      <c r="M1975" s="29"/>
      <c r="N1975" s="169"/>
      <c r="X1975" s="53"/>
      <c r="AU1975" s="17" t="s">
        <v>86</v>
      </c>
    </row>
    <row r="1976" spans="2:65" s="1" customFormat="1">
      <c r="B1976" s="29"/>
      <c r="D1976" s="145" t="s">
        <v>223</v>
      </c>
      <c r="F1976" s="170" t="s">
        <v>733</v>
      </c>
      <c r="H1976" s="171">
        <v>0</v>
      </c>
      <c r="M1976" s="29"/>
      <c r="N1976" s="169"/>
      <c r="X1976" s="53"/>
      <c r="AU1976" s="17" t="s">
        <v>86</v>
      </c>
    </row>
    <row r="1977" spans="2:65" s="1" customFormat="1">
      <c r="B1977" s="29"/>
      <c r="D1977" s="145" t="s">
        <v>223</v>
      </c>
      <c r="F1977" s="170" t="s">
        <v>147</v>
      </c>
      <c r="H1977" s="171">
        <v>0</v>
      </c>
      <c r="M1977" s="29"/>
      <c r="N1977" s="169"/>
      <c r="X1977" s="53"/>
      <c r="AU1977" s="17" t="s">
        <v>86</v>
      </c>
    </row>
    <row r="1978" spans="2:65" s="1" customFormat="1">
      <c r="B1978" s="29"/>
      <c r="D1978" s="145" t="s">
        <v>223</v>
      </c>
      <c r="F1978" s="170" t="s">
        <v>800</v>
      </c>
      <c r="H1978" s="171">
        <v>6.4039999999999999</v>
      </c>
      <c r="M1978" s="29"/>
      <c r="N1978" s="169"/>
      <c r="X1978" s="53"/>
      <c r="AU1978" s="17" t="s">
        <v>86</v>
      </c>
    </row>
    <row r="1979" spans="2:65" s="1" customFormat="1">
      <c r="B1979" s="29"/>
      <c r="D1979" s="145" t="s">
        <v>223</v>
      </c>
      <c r="F1979" s="170" t="s">
        <v>150</v>
      </c>
      <c r="H1979" s="171">
        <v>0</v>
      </c>
      <c r="M1979" s="29"/>
      <c r="N1979" s="169"/>
      <c r="X1979" s="53"/>
      <c r="AU1979" s="17" t="s">
        <v>86</v>
      </c>
    </row>
    <row r="1980" spans="2:65" s="1" customFormat="1">
      <c r="B1980" s="29"/>
      <c r="D1980" s="145" t="s">
        <v>223</v>
      </c>
      <c r="F1980" s="170" t="s">
        <v>801</v>
      </c>
      <c r="H1980" s="171">
        <v>11.347</v>
      </c>
      <c r="M1980" s="29"/>
      <c r="N1980" s="169"/>
      <c r="X1980" s="53"/>
      <c r="AU1980" s="17" t="s">
        <v>86</v>
      </c>
    </row>
    <row r="1981" spans="2:65" s="1" customFormat="1">
      <c r="B1981" s="29"/>
      <c r="D1981" s="145" t="s">
        <v>223</v>
      </c>
      <c r="F1981" s="170" t="s">
        <v>152</v>
      </c>
      <c r="H1981" s="171">
        <v>0</v>
      </c>
      <c r="M1981" s="29"/>
      <c r="N1981" s="169"/>
      <c r="X1981" s="53"/>
      <c r="AU1981" s="17" t="s">
        <v>86</v>
      </c>
    </row>
    <row r="1982" spans="2:65" s="1" customFormat="1">
      <c r="B1982" s="29"/>
      <c r="D1982" s="145" t="s">
        <v>223</v>
      </c>
      <c r="F1982" s="170" t="s">
        <v>802</v>
      </c>
      <c r="H1982" s="171">
        <v>2.3730000000000002</v>
      </c>
      <c r="M1982" s="29"/>
      <c r="N1982" s="169"/>
      <c r="X1982" s="53"/>
      <c r="AU1982" s="17" t="s">
        <v>86</v>
      </c>
    </row>
    <row r="1983" spans="2:65" s="1" customFormat="1">
      <c r="B1983" s="29"/>
      <c r="D1983" s="145" t="s">
        <v>223</v>
      </c>
      <c r="F1983" s="170" t="s">
        <v>154</v>
      </c>
      <c r="H1983" s="171">
        <v>0</v>
      </c>
      <c r="M1983" s="29"/>
      <c r="N1983" s="169"/>
      <c r="X1983" s="53"/>
      <c r="AU1983" s="17" t="s">
        <v>86</v>
      </c>
    </row>
    <row r="1984" spans="2:65" s="1" customFormat="1">
      <c r="B1984" s="29"/>
      <c r="D1984" s="145" t="s">
        <v>223</v>
      </c>
      <c r="F1984" s="170" t="s">
        <v>803</v>
      </c>
      <c r="H1984" s="171">
        <v>9.2330000000000005</v>
      </c>
      <c r="M1984" s="29"/>
      <c r="N1984" s="169"/>
      <c r="X1984" s="53"/>
      <c r="AU1984" s="17" t="s">
        <v>86</v>
      </c>
    </row>
    <row r="1985" spans="2:65" s="1" customFormat="1">
      <c r="B1985" s="29"/>
      <c r="D1985" s="145" t="s">
        <v>223</v>
      </c>
      <c r="F1985" s="170" t="s">
        <v>158</v>
      </c>
      <c r="H1985" s="171">
        <v>29.356999999999999</v>
      </c>
      <c r="M1985" s="29"/>
      <c r="N1985" s="169"/>
      <c r="X1985" s="53"/>
      <c r="AU1985" s="17" t="s">
        <v>86</v>
      </c>
    </row>
    <row r="1986" spans="2:65" s="1" customFormat="1">
      <c r="B1986" s="29"/>
      <c r="D1986" s="145" t="s">
        <v>223</v>
      </c>
      <c r="F1986" s="168" t="s">
        <v>804</v>
      </c>
      <c r="M1986" s="29"/>
      <c r="N1986" s="169"/>
      <c r="X1986" s="53"/>
      <c r="AU1986" s="17" t="s">
        <v>86</v>
      </c>
    </row>
    <row r="1987" spans="2:65" s="1" customFormat="1">
      <c r="B1987" s="29"/>
      <c r="D1987" s="145" t="s">
        <v>223</v>
      </c>
      <c r="F1987" s="170" t="s">
        <v>733</v>
      </c>
      <c r="H1987" s="171">
        <v>0</v>
      </c>
      <c r="M1987" s="29"/>
      <c r="N1987" s="169"/>
      <c r="X1987" s="53"/>
      <c r="AU1987" s="17" t="s">
        <v>86</v>
      </c>
    </row>
    <row r="1988" spans="2:65" s="1" customFormat="1">
      <c r="B1988" s="29"/>
      <c r="D1988" s="145" t="s">
        <v>223</v>
      </c>
      <c r="F1988" s="170" t="s">
        <v>147</v>
      </c>
      <c r="H1988" s="171">
        <v>0</v>
      </c>
      <c r="M1988" s="29"/>
      <c r="N1988" s="169"/>
      <c r="X1988" s="53"/>
      <c r="AU1988" s="17" t="s">
        <v>86</v>
      </c>
    </row>
    <row r="1989" spans="2:65" s="1" customFormat="1">
      <c r="B1989" s="29"/>
      <c r="D1989" s="145" t="s">
        <v>223</v>
      </c>
      <c r="F1989" s="170" t="s">
        <v>805</v>
      </c>
      <c r="H1989" s="171">
        <v>3.3319999999999999</v>
      </c>
      <c r="M1989" s="29"/>
      <c r="N1989" s="169"/>
      <c r="X1989" s="53"/>
      <c r="AU1989" s="17" t="s">
        <v>86</v>
      </c>
    </row>
    <row r="1990" spans="2:65" s="1" customFormat="1">
      <c r="B1990" s="29"/>
      <c r="D1990" s="145" t="s">
        <v>223</v>
      </c>
      <c r="F1990" s="170" t="s">
        <v>150</v>
      </c>
      <c r="H1990" s="171">
        <v>0</v>
      </c>
      <c r="M1990" s="29"/>
      <c r="N1990" s="169"/>
      <c r="X1990" s="53"/>
      <c r="AU1990" s="17" t="s">
        <v>86</v>
      </c>
    </row>
    <row r="1991" spans="2:65" s="1" customFormat="1">
      <c r="B1991" s="29"/>
      <c r="D1991" s="145" t="s">
        <v>223</v>
      </c>
      <c r="F1991" s="170" t="s">
        <v>806</v>
      </c>
      <c r="H1991" s="171">
        <v>5.415</v>
      </c>
      <c r="M1991" s="29"/>
      <c r="N1991" s="169"/>
      <c r="X1991" s="53"/>
      <c r="AU1991" s="17" t="s">
        <v>86</v>
      </c>
    </row>
    <row r="1992" spans="2:65" s="1" customFormat="1">
      <c r="B1992" s="29"/>
      <c r="D1992" s="145" t="s">
        <v>223</v>
      </c>
      <c r="F1992" s="170" t="s">
        <v>152</v>
      </c>
      <c r="H1992" s="171">
        <v>0</v>
      </c>
      <c r="M1992" s="29"/>
      <c r="N1992" s="169"/>
      <c r="X1992" s="53"/>
      <c r="AU1992" s="17" t="s">
        <v>86</v>
      </c>
    </row>
    <row r="1993" spans="2:65" s="1" customFormat="1">
      <c r="B1993" s="29"/>
      <c r="D1993" s="145" t="s">
        <v>223</v>
      </c>
      <c r="F1993" s="170" t="s">
        <v>807</v>
      </c>
      <c r="H1993" s="171">
        <v>0.96</v>
      </c>
      <c r="M1993" s="29"/>
      <c r="N1993" s="169"/>
      <c r="X1993" s="53"/>
      <c r="AU1993" s="17" t="s">
        <v>86</v>
      </c>
    </row>
    <row r="1994" spans="2:65" s="1" customFormat="1">
      <c r="B1994" s="29"/>
      <c r="D1994" s="145" t="s">
        <v>223</v>
      </c>
      <c r="F1994" s="170" t="s">
        <v>154</v>
      </c>
      <c r="H1994" s="171">
        <v>0</v>
      </c>
      <c r="M1994" s="29"/>
      <c r="N1994" s="169"/>
      <c r="X1994" s="53"/>
      <c r="AU1994" s="17" t="s">
        <v>86</v>
      </c>
    </row>
    <row r="1995" spans="2:65" s="1" customFormat="1">
      <c r="B1995" s="29"/>
      <c r="D1995" s="145" t="s">
        <v>223</v>
      </c>
      <c r="F1995" s="170" t="s">
        <v>808</v>
      </c>
      <c r="H1995" s="171">
        <v>5.2469999999999999</v>
      </c>
      <c r="M1995" s="29"/>
      <c r="N1995" s="169"/>
      <c r="X1995" s="53"/>
      <c r="AU1995" s="17" t="s">
        <v>86</v>
      </c>
    </row>
    <row r="1996" spans="2:65" s="1" customFormat="1">
      <c r="B1996" s="29"/>
      <c r="D1996" s="145" t="s">
        <v>223</v>
      </c>
      <c r="F1996" s="170" t="s">
        <v>158</v>
      </c>
      <c r="H1996" s="171">
        <v>14.954000000000001</v>
      </c>
      <c r="M1996" s="29"/>
      <c r="N1996" s="169"/>
      <c r="X1996" s="53"/>
      <c r="AU1996" s="17" t="s">
        <v>86</v>
      </c>
    </row>
    <row r="1997" spans="2:65" s="13" customFormat="1">
      <c r="B1997" s="150"/>
      <c r="D1997" s="145" t="s">
        <v>146</v>
      </c>
      <c r="F1997" s="152" t="s">
        <v>1156</v>
      </c>
      <c r="H1997" s="153">
        <v>48.741999999999997</v>
      </c>
      <c r="M1997" s="150"/>
      <c r="N1997" s="154"/>
      <c r="X1997" s="155"/>
      <c r="AT1997" s="151" t="s">
        <v>146</v>
      </c>
      <c r="AU1997" s="151" t="s">
        <v>86</v>
      </c>
      <c r="AV1997" s="13" t="s">
        <v>86</v>
      </c>
      <c r="AW1997" s="13" t="s">
        <v>4</v>
      </c>
      <c r="AX1997" s="13" t="s">
        <v>84</v>
      </c>
      <c r="AY1997" s="151" t="s">
        <v>136</v>
      </c>
    </row>
    <row r="1998" spans="2:65" s="1" customFormat="1" ht="24.2" customHeight="1">
      <c r="B1998" s="29"/>
      <c r="C1998" s="181" t="s">
        <v>1157</v>
      </c>
      <c r="D1998" s="181" t="s">
        <v>494</v>
      </c>
      <c r="E1998" s="182" t="s">
        <v>1158</v>
      </c>
      <c r="F1998" s="183" t="s">
        <v>1159</v>
      </c>
      <c r="G1998" s="184" t="s">
        <v>142</v>
      </c>
      <c r="H1998" s="185">
        <v>21.902999999999999</v>
      </c>
      <c r="I1998" s="186">
        <v>0</v>
      </c>
      <c r="J1998" s="187"/>
      <c r="K1998" s="186">
        <f>ROUND(P1998*H1998,2)</f>
        <v>0</v>
      </c>
      <c r="L1998" s="183" t="s">
        <v>143</v>
      </c>
      <c r="M1998" s="188"/>
      <c r="N1998" s="189" t="s">
        <v>1</v>
      </c>
      <c r="O1998" s="138" t="s">
        <v>39</v>
      </c>
      <c r="P1998" s="139">
        <f>I1998+J1998</f>
        <v>0</v>
      </c>
      <c r="Q1998" s="139">
        <f>ROUND(I1998*H1998,2)</f>
        <v>0</v>
      </c>
      <c r="R1998" s="139">
        <f>ROUND(J1998*H1998,2)</f>
        <v>0</v>
      </c>
      <c r="S1998" s="140">
        <v>0</v>
      </c>
      <c r="T1998" s="140">
        <f>S1998*H1998</f>
        <v>0</v>
      </c>
      <c r="U1998" s="140">
        <v>3.5999999999999999E-3</v>
      </c>
      <c r="V1998" s="140">
        <f>U1998*H1998</f>
        <v>7.8850799999999999E-2</v>
      </c>
      <c r="W1998" s="140">
        <v>0</v>
      </c>
      <c r="X1998" s="141">
        <f>W1998*H1998</f>
        <v>0</v>
      </c>
      <c r="AR1998" s="142" t="s">
        <v>306</v>
      </c>
      <c r="AT1998" s="142" t="s">
        <v>494</v>
      </c>
      <c r="AU1998" s="142" t="s">
        <v>86</v>
      </c>
      <c r="AY1998" s="17" t="s">
        <v>136</v>
      </c>
      <c r="BE1998" s="143">
        <f>IF(O1998="základní",K1998,0)</f>
        <v>0</v>
      </c>
      <c r="BF1998" s="143">
        <f>IF(O1998="snížená",K1998,0)</f>
        <v>0</v>
      </c>
      <c r="BG1998" s="143">
        <f>IF(O1998="zákl. přenesená",K1998,0)</f>
        <v>0</v>
      </c>
      <c r="BH1998" s="143">
        <f>IF(O1998="sníž. přenesená",K1998,0)</f>
        <v>0</v>
      </c>
      <c r="BI1998" s="143">
        <f>IF(O1998="nulová",K1998,0)</f>
        <v>0</v>
      </c>
      <c r="BJ1998" s="17" t="s">
        <v>84</v>
      </c>
      <c r="BK1998" s="143">
        <f>ROUND(P1998*H1998,2)</f>
        <v>0</v>
      </c>
      <c r="BL1998" s="17" t="s">
        <v>144</v>
      </c>
      <c r="BM1998" s="142" t="s">
        <v>1160</v>
      </c>
    </row>
    <row r="1999" spans="2:65" s="12" customFormat="1">
      <c r="B1999" s="144"/>
      <c r="D1999" s="145" t="s">
        <v>146</v>
      </c>
      <c r="E1999" s="146" t="s">
        <v>1</v>
      </c>
      <c r="F1999" s="147" t="s">
        <v>899</v>
      </c>
      <c r="H1999" s="146" t="s">
        <v>1</v>
      </c>
      <c r="M1999" s="144"/>
      <c r="N1999" s="148"/>
      <c r="X1999" s="149"/>
      <c r="AT1999" s="146" t="s">
        <v>146</v>
      </c>
      <c r="AU1999" s="146" t="s">
        <v>86</v>
      </c>
      <c r="AV1999" s="12" t="s">
        <v>84</v>
      </c>
      <c r="AW1999" s="12" t="s">
        <v>5</v>
      </c>
      <c r="AX1999" s="12" t="s">
        <v>76</v>
      </c>
      <c r="AY1999" s="146" t="s">
        <v>136</v>
      </c>
    </row>
    <row r="2000" spans="2:65" s="13" customFormat="1">
      <c r="B2000" s="150"/>
      <c r="D2000" s="145" t="s">
        <v>146</v>
      </c>
      <c r="E2000" s="151" t="s">
        <v>1</v>
      </c>
      <c r="F2000" s="152" t="s">
        <v>1161</v>
      </c>
      <c r="H2000" s="153">
        <v>19.911999999999999</v>
      </c>
      <c r="M2000" s="150"/>
      <c r="N2000" s="154"/>
      <c r="X2000" s="155"/>
      <c r="AT2000" s="151" t="s">
        <v>146</v>
      </c>
      <c r="AU2000" s="151" t="s">
        <v>86</v>
      </c>
      <c r="AV2000" s="13" t="s">
        <v>86</v>
      </c>
      <c r="AW2000" s="13" t="s">
        <v>5</v>
      </c>
      <c r="AX2000" s="13" t="s">
        <v>76</v>
      </c>
      <c r="AY2000" s="151" t="s">
        <v>136</v>
      </c>
    </row>
    <row r="2001" spans="2:65" s="14" customFormat="1">
      <c r="B2001" s="156"/>
      <c r="D2001" s="145" t="s">
        <v>146</v>
      </c>
      <c r="E2001" s="157" t="s">
        <v>1</v>
      </c>
      <c r="F2001" s="158" t="s">
        <v>158</v>
      </c>
      <c r="H2001" s="159">
        <v>19.911999999999999</v>
      </c>
      <c r="M2001" s="156"/>
      <c r="N2001" s="160"/>
      <c r="X2001" s="161"/>
      <c r="AT2001" s="157" t="s">
        <v>146</v>
      </c>
      <c r="AU2001" s="157" t="s">
        <v>86</v>
      </c>
      <c r="AV2001" s="14" t="s">
        <v>144</v>
      </c>
      <c r="AW2001" s="14" t="s">
        <v>5</v>
      </c>
      <c r="AX2001" s="14" t="s">
        <v>84</v>
      </c>
      <c r="AY2001" s="157" t="s">
        <v>136</v>
      </c>
    </row>
    <row r="2002" spans="2:65" s="1" customFormat="1">
      <c r="B2002" s="29"/>
      <c r="D2002" s="145" t="s">
        <v>223</v>
      </c>
      <c r="F2002" s="168" t="s">
        <v>1060</v>
      </c>
      <c r="M2002" s="29"/>
      <c r="N2002" s="169"/>
      <c r="X2002" s="53"/>
      <c r="AU2002" s="17" t="s">
        <v>86</v>
      </c>
    </row>
    <row r="2003" spans="2:65" s="1" customFormat="1">
      <c r="B2003" s="29"/>
      <c r="D2003" s="145" t="s">
        <v>223</v>
      </c>
      <c r="F2003" s="170" t="s">
        <v>733</v>
      </c>
      <c r="H2003" s="171">
        <v>0</v>
      </c>
      <c r="M2003" s="29"/>
      <c r="N2003" s="169"/>
      <c r="X2003" s="53"/>
      <c r="AU2003" s="17" t="s">
        <v>86</v>
      </c>
    </row>
    <row r="2004" spans="2:65" s="1" customFormat="1">
      <c r="B2004" s="29"/>
      <c r="D2004" s="145" t="s">
        <v>223</v>
      </c>
      <c r="F2004" s="170" t="s">
        <v>147</v>
      </c>
      <c r="H2004" s="171">
        <v>0</v>
      </c>
      <c r="M2004" s="29"/>
      <c r="N2004" s="169"/>
      <c r="X2004" s="53"/>
      <c r="AU2004" s="17" t="s">
        <v>86</v>
      </c>
    </row>
    <row r="2005" spans="2:65" s="1" customFormat="1">
      <c r="B2005" s="29"/>
      <c r="D2005" s="145" t="s">
        <v>223</v>
      </c>
      <c r="F2005" s="170" t="s">
        <v>1061</v>
      </c>
      <c r="H2005" s="171">
        <v>22.05</v>
      </c>
      <c r="M2005" s="29"/>
      <c r="N2005" s="169"/>
      <c r="X2005" s="53"/>
      <c r="AU2005" s="17" t="s">
        <v>86</v>
      </c>
    </row>
    <row r="2006" spans="2:65" s="1" customFormat="1">
      <c r="B2006" s="29"/>
      <c r="D2006" s="145" t="s">
        <v>223</v>
      </c>
      <c r="F2006" s="170" t="s">
        <v>150</v>
      </c>
      <c r="H2006" s="171">
        <v>0</v>
      </c>
      <c r="M2006" s="29"/>
      <c r="N2006" s="169"/>
      <c r="X2006" s="53"/>
      <c r="AU2006" s="17" t="s">
        <v>86</v>
      </c>
    </row>
    <row r="2007" spans="2:65" s="1" customFormat="1">
      <c r="B2007" s="29"/>
      <c r="D2007" s="145" t="s">
        <v>223</v>
      </c>
      <c r="F2007" s="170" t="s">
        <v>1062</v>
      </c>
      <c r="H2007" s="171">
        <v>33.1</v>
      </c>
      <c r="M2007" s="29"/>
      <c r="N2007" s="169"/>
      <c r="X2007" s="53"/>
      <c r="AU2007" s="17" t="s">
        <v>86</v>
      </c>
    </row>
    <row r="2008" spans="2:65" s="1" customFormat="1">
      <c r="B2008" s="29"/>
      <c r="D2008" s="145" t="s">
        <v>223</v>
      </c>
      <c r="F2008" s="170" t="s">
        <v>152</v>
      </c>
      <c r="H2008" s="171">
        <v>0</v>
      </c>
      <c r="M2008" s="29"/>
      <c r="N2008" s="169"/>
      <c r="X2008" s="53"/>
      <c r="AU2008" s="17" t="s">
        <v>86</v>
      </c>
    </row>
    <row r="2009" spans="2:65" s="1" customFormat="1">
      <c r="B2009" s="29"/>
      <c r="D2009" s="145" t="s">
        <v>223</v>
      </c>
      <c r="F2009" s="170" t="s">
        <v>1063</v>
      </c>
      <c r="H2009" s="171">
        <v>36.1</v>
      </c>
      <c r="M2009" s="29"/>
      <c r="N2009" s="169"/>
      <c r="X2009" s="53"/>
      <c r="AU2009" s="17" t="s">
        <v>86</v>
      </c>
    </row>
    <row r="2010" spans="2:65" s="1" customFormat="1">
      <c r="B2010" s="29"/>
      <c r="D2010" s="145" t="s">
        <v>223</v>
      </c>
      <c r="F2010" s="170" t="s">
        <v>154</v>
      </c>
      <c r="H2010" s="171">
        <v>0</v>
      </c>
      <c r="M2010" s="29"/>
      <c r="N2010" s="169"/>
      <c r="X2010" s="53"/>
      <c r="AU2010" s="17" t="s">
        <v>86</v>
      </c>
    </row>
    <row r="2011" spans="2:65" s="1" customFormat="1">
      <c r="B2011" s="29"/>
      <c r="D2011" s="145" t="s">
        <v>223</v>
      </c>
      <c r="F2011" s="170" t="s">
        <v>1064</v>
      </c>
      <c r="H2011" s="171">
        <v>33.200000000000003</v>
      </c>
      <c r="M2011" s="29"/>
      <c r="N2011" s="169"/>
      <c r="X2011" s="53"/>
      <c r="AU2011" s="17" t="s">
        <v>86</v>
      </c>
    </row>
    <row r="2012" spans="2:65" s="1" customFormat="1">
      <c r="B2012" s="29"/>
      <c r="D2012" s="145" t="s">
        <v>223</v>
      </c>
      <c r="F2012" s="170" t="s">
        <v>158</v>
      </c>
      <c r="H2012" s="171">
        <v>124.45</v>
      </c>
      <c r="M2012" s="29"/>
      <c r="N2012" s="169"/>
      <c r="X2012" s="53"/>
      <c r="AU2012" s="17" t="s">
        <v>86</v>
      </c>
    </row>
    <row r="2013" spans="2:65" s="13" customFormat="1">
      <c r="B2013" s="150"/>
      <c r="D2013" s="145" t="s">
        <v>146</v>
      </c>
      <c r="F2013" s="152" t="s">
        <v>1162</v>
      </c>
      <c r="H2013" s="153">
        <v>21.902999999999999</v>
      </c>
      <c r="M2013" s="150"/>
      <c r="N2013" s="154"/>
      <c r="X2013" s="155"/>
      <c r="AT2013" s="151" t="s">
        <v>146</v>
      </c>
      <c r="AU2013" s="151" t="s">
        <v>86</v>
      </c>
      <c r="AV2013" s="13" t="s">
        <v>86</v>
      </c>
      <c r="AW2013" s="13" t="s">
        <v>4</v>
      </c>
      <c r="AX2013" s="13" t="s">
        <v>84</v>
      </c>
      <c r="AY2013" s="151" t="s">
        <v>136</v>
      </c>
    </row>
    <row r="2014" spans="2:65" s="1" customFormat="1" ht="24.2" customHeight="1">
      <c r="B2014" s="29"/>
      <c r="C2014" s="181" t="s">
        <v>1163</v>
      </c>
      <c r="D2014" s="181" t="s">
        <v>494</v>
      </c>
      <c r="E2014" s="182" t="s">
        <v>1164</v>
      </c>
      <c r="F2014" s="183" t="s">
        <v>1165</v>
      </c>
      <c r="G2014" s="184" t="s">
        <v>142</v>
      </c>
      <c r="H2014" s="185">
        <v>19.164999999999999</v>
      </c>
      <c r="I2014" s="186">
        <v>0</v>
      </c>
      <c r="J2014" s="187"/>
      <c r="K2014" s="186">
        <f>ROUND(P2014*H2014,2)</f>
        <v>0</v>
      </c>
      <c r="L2014" s="183" t="s">
        <v>143</v>
      </c>
      <c r="M2014" s="188"/>
      <c r="N2014" s="189" t="s">
        <v>1</v>
      </c>
      <c r="O2014" s="138" t="s">
        <v>39</v>
      </c>
      <c r="P2014" s="139">
        <f>I2014+J2014</f>
        <v>0</v>
      </c>
      <c r="Q2014" s="139">
        <f>ROUND(I2014*H2014,2)</f>
        <v>0</v>
      </c>
      <c r="R2014" s="139">
        <f>ROUND(J2014*H2014,2)</f>
        <v>0</v>
      </c>
      <c r="S2014" s="140">
        <v>0</v>
      </c>
      <c r="T2014" s="140">
        <f>S2014*H2014</f>
        <v>0</v>
      </c>
      <c r="U2014" s="140">
        <v>1.8E-3</v>
      </c>
      <c r="V2014" s="140">
        <f>U2014*H2014</f>
        <v>3.4497E-2</v>
      </c>
      <c r="W2014" s="140">
        <v>0</v>
      </c>
      <c r="X2014" s="141">
        <f>W2014*H2014</f>
        <v>0</v>
      </c>
      <c r="AR2014" s="142" t="s">
        <v>306</v>
      </c>
      <c r="AT2014" s="142" t="s">
        <v>494</v>
      </c>
      <c r="AU2014" s="142" t="s">
        <v>86</v>
      </c>
      <c r="AY2014" s="17" t="s">
        <v>136</v>
      </c>
      <c r="BE2014" s="143">
        <f>IF(O2014="základní",K2014,0)</f>
        <v>0</v>
      </c>
      <c r="BF2014" s="143">
        <f>IF(O2014="snížená",K2014,0)</f>
        <v>0</v>
      </c>
      <c r="BG2014" s="143">
        <f>IF(O2014="zákl. přenesená",K2014,0)</f>
        <v>0</v>
      </c>
      <c r="BH2014" s="143">
        <f>IF(O2014="sníž. přenesená",K2014,0)</f>
        <v>0</v>
      </c>
      <c r="BI2014" s="143">
        <f>IF(O2014="nulová",K2014,0)</f>
        <v>0</v>
      </c>
      <c r="BJ2014" s="17" t="s">
        <v>84</v>
      </c>
      <c r="BK2014" s="143">
        <f>ROUND(P2014*H2014,2)</f>
        <v>0</v>
      </c>
      <c r="BL2014" s="17" t="s">
        <v>144</v>
      </c>
      <c r="BM2014" s="142" t="s">
        <v>1166</v>
      </c>
    </row>
    <row r="2015" spans="2:65" s="12" customFormat="1">
      <c r="B2015" s="144"/>
      <c r="D2015" s="145" t="s">
        <v>146</v>
      </c>
      <c r="E2015" s="146" t="s">
        <v>1</v>
      </c>
      <c r="F2015" s="147" t="s">
        <v>899</v>
      </c>
      <c r="H2015" s="146" t="s">
        <v>1</v>
      </c>
      <c r="M2015" s="144"/>
      <c r="N2015" s="148"/>
      <c r="X2015" s="149"/>
      <c r="AT2015" s="146" t="s">
        <v>146</v>
      </c>
      <c r="AU2015" s="146" t="s">
        <v>86</v>
      </c>
      <c r="AV2015" s="12" t="s">
        <v>84</v>
      </c>
      <c r="AW2015" s="12" t="s">
        <v>5</v>
      </c>
      <c r="AX2015" s="12" t="s">
        <v>76</v>
      </c>
      <c r="AY2015" s="146" t="s">
        <v>136</v>
      </c>
    </row>
    <row r="2016" spans="2:65" s="13" customFormat="1">
      <c r="B2016" s="150"/>
      <c r="D2016" s="145" t="s">
        <v>146</v>
      </c>
      <c r="E2016" s="151" t="s">
        <v>1</v>
      </c>
      <c r="F2016" s="152" t="s">
        <v>1167</v>
      </c>
      <c r="H2016" s="153">
        <v>17.422999999999998</v>
      </c>
      <c r="M2016" s="150"/>
      <c r="N2016" s="154"/>
      <c r="X2016" s="155"/>
      <c r="AT2016" s="151" t="s">
        <v>146</v>
      </c>
      <c r="AU2016" s="151" t="s">
        <v>86</v>
      </c>
      <c r="AV2016" s="13" t="s">
        <v>86</v>
      </c>
      <c r="AW2016" s="13" t="s">
        <v>5</v>
      </c>
      <c r="AX2016" s="13" t="s">
        <v>76</v>
      </c>
      <c r="AY2016" s="151" t="s">
        <v>136</v>
      </c>
    </row>
    <row r="2017" spans="2:65" s="14" customFormat="1">
      <c r="B2017" s="156"/>
      <c r="D2017" s="145" t="s">
        <v>146</v>
      </c>
      <c r="E2017" s="157" t="s">
        <v>1</v>
      </c>
      <c r="F2017" s="158" t="s">
        <v>158</v>
      </c>
      <c r="H2017" s="159">
        <v>17.422999999999998</v>
      </c>
      <c r="M2017" s="156"/>
      <c r="N2017" s="160"/>
      <c r="X2017" s="161"/>
      <c r="AT2017" s="157" t="s">
        <v>146</v>
      </c>
      <c r="AU2017" s="157" t="s">
        <v>86</v>
      </c>
      <c r="AV2017" s="14" t="s">
        <v>144</v>
      </c>
      <c r="AW2017" s="14" t="s">
        <v>5</v>
      </c>
      <c r="AX2017" s="14" t="s">
        <v>84</v>
      </c>
      <c r="AY2017" s="157" t="s">
        <v>136</v>
      </c>
    </row>
    <row r="2018" spans="2:65" s="1" customFormat="1">
      <c r="B2018" s="29"/>
      <c r="D2018" s="145" t="s">
        <v>223</v>
      </c>
      <c r="F2018" s="168" t="s">
        <v>1060</v>
      </c>
      <c r="M2018" s="29"/>
      <c r="N2018" s="169"/>
      <c r="X2018" s="53"/>
      <c r="AU2018" s="17" t="s">
        <v>86</v>
      </c>
    </row>
    <row r="2019" spans="2:65" s="1" customFormat="1">
      <c r="B2019" s="29"/>
      <c r="D2019" s="145" t="s">
        <v>223</v>
      </c>
      <c r="F2019" s="170" t="s">
        <v>733</v>
      </c>
      <c r="H2019" s="171">
        <v>0</v>
      </c>
      <c r="M2019" s="29"/>
      <c r="N2019" s="169"/>
      <c r="X2019" s="53"/>
      <c r="AU2019" s="17" t="s">
        <v>86</v>
      </c>
    </row>
    <row r="2020" spans="2:65" s="1" customFormat="1">
      <c r="B2020" s="29"/>
      <c r="D2020" s="145" t="s">
        <v>223</v>
      </c>
      <c r="F2020" s="170" t="s">
        <v>147</v>
      </c>
      <c r="H2020" s="171">
        <v>0</v>
      </c>
      <c r="M2020" s="29"/>
      <c r="N2020" s="169"/>
      <c r="X2020" s="53"/>
      <c r="AU2020" s="17" t="s">
        <v>86</v>
      </c>
    </row>
    <row r="2021" spans="2:65" s="1" customFormat="1">
      <c r="B2021" s="29"/>
      <c r="D2021" s="145" t="s">
        <v>223</v>
      </c>
      <c r="F2021" s="170" t="s">
        <v>1061</v>
      </c>
      <c r="H2021" s="171">
        <v>22.05</v>
      </c>
      <c r="M2021" s="29"/>
      <c r="N2021" s="169"/>
      <c r="X2021" s="53"/>
      <c r="AU2021" s="17" t="s">
        <v>86</v>
      </c>
    </row>
    <row r="2022" spans="2:65" s="1" customFormat="1">
      <c r="B2022" s="29"/>
      <c r="D2022" s="145" t="s">
        <v>223</v>
      </c>
      <c r="F2022" s="170" t="s">
        <v>150</v>
      </c>
      <c r="H2022" s="171">
        <v>0</v>
      </c>
      <c r="M2022" s="29"/>
      <c r="N2022" s="169"/>
      <c r="X2022" s="53"/>
      <c r="AU2022" s="17" t="s">
        <v>86</v>
      </c>
    </row>
    <row r="2023" spans="2:65" s="1" customFormat="1">
      <c r="B2023" s="29"/>
      <c r="D2023" s="145" t="s">
        <v>223</v>
      </c>
      <c r="F2023" s="170" t="s">
        <v>1062</v>
      </c>
      <c r="H2023" s="171">
        <v>33.1</v>
      </c>
      <c r="M2023" s="29"/>
      <c r="N2023" s="169"/>
      <c r="X2023" s="53"/>
      <c r="AU2023" s="17" t="s">
        <v>86</v>
      </c>
    </row>
    <row r="2024" spans="2:65" s="1" customFormat="1">
      <c r="B2024" s="29"/>
      <c r="D2024" s="145" t="s">
        <v>223</v>
      </c>
      <c r="F2024" s="170" t="s">
        <v>152</v>
      </c>
      <c r="H2024" s="171">
        <v>0</v>
      </c>
      <c r="M2024" s="29"/>
      <c r="N2024" s="169"/>
      <c r="X2024" s="53"/>
      <c r="AU2024" s="17" t="s">
        <v>86</v>
      </c>
    </row>
    <row r="2025" spans="2:65" s="1" customFormat="1">
      <c r="B2025" s="29"/>
      <c r="D2025" s="145" t="s">
        <v>223</v>
      </c>
      <c r="F2025" s="170" t="s">
        <v>1063</v>
      </c>
      <c r="H2025" s="171">
        <v>36.1</v>
      </c>
      <c r="M2025" s="29"/>
      <c r="N2025" s="169"/>
      <c r="X2025" s="53"/>
      <c r="AU2025" s="17" t="s">
        <v>86</v>
      </c>
    </row>
    <row r="2026" spans="2:65" s="1" customFormat="1">
      <c r="B2026" s="29"/>
      <c r="D2026" s="145" t="s">
        <v>223</v>
      </c>
      <c r="F2026" s="170" t="s">
        <v>154</v>
      </c>
      <c r="H2026" s="171">
        <v>0</v>
      </c>
      <c r="M2026" s="29"/>
      <c r="N2026" s="169"/>
      <c r="X2026" s="53"/>
      <c r="AU2026" s="17" t="s">
        <v>86</v>
      </c>
    </row>
    <row r="2027" spans="2:65" s="1" customFormat="1">
      <c r="B2027" s="29"/>
      <c r="D2027" s="145" t="s">
        <v>223</v>
      </c>
      <c r="F2027" s="170" t="s">
        <v>1064</v>
      </c>
      <c r="H2027" s="171">
        <v>33.200000000000003</v>
      </c>
      <c r="M2027" s="29"/>
      <c r="N2027" s="169"/>
      <c r="X2027" s="53"/>
      <c r="AU2027" s="17" t="s">
        <v>86</v>
      </c>
    </row>
    <row r="2028" spans="2:65" s="1" customFormat="1">
      <c r="B2028" s="29"/>
      <c r="D2028" s="145" t="s">
        <v>223</v>
      </c>
      <c r="F2028" s="170" t="s">
        <v>158</v>
      </c>
      <c r="H2028" s="171">
        <v>124.45</v>
      </c>
      <c r="M2028" s="29"/>
      <c r="N2028" s="169"/>
      <c r="X2028" s="53"/>
      <c r="AU2028" s="17" t="s">
        <v>86</v>
      </c>
    </row>
    <row r="2029" spans="2:65" s="13" customFormat="1">
      <c r="B2029" s="150"/>
      <c r="D2029" s="145" t="s">
        <v>146</v>
      </c>
      <c r="F2029" s="152" t="s">
        <v>1168</v>
      </c>
      <c r="H2029" s="153">
        <v>19.164999999999999</v>
      </c>
      <c r="M2029" s="150"/>
      <c r="N2029" s="154"/>
      <c r="X2029" s="155"/>
      <c r="AT2029" s="151" t="s">
        <v>146</v>
      </c>
      <c r="AU2029" s="151" t="s">
        <v>86</v>
      </c>
      <c r="AV2029" s="13" t="s">
        <v>86</v>
      </c>
      <c r="AW2029" s="13" t="s">
        <v>4</v>
      </c>
      <c r="AX2029" s="13" t="s">
        <v>84</v>
      </c>
      <c r="AY2029" s="151" t="s">
        <v>136</v>
      </c>
    </row>
    <row r="2030" spans="2:65" s="1" customFormat="1" ht="24.2" customHeight="1">
      <c r="B2030" s="29"/>
      <c r="C2030" s="131" t="s">
        <v>1169</v>
      </c>
      <c r="D2030" s="131" t="s">
        <v>139</v>
      </c>
      <c r="E2030" s="132" t="s">
        <v>1170</v>
      </c>
      <c r="F2030" s="133" t="s">
        <v>1171</v>
      </c>
      <c r="G2030" s="134" t="s">
        <v>286</v>
      </c>
      <c r="H2030" s="135">
        <v>124.45</v>
      </c>
      <c r="I2030" s="136">
        <v>0</v>
      </c>
      <c r="J2030" s="136">
        <v>0</v>
      </c>
      <c r="K2030" s="136">
        <f>ROUND(P2030*H2030,2)</f>
        <v>0</v>
      </c>
      <c r="L2030" s="133" t="s">
        <v>143</v>
      </c>
      <c r="M2030" s="29"/>
      <c r="N2030" s="137" t="s">
        <v>1</v>
      </c>
      <c r="O2030" s="138" t="s">
        <v>39</v>
      </c>
      <c r="P2030" s="139">
        <f>I2030+J2030</f>
        <v>0</v>
      </c>
      <c r="Q2030" s="139">
        <f>ROUND(I2030*H2030,2)</f>
        <v>0</v>
      </c>
      <c r="R2030" s="139">
        <f>ROUND(J2030*H2030,2)</f>
        <v>0</v>
      </c>
      <c r="S2030" s="140">
        <v>3.5000000000000003E-2</v>
      </c>
      <c r="T2030" s="140">
        <f>S2030*H2030</f>
        <v>4.3557500000000005</v>
      </c>
      <c r="U2030" s="140">
        <v>3.0000000000000001E-5</v>
      </c>
      <c r="V2030" s="140">
        <f>U2030*H2030</f>
        <v>3.7335000000000003E-3</v>
      </c>
      <c r="W2030" s="140">
        <v>0</v>
      </c>
      <c r="X2030" s="141">
        <f>W2030*H2030</f>
        <v>0</v>
      </c>
      <c r="AR2030" s="142" t="s">
        <v>332</v>
      </c>
      <c r="AT2030" s="142" t="s">
        <v>139</v>
      </c>
      <c r="AU2030" s="142" t="s">
        <v>86</v>
      </c>
      <c r="AY2030" s="17" t="s">
        <v>136</v>
      </c>
      <c r="BE2030" s="143">
        <f>IF(O2030="základní",K2030,0)</f>
        <v>0</v>
      </c>
      <c r="BF2030" s="143">
        <f>IF(O2030="snížená",K2030,0)</f>
        <v>0</v>
      </c>
      <c r="BG2030" s="143">
        <f>IF(O2030="zákl. přenesená",K2030,0)</f>
        <v>0</v>
      </c>
      <c r="BH2030" s="143">
        <f>IF(O2030="sníž. přenesená",K2030,0)</f>
        <v>0</v>
      </c>
      <c r="BI2030" s="143">
        <f>IF(O2030="nulová",K2030,0)</f>
        <v>0</v>
      </c>
      <c r="BJ2030" s="17" t="s">
        <v>84</v>
      </c>
      <c r="BK2030" s="143">
        <f>ROUND(P2030*H2030,2)</f>
        <v>0</v>
      </c>
      <c r="BL2030" s="17" t="s">
        <v>332</v>
      </c>
      <c r="BM2030" s="142" t="s">
        <v>1172</v>
      </c>
    </row>
    <row r="2031" spans="2:65" s="13" customFormat="1">
      <c r="B2031" s="150"/>
      <c r="D2031" s="145" t="s">
        <v>146</v>
      </c>
      <c r="E2031" s="151" t="s">
        <v>1</v>
      </c>
      <c r="F2031" s="152" t="s">
        <v>677</v>
      </c>
      <c r="H2031" s="153">
        <v>124.45</v>
      </c>
      <c r="M2031" s="150"/>
      <c r="N2031" s="154"/>
      <c r="X2031" s="155"/>
      <c r="AT2031" s="151" t="s">
        <v>146</v>
      </c>
      <c r="AU2031" s="151" t="s">
        <v>86</v>
      </c>
      <c r="AV2031" s="13" t="s">
        <v>86</v>
      </c>
      <c r="AW2031" s="13" t="s">
        <v>5</v>
      </c>
      <c r="AX2031" s="13" t="s">
        <v>76</v>
      </c>
      <c r="AY2031" s="151" t="s">
        <v>136</v>
      </c>
    </row>
    <row r="2032" spans="2:65" s="14" customFormat="1">
      <c r="B2032" s="156"/>
      <c r="D2032" s="145" t="s">
        <v>146</v>
      </c>
      <c r="E2032" s="157" t="s">
        <v>1</v>
      </c>
      <c r="F2032" s="158" t="s">
        <v>158</v>
      </c>
      <c r="H2032" s="159">
        <v>124.45</v>
      </c>
      <c r="M2032" s="156"/>
      <c r="N2032" s="160"/>
      <c r="X2032" s="161"/>
      <c r="AT2032" s="157" t="s">
        <v>146</v>
      </c>
      <c r="AU2032" s="157" t="s">
        <v>86</v>
      </c>
      <c r="AV2032" s="14" t="s">
        <v>144</v>
      </c>
      <c r="AW2032" s="14" t="s">
        <v>5</v>
      </c>
      <c r="AX2032" s="14" t="s">
        <v>84</v>
      </c>
      <c r="AY2032" s="157" t="s">
        <v>136</v>
      </c>
    </row>
    <row r="2033" spans="2:65" s="1" customFormat="1">
      <c r="B2033" s="29"/>
      <c r="D2033" s="145" t="s">
        <v>223</v>
      </c>
      <c r="F2033" s="168" t="s">
        <v>1060</v>
      </c>
      <c r="M2033" s="29"/>
      <c r="N2033" s="169"/>
      <c r="X2033" s="53"/>
      <c r="AU2033" s="17" t="s">
        <v>86</v>
      </c>
    </row>
    <row r="2034" spans="2:65" s="1" customFormat="1">
      <c r="B2034" s="29"/>
      <c r="D2034" s="145" t="s">
        <v>223</v>
      </c>
      <c r="F2034" s="170" t="s">
        <v>733</v>
      </c>
      <c r="H2034" s="171">
        <v>0</v>
      </c>
      <c r="M2034" s="29"/>
      <c r="N2034" s="169"/>
      <c r="X2034" s="53"/>
      <c r="AU2034" s="17" t="s">
        <v>86</v>
      </c>
    </row>
    <row r="2035" spans="2:65" s="1" customFormat="1">
      <c r="B2035" s="29"/>
      <c r="D2035" s="145" t="s">
        <v>223</v>
      </c>
      <c r="F2035" s="170" t="s">
        <v>147</v>
      </c>
      <c r="H2035" s="171">
        <v>0</v>
      </c>
      <c r="M2035" s="29"/>
      <c r="N2035" s="169"/>
      <c r="X2035" s="53"/>
      <c r="AU2035" s="17" t="s">
        <v>86</v>
      </c>
    </row>
    <row r="2036" spans="2:65" s="1" customFormat="1">
      <c r="B2036" s="29"/>
      <c r="D2036" s="145" t="s">
        <v>223</v>
      </c>
      <c r="F2036" s="170" t="s">
        <v>1061</v>
      </c>
      <c r="H2036" s="171">
        <v>22.05</v>
      </c>
      <c r="M2036" s="29"/>
      <c r="N2036" s="169"/>
      <c r="X2036" s="53"/>
      <c r="AU2036" s="17" t="s">
        <v>86</v>
      </c>
    </row>
    <row r="2037" spans="2:65" s="1" customFormat="1">
      <c r="B2037" s="29"/>
      <c r="D2037" s="145" t="s">
        <v>223</v>
      </c>
      <c r="F2037" s="170" t="s">
        <v>150</v>
      </c>
      <c r="H2037" s="171">
        <v>0</v>
      </c>
      <c r="M2037" s="29"/>
      <c r="N2037" s="169"/>
      <c r="X2037" s="53"/>
      <c r="AU2037" s="17" t="s">
        <v>86</v>
      </c>
    </row>
    <row r="2038" spans="2:65" s="1" customFormat="1">
      <c r="B2038" s="29"/>
      <c r="D2038" s="145" t="s">
        <v>223</v>
      </c>
      <c r="F2038" s="170" t="s">
        <v>1062</v>
      </c>
      <c r="H2038" s="171">
        <v>33.1</v>
      </c>
      <c r="M2038" s="29"/>
      <c r="N2038" s="169"/>
      <c r="X2038" s="53"/>
      <c r="AU2038" s="17" t="s">
        <v>86</v>
      </c>
    </row>
    <row r="2039" spans="2:65" s="1" customFormat="1">
      <c r="B2039" s="29"/>
      <c r="D2039" s="145" t="s">
        <v>223</v>
      </c>
      <c r="F2039" s="170" t="s">
        <v>152</v>
      </c>
      <c r="H2039" s="171">
        <v>0</v>
      </c>
      <c r="M2039" s="29"/>
      <c r="N2039" s="169"/>
      <c r="X2039" s="53"/>
      <c r="AU2039" s="17" t="s">
        <v>86</v>
      </c>
    </row>
    <row r="2040" spans="2:65" s="1" customFormat="1">
      <c r="B2040" s="29"/>
      <c r="D2040" s="145" t="s">
        <v>223</v>
      </c>
      <c r="F2040" s="170" t="s">
        <v>1063</v>
      </c>
      <c r="H2040" s="171">
        <v>36.1</v>
      </c>
      <c r="M2040" s="29"/>
      <c r="N2040" s="169"/>
      <c r="X2040" s="53"/>
      <c r="AU2040" s="17" t="s">
        <v>86</v>
      </c>
    </row>
    <row r="2041" spans="2:65" s="1" customFormat="1">
      <c r="B2041" s="29"/>
      <c r="D2041" s="145" t="s">
        <v>223</v>
      </c>
      <c r="F2041" s="170" t="s">
        <v>154</v>
      </c>
      <c r="H2041" s="171">
        <v>0</v>
      </c>
      <c r="M2041" s="29"/>
      <c r="N2041" s="169"/>
      <c r="X2041" s="53"/>
      <c r="AU2041" s="17" t="s">
        <v>86</v>
      </c>
    </row>
    <row r="2042" spans="2:65" s="1" customFormat="1">
      <c r="B2042" s="29"/>
      <c r="D2042" s="145" t="s">
        <v>223</v>
      </c>
      <c r="F2042" s="170" t="s">
        <v>1064</v>
      </c>
      <c r="H2042" s="171">
        <v>33.200000000000003</v>
      </c>
      <c r="M2042" s="29"/>
      <c r="N2042" s="169"/>
      <c r="X2042" s="53"/>
      <c r="AU2042" s="17" t="s">
        <v>86</v>
      </c>
    </row>
    <row r="2043" spans="2:65" s="1" customFormat="1">
      <c r="B2043" s="29"/>
      <c r="D2043" s="145" t="s">
        <v>223</v>
      </c>
      <c r="F2043" s="170" t="s">
        <v>158</v>
      </c>
      <c r="H2043" s="171">
        <v>124.45</v>
      </c>
      <c r="M2043" s="29"/>
      <c r="N2043" s="169"/>
      <c r="X2043" s="53"/>
      <c r="AU2043" s="17" t="s">
        <v>86</v>
      </c>
    </row>
    <row r="2044" spans="2:65" s="1" customFormat="1" ht="16.5" customHeight="1">
      <c r="B2044" s="29"/>
      <c r="C2044" s="181" t="s">
        <v>1173</v>
      </c>
      <c r="D2044" s="181" t="s">
        <v>494</v>
      </c>
      <c r="E2044" s="182" t="s">
        <v>1174</v>
      </c>
      <c r="F2044" s="183" t="s">
        <v>1175</v>
      </c>
      <c r="G2044" s="184" t="s">
        <v>286</v>
      </c>
      <c r="H2044" s="185">
        <v>136.89500000000001</v>
      </c>
      <c r="I2044" s="186">
        <v>0</v>
      </c>
      <c r="J2044" s="187"/>
      <c r="K2044" s="186">
        <f>ROUND(P2044*H2044,2)</f>
        <v>0</v>
      </c>
      <c r="L2044" s="183" t="s">
        <v>1</v>
      </c>
      <c r="M2044" s="188"/>
      <c r="N2044" s="189" t="s">
        <v>1</v>
      </c>
      <c r="O2044" s="138" t="s">
        <v>39</v>
      </c>
      <c r="P2044" s="139">
        <f>I2044+J2044</f>
        <v>0</v>
      </c>
      <c r="Q2044" s="139">
        <f>ROUND(I2044*H2044,2)</f>
        <v>0</v>
      </c>
      <c r="R2044" s="139">
        <f>ROUND(J2044*H2044,2)</f>
        <v>0</v>
      </c>
      <c r="S2044" s="140">
        <v>0</v>
      </c>
      <c r="T2044" s="140">
        <f>S2044*H2044</f>
        <v>0</v>
      </c>
      <c r="U2044" s="140">
        <v>3.8000000000000002E-4</v>
      </c>
      <c r="V2044" s="140">
        <f>U2044*H2044</f>
        <v>5.2020100000000007E-2</v>
      </c>
      <c r="W2044" s="140">
        <v>0</v>
      </c>
      <c r="X2044" s="141">
        <f>W2044*H2044</f>
        <v>0</v>
      </c>
      <c r="AR2044" s="142" t="s">
        <v>497</v>
      </c>
      <c r="AT2044" s="142" t="s">
        <v>494</v>
      </c>
      <c r="AU2044" s="142" t="s">
        <v>86</v>
      </c>
      <c r="AY2044" s="17" t="s">
        <v>136</v>
      </c>
      <c r="BE2044" s="143">
        <f>IF(O2044="základní",K2044,0)</f>
        <v>0</v>
      </c>
      <c r="BF2044" s="143">
        <f>IF(O2044="snížená",K2044,0)</f>
        <v>0</v>
      </c>
      <c r="BG2044" s="143">
        <f>IF(O2044="zákl. přenesená",K2044,0)</f>
        <v>0</v>
      </c>
      <c r="BH2044" s="143">
        <f>IF(O2044="sníž. přenesená",K2044,0)</f>
        <v>0</v>
      </c>
      <c r="BI2044" s="143">
        <f>IF(O2044="nulová",K2044,0)</f>
        <v>0</v>
      </c>
      <c r="BJ2044" s="17" t="s">
        <v>84</v>
      </c>
      <c r="BK2044" s="143">
        <f>ROUND(P2044*H2044,2)</f>
        <v>0</v>
      </c>
      <c r="BL2044" s="17" t="s">
        <v>332</v>
      </c>
      <c r="BM2044" s="142" t="s">
        <v>1176</v>
      </c>
    </row>
    <row r="2045" spans="2:65" s="13" customFormat="1">
      <c r="B2045" s="150"/>
      <c r="D2045" s="145" t="s">
        <v>146</v>
      </c>
      <c r="E2045" s="151" t="s">
        <v>1</v>
      </c>
      <c r="F2045" s="152" t="s">
        <v>677</v>
      </c>
      <c r="H2045" s="153">
        <v>124.45</v>
      </c>
      <c r="M2045" s="150"/>
      <c r="N2045" s="154"/>
      <c r="X2045" s="155"/>
      <c r="AT2045" s="151" t="s">
        <v>146</v>
      </c>
      <c r="AU2045" s="151" t="s">
        <v>86</v>
      </c>
      <c r="AV2045" s="13" t="s">
        <v>86</v>
      </c>
      <c r="AW2045" s="13" t="s">
        <v>5</v>
      </c>
      <c r="AX2045" s="13" t="s">
        <v>76</v>
      </c>
      <c r="AY2045" s="151" t="s">
        <v>136</v>
      </c>
    </row>
    <row r="2046" spans="2:65" s="14" customFormat="1">
      <c r="B2046" s="156"/>
      <c r="D2046" s="145" t="s">
        <v>146</v>
      </c>
      <c r="E2046" s="157" t="s">
        <v>1</v>
      </c>
      <c r="F2046" s="158" t="s">
        <v>158</v>
      </c>
      <c r="H2046" s="159">
        <v>124.45</v>
      </c>
      <c r="M2046" s="156"/>
      <c r="N2046" s="160"/>
      <c r="X2046" s="161"/>
      <c r="AT2046" s="157" t="s">
        <v>146</v>
      </c>
      <c r="AU2046" s="157" t="s">
        <v>86</v>
      </c>
      <c r="AV2046" s="14" t="s">
        <v>144</v>
      </c>
      <c r="AW2046" s="14" t="s">
        <v>5</v>
      </c>
      <c r="AX2046" s="14" t="s">
        <v>84</v>
      </c>
      <c r="AY2046" s="157" t="s">
        <v>136</v>
      </c>
    </row>
    <row r="2047" spans="2:65" s="1" customFormat="1">
      <c r="B2047" s="29"/>
      <c r="D2047" s="145" t="s">
        <v>223</v>
      </c>
      <c r="F2047" s="168" t="s">
        <v>1060</v>
      </c>
      <c r="M2047" s="29"/>
      <c r="N2047" s="169"/>
      <c r="X2047" s="53"/>
      <c r="AU2047" s="17" t="s">
        <v>86</v>
      </c>
    </row>
    <row r="2048" spans="2:65" s="1" customFormat="1">
      <c r="B2048" s="29"/>
      <c r="D2048" s="145" t="s">
        <v>223</v>
      </c>
      <c r="F2048" s="170" t="s">
        <v>733</v>
      </c>
      <c r="H2048" s="171">
        <v>0</v>
      </c>
      <c r="M2048" s="29"/>
      <c r="N2048" s="169"/>
      <c r="X2048" s="53"/>
      <c r="AU2048" s="17" t="s">
        <v>86</v>
      </c>
    </row>
    <row r="2049" spans="2:65" s="1" customFormat="1">
      <c r="B2049" s="29"/>
      <c r="D2049" s="145" t="s">
        <v>223</v>
      </c>
      <c r="F2049" s="170" t="s">
        <v>147</v>
      </c>
      <c r="H2049" s="171">
        <v>0</v>
      </c>
      <c r="M2049" s="29"/>
      <c r="N2049" s="169"/>
      <c r="X2049" s="53"/>
      <c r="AU2049" s="17" t="s">
        <v>86</v>
      </c>
    </row>
    <row r="2050" spans="2:65" s="1" customFormat="1">
      <c r="B2050" s="29"/>
      <c r="D2050" s="145" t="s">
        <v>223</v>
      </c>
      <c r="F2050" s="170" t="s">
        <v>1061</v>
      </c>
      <c r="H2050" s="171">
        <v>22.05</v>
      </c>
      <c r="M2050" s="29"/>
      <c r="N2050" s="169"/>
      <c r="X2050" s="53"/>
      <c r="AU2050" s="17" t="s">
        <v>86</v>
      </c>
    </row>
    <row r="2051" spans="2:65" s="1" customFormat="1">
      <c r="B2051" s="29"/>
      <c r="D2051" s="145" t="s">
        <v>223</v>
      </c>
      <c r="F2051" s="170" t="s">
        <v>150</v>
      </c>
      <c r="H2051" s="171">
        <v>0</v>
      </c>
      <c r="M2051" s="29"/>
      <c r="N2051" s="169"/>
      <c r="X2051" s="53"/>
      <c r="AU2051" s="17" t="s">
        <v>86</v>
      </c>
    </row>
    <row r="2052" spans="2:65" s="1" customFormat="1">
      <c r="B2052" s="29"/>
      <c r="D2052" s="145" t="s">
        <v>223</v>
      </c>
      <c r="F2052" s="170" t="s">
        <v>1062</v>
      </c>
      <c r="H2052" s="171">
        <v>33.1</v>
      </c>
      <c r="M2052" s="29"/>
      <c r="N2052" s="169"/>
      <c r="X2052" s="53"/>
      <c r="AU2052" s="17" t="s">
        <v>86</v>
      </c>
    </row>
    <row r="2053" spans="2:65" s="1" customFormat="1">
      <c r="B2053" s="29"/>
      <c r="D2053" s="145" t="s">
        <v>223</v>
      </c>
      <c r="F2053" s="170" t="s">
        <v>152</v>
      </c>
      <c r="H2053" s="171">
        <v>0</v>
      </c>
      <c r="M2053" s="29"/>
      <c r="N2053" s="169"/>
      <c r="X2053" s="53"/>
      <c r="AU2053" s="17" t="s">
        <v>86</v>
      </c>
    </row>
    <row r="2054" spans="2:65" s="1" customFormat="1">
      <c r="B2054" s="29"/>
      <c r="D2054" s="145" t="s">
        <v>223</v>
      </c>
      <c r="F2054" s="170" t="s">
        <v>1063</v>
      </c>
      <c r="H2054" s="171">
        <v>36.1</v>
      </c>
      <c r="M2054" s="29"/>
      <c r="N2054" s="169"/>
      <c r="X2054" s="53"/>
      <c r="AU2054" s="17" t="s">
        <v>86</v>
      </c>
    </row>
    <row r="2055" spans="2:65" s="1" customFormat="1">
      <c r="B2055" s="29"/>
      <c r="D2055" s="145" t="s">
        <v>223</v>
      </c>
      <c r="F2055" s="170" t="s">
        <v>154</v>
      </c>
      <c r="H2055" s="171">
        <v>0</v>
      </c>
      <c r="M2055" s="29"/>
      <c r="N2055" s="169"/>
      <c r="X2055" s="53"/>
      <c r="AU2055" s="17" t="s">
        <v>86</v>
      </c>
    </row>
    <row r="2056" spans="2:65" s="1" customFormat="1">
      <c r="B2056" s="29"/>
      <c r="D2056" s="145" t="s">
        <v>223</v>
      </c>
      <c r="F2056" s="170" t="s">
        <v>1064</v>
      </c>
      <c r="H2056" s="171">
        <v>33.200000000000003</v>
      </c>
      <c r="M2056" s="29"/>
      <c r="N2056" s="169"/>
      <c r="X2056" s="53"/>
      <c r="AU2056" s="17" t="s">
        <v>86</v>
      </c>
    </row>
    <row r="2057" spans="2:65" s="1" customFormat="1">
      <c r="B2057" s="29"/>
      <c r="D2057" s="145" t="s">
        <v>223</v>
      </c>
      <c r="F2057" s="170" t="s">
        <v>158</v>
      </c>
      <c r="H2057" s="171">
        <v>124.45</v>
      </c>
      <c r="M2057" s="29"/>
      <c r="N2057" s="169"/>
      <c r="X2057" s="53"/>
      <c r="AU2057" s="17" t="s">
        <v>86</v>
      </c>
    </row>
    <row r="2058" spans="2:65" s="13" customFormat="1">
      <c r="B2058" s="150"/>
      <c r="D2058" s="145" t="s">
        <v>146</v>
      </c>
      <c r="F2058" s="152" t="s">
        <v>1177</v>
      </c>
      <c r="H2058" s="153">
        <v>136.89500000000001</v>
      </c>
      <c r="M2058" s="150"/>
      <c r="N2058" s="154"/>
      <c r="X2058" s="155"/>
      <c r="AT2058" s="151" t="s">
        <v>146</v>
      </c>
      <c r="AU2058" s="151" t="s">
        <v>86</v>
      </c>
      <c r="AV2058" s="13" t="s">
        <v>86</v>
      </c>
      <c r="AW2058" s="13" t="s">
        <v>4</v>
      </c>
      <c r="AX2058" s="13" t="s">
        <v>84</v>
      </c>
      <c r="AY2058" s="151" t="s">
        <v>136</v>
      </c>
    </row>
    <row r="2059" spans="2:65" s="1" customFormat="1" ht="33" customHeight="1">
      <c r="B2059" s="29"/>
      <c r="C2059" s="131" t="s">
        <v>1178</v>
      </c>
      <c r="D2059" s="131" t="s">
        <v>139</v>
      </c>
      <c r="E2059" s="132" t="s">
        <v>1179</v>
      </c>
      <c r="F2059" s="133" t="s">
        <v>1180</v>
      </c>
      <c r="G2059" s="134" t="s">
        <v>142</v>
      </c>
      <c r="H2059" s="135">
        <v>13.05</v>
      </c>
      <c r="I2059" s="136">
        <v>0</v>
      </c>
      <c r="J2059" s="136">
        <v>0</v>
      </c>
      <c r="K2059" s="136">
        <f>ROUND(P2059*H2059,2)</f>
        <v>0</v>
      </c>
      <c r="L2059" s="133" t="s">
        <v>1</v>
      </c>
      <c r="M2059" s="29"/>
      <c r="N2059" s="137" t="s">
        <v>1</v>
      </c>
      <c r="O2059" s="138" t="s">
        <v>39</v>
      </c>
      <c r="P2059" s="139">
        <f>I2059+J2059</f>
        <v>0</v>
      </c>
      <c r="Q2059" s="139">
        <f>ROUND(I2059*H2059,2)</f>
        <v>0</v>
      </c>
      <c r="R2059" s="139">
        <f>ROUND(J2059*H2059,2)</f>
        <v>0</v>
      </c>
      <c r="S2059" s="140">
        <v>0.316</v>
      </c>
      <c r="T2059" s="140">
        <f>S2059*H2059</f>
        <v>4.1238000000000001</v>
      </c>
      <c r="U2059" s="140">
        <v>2.4000000000000001E-4</v>
      </c>
      <c r="V2059" s="140">
        <f>U2059*H2059</f>
        <v>3.1320000000000002E-3</v>
      </c>
      <c r="W2059" s="140">
        <v>0</v>
      </c>
      <c r="X2059" s="141">
        <f>W2059*H2059</f>
        <v>0</v>
      </c>
      <c r="AR2059" s="142" t="s">
        <v>332</v>
      </c>
      <c r="AT2059" s="142" t="s">
        <v>139</v>
      </c>
      <c r="AU2059" s="142" t="s">
        <v>86</v>
      </c>
      <c r="AY2059" s="17" t="s">
        <v>136</v>
      </c>
      <c r="BE2059" s="143">
        <f>IF(O2059="základní",K2059,0)</f>
        <v>0</v>
      </c>
      <c r="BF2059" s="143">
        <f>IF(O2059="snížená",K2059,0)</f>
        <v>0</v>
      </c>
      <c r="BG2059" s="143">
        <f>IF(O2059="zákl. přenesená",K2059,0)</f>
        <v>0</v>
      </c>
      <c r="BH2059" s="143">
        <f>IF(O2059="sníž. přenesená",K2059,0)</f>
        <v>0</v>
      </c>
      <c r="BI2059" s="143">
        <f>IF(O2059="nulová",K2059,0)</f>
        <v>0</v>
      </c>
      <c r="BJ2059" s="17" t="s">
        <v>84</v>
      </c>
      <c r="BK2059" s="143">
        <f>ROUND(P2059*H2059,2)</f>
        <v>0</v>
      </c>
      <c r="BL2059" s="17" t="s">
        <v>332</v>
      </c>
      <c r="BM2059" s="142" t="s">
        <v>1181</v>
      </c>
    </row>
    <row r="2060" spans="2:65" s="13" customFormat="1">
      <c r="B2060" s="150"/>
      <c r="D2060" s="145" t="s">
        <v>146</v>
      </c>
      <c r="E2060" s="151" t="s">
        <v>1</v>
      </c>
      <c r="F2060" s="152" t="s">
        <v>1182</v>
      </c>
      <c r="H2060" s="153">
        <v>13.05</v>
      </c>
      <c r="M2060" s="150"/>
      <c r="N2060" s="154"/>
      <c r="X2060" s="155"/>
      <c r="AT2060" s="151" t="s">
        <v>146</v>
      </c>
      <c r="AU2060" s="151" t="s">
        <v>86</v>
      </c>
      <c r="AV2060" s="13" t="s">
        <v>86</v>
      </c>
      <c r="AW2060" s="13" t="s">
        <v>5</v>
      </c>
      <c r="AX2060" s="13" t="s">
        <v>76</v>
      </c>
      <c r="AY2060" s="151" t="s">
        <v>136</v>
      </c>
    </row>
    <row r="2061" spans="2:65" s="14" customFormat="1">
      <c r="B2061" s="156"/>
      <c r="D2061" s="145" t="s">
        <v>146</v>
      </c>
      <c r="E2061" s="157" t="s">
        <v>1</v>
      </c>
      <c r="F2061" s="158" t="s">
        <v>158</v>
      </c>
      <c r="H2061" s="159">
        <v>13.05</v>
      </c>
      <c r="M2061" s="156"/>
      <c r="N2061" s="160"/>
      <c r="X2061" s="161"/>
      <c r="AT2061" s="157" t="s">
        <v>146</v>
      </c>
      <c r="AU2061" s="157" t="s">
        <v>86</v>
      </c>
      <c r="AV2061" s="14" t="s">
        <v>144</v>
      </c>
      <c r="AW2061" s="14" t="s">
        <v>5</v>
      </c>
      <c r="AX2061" s="14" t="s">
        <v>84</v>
      </c>
      <c r="AY2061" s="157" t="s">
        <v>136</v>
      </c>
    </row>
    <row r="2062" spans="2:65" s="1" customFormat="1" ht="24.2" customHeight="1">
      <c r="B2062" s="29"/>
      <c r="C2062" s="181" t="s">
        <v>1183</v>
      </c>
      <c r="D2062" s="181" t="s">
        <v>494</v>
      </c>
      <c r="E2062" s="182" t="s">
        <v>892</v>
      </c>
      <c r="F2062" s="183" t="s">
        <v>893</v>
      </c>
      <c r="G2062" s="184" t="s">
        <v>142</v>
      </c>
      <c r="H2062" s="185">
        <v>13.702999999999999</v>
      </c>
      <c r="I2062" s="186">
        <v>0</v>
      </c>
      <c r="J2062" s="187"/>
      <c r="K2062" s="186">
        <f>ROUND(P2062*H2062,2)</f>
        <v>0</v>
      </c>
      <c r="L2062" s="183" t="s">
        <v>143</v>
      </c>
      <c r="M2062" s="188"/>
      <c r="N2062" s="189" t="s">
        <v>1</v>
      </c>
      <c r="O2062" s="138" t="s">
        <v>39</v>
      </c>
      <c r="P2062" s="139">
        <f>I2062+J2062</f>
        <v>0</v>
      </c>
      <c r="Q2062" s="139">
        <f>ROUND(I2062*H2062,2)</f>
        <v>0</v>
      </c>
      <c r="R2062" s="139">
        <f>ROUND(J2062*H2062,2)</f>
        <v>0</v>
      </c>
      <c r="S2062" s="140">
        <v>0</v>
      </c>
      <c r="T2062" s="140">
        <f>S2062*H2062</f>
        <v>0</v>
      </c>
      <c r="U2062" s="140">
        <v>9.5999999999999992E-3</v>
      </c>
      <c r="V2062" s="140">
        <f>U2062*H2062</f>
        <v>0.13154879999999999</v>
      </c>
      <c r="W2062" s="140">
        <v>0</v>
      </c>
      <c r="X2062" s="141">
        <f>W2062*H2062</f>
        <v>0</v>
      </c>
      <c r="AR2062" s="142" t="s">
        <v>497</v>
      </c>
      <c r="AT2062" s="142" t="s">
        <v>494</v>
      </c>
      <c r="AU2062" s="142" t="s">
        <v>86</v>
      </c>
      <c r="AY2062" s="17" t="s">
        <v>136</v>
      </c>
      <c r="BE2062" s="143">
        <f>IF(O2062="základní",K2062,0)</f>
        <v>0</v>
      </c>
      <c r="BF2062" s="143">
        <f>IF(O2062="snížená",K2062,0)</f>
        <v>0</v>
      </c>
      <c r="BG2062" s="143">
        <f>IF(O2062="zákl. přenesená",K2062,0)</f>
        <v>0</v>
      </c>
      <c r="BH2062" s="143">
        <f>IF(O2062="sníž. přenesená",K2062,0)</f>
        <v>0</v>
      </c>
      <c r="BI2062" s="143">
        <f>IF(O2062="nulová",K2062,0)</f>
        <v>0</v>
      </c>
      <c r="BJ2062" s="17" t="s">
        <v>84</v>
      </c>
      <c r="BK2062" s="143">
        <f>ROUND(P2062*H2062,2)</f>
        <v>0</v>
      </c>
      <c r="BL2062" s="17" t="s">
        <v>332</v>
      </c>
      <c r="BM2062" s="142" t="s">
        <v>1184</v>
      </c>
    </row>
    <row r="2063" spans="2:65" s="13" customFormat="1">
      <c r="B2063" s="150"/>
      <c r="D2063" s="145" t="s">
        <v>146</v>
      </c>
      <c r="E2063" s="151" t="s">
        <v>1</v>
      </c>
      <c r="F2063" s="152" t="s">
        <v>1182</v>
      </c>
      <c r="H2063" s="153">
        <v>13.05</v>
      </c>
      <c r="M2063" s="150"/>
      <c r="N2063" s="154"/>
      <c r="X2063" s="155"/>
      <c r="AT2063" s="151" t="s">
        <v>146</v>
      </c>
      <c r="AU2063" s="151" t="s">
        <v>86</v>
      </c>
      <c r="AV2063" s="13" t="s">
        <v>86</v>
      </c>
      <c r="AW2063" s="13" t="s">
        <v>5</v>
      </c>
      <c r="AX2063" s="13" t="s">
        <v>76</v>
      </c>
      <c r="AY2063" s="151" t="s">
        <v>136</v>
      </c>
    </row>
    <row r="2064" spans="2:65" s="14" customFormat="1">
      <c r="B2064" s="156"/>
      <c r="D2064" s="145" t="s">
        <v>146</v>
      </c>
      <c r="E2064" s="157" t="s">
        <v>1</v>
      </c>
      <c r="F2064" s="158" t="s">
        <v>158</v>
      </c>
      <c r="H2064" s="159">
        <v>13.05</v>
      </c>
      <c r="M2064" s="156"/>
      <c r="N2064" s="160"/>
      <c r="X2064" s="161"/>
      <c r="AT2064" s="157" t="s">
        <v>146</v>
      </c>
      <c r="AU2064" s="157" t="s">
        <v>86</v>
      </c>
      <c r="AV2064" s="14" t="s">
        <v>144</v>
      </c>
      <c r="AW2064" s="14" t="s">
        <v>5</v>
      </c>
      <c r="AX2064" s="14" t="s">
        <v>84</v>
      </c>
      <c r="AY2064" s="157" t="s">
        <v>136</v>
      </c>
    </row>
    <row r="2065" spans="2:65" s="13" customFormat="1">
      <c r="B2065" s="150"/>
      <c r="D2065" s="145" t="s">
        <v>146</v>
      </c>
      <c r="F2065" s="152" t="s">
        <v>1185</v>
      </c>
      <c r="H2065" s="153">
        <v>13.702999999999999</v>
      </c>
      <c r="M2065" s="150"/>
      <c r="N2065" s="154"/>
      <c r="X2065" s="155"/>
      <c r="AT2065" s="151" t="s">
        <v>146</v>
      </c>
      <c r="AU2065" s="151" t="s">
        <v>86</v>
      </c>
      <c r="AV2065" s="13" t="s">
        <v>86</v>
      </c>
      <c r="AW2065" s="13" t="s">
        <v>4</v>
      </c>
      <c r="AX2065" s="13" t="s">
        <v>84</v>
      </c>
      <c r="AY2065" s="151" t="s">
        <v>136</v>
      </c>
    </row>
    <row r="2066" spans="2:65" s="1" customFormat="1" ht="24.2" customHeight="1">
      <c r="B2066" s="29"/>
      <c r="C2066" s="131" t="s">
        <v>1186</v>
      </c>
      <c r="D2066" s="131" t="s">
        <v>139</v>
      </c>
      <c r="E2066" s="132" t="s">
        <v>1187</v>
      </c>
      <c r="F2066" s="133" t="s">
        <v>1188</v>
      </c>
      <c r="G2066" s="134" t="s">
        <v>286</v>
      </c>
      <c r="H2066" s="135">
        <v>103.35599999999999</v>
      </c>
      <c r="I2066" s="136">
        <v>0</v>
      </c>
      <c r="J2066" s="136">
        <v>0</v>
      </c>
      <c r="K2066" s="136">
        <f>ROUND(P2066*H2066,2)</f>
        <v>0</v>
      </c>
      <c r="L2066" s="133" t="s">
        <v>143</v>
      </c>
      <c r="M2066" s="29"/>
      <c r="N2066" s="137" t="s">
        <v>1</v>
      </c>
      <c r="O2066" s="138" t="s">
        <v>39</v>
      </c>
      <c r="P2066" s="139">
        <f>I2066+J2066</f>
        <v>0</v>
      </c>
      <c r="Q2066" s="139">
        <f>ROUND(I2066*H2066,2)</f>
        <v>0</v>
      </c>
      <c r="R2066" s="139">
        <f>ROUND(J2066*H2066,2)</f>
        <v>0</v>
      </c>
      <c r="S2066" s="140">
        <v>0.5</v>
      </c>
      <c r="T2066" s="140">
        <f>S2066*H2066</f>
        <v>51.677999999999997</v>
      </c>
      <c r="U2066" s="140">
        <v>2.2000000000000001E-4</v>
      </c>
      <c r="V2066" s="140">
        <f>U2066*H2066</f>
        <v>2.2738319999999999E-2</v>
      </c>
      <c r="W2066" s="140">
        <v>0</v>
      </c>
      <c r="X2066" s="141">
        <f>W2066*H2066</f>
        <v>0</v>
      </c>
      <c r="AR2066" s="142" t="s">
        <v>332</v>
      </c>
      <c r="AT2066" s="142" t="s">
        <v>139</v>
      </c>
      <c r="AU2066" s="142" t="s">
        <v>86</v>
      </c>
      <c r="AY2066" s="17" t="s">
        <v>136</v>
      </c>
      <c r="BE2066" s="143">
        <f>IF(O2066="základní",K2066,0)</f>
        <v>0</v>
      </c>
      <c r="BF2066" s="143">
        <f>IF(O2066="snížená",K2066,0)</f>
        <v>0</v>
      </c>
      <c r="BG2066" s="143">
        <f>IF(O2066="zákl. přenesená",K2066,0)</f>
        <v>0</v>
      </c>
      <c r="BH2066" s="143">
        <f>IF(O2066="sníž. přenesená",K2066,0)</f>
        <v>0</v>
      </c>
      <c r="BI2066" s="143">
        <f>IF(O2066="nulová",K2066,0)</f>
        <v>0</v>
      </c>
      <c r="BJ2066" s="17" t="s">
        <v>84</v>
      </c>
      <c r="BK2066" s="143">
        <f>ROUND(P2066*H2066,2)</f>
        <v>0</v>
      </c>
      <c r="BL2066" s="17" t="s">
        <v>332</v>
      </c>
      <c r="BM2066" s="142" t="s">
        <v>1189</v>
      </c>
    </row>
    <row r="2067" spans="2:65" s="13" customFormat="1">
      <c r="B2067" s="150"/>
      <c r="D2067" s="145" t="s">
        <v>146</v>
      </c>
      <c r="E2067" s="151" t="s">
        <v>1</v>
      </c>
      <c r="F2067" s="152" t="s">
        <v>709</v>
      </c>
      <c r="H2067" s="153">
        <v>103.35599999999999</v>
      </c>
      <c r="M2067" s="150"/>
      <c r="N2067" s="154"/>
      <c r="X2067" s="155"/>
      <c r="AT2067" s="151" t="s">
        <v>146</v>
      </c>
      <c r="AU2067" s="151" t="s">
        <v>86</v>
      </c>
      <c r="AV2067" s="13" t="s">
        <v>86</v>
      </c>
      <c r="AW2067" s="13" t="s">
        <v>5</v>
      </c>
      <c r="AX2067" s="13" t="s">
        <v>76</v>
      </c>
      <c r="AY2067" s="151" t="s">
        <v>136</v>
      </c>
    </row>
    <row r="2068" spans="2:65" s="14" customFormat="1">
      <c r="B2068" s="156"/>
      <c r="D2068" s="145" t="s">
        <v>146</v>
      </c>
      <c r="E2068" s="157" t="s">
        <v>1</v>
      </c>
      <c r="F2068" s="158" t="s">
        <v>158</v>
      </c>
      <c r="H2068" s="159">
        <v>103.35599999999999</v>
      </c>
      <c r="M2068" s="156"/>
      <c r="N2068" s="160"/>
      <c r="X2068" s="161"/>
      <c r="AT2068" s="157" t="s">
        <v>146</v>
      </c>
      <c r="AU2068" s="157" t="s">
        <v>86</v>
      </c>
      <c r="AV2068" s="14" t="s">
        <v>144</v>
      </c>
      <c r="AW2068" s="14" t="s">
        <v>5</v>
      </c>
      <c r="AX2068" s="14" t="s">
        <v>84</v>
      </c>
      <c r="AY2068" s="157" t="s">
        <v>136</v>
      </c>
    </row>
    <row r="2069" spans="2:65" s="1" customFormat="1">
      <c r="B2069" s="29"/>
      <c r="D2069" s="145" t="s">
        <v>223</v>
      </c>
      <c r="F2069" s="168" t="s">
        <v>1190</v>
      </c>
      <c r="M2069" s="29"/>
      <c r="N2069" s="169"/>
      <c r="X2069" s="53"/>
      <c r="AU2069" s="17" t="s">
        <v>86</v>
      </c>
    </row>
    <row r="2070" spans="2:65" s="1" customFormat="1">
      <c r="B2070" s="29"/>
      <c r="D2070" s="145" t="s">
        <v>223</v>
      </c>
      <c r="F2070" s="170" t="s">
        <v>733</v>
      </c>
      <c r="H2070" s="171">
        <v>0</v>
      </c>
      <c r="M2070" s="29"/>
      <c r="N2070" s="169"/>
      <c r="X2070" s="53"/>
      <c r="AU2070" s="17" t="s">
        <v>86</v>
      </c>
    </row>
    <row r="2071" spans="2:65" s="1" customFormat="1">
      <c r="B2071" s="29"/>
      <c r="D2071" s="145" t="s">
        <v>223</v>
      </c>
      <c r="F2071" s="170" t="s">
        <v>147</v>
      </c>
      <c r="H2071" s="171">
        <v>0</v>
      </c>
      <c r="M2071" s="29"/>
      <c r="N2071" s="169"/>
      <c r="X2071" s="53"/>
      <c r="AU2071" s="17" t="s">
        <v>86</v>
      </c>
    </row>
    <row r="2072" spans="2:65" s="1" customFormat="1">
      <c r="B2072" s="29"/>
      <c r="D2072" s="145" t="s">
        <v>223</v>
      </c>
      <c r="F2072" s="170" t="s">
        <v>1191</v>
      </c>
      <c r="H2072" s="171">
        <v>19.068000000000001</v>
      </c>
      <c r="M2072" s="29"/>
      <c r="N2072" s="169"/>
      <c r="X2072" s="53"/>
      <c r="AU2072" s="17" t="s">
        <v>86</v>
      </c>
    </row>
    <row r="2073" spans="2:65" s="1" customFormat="1">
      <c r="B2073" s="29"/>
      <c r="D2073" s="145" t="s">
        <v>223</v>
      </c>
      <c r="F2073" s="170" t="s">
        <v>150</v>
      </c>
      <c r="H2073" s="171">
        <v>0</v>
      </c>
      <c r="M2073" s="29"/>
      <c r="N2073" s="169"/>
      <c r="X2073" s="53"/>
      <c r="AU2073" s="17" t="s">
        <v>86</v>
      </c>
    </row>
    <row r="2074" spans="2:65" s="1" customFormat="1">
      <c r="B2074" s="29"/>
      <c r="D2074" s="145" t="s">
        <v>223</v>
      </c>
      <c r="F2074" s="170" t="s">
        <v>1192</v>
      </c>
      <c r="H2074" s="171">
        <v>31.16</v>
      </c>
      <c r="M2074" s="29"/>
      <c r="N2074" s="169"/>
      <c r="X2074" s="53"/>
      <c r="AU2074" s="17" t="s">
        <v>86</v>
      </c>
    </row>
    <row r="2075" spans="2:65" s="1" customFormat="1">
      <c r="B2075" s="29"/>
      <c r="D2075" s="145" t="s">
        <v>223</v>
      </c>
      <c r="F2075" s="170" t="s">
        <v>152</v>
      </c>
      <c r="H2075" s="171">
        <v>0</v>
      </c>
      <c r="M2075" s="29"/>
      <c r="N2075" s="169"/>
      <c r="X2075" s="53"/>
      <c r="AU2075" s="17" t="s">
        <v>86</v>
      </c>
    </row>
    <row r="2076" spans="2:65" s="1" customFormat="1">
      <c r="B2076" s="29"/>
      <c r="D2076" s="145" t="s">
        <v>223</v>
      </c>
      <c r="F2076" s="170" t="s">
        <v>1191</v>
      </c>
      <c r="H2076" s="171">
        <v>19.068000000000001</v>
      </c>
      <c r="M2076" s="29"/>
      <c r="N2076" s="169"/>
      <c r="X2076" s="53"/>
      <c r="AU2076" s="17" t="s">
        <v>86</v>
      </c>
    </row>
    <row r="2077" spans="2:65" s="1" customFormat="1">
      <c r="B2077" s="29"/>
      <c r="D2077" s="145" t="s">
        <v>223</v>
      </c>
      <c r="F2077" s="170" t="s">
        <v>154</v>
      </c>
      <c r="H2077" s="171">
        <v>0</v>
      </c>
      <c r="M2077" s="29"/>
      <c r="N2077" s="169"/>
      <c r="X2077" s="53"/>
      <c r="AU2077" s="17" t="s">
        <v>86</v>
      </c>
    </row>
    <row r="2078" spans="2:65" s="1" customFormat="1">
      <c r="B2078" s="29"/>
      <c r="D2078" s="145" t="s">
        <v>223</v>
      </c>
      <c r="F2078" s="170" t="s">
        <v>1193</v>
      </c>
      <c r="H2078" s="171">
        <v>34.06</v>
      </c>
      <c r="M2078" s="29"/>
      <c r="N2078" s="169"/>
      <c r="X2078" s="53"/>
      <c r="AU2078" s="17" t="s">
        <v>86</v>
      </c>
    </row>
    <row r="2079" spans="2:65" s="1" customFormat="1">
      <c r="B2079" s="29"/>
      <c r="D2079" s="145" t="s">
        <v>223</v>
      </c>
      <c r="F2079" s="170" t="s">
        <v>158</v>
      </c>
      <c r="H2079" s="171">
        <v>103.35599999999999</v>
      </c>
      <c r="M2079" s="29"/>
      <c r="N2079" s="169"/>
      <c r="X2079" s="53"/>
      <c r="AU2079" s="17" t="s">
        <v>86</v>
      </c>
    </row>
    <row r="2080" spans="2:65" s="1" customFormat="1" ht="33" customHeight="1">
      <c r="B2080" s="29"/>
      <c r="C2080" s="131" t="s">
        <v>1194</v>
      </c>
      <c r="D2080" s="131" t="s">
        <v>139</v>
      </c>
      <c r="E2080" s="132" t="s">
        <v>500</v>
      </c>
      <c r="F2080" s="133" t="s">
        <v>501</v>
      </c>
      <c r="G2080" s="134" t="s">
        <v>502</v>
      </c>
      <c r="H2080" s="135">
        <v>554.84299999999996</v>
      </c>
      <c r="I2080" s="136">
        <v>0</v>
      </c>
      <c r="J2080" s="136">
        <v>0</v>
      </c>
      <c r="K2080" s="136">
        <f>ROUND(P2080*H2080,2)</f>
        <v>0</v>
      </c>
      <c r="L2080" s="133" t="s">
        <v>143</v>
      </c>
      <c r="M2080" s="29"/>
      <c r="N2080" s="137" t="s">
        <v>1</v>
      </c>
      <c r="O2080" s="138" t="s">
        <v>39</v>
      </c>
      <c r="P2080" s="139">
        <f>I2080+J2080</f>
        <v>0</v>
      </c>
      <c r="Q2080" s="139">
        <f>ROUND(I2080*H2080,2)</f>
        <v>0</v>
      </c>
      <c r="R2080" s="139">
        <f>ROUND(J2080*H2080,2)</f>
        <v>0</v>
      </c>
      <c r="S2080" s="140">
        <v>0</v>
      </c>
      <c r="T2080" s="140">
        <f>S2080*H2080</f>
        <v>0</v>
      </c>
      <c r="U2080" s="140">
        <v>0</v>
      </c>
      <c r="V2080" s="140">
        <f>U2080*H2080</f>
        <v>0</v>
      </c>
      <c r="W2080" s="140">
        <v>0</v>
      </c>
      <c r="X2080" s="141">
        <f>W2080*H2080</f>
        <v>0</v>
      </c>
      <c r="AR2080" s="142" t="s">
        <v>332</v>
      </c>
      <c r="AT2080" s="142" t="s">
        <v>139</v>
      </c>
      <c r="AU2080" s="142" t="s">
        <v>86</v>
      </c>
      <c r="AY2080" s="17" t="s">
        <v>136</v>
      </c>
      <c r="BE2080" s="143">
        <f>IF(O2080="základní",K2080,0)</f>
        <v>0</v>
      </c>
      <c r="BF2080" s="143">
        <f>IF(O2080="snížená",K2080,0)</f>
        <v>0</v>
      </c>
      <c r="BG2080" s="143">
        <f>IF(O2080="zákl. přenesená",K2080,0)</f>
        <v>0</v>
      </c>
      <c r="BH2080" s="143">
        <f>IF(O2080="sníž. přenesená",K2080,0)</f>
        <v>0</v>
      </c>
      <c r="BI2080" s="143">
        <f>IF(O2080="nulová",K2080,0)</f>
        <v>0</v>
      </c>
      <c r="BJ2080" s="17" t="s">
        <v>84</v>
      </c>
      <c r="BK2080" s="143">
        <f>ROUND(P2080*H2080,2)</f>
        <v>0</v>
      </c>
      <c r="BL2080" s="17" t="s">
        <v>332</v>
      </c>
      <c r="BM2080" s="142" t="s">
        <v>1195</v>
      </c>
    </row>
    <row r="2081" spans="2:65" s="11" customFormat="1" ht="22.9" customHeight="1">
      <c r="B2081" s="119"/>
      <c r="D2081" s="120" t="s">
        <v>75</v>
      </c>
      <c r="E2081" s="129" t="s">
        <v>1196</v>
      </c>
      <c r="F2081" s="129" t="s">
        <v>1197</v>
      </c>
      <c r="K2081" s="130">
        <f>BK2081</f>
        <v>0</v>
      </c>
      <c r="M2081" s="119"/>
      <c r="N2081" s="123"/>
      <c r="Q2081" s="124">
        <f>SUM(Q2082:Q2084)</f>
        <v>0</v>
      </c>
      <c r="R2081" s="124">
        <f>SUM(R2082:R2084)</f>
        <v>0</v>
      </c>
      <c r="T2081" s="125">
        <f>SUM(T2082:T2084)</f>
        <v>8.5000000000000006E-2</v>
      </c>
      <c r="V2081" s="125">
        <f>SUM(V2082:V2084)</f>
        <v>0</v>
      </c>
      <c r="X2081" s="126">
        <f>SUM(X2082:X2084)</f>
        <v>0</v>
      </c>
      <c r="AR2081" s="120" t="s">
        <v>86</v>
      </c>
      <c r="AT2081" s="127" t="s">
        <v>75</v>
      </c>
      <c r="AU2081" s="127" t="s">
        <v>84</v>
      </c>
      <c r="AY2081" s="120" t="s">
        <v>136</v>
      </c>
      <c r="BK2081" s="128">
        <f>SUM(BK2082:BK2084)</f>
        <v>0</v>
      </c>
    </row>
    <row r="2082" spans="2:65" s="1" customFormat="1" ht="49.15" customHeight="1">
      <c r="B2082" s="29"/>
      <c r="C2082" s="131" t="s">
        <v>1198</v>
      </c>
      <c r="D2082" s="131" t="s">
        <v>139</v>
      </c>
      <c r="E2082" s="132" t="s">
        <v>1199</v>
      </c>
      <c r="F2082" s="133" t="s">
        <v>1200</v>
      </c>
      <c r="G2082" s="134" t="s">
        <v>352</v>
      </c>
      <c r="H2082" s="135">
        <v>1</v>
      </c>
      <c r="I2082" s="136">
        <v>0</v>
      </c>
      <c r="J2082" s="136">
        <v>0</v>
      </c>
      <c r="K2082" s="136">
        <f>ROUND(P2082*H2082,2)</f>
        <v>0</v>
      </c>
      <c r="L2082" s="133" t="s">
        <v>1</v>
      </c>
      <c r="M2082" s="29"/>
      <c r="N2082" s="137" t="s">
        <v>1</v>
      </c>
      <c r="O2082" s="138" t="s">
        <v>39</v>
      </c>
      <c r="P2082" s="139">
        <f>I2082+J2082</f>
        <v>0</v>
      </c>
      <c r="Q2082" s="139">
        <f>ROUND(I2082*H2082,2)</f>
        <v>0</v>
      </c>
      <c r="R2082" s="139">
        <f>ROUND(J2082*H2082,2)</f>
        <v>0</v>
      </c>
      <c r="S2082" s="140">
        <v>8.5000000000000006E-2</v>
      </c>
      <c r="T2082" s="140">
        <f>S2082*H2082</f>
        <v>8.5000000000000006E-2</v>
      </c>
      <c r="U2082" s="140">
        <v>0</v>
      </c>
      <c r="V2082" s="140">
        <f>U2082*H2082</f>
        <v>0</v>
      </c>
      <c r="W2082" s="140">
        <v>0</v>
      </c>
      <c r="X2082" s="141">
        <f>W2082*H2082</f>
        <v>0</v>
      </c>
      <c r="AR2082" s="142" t="s">
        <v>332</v>
      </c>
      <c r="AT2082" s="142" t="s">
        <v>139</v>
      </c>
      <c r="AU2082" s="142" t="s">
        <v>86</v>
      </c>
      <c r="AY2082" s="17" t="s">
        <v>136</v>
      </c>
      <c r="BE2082" s="143">
        <f>IF(O2082="základní",K2082,0)</f>
        <v>0</v>
      </c>
      <c r="BF2082" s="143">
        <f>IF(O2082="snížená",K2082,0)</f>
        <v>0</v>
      </c>
      <c r="BG2082" s="143">
        <f>IF(O2082="zákl. přenesená",K2082,0)</f>
        <v>0</v>
      </c>
      <c r="BH2082" s="143">
        <f>IF(O2082="sníž. přenesená",K2082,0)</f>
        <v>0</v>
      </c>
      <c r="BI2082" s="143">
        <f>IF(O2082="nulová",K2082,0)</f>
        <v>0</v>
      </c>
      <c r="BJ2082" s="17" t="s">
        <v>84</v>
      </c>
      <c r="BK2082" s="143">
        <f>ROUND(P2082*H2082,2)</f>
        <v>0</v>
      </c>
      <c r="BL2082" s="17" t="s">
        <v>332</v>
      </c>
      <c r="BM2082" s="142" t="s">
        <v>1201</v>
      </c>
    </row>
    <row r="2083" spans="2:65" s="13" customFormat="1">
      <c r="B2083" s="150"/>
      <c r="D2083" s="145" t="s">
        <v>146</v>
      </c>
      <c r="E2083" s="151" t="s">
        <v>1</v>
      </c>
      <c r="F2083" s="152" t="s">
        <v>84</v>
      </c>
      <c r="H2083" s="153">
        <v>1</v>
      </c>
      <c r="M2083" s="150"/>
      <c r="N2083" s="154"/>
      <c r="X2083" s="155"/>
      <c r="AT2083" s="151" t="s">
        <v>146</v>
      </c>
      <c r="AU2083" s="151" t="s">
        <v>86</v>
      </c>
      <c r="AV2083" s="13" t="s">
        <v>86</v>
      </c>
      <c r="AW2083" s="13" t="s">
        <v>5</v>
      </c>
      <c r="AX2083" s="13" t="s">
        <v>76</v>
      </c>
      <c r="AY2083" s="151" t="s">
        <v>136</v>
      </c>
    </row>
    <row r="2084" spans="2:65" s="14" customFormat="1">
      <c r="B2084" s="156"/>
      <c r="D2084" s="145" t="s">
        <v>146</v>
      </c>
      <c r="E2084" s="157" t="s">
        <v>1</v>
      </c>
      <c r="F2084" s="158" t="s">
        <v>158</v>
      </c>
      <c r="H2084" s="159">
        <v>1</v>
      </c>
      <c r="M2084" s="156"/>
      <c r="N2084" s="160"/>
      <c r="X2084" s="161"/>
      <c r="AT2084" s="157" t="s">
        <v>146</v>
      </c>
      <c r="AU2084" s="157" t="s">
        <v>86</v>
      </c>
      <c r="AV2084" s="14" t="s">
        <v>144</v>
      </c>
      <c r="AW2084" s="14" t="s">
        <v>5</v>
      </c>
      <c r="AX2084" s="14" t="s">
        <v>84</v>
      </c>
      <c r="AY2084" s="157" t="s">
        <v>136</v>
      </c>
    </row>
    <row r="2085" spans="2:65" s="11" customFormat="1" ht="22.9" customHeight="1">
      <c r="B2085" s="119"/>
      <c r="D2085" s="120" t="s">
        <v>75</v>
      </c>
      <c r="E2085" s="129" t="s">
        <v>379</v>
      </c>
      <c r="F2085" s="129" t="s">
        <v>380</v>
      </c>
      <c r="K2085" s="130">
        <f>BK2085</f>
        <v>0</v>
      </c>
      <c r="M2085" s="119"/>
      <c r="N2085" s="123"/>
      <c r="Q2085" s="124">
        <f>SUM(Q2086:Q2199)</f>
        <v>0</v>
      </c>
      <c r="R2085" s="124">
        <f>SUM(R2086:R2199)</f>
        <v>0</v>
      </c>
      <c r="T2085" s="125">
        <f>SUM(T2086:T2199)</f>
        <v>8.827</v>
      </c>
      <c r="V2085" s="125">
        <f>SUM(V2086:V2199)</f>
        <v>0</v>
      </c>
      <c r="X2085" s="126">
        <f>SUM(X2086:X2199)</f>
        <v>0</v>
      </c>
      <c r="AR2085" s="120" t="s">
        <v>86</v>
      </c>
      <c r="AT2085" s="127" t="s">
        <v>75</v>
      </c>
      <c r="AU2085" s="127" t="s">
        <v>84</v>
      </c>
      <c r="AY2085" s="120" t="s">
        <v>136</v>
      </c>
      <c r="BK2085" s="128">
        <f>SUM(BK2086:BK2199)</f>
        <v>0</v>
      </c>
    </row>
    <row r="2086" spans="2:65" s="1" customFormat="1" ht="66.75" customHeight="1">
      <c r="B2086" s="29"/>
      <c r="C2086" s="131" t="s">
        <v>1202</v>
      </c>
      <c r="D2086" s="131" t="s">
        <v>139</v>
      </c>
      <c r="E2086" s="132" t="s">
        <v>1203</v>
      </c>
      <c r="F2086" s="133" t="s">
        <v>1204</v>
      </c>
      <c r="G2086" s="134" t="s">
        <v>1205</v>
      </c>
      <c r="H2086" s="135">
        <v>1</v>
      </c>
      <c r="I2086" s="136">
        <v>0</v>
      </c>
      <c r="J2086" s="136">
        <v>0</v>
      </c>
      <c r="K2086" s="136">
        <f>ROUND(P2086*H2086,2)</f>
        <v>0</v>
      </c>
      <c r="L2086" s="133" t="s">
        <v>1</v>
      </c>
      <c r="M2086" s="29"/>
      <c r="N2086" s="137" t="s">
        <v>1</v>
      </c>
      <c r="O2086" s="138" t="s">
        <v>39</v>
      </c>
      <c r="P2086" s="139">
        <f>I2086+J2086</f>
        <v>0</v>
      </c>
      <c r="Q2086" s="139">
        <f>ROUND(I2086*H2086,2)</f>
        <v>0</v>
      </c>
      <c r="R2086" s="139">
        <f>ROUND(J2086*H2086,2)</f>
        <v>0</v>
      </c>
      <c r="S2086" s="140">
        <v>8.827</v>
      </c>
      <c r="T2086" s="140">
        <f>S2086*H2086</f>
        <v>8.827</v>
      </c>
      <c r="U2086" s="140">
        <v>0</v>
      </c>
      <c r="V2086" s="140">
        <f>U2086*H2086</f>
        <v>0</v>
      </c>
      <c r="W2086" s="140">
        <v>0</v>
      </c>
      <c r="X2086" s="141">
        <f>W2086*H2086</f>
        <v>0</v>
      </c>
      <c r="AR2086" s="142" t="s">
        <v>332</v>
      </c>
      <c r="AT2086" s="142" t="s">
        <v>139</v>
      </c>
      <c r="AU2086" s="142" t="s">
        <v>86</v>
      </c>
      <c r="AY2086" s="17" t="s">
        <v>136</v>
      </c>
      <c r="BE2086" s="143">
        <f>IF(O2086="základní",K2086,0)</f>
        <v>0</v>
      </c>
      <c r="BF2086" s="143">
        <f>IF(O2086="snížená",K2086,0)</f>
        <v>0</v>
      </c>
      <c r="BG2086" s="143">
        <f>IF(O2086="zákl. přenesená",K2086,0)</f>
        <v>0</v>
      </c>
      <c r="BH2086" s="143">
        <f>IF(O2086="sníž. přenesená",K2086,0)</f>
        <v>0</v>
      </c>
      <c r="BI2086" s="143">
        <f>IF(O2086="nulová",K2086,0)</f>
        <v>0</v>
      </c>
      <c r="BJ2086" s="17" t="s">
        <v>84</v>
      </c>
      <c r="BK2086" s="143">
        <f>ROUND(P2086*H2086,2)</f>
        <v>0</v>
      </c>
      <c r="BL2086" s="17" t="s">
        <v>332</v>
      </c>
      <c r="BM2086" s="142" t="s">
        <v>1206</v>
      </c>
    </row>
    <row r="2087" spans="2:65" s="13" customFormat="1">
      <c r="B2087" s="150"/>
      <c r="D2087" s="145" t="s">
        <v>146</v>
      </c>
      <c r="E2087" s="151" t="s">
        <v>1</v>
      </c>
      <c r="F2087" s="152" t="s">
        <v>84</v>
      </c>
      <c r="H2087" s="153">
        <v>1</v>
      </c>
      <c r="M2087" s="150"/>
      <c r="N2087" s="154"/>
      <c r="X2087" s="155"/>
      <c r="AT2087" s="151" t="s">
        <v>146</v>
      </c>
      <c r="AU2087" s="151" t="s">
        <v>86</v>
      </c>
      <c r="AV2087" s="13" t="s">
        <v>86</v>
      </c>
      <c r="AW2087" s="13" t="s">
        <v>5</v>
      </c>
      <c r="AX2087" s="13" t="s">
        <v>76</v>
      </c>
      <c r="AY2087" s="151" t="s">
        <v>136</v>
      </c>
    </row>
    <row r="2088" spans="2:65" s="14" customFormat="1">
      <c r="B2088" s="156"/>
      <c r="D2088" s="145" t="s">
        <v>146</v>
      </c>
      <c r="E2088" s="157" t="s">
        <v>1</v>
      </c>
      <c r="F2088" s="158" t="s">
        <v>158</v>
      </c>
      <c r="H2088" s="159">
        <v>1</v>
      </c>
      <c r="M2088" s="156"/>
      <c r="N2088" s="160"/>
      <c r="X2088" s="161"/>
      <c r="AT2088" s="157" t="s">
        <v>146</v>
      </c>
      <c r="AU2088" s="157" t="s">
        <v>86</v>
      </c>
      <c r="AV2088" s="14" t="s">
        <v>144</v>
      </c>
      <c r="AW2088" s="14" t="s">
        <v>5</v>
      </c>
      <c r="AX2088" s="14" t="s">
        <v>84</v>
      </c>
      <c r="AY2088" s="157" t="s">
        <v>136</v>
      </c>
    </row>
    <row r="2089" spans="2:65" s="1" customFormat="1" ht="66.75" customHeight="1">
      <c r="B2089" s="29"/>
      <c r="C2089" s="131" t="s">
        <v>1207</v>
      </c>
      <c r="D2089" s="131" t="s">
        <v>139</v>
      </c>
      <c r="E2089" s="132" t="s">
        <v>1208</v>
      </c>
      <c r="F2089" s="133" t="s">
        <v>1209</v>
      </c>
      <c r="G2089" s="134" t="s">
        <v>352</v>
      </c>
      <c r="H2089" s="135">
        <v>1</v>
      </c>
      <c r="I2089" s="136">
        <v>0</v>
      </c>
      <c r="J2089" s="136">
        <v>0</v>
      </c>
      <c r="K2089" s="136">
        <f>ROUND(P2089*H2089,2)</f>
        <v>0</v>
      </c>
      <c r="L2089" s="133" t="s">
        <v>1</v>
      </c>
      <c r="M2089" s="29"/>
      <c r="N2089" s="137" t="s">
        <v>1</v>
      </c>
      <c r="O2089" s="138" t="s">
        <v>39</v>
      </c>
      <c r="P2089" s="139">
        <f>I2089+J2089</f>
        <v>0</v>
      </c>
      <c r="Q2089" s="139">
        <f>ROUND(I2089*H2089,2)</f>
        <v>0</v>
      </c>
      <c r="R2089" s="139">
        <f>ROUND(J2089*H2089,2)</f>
        <v>0</v>
      </c>
      <c r="S2089" s="140">
        <v>0</v>
      </c>
      <c r="T2089" s="140">
        <f>S2089*H2089</f>
        <v>0</v>
      </c>
      <c r="U2089" s="140">
        <v>0</v>
      </c>
      <c r="V2089" s="140">
        <f>U2089*H2089</f>
        <v>0</v>
      </c>
      <c r="W2089" s="140">
        <v>0</v>
      </c>
      <c r="X2089" s="141">
        <f>W2089*H2089</f>
        <v>0</v>
      </c>
      <c r="AR2089" s="142" t="s">
        <v>332</v>
      </c>
      <c r="AT2089" s="142" t="s">
        <v>139</v>
      </c>
      <c r="AU2089" s="142" t="s">
        <v>86</v>
      </c>
      <c r="AY2089" s="17" t="s">
        <v>136</v>
      </c>
      <c r="BE2089" s="143">
        <f>IF(O2089="základní",K2089,0)</f>
        <v>0</v>
      </c>
      <c r="BF2089" s="143">
        <f>IF(O2089="snížená",K2089,0)</f>
        <v>0</v>
      </c>
      <c r="BG2089" s="143">
        <f>IF(O2089="zákl. přenesená",K2089,0)</f>
        <v>0</v>
      </c>
      <c r="BH2089" s="143">
        <f>IF(O2089="sníž. přenesená",K2089,0)</f>
        <v>0</v>
      </c>
      <c r="BI2089" s="143">
        <f>IF(O2089="nulová",K2089,0)</f>
        <v>0</v>
      </c>
      <c r="BJ2089" s="17" t="s">
        <v>84</v>
      </c>
      <c r="BK2089" s="143">
        <f>ROUND(P2089*H2089,2)</f>
        <v>0</v>
      </c>
      <c r="BL2089" s="17" t="s">
        <v>332</v>
      </c>
      <c r="BM2089" s="142" t="s">
        <v>1210</v>
      </c>
    </row>
    <row r="2090" spans="2:65" s="12" customFormat="1" ht="22.5">
      <c r="B2090" s="144"/>
      <c r="D2090" s="145" t="s">
        <v>146</v>
      </c>
      <c r="E2090" s="146" t="s">
        <v>1</v>
      </c>
      <c r="F2090" s="147" t="s">
        <v>1211</v>
      </c>
      <c r="H2090" s="146" t="s">
        <v>1</v>
      </c>
      <c r="M2090" s="144"/>
      <c r="N2090" s="148"/>
      <c r="X2090" s="149"/>
      <c r="AT2090" s="146" t="s">
        <v>146</v>
      </c>
      <c r="AU2090" s="146" t="s">
        <v>86</v>
      </c>
      <c r="AV2090" s="12" t="s">
        <v>84</v>
      </c>
      <c r="AW2090" s="12" t="s">
        <v>5</v>
      </c>
      <c r="AX2090" s="12" t="s">
        <v>76</v>
      </c>
      <c r="AY2090" s="146" t="s">
        <v>136</v>
      </c>
    </row>
    <row r="2091" spans="2:65" s="12" customFormat="1">
      <c r="B2091" s="144"/>
      <c r="D2091" s="145" t="s">
        <v>146</v>
      </c>
      <c r="E2091" s="146" t="s">
        <v>1</v>
      </c>
      <c r="F2091" s="147" t="s">
        <v>1212</v>
      </c>
      <c r="H2091" s="146" t="s">
        <v>1</v>
      </c>
      <c r="M2091" s="144"/>
      <c r="N2091" s="148"/>
      <c r="X2091" s="149"/>
      <c r="AT2091" s="146" t="s">
        <v>146</v>
      </c>
      <c r="AU2091" s="146" t="s">
        <v>86</v>
      </c>
      <c r="AV2091" s="12" t="s">
        <v>84</v>
      </c>
      <c r="AW2091" s="12" t="s">
        <v>5</v>
      </c>
      <c r="AX2091" s="12" t="s">
        <v>76</v>
      </c>
      <c r="AY2091" s="146" t="s">
        <v>136</v>
      </c>
    </row>
    <row r="2092" spans="2:65" s="13" customFormat="1">
      <c r="B2092" s="150"/>
      <c r="D2092" s="145" t="s">
        <v>146</v>
      </c>
      <c r="E2092" s="151" t="s">
        <v>1</v>
      </c>
      <c r="F2092" s="152" t="s">
        <v>84</v>
      </c>
      <c r="H2092" s="153">
        <v>1</v>
      </c>
      <c r="M2092" s="150"/>
      <c r="N2092" s="154"/>
      <c r="X2092" s="155"/>
      <c r="AT2092" s="151" t="s">
        <v>146</v>
      </c>
      <c r="AU2092" s="151" t="s">
        <v>86</v>
      </c>
      <c r="AV2092" s="13" t="s">
        <v>86</v>
      </c>
      <c r="AW2092" s="13" t="s">
        <v>5</v>
      </c>
      <c r="AX2092" s="13" t="s">
        <v>76</v>
      </c>
      <c r="AY2092" s="151" t="s">
        <v>136</v>
      </c>
    </row>
    <row r="2093" spans="2:65" s="14" customFormat="1">
      <c r="B2093" s="156"/>
      <c r="D2093" s="145" t="s">
        <v>146</v>
      </c>
      <c r="E2093" s="157" t="s">
        <v>1</v>
      </c>
      <c r="F2093" s="158" t="s">
        <v>158</v>
      </c>
      <c r="H2093" s="159">
        <v>1</v>
      </c>
      <c r="M2093" s="156"/>
      <c r="N2093" s="160"/>
      <c r="X2093" s="161"/>
      <c r="AT2093" s="157" t="s">
        <v>146</v>
      </c>
      <c r="AU2093" s="157" t="s">
        <v>86</v>
      </c>
      <c r="AV2093" s="14" t="s">
        <v>144</v>
      </c>
      <c r="AW2093" s="14" t="s">
        <v>5</v>
      </c>
      <c r="AX2093" s="14" t="s">
        <v>84</v>
      </c>
      <c r="AY2093" s="157" t="s">
        <v>136</v>
      </c>
    </row>
    <row r="2094" spans="2:65" s="1" customFormat="1" ht="66.75" customHeight="1">
      <c r="B2094" s="29"/>
      <c r="C2094" s="131" t="s">
        <v>1213</v>
      </c>
      <c r="D2094" s="131" t="s">
        <v>139</v>
      </c>
      <c r="E2094" s="132" t="s">
        <v>1214</v>
      </c>
      <c r="F2094" s="133" t="s">
        <v>1215</v>
      </c>
      <c r="G2094" s="134" t="s">
        <v>352</v>
      </c>
      <c r="H2094" s="135">
        <v>1</v>
      </c>
      <c r="I2094" s="136">
        <v>0</v>
      </c>
      <c r="J2094" s="136">
        <v>0</v>
      </c>
      <c r="K2094" s="136">
        <f>ROUND(P2094*H2094,2)</f>
        <v>0</v>
      </c>
      <c r="L2094" s="133" t="s">
        <v>1</v>
      </c>
      <c r="M2094" s="29"/>
      <c r="N2094" s="137" t="s">
        <v>1</v>
      </c>
      <c r="O2094" s="138" t="s">
        <v>39</v>
      </c>
      <c r="P2094" s="139">
        <f>I2094+J2094</f>
        <v>0</v>
      </c>
      <c r="Q2094" s="139">
        <f>ROUND(I2094*H2094,2)</f>
        <v>0</v>
      </c>
      <c r="R2094" s="139">
        <f>ROUND(J2094*H2094,2)</f>
        <v>0</v>
      </c>
      <c r="S2094" s="140">
        <v>0</v>
      </c>
      <c r="T2094" s="140">
        <f>S2094*H2094</f>
        <v>0</v>
      </c>
      <c r="U2094" s="140">
        <v>0</v>
      </c>
      <c r="V2094" s="140">
        <f>U2094*H2094</f>
        <v>0</v>
      </c>
      <c r="W2094" s="140">
        <v>0</v>
      </c>
      <c r="X2094" s="141">
        <f>W2094*H2094</f>
        <v>0</v>
      </c>
      <c r="AR2094" s="142" t="s">
        <v>332</v>
      </c>
      <c r="AT2094" s="142" t="s">
        <v>139</v>
      </c>
      <c r="AU2094" s="142" t="s">
        <v>86</v>
      </c>
      <c r="AY2094" s="17" t="s">
        <v>136</v>
      </c>
      <c r="BE2094" s="143">
        <f>IF(O2094="základní",K2094,0)</f>
        <v>0</v>
      </c>
      <c r="BF2094" s="143">
        <f>IF(O2094="snížená",K2094,0)</f>
        <v>0</v>
      </c>
      <c r="BG2094" s="143">
        <f>IF(O2094="zákl. přenesená",K2094,0)</f>
        <v>0</v>
      </c>
      <c r="BH2094" s="143">
        <f>IF(O2094="sníž. přenesená",K2094,0)</f>
        <v>0</v>
      </c>
      <c r="BI2094" s="143">
        <f>IF(O2094="nulová",K2094,0)</f>
        <v>0</v>
      </c>
      <c r="BJ2094" s="17" t="s">
        <v>84</v>
      </c>
      <c r="BK2094" s="143">
        <f>ROUND(P2094*H2094,2)</f>
        <v>0</v>
      </c>
      <c r="BL2094" s="17" t="s">
        <v>332</v>
      </c>
      <c r="BM2094" s="142" t="s">
        <v>1216</v>
      </c>
    </row>
    <row r="2095" spans="2:65" s="12" customFormat="1" ht="22.5">
      <c r="B2095" s="144"/>
      <c r="D2095" s="145" t="s">
        <v>146</v>
      </c>
      <c r="E2095" s="146" t="s">
        <v>1</v>
      </c>
      <c r="F2095" s="147" t="s">
        <v>1211</v>
      </c>
      <c r="H2095" s="146" t="s">
        <v>1</v>
      </c>
      <c r="M2095" s="144"/>
      <c r="N2095" s="148"/>
      <c r="X2095" s="149"/>
      <c r="AT2095" s="146" t="s">
        <v>146</v>
      </c>
      <c r="AU2095" s="146" t="s">
        <v>86</v>
      </c>
      <c r="AV2095" s="12" t="s">
        <v>84</v>
      </c>
      <c r="AW2095" s="12" t="s">
        <v>5</v>
      </c>
      <c r="AX2095" s="12" t="s">
        <v>76</v>
      </c>
      <c r="AY2095" s="146" t="s">
        <v>136</v>
      </c>
    </row>
    <row r="2096" spans="2:65" s="12" customFormat="1">
      <c r="B2096" s="144"/>
      <c r="D2096" s="145" t="s">
        <v>146</v>
      </c>
      <c r="E2096" s="146" t="s">
        <v>1</v>
      </c>
      <c r="F2096" s="147" t="s">
        <v>1217</v>
      </c>
      <c r="H2096" s="146" t="s">
        <v>1</v>
      </c>
      <c r="M2096" s="144"/>
      <c r="N2096" s="148"/>
      <c r="X2096" s="149"/>
      <c r="AT2096" s="146" t="s">
        <v>146</v>
      </c>
      <c r="AU2096" s="146" t="s">
        <v>86</v>
      </c>
      <c r="AV2096" s="12" t="s">
        <v>84</v>
      </c>
      <c r="AW2096" s="12" t="s">
        <v>5</v>
      </c>
      <c r="AX2096" s="12" t="s">
        <v>76</v>
      </c>
      <c r="AY2096" s="146" t="s">
        <v>136</v>
      </c>
    </row>
    <row r="2097" spans="2:65" s="13" customFormat="1">
      <c r="B2097" s="150"/>
      <c r="D2097" s="145" t="s">
        <v>146</v>
      </c>
      <c r="E2097" s="151" t="s">
        <v>1</v>
      </c>
      <c r="F2097" s="152" t="s">
        <v>84</v>
      </c>
      <c r="H2097" s="153">
        <v>1</v>
      </c>
      <c r="M2097" s="150"/>
      <c r="N2097" s="154"/>
      <c r="X2097" s="155"/>
      <c r="AT2097" s="151" t="s">
        <v>146</v>
      </c>
      <c r="AU2097" s="151" t="s">
        <v>86</v>
      </c>
      <c r="AV2097" s="13" t="s">
        <v>86</v>
      </c>
      <c r="AW2097" s="13" t="s">
        <v>5</v>
      </c>
      <c r="AX2097" s="13" t="s">
        <v>76</v>
      </c>
      <c r="AY2097" s="151" t="s">
        <v>136</v>
      </c>
    </row>
    <row r="2098" spans="2:65" s="14" customFormat="1">
      <c r="B2098" s="156"/>
      <c r="D2098" s="145" t="s">
        <v>146</v>
      </c>
      <c r="E2098" s="157" t="s">
        <v>1</v>
      </c>
      <c r="F2098" s="158" t="s">
        <v>158</v>
      </c>
      <c r="H2098" s="159">
        <v>1</v>
      </c>
      <c r="M2098" s="156"/>
      <c r="N2098" s="160"/>
      <c r="X2098" s="161"/>
      <c r="AT2098" s="157" t="s">
        <v>146</v>
      </c>
      <c r="AU2098" s="157" t="s">
        <v>86</v>
      </c>
      <c r="AV2098" s="14" t="s">
        <v>144</v>
      </c>
      <c r="AW2098" s="14" t="s">
        <v>5</v>
      </c>
      <c r="AX2098" s="14" t="s">
        <v>84</v>
      </c>
      <c r="AY2098" s="157" t="s">
        <v>136</v>
      </c>
    </row>
    <row r="2099" spans="2:65" s="1" customFormat="1" ht="66.75" customHeight="1">
      <c r="B2099" s="29"/>
      <c r="C2099" s="131" t="s">
        <v>1218</v>
      </c>
      <c r="D2099" s="131" t="s">
        <v>139</v>
      </c>
      <c r="E2099" s="132" t="s">
        <v>1219</v>
      </c>
      <c r="F2099" s="133" t="s">
        <v>1220</v>
      </c>
      <c r="G2099" s="134" t="s">
        <v>352</v>
      </c>
      <c r="H2099" s="135">
        <v>2</v>
      </c>
      <c r="I2099" s="136">
        <v>0</v>
      </c>
      <c r="J2099" s="136">
        <v>0</v>
      </c>
      <c r="K2099" s="136">
        <f>ROUND(P2099*H2099,2)</f>
        <v>0</v>
      </c>
      <c r="L2099" s="133" t="s">
        <v>1</v>
      </c>
      <c r="M2099" s="29"/>
      <c r="N2099" s="137" t="s">
        <v>1</v>
      </c>
      <c r="O2099" s="138" t="s">
        <v>39</v>
      </c>
      <c r="P2099" s="139">
        <f>I2099+J2099</f>
        <v>0</v>
      </c>
      <c r="Q2099" s="139">
        <f>ROUND(I2099*H2099,2)</f>
        <v>0</v>
      </c>
      <c r="R2099" s="139">
        <f>ROUND(J2099*H2099,2)</f>
        <v>0</v>
      </c>
      <c r="S2099" s="140">
        <v>0</v>
      </c>
      <c r="T2099" s="140">
        <f>S2099*H2099</f>
        <v>0</v>
      </c>
      <c r="U2099" s="140">
        <v>0</v>
      </c>
      <c r="V2099" s="140">
        <f>U2099*H2099</f>
        <v>0</v>
      </c>
      <c r="W2099" s="140">
        <v>0</v>
      </c>
      <c r="X2099" s="141">
        <f>W2099*H2099</f>
        <v>0</v>
      </c>
      <c r="AR2099" s="142" t="s">
        <v>332</v>
      </c>
      <c r="AT2099" s="142" t="s">
        <v>139</v>
      </c>
      <c r="AU2099" s="142" t="s">
        <v>86</v>
      </c>
      <c r="AY2099" s="17" t="s">
        <v>136</v>
      </c>
      <c r="BE2099" s="143">
        <f>IF(O2099="základní",K2099,0)</f>
        <v>0</v>
      </c>
      <c r="BF2099" s="143">
        <f>IF(O2099="snížená",K2099,0)</f>
        <v>0</v>
      </c>
      <c r="BG2099" s="143">
        <f>IF(O2099="zákl. přenesená",K2099,0)</f>
        <v>0</v>
      </c>
      <c r="BH2099" s="143">
        <f>IF(O2099="sníž. přenesená",K2099,0)</f>
        <v>0</v>
      </c>
      <c r="BI2099" s="143">
        <f>IF(O2099="nulová",K2099,0)</f>
        <v>0</v>
      </c>
      <c r="BJ2099" s="17" t="s">
        <v>84</v>
      </c>
      <c r="BK2099" s="143">
        <f>ROUND(P2099*H2099,2)</f>
        <v>0</v>
      </c>
      <c r="BL2099" s="17" t="s">
        <v>332</v>
      </c>
      <c r="BM2099" s="142" t="s">
        <v>1221</v>
      </c>
    </row>
    <row r="2100" spans="2:65" s="12" customFormat="1" ht="22.5">
      <c r="B2100" s="144"/>
      <c r="D2100" s="145" t="s">
        <v>146</v>
      </c>
      <c r="E2100" s="146" t="s">
        <v>1</v>
      </c>
      <c r="F2100" s="147" t="s">
        <v>1211</v>
      </c>
      <c r="H2100" s="146" t="s">
        <v>1</v>
      </c>
      <c r="M2100" s="144"/>
      <c r="N2100" s="148"/>
      <c r="X2100" s="149"/>
      <c r="AT2100" s="146" t="s">
        <v>146</v>
      </c>
      <c r="AU2100" s="146" t="s">
        <v>86</v>
      </c>
      <c r="AV2100" s="12" t="s">
        <v>84</v>
      </c>
      <c r="AW2100" s="12" t="s">
        <v>5</v>
      </c>
      <c r="AX2100" s="12" t="s">
        <v>76</v>
      </c>
      <c r="AY2100" s="146" t="s">
        <v>136</v>
      </c>
    </row>
    <row r="2101" spans="2:65" s="12" customFormat="1">
      <c r="B2101" s="144"/>
      <c r="D2101" s="145" t="s">
        <v>146</v>
      </c>
      <c r="E2101" s="146" t="s">
        <v>1</v>
      </c>
      <c r="F2101" s="147" t="s">
        <v>1222</v>
      </c>
      <c r="H2101" s="146" t="s">
        <v>1</v>
      </c>
      <c r="M2101" s="144"/>
      <c r="N2101" s="148"/>
      <c r="X2101" s="149"/>
      <c r="AT2101" s="146" t="s">
        <v>146</v>
      </c>
      <c r="AU2101" s="146" t="s">
        <v>86</v>
      </c>
      <c r="AV2101" s="12" t="s">
        <v>84</v>
      </c>
      <c r="AW2101" s="12" t="s">
        <v>5</v>
      </c>
      <c r="AX2101" s="12" t="s">
        <v>76</v>
      </c>
      <c r="AY2101" s="146" t="s">
        <v>136</v>
      </c>
    </row>
    <row r="2102" spans="2:65" s="13" customFormat="1">
      <c r="B2102" s="150"/>
      <c r="D2102" s="145" t="s">
        <v>146</v>
      </c>
      <c r="E2102" s="151" t="s">
        <v>1</v>
      </c>
      <c r="F2102" s="152" t="s">
        <v>86</v>
      </c>
      <c r="H2102" s="153">
        <v>2</v>
      </c>
      <c r="M2102" s="150"/>
      <c r="N2102" s="154"/>
      <c r="X2102" s="155"/>
      <c r="AT2102" s="151" t="s">
        <v>146</v>
      </c>
      <c r="AU2102" s="151" t="s">
        <v>86</v>
      </c>
      <c r="AV2102" s="13" t="s">
        <v>86</v>
      </c>
      <c r="AW2102" s="13" t="s">
        <v>5</v>
      </c>
      <c r="AX2102" s="13" t="s">
        <v>76</v>
      </c>
      <c r="AY2102" s="151" t="s">
        <v>136</v>
      </c>
    </row>
    <row r="2103" spans="2:65" s="14" customFormat="1">
      <c r="B2103" s="156"/>
      <c r="D2103" s="145" t="s">
        <v>146</v>
      </c>
      <c r="E2103" s="157" t="s">
        <v>1</v>
      </c>
      <c r="F2103" s="158" t="s">
        <v>158</v>
      </c>
      <c r="H2103" s="159">
        <v>2</v>
      </c>
      <c r="M2103" s="156"/>
      <c r="N2103" s="160"/>
      <c r="X2103" s="161"/>
      <c r="AT2103" s="157" t="s">
        <v>146</v>
      </c>
      <c r="AU2103" s="157" t="s">
        <v>86</v>
      </c>
      <c r="AV2103" s="14" t="s">
        <v>144</v>
      </c>
      <c r="AW2103" s="14" t="s">
        <v>5</v>
      </c>
      <c r="AX2103" s="14" t="s">
        <v>84</v>
      </c>
      <c r="AY2103" s="157" t="s">
        <v>136</v>
      </c>
    </row>
    <row r="2104" spans="2:65" s="1" customFormat="1" ht="66.75" customHeight="1">
      <c r="B2104" s="29"/>
      <c r="C2104" s="131" t="s">
        <v>1223</v>
      </c>
      <c r="D2104" s="131" t="s">
        <v>139</v>
      </c>
      <c r="E2104" s="132" t="s">
        <v>1224</v>
      </c>
      <c r="F2104" s="133" t="s">
        <v>1225</v>
      </c>
      <c r="G2104" s="134" t="s">
        <v>352</v>
      </c>
      <c r="H2104" s="135">
        <v>1</v>
      </c>
      <c r="I2104" s="136">
        <v>0</v>
      </c>
      <c r="J2104" s="136">
        <v>0</v>
      </c>
      <c r="K2104" s="136">
        <f>ROUND(P2104*H2104,2)</f>
        <v>0</v>
      </c>
      <c r="L2104" s="133" t="s">
        <v>1</v>
      </c>
      <c r="M2104" s="29"/>
      <c r="N2104" s="137" t="s">
        <v>1</v>
      </c>
      <c r="O2104" s="138" t="s">
        <v>39</v>
      </c>
      <c r="P2104" s="139">
        <f>I2104+J2104</f>
        <v>0</v>
      </c>
      <c r="Q2104" s="139">
        <f>ROUND(I2104*H2104,2)</f>
        <v>0</v>
      </c>
      <c r="R2104" s="139">
        <f>ROUND(J2104*H2104,2)</f>
        <v>0</v>
      </c>
      <c r="S2104" s="140">
        <v>0</v>
      </c>
      <c r="T2104" s="140">
        <f>S2104*H2104</f>
        <v>0</v>
      </c>
      <c r="U2104" s="140">
        <v>0</v>
      </c>
      <c r="V2104" s="140">
        <f>U2104*H2104</f>
        <v>0</v>
      </c>
      <c r="W2104" s="140">
        <v>0</v>
      </c>
      <c r="X2104" s="141">
        <f>W2104*H2104</f>
        <v>0</v>
      </c>
      <c r="AR2104" s="142" t="s">
        <v>332</v>
      </c>
      <c r="AT2104" s="142" t="s">
        <v>139</v>
      </c>
      <c r="AU2104" s="142" t="s">
        <v>86</v>
      </c>
      <c r="AY2104" s="17" t="s">
        <v>136</v>
      </c>
      <c r="BE2104" s="143">
        <f>IF(O2104="základní",K2104,0)</f>
        <v>0</v>
      </c>
      <c r="BF2104" s="143">
        <f>IF(O2104="snížená",K2104,0)</f>
        <v>0</v>
      </c>
      <c r="BG2104" s="143">
        <f>IF(O2104="zákl. přenesená",K2104,0)</f>
        <v>0</v>
      </c>
      <c r="BH2104" s="143">
        <f>IF(O2104="sníž. přenesená",K2104,0)</f>
        <v>0</v>
      </c>
      <c r="BI2104" s="143">
        <f>IF(O2104="nulová",K2104,0)</f>
        <v>0</v>
      </c>
      <c r="BJ2104" s="17" t="s">
        <v>84</v>
      </c>
      <c r="BK2104" s="143">
        <f>ROUND(P2104*H2104,2)</f>
        <v>0</v>
      </c>
      <c r="BL2104" s="17" t="s">
        <v>332</v>
      </c>
      <c r="BM2104" s="142" t="s">
        <v>1226</v>
      </c>
    </row>
    <row r="2105" spans="2:65" s="12" customFormat="1" ht="22.5">
      <c r="B2105" s="144"/>
      <c r="D2105" s="145" t="s">
        <v>146</v>
      </c>
      <c r="E2105" s="146" t="s">
        <v>1</v>
      </c>
      <c r="F2105" s="147" t="s">
        <v>1211</v>
      </c>
      <c r="H2105" s="146" t="s">
        <v>1</v>
      </c>
      <c r="M2105" s="144"/>
      <c r="N2105" s="148"/>
      <c r="X2105" s="149"/>
      <c r="AT2105" s="146" t="s">
        <v>146</v>
      </c>
      <c r="AU2105" s="146" t="s">
        <v>86</v>
      </c>
      <c r="AV2105" s="12" t="s">
        <v>84</v>
      </c>
      <c r="AW2105" s="12" t="s">
        <v>5</v>
      </c>
      <c r="AX2105" s="12" t="s">
        <v>76</v>
      </c>
      <c r="AY2105" s="146" t="s">
        <v>136</v>
      </c>
    </row>
    <row r="2106" spans="2:65" s="12" customFormat="1">
      <c r="B2106" s="144"/>
      <c r="D2106" s="145" t="s">
        <v>146</v>
      </c>
      <c r="E2106" s="146" t="s">
        <v>1</v>
      </c>
      <c r="F2106" s="147" t="s">
        <v>1227</v>
      </c>
      <c r="H2106" s="146" t="s">
        <v>1</v>
      </c>
      <c r="M2106" s="144"/>
      <c r="N2106" s="148"/>
      <c r="X2106" s="149"/>
      <c r="AT2106" s="146" t="s">
        <v>146</v>
      </c>
      <c r="AU2106" s="146" t="s">
        <v>86</v>
      </c>
      <c r="AV2106" s="12" t="s">
        <v>84</v>
      </c>
      <c r="AW2106" s="12" t="s">
        <v>5</v>
      </c>
      <c r="AX2106" s="12" t="s">
        <v>76</v>
      </c>
      <c r="AY2106" s="146" t="s">
        <v>136</v>
      </c>
    </row>
    <row r="2107" spans="2:65" s="13" customFormat="1">
      <c r="B2107" s="150"/>
      <c r="D2107" s="145" t="s">
        <v>146</v>
      </c>
      <c r="E2107" s="151" t="s">
        <v>1</v>
      </c>
      <c r="F2107" s="152" t="s">
        <v>84</v>
      </c>
      <c r="H2107" s="153">
        <v>1</v>
      </c>
      <c r="M2107" s="150"/>
      <c r="N2107" s="154"/>
      <c r="X2107" s="155"/>
      <c r="AT2107" s="151" t="s">
        <v>146</v>
      </c>
      <c r="AU2107" s="151" t="s">
        <v>86</v>
      </c>
      <c r="AV2107" s="13" t="s">
        <v>86</v>
      </c>
      <c r="AW2107" s="13" t="s">
        <v>5</v>
      </c>
      <c r="AX2107" s="13" t="s">
        <v>76</v>
      </c>
      <c r="AY2107" s="151" t="s">
        <v>136</v>
      </c>
    </row>
    <row r="2108" spans="2:65" s="14" customFormat="1">
      <c r="B2108" s="156"/>
      <c r="D2108" s="145" t="s">
        <v>146</v>
      </c>
      <c r="E2108" s="157" t="s">
        <v>1</v>
      </c>
      <c r="F2108" s="158" t="s">
        <v>158</v>
      </c>
      <c r="H2108" s="159">
        <v>1</v>
      </c>
      <c r="M2108" s="156"/>
      <c r="N2108" s="160"/>
      <c r="X2108" s="161"/>
      <c r="AT2108" s="157" t="s">
        <v>146</v>
      </c>
      <c r="AU2108" s="157" t="s">
        <v>86</v>
      </c>
      <c r="AV2108" s="14" t="s">
        <v>144</v>
      </c>
      <c r="AW2108" s="14" t="s">
        <v>5</v>
      </c>
      <c r="AX2108" s="14" t="s">
        <v>84</v>
      </c>
      <c r="AY2108" s="157" t="s">
        <v>136</v>
      </c>
    </row>
    <row r="2109" spans="2:65" s="1" customFormat="1" ht="66.75" customHeight="1">
      <c r="B2109" s="29"/>
      <c r="C2109" s="131" t="s">
        <v>1228</v>
      </c>
      <c r="D2109" s="131" t="s">
        <v>139</v>
      </c>
      <c r="E2109" s="132" t="s">
        <v>1229</v>
      </c>
      <c r="F2109" s="133" t="s">
        <v>1230</v>
      </c>
      <c r="G2109" s="134" t="s">
        <v>352</v>
      </c>
      <c r="H2109" s="135">
        <v>1</v>
      </c>
      <c r="I2109" s="136">
        <v>0</v>
      </c>
      <c r="J2109" s="136">
        <v>0</v>
      </c>
      <c r="K2109" s="136">
        <f>ROUND(P2109*H2109,2)</f>
        <v>0</v>
      </c>
      <c r="L2109" s="133" t="s">
        <v>1</v>
      </c>
      <c r="M2109" s="29"/>
      <c r="N2109" s="137" t="s">
        <v>1</v>
      </c>
      <c r="O2109" s="138" t="s">
        <v>39</v>
      </c>
      <c r="P2109" s="139">
        <f>I2109+J2109</f>
        <v>0</v>
      </c>
      <c r="Q2109" s="139">
        <f>ROUND(I2109*H2109,2)</f>
        <v>0</v>
      </c>
      <c r="R2109" s="139">
        <f>ROUND(J2109*H2109,2)</f>
        <v>0</v>
      </c>
      <c r="S2109" s="140">
        <v>0</v>
      </c>
      <c r="T2109" s="140">
        <f>S2109*H2109</f>
        <v>0</v>
      </c>
      <c r="U2109" s="140">
        <v>0</v>
      </c>
      <c r="V2109" s="140">
        <f>U2109*H2109</f>
        <v>0</v>
      </c>
      <c r="W2109" s="140">
        <v>0</v>
      </c>
      <c r="X2109" s="141">
        <f>W2109*H2109</f>
        <v>0</v>
      </c>
      <c r="AR2109" s="142" t="s">
        <v>332</v>
      </c>
      <c r="AT2109" s="142" t="s">
        <v>139</v>
      </c>
      <c r="AU2109" s="142" t="s">
        <v>86</v>
      </c>
      <c r="AY2109" s="17" t="s">
        <v>136</v>
      </c>
      <c r="BE2109" s="143">
        <f>IF(O2109="základní",K2109,0)</f>
        <v>0</v>
      </c>
      <c r="BF2109" s="143">
        <f>IF(O2109="snížená",K2109,0)</f>
        <v>0</v>
      </c>
      <c r="BG2109" s="143">
        <f>IF(O2109="zákl. přenesená",K2109,0)</f>
        <v>0</v>
      </c>
      <c r="BH2109" s="143">
        <f>IF(O2109="sníž. přenesená",K2109,0)</f>
        <v>0</v>
      </c>
      <c r="BI2109" s="143">
        <f>IF(O2109="nulová",K2109,0)</f>
        <v>0</v>
      </c>
      <c r="BJ2109" s="17" t="s">
        <v>84</v>
      </c>
      <c r="BK2109" s="143">
        <f>ROUND(P2109*H2109,2)</f>
        <v>0</v>
      </c>
      <c r="BL2109" s="17" t="s">
        <v>332</v>
      </c>
      <c r="BM2109" s="142" t="s">
        <v>1231</v>
      </c>
    </row>
    <row r="2110" spans="2:65" s="12" customFormat="1" ht="22.5">
      <c r="B2110" s="144"/>
      <c r="D2110" s="145" t="s">
        <v>146</v>
      </c>
      <c r="E2110" s="146" t="s">
        <v>1</v>
      </c>
      <c r="F2110" s="147" t="s">
        <v>1211</v>
      </c>
      <c r="H2110" s="146" t="s">
        <v>1</v>
      </c>
      <c r="M2110" s="144"/>
      <c r="N2110" s="148"/>
      <c r="X2110" s="149"/>
      <c r="AT2110" s="146" t="s">
        <v>146</v>
      </c>
      <c r="AU2110" s="146" t="s">
        <v>86</v>
      </c>
      <c r="AV2110" s="12" t="s">
        <v>84</v>
      </c>
      <c r="AW2110" s="12" t="s">
        <v>5</v>
      </c>
      <c r="AX2110" s="12" t="s">
        <v>76</v>
      </c>
      <c r="AY2110" s="146" t="s">
        <v>136</v>
      </c>
    </row>
    <row r="2111" spans="2:65" s="12" customFormat="1">
      <c r="B2111" s="144"/>
      <c r="D2111" s="145" t="s">
        <v>146</v>
      </c>
      <c r="E2111" s="146" t="s">
        <v>1</v>
      </c>
      <c r="F2111" s="147" t="s">
        <v>1232</v>
      </c>
      <c r="H2111" s="146" t="s">
        <v>1</v>
      </c>
      <c r="M2111" s="144"/>
      <c r="N2111" s="148"/>
      <c r="X2111" s="149"/>
      <c r="AT2111" s="146" t="s">
        <v>146</v>
      </c>
      <c r="AU2111" s="146" t="s">
        <v>86</v>
      </c>
      <c r="AV2111" s="12" t="s">
        <v>84</v>
      </c>
      <c r="AW2111" s="12" t="s">
        <v>5</v>
      </c>
      <c r="AX2111" s="12" t="s">
        <v>76</v>
      </c>
      <c r="AY2111" s="146" t="s">
        <v>136</v>
      </c>
    </row>
    <row r="2112" spans="2:65" s="13" customFormat="1">
      <c r="B2112" s="150"/>
      <c r="D2112" s="145" t="s">
        <v>146</v>
      </c>
      <c r="E2112" s="151" t="s">
        <v>1</v>
      </c>
      <c r="F2112" s="152" t="s">
        <v>84</v>
      </c>
      <c r="H2112" s="153">
        <v>1</v>
      </c>
      <c r="M2112" s="150"/>
      <c r="N2112" s="154"/>
      <c r="X2112" s="155"/>
      <c r="AT2112" s="151" t="s">
        <v>146</v>
      </c>
      <c r="AU2112" s="151" t="s">
        <v>86</v>
      </c>
      <c r="AV2112" s="13" t="s">
        <v>86</v>
      </c>
      <c r="AW2112" s="13" t="s">
        <v>5</v>
      </c>
      <c r="AX2112" s="13" t="s">
        <v>76</v>
      </c>
      <c r="AY2112" s="151" t="s">
        <v>136</v>
      </c>
    </row>
    <row r="2113" spans="2:65" s="14" customFormat="1">
      <c r="B2113" s="156"/>
      <c r="D2113" s="145" t="s">
        <v>146</v>
      </c>
      <c r="E2113" s="157" t="s">
        <v>1</v>
      </c>
      <c r="F2113" s="158" t="s">
        <v>158</v>
      </c>
      <c r="H2113" s="159">
        <v>1</v>
      </c>
      <c r="M2113" s="156"/>
      <c r="N2113" s="160"/>
      <c r="X2113" s="161"/>
      <c r="AT2113" s="157" t="s">
        <v>146</v>
      </c>
      <c r="AU2113" s="157" t="s">
        <v>86</v>
      </c>
      <c r="AV2113" s="14" t="s">
        <v>144</v>
      </c>
      <c r="AW2113" s="14" t="s">
        <v>5</v>
      </c>
      <c r="AX2113" s="14" t="s">
        <v>84</v>
      </c>
      <c r="AY2113" s="157" t="s">
        <v>136</v>
      </c>
    </row>
    <row r="2114" spans="2:65" s="1" customFormat="1" ht="66.75" customHeight="1">
      <c r="B2114" s="29"/>
      <c r="C2114" s="131" t="s">
        <v>1233</v>
      </c>
      <c r="D2114" s="131" t="s">
        <v>139</v>
      </c>
      <c r="E2114" s="132" t="s">
        <v>1234</v>
      </c>
      <c r="F2114" s="133" t="s">
        <v>1235</v>
      </c>
      <c r="G2114" s="134" t="s">
        <v>352</v>
      </c>
      <c r="H2114" s="135">
        <v>1</v>
      </c>
      <c r="I2114" s="136">
        <v>0</v>
      </c>
      <c r="J2114" s="136">
        <v>0</v>
      </c>
      <c r="K2114" s="136">
        <f>ROUND(P2114*H2114,2)</f>
        <v>0</v>
      </c>
      <c r="L2114" s="133" t="s">
        <v>1</v>
      </c>
      <c r="M2114" s="29"/>
      <c r="N2114" s="137" t="s">
        <v>1</v>
      </c>
      <c r="O2114" s="138" t="s">
        <v>39</v>
      </c>
      <c r="P2114" s="139">
        <f>I2114+J2114</f>
        <v>0</v>
      </c>
      <c r="Q2114" s="139">
        <f>ROUND(I2114*H2114,2)</f>
        <v>0</v>
      </c>
      <c r="R2114" s="139">
        <f>ROUND(J2114*H2114,2)</f>
        <v>0</v>
      </c>
      <c r="S2114" s="140">
        <v>0</v>
      </c>
      <c r="T2114" s="140">
        <f>S2114*H2114</f>
        <v>0</v>
      </c>
      <c r="U2114" s="140">
        <v>0</v>
      </c>
      <c r="V2114" s="140">
        <f>U2114*H2114</f>
        <v>0</v>
      </c>
      <c r="W2114" s="140">
        <v>0</v>
      </c>
      <c r="X2114" s="141">
        <f>W2114*H2114</f>
        <v>0</v>
      </c>
      <c r="AR2114" s="142" t="s">
        <v>332</v>
      </c>
      <c r="AT2114" s="142" t="s">
        <v>139</v>
      </c>
      <c r="AU2114" s="142" t="s">
        <v>86</v>
      </c>
      <c r="AY2114" s="17" t="s">
        <v>136</v>
      </c>
      <c r="BE2114" s="143">
        <f>IF(O2114="základní",K2114,0)</f>
        <v>0</v>
      </c>
      <c r="BF2114" s="143">
        <f>IF(O2114="snížená",K2114,0)</f>
        <v>0</v>
      </c>
      <c r="BG2114" s="143">
        <f>IF(O2114="zákl. přenesená",K2114,0)</f>
        <v>0</v>
      </c>
      <c r="BH2114" s="143">
        <f>IF(O2114="sníž. přenesená",K2114,0)</f>
        <v>0</v>
      </c>
      <c r="BI2114" s="143">
        <f>IF(O2114="nulová",K2114,0)</f>
        <v>0</v>
      </c>
      <c r="BJ2114" s="17" t="s">
        <v>84</v>
      </c>
      <c r="BK2114" s="143">
        <f>ROUND(P2114*H2114,2)</f>
        <v>0</v>
      </c>
      <c r="BL2114" s="17" t="s">
        <v>332</v>
      </c>
      <c r="BM2114" s="142" t="s">
        <v>1236</v>
      </c>
    </row>
    <row r="2115" spans="2:65" s="12" customFormat="1" ht="22.5">
      <c r="B2115" s="144"/>
      <c r="D2115" s="145" t="s">
        <v>146</v>
      </c>
      <c r="E2115" s="146" t="s">
        <v>1</v>
      </c>
      <c r="F2115" s="147" t="s">
        <v>1211</v>
      </c>
      <c r="H2115" s="146" t="s">
        <v>1</v>
      </c>
      <c r="M2115" s="144"/>
      <c r="N2115" s="148"/>
      <c r="X2115" s="149"/>
      <c r="AT2115" s="146" t="s">
        <v>146</v>
      </c>
      <c r="AU2115" s="146" t="s">
        <v>86</v>
      </c>
      <c r="AV2115" s="12" t="s">
        <v>84</v>
      </c>
      <c r="AW2115" s="12" t="s">
        <v>5</v>
      </c>
      <c r="AX2115" s="12" t="s">
        <v>76</v>
      </c>
      <c r="AY2115" s="146" t="s">
        <v>136</v>
      </c>
    </row>
    <row r="2116" spans="2:65" s="12" customFormat="1">
      <c r="B2116" s="144"/>
      <c r="D2116" s="145" t="s">
        <v>146</v>
      </c>
      <c r="E2116" s="146" t="s">
        <v>1</v>
      </c>
      <c r="F2116" s="147" t="s">
        <v>1237</v>
      </c>
      <c r="H2116" s="146" t="s">
        <v>1</v>
      </c>
      <c r="M2116" s="144"/>
      <c r="N2116" s="148"/>
      <c r="X2116" s="149"/>
      <c r="AT2116" s="146" t="s">
        <v>146</v>
      </c>
      <c r="AU2116" s="146" t="s">
        <v>86</v>
      </c>
      <c r="AV2116" s="12" t="s">
        <v>84</v>
      </c>
      <c r="AW2116" s="12" t="s">
        <v>5</v>
      </c>
      <c r="AX2116" s="12" t="s">
        <v>76</v>
      </c>
      <c r="AY2116" s="146" t="s">
        <v>136</v>
      </c>
    </row>
    <row r="2117" spans="2:65" s="13" customFormat="1">
      <c r="B2117" s="150"/>
      <c r="D2117" s="145" t="s">
        <v>146</v>
      </c>
      <c r="E2117" s="151" t="s">
        <v>1</v>
      </c>
      <c r="F2117" s="152" t="s">
        <v>84</v>
      </c>
      <c r="H2117" s="153">
        <v>1</v>
      </c>
      <c r="M2117" s="150"/>
      <c r="N2117" s="154"/>
      <c r="X2117" s="155"/>
      <c r="AT2117" s="151" t="s">
        <v>146</v>
      </c>
      <c r="AU2117" s="151" t="s">
        <v>86</v>
      </c>
      <c r="AV2117" s="13" t="s">
        <v>86</v>
      </c>
      <c r="AW2117" s="13" t="s">
        <v>5</v>
      </c>
      <c r="AX2117" s="13" t="s">
        <v>76</v>
      </c>
      <c r="AY2117" s="151" t="s">
        <v>136</v>
      </c>
    </row>
    <row r="2118" spans="2:65" s="14" customFormat="1">
      <c r="B2118" s="156"/>
      <c r="D2118" s="145" t="s">
        <v>146</v>
      </c>
      <c r="E2118" s="157" t="s">
        <v>1</v>
      </c>
      <c r="F2118" s="158" t="s">
        <v>158</v>
      </c>
      <c r="H2118" s="159">
        <v>1</v>
      </c>
      <c r="M2118" s="156"/>
      <c r="N2118" s="160"/>
      <c r="X2118" s="161"/>
      <c r="AT2118" s="157" t="s">
        <v>146</v>
      </c>
      <c r="AU2118" s="157" t="s">
        <v>86</v>
      </c>
      <c r="AV2118" s="14" t="s">
        <v>144</v>
      </c>
      <c r="AW2118" s="14" t="s">
        <v>5</v>
      </c>
      <c r="AX2118" s="14" t="s">
        <v>84</v>
      </c>
      <c r="AY2118" s="157" t="s">
        <v>136</v>
      </c>
    </row>
    <row r="2119" spans="2:65" s="1" customFormat="1" ht="66.75" customHeight="1">
      <c r="B2119" s="29"/>
      <c r="C2119" s="131" t="s">
        <v>1238</v>
      </c>
      <c r="D2119" s="131" t="s">
        <v>139</v>
      </c>
      <c r="E2119" s="132" t="s">
        <v>1239</v>
      </c>
      <c r="F2119" s="133" t="s">
        <v>1240</v>
      </c>
      <c r="G2119" s="134" t="s">
        <v>352</v>
      </c>
      <c r="H2119" s="135">
        <v>1</v>
      </c>
      <c r="I2119" s="136">
        <v>0</v>
      </c>
      <c r="J2119" s="136">
        <v>0</v>
      </c>
      <c r="K2119" s="136">
        <f>ROUND(P2119*H2119,2)</f>
        <v>0</v>
      </c>
      <c r="L2119" s="133" t="s">
        <v>1</v>
      </c>
      <c r="M2119" s="29"/>
      <c r="N2119" s="137" t="s">
        <v>1</v>
      </c>
      <c r="O2119" s="138" t="s">
        <v>39</v>
      </c>
      <c r="P2119" s="139">
        <f>I2119+J2119</f>
        <v>0</v>
      </c>
      <c r="Q2119" s="139">
        <f>ROUND(I2119*H2119,2)</f>
        <v>0</v>
      </c>
      <c r="R2119" s="139">
        <f>ROUND(J2119*H2119,2)</f>
        <v>0</v>
      </c>
      <c r="S2119" s="140">
        <v>0</v>
      </c>
      <c r="T2119" s="140">
        <f>S2119*H2119</f>
        <v>0</v>
      </c>
      <c r="U2119" s="140">
        <v>0</v>
      </c>
      <c r="V2119" s="140">
        <f>U2119*H2119</f>
        <v>0</v>
      </c>
      <c r="W2119" s="140">
        <v>0</v>
      </c>
      <c r="X2119" s="141">
        <f>W2119*H2119</f>
        <v>0</v>
      </c>
      <c r="AR2119" s="142" t="s">
        <v>332</v>
      </c>
      <c r="AT2119" s="142" t="s">
        <v>139</v>
      </c>
      <c r="AU2119" s="142" t="s">
        <v>86</v>
      </c>
      <c r="AY2119" s="17" t="s">
        <v>136</v>
      </c>
      <c r="BE2119" s="143">
        <f>IF(O2119="základní",K2119,0)</f>
        <v>0</v>
      </c>
      <c r="BF2119" s="143">
        <f>IF(O2119="snížená",K2119,0)</f>
        <v>0</v>
      </c>
      <c r="BG2119" s="143">
        <f>IF(O2119="zákl. přenesená",K2119,0)</f>
        <v>0</v>
      </c>
      <c r="BH2119" s="143">
        <f>IF(O2119="sníž. přenesená",K2119,0)</f>
        <v>0</v>
      </c>
      <c r="BI2119" s="143">
        <f>IF(O2119="nulová",K2119,0)</f>
        <v>0</v>
      </c>
      <c r="BJ2119" s="17" t="s">
        <v>84</v>
      </c>
      <c r="BK2119" s="143">
        <f>ROUND(P2119*H2119,2)</f>
        <v>0</v>
      </c>
      <c r="BL2119" s="17" t="s">
        <v>332</v>
      </c>
      <c r="BM2119" s="142" t="s">
        <v>1241</v>
      </c>
    </row>
    <row r="2120" spans="2:65" s="12" customFormat="1" ht="22.5">
      <c r="B2120" s="144"/>
      <c r="D2120" s="145" t="s">
        <v>146</v>
      </c>
      <c r="E2120" s="146" t="s">
        <v>1</v>
      </c>
      <c r="F2120" s="147" t="s">
        <v>1211</v>
      </c>
      <c r="H2120" s="146" t="s">
        <v>1</v>
      </c>
      <c r="M2120" s="144"/>
      <c r="N2120" s="148"/>
      <c r="X2120" s="149"/>
      <c r="AT2120" s="146" t="s">
        <v>146</v>
      </c>
      <c r="AU2120" s="146" t="s">
        <v>86</v>
      </c>
      <c r="AV2120" s="12" t="s">
        <v>84</v>
      </c>
      <c r="AW2120" s="12" t="s">
        <v>5</v>
      </c>
      <c r="AX2120" s="12" t="s">
        <v>76</v>
      </c>
      <c r="AY2120" s="146" t="s">
        <v>136</v>
      </c>
    </row>
    <row r="2121" spans="2:65" s="12" customFormat="1">
      <c r="B2121" s="144"/>
      <c r="D2121" s="145" t="s">
        <v>146</v>
      </c>
      <c r="E2121" s="146" t="s">
        <v>1</v>
      </c>
      <c r="F2121" s="147" t="s">
        <v>1242</v>
      </c>
      <c r="H2121" s="146" t="s">
        <v>1</v>
      </c>
      <c r="M2121" s="144"/>
      <c r="N2121" s="148"/>
      <c r="X2121" s="149"/>
      <c r="AT2121" s="146" t="s">
        <v>146</v>
      </c>
      <c r="AU2121" s="146" t="s">
        <v>86</v>
      </c>
      <c r="AV2121" s="12" t="s">
        <v>84</v>
      </c>
      <c r="AW2121" s="12" t="s">
        <v>5</v>
      </c>
      <c r="AX2121" s="12" t="s">
        <v>76</v>
      </c>
      <c r="AY2121" s="146" t="s">
        <v>136</v>
      </c>
    </row>
    <row r="2122" spans="2:65" s="13" customFormat="1">
      <c r="B2122" s="150"/>
      <c r="D2122" s="145" t="s">
        <v>146</v>
      </c>
      <c r="E2122" s="151" t="s">
        <v>1</v>
      </c>
      <c r="F2122" s="152" t="s">
        <v>84</v>
      </c>
      <c r="H2122" s="153">
        <v>1</v>
      </c>
      <c r="M2122" s="150"/>
      <c r="N2122" s="154"/>
      <c r="X2122" s="155"/>
      <c r="AT2122" s="151" t="s">
        <v>146</v>
      </c>
      <c r="AU2122" s="151" t="s">
        <v>86</v>
      </c>
      <c r="AV2122" s="13" t="s">
        <v>86</v>
      </c>
      <c r="AW2122" s="13" t="s">
        <v>5</v>
      </c>
      <c r="AX2122" s="13" t="s">
        <v>76</v>
      </c>
      <c r="AY2122" s="151" t="s">
        <v>136</v>
      </c>
    </row>
    <row r="2123" spans="2:65" s="14" customFormat="1">
      <c r="B2123" s="156"/>
      <c r="D2123" s="145" t="s">
        <v>146</v>
      </c>
      <c r="E2123" s="157" t="s">
        <v>1</v>
      </c>
      <c r="F2123" s="158" t="s">
        <v>158</v>
      </c>
      <c r="H2123" s="159">
        <v>1</v>
      </c>
      <c r="M2123" s="156"/>
      <c r="N2123" s="160"/>
      <c r="X2123" s="161"/>
      <c r="AT2123" s="157" t="s">
        <v>146</v>
      </c>
      <c r="AU2123" s="157" t="s">
        <v>86</v>
      </c>
      <c r="AV2123" s="14" t="s">
        <v>144</v>
      </c>
      <c r="AW2123" s="14" t="s">
        <v>5</v>
      </c>
      <c r="AX2123" s="14" t="s">
        <v>84</v>
      </c>
      <c r="AY2123" s="157" t="s">
        <v>136</v>
      </c>
    </row>
    <row r="2124" spans="2:65" s="1" customFormat="1" ht="66.75" customHeight="1">
      <c r="B2124" s="29"/>
      <c r="C2124" s="131" t="s">
        <v>1243</v>
      </c>
      <c r="D2124" s="131" t="s">
        <v>139</v>
      </c>
      <c r="E2124" s="132" t="s">
        <v>1244</v>
      </c>
      <c r="F2124" s="133" t="s">
        <v>1245</v>
      </c>
      <c r="G2124" s="134" t="s">
        <v>352</v>
      </c>
      <c r="H2124" s="135">
        <v>1</v>
      </c>
      <c r="I2124" s="136">
        <v>0</v>
      </c>
      <c r="J2124" s="136">
        <v>0</v>
      </c>
      <c r="K2124" s="136">
        <f>ROUND(P2124*H2124,2)</f>
        <v>0</v>
      </c>
      <c r="L2124" s="133" t="s">
        <v>1</v>
      </c>
      <c r="M2124" s="29"/>
      <c r="N2124" s="137" t="s">
        <v>1</v>
      </c>
      <c r="O2124" s="138" t="s">
        <v>39</v>
      </c>
      <c r="P2124" s="139">
        <f>I2124+J2124</f>
        <v>0</v>
      </c>
      <c r="Q2124" s="139">
        <f>ROUND(I2124*H2124,2)</f>
        <v>0</v>
      </c>
      <c r="R2124" s="139">
        <f>ROUND(J2124*H2124,2)</f>
        <v>0</v>
      </c>
      <c r="S2124" s="140">
        <v>0</v>
      </c>
      <c r="T2124" s="140">
        <f>S2124*H2124</f>
        <v>0</v>
      </c>
      <c r="U2124" s="140">
        <v>0</v>
      </c>
      <c r="V2124" s="140">
        <f>U2124*H2124</f>
        <v>0</v>
      </c>
      <c r="W2124" s="140">
        <v>0</v>
      </c>
      <c r="X2124" s="141">
        <f>W2124*H2124</f>
        <v>0</v>
      </c>
      <c r="AR2124" s="142" t="s">
        <v>332</v>
      </c>
      <c r="AT2124" s="142" t="s">
        <v>139</v>
      </c>
      <c r="AU2124" s="142" t="s">
        <v>86</v>
      </c>
      <c r="AY2124" s="17" t="s">
        <v>136</v>
      </c>
      <c r="BE2124" s="143">
        <f>IF(O2124="základní",K2124,0)</f>
        <v>0</v>
      </c>
      <c r="BF2124" s="143">
        <f>IF(O2124="snížená",K2124,0)</f>
        <v>0</v>
      </c>
      <c r="BG2124" s="143">
        <f>IF(O2124="zákl. přenesená",K2124,0)</f>
        <v>0</v>
      </c>
      <c r="BH2124" s="143">
        <f>IF(O2124="sníž. přenesená",K2124,0)</f>
        <v>0</v>
      </c>
      <c r="BI2124" s="143">
        <f>IF(O2124="nulová",K2124,0)</f>
        <v>0</v>
      </c>
      <c r="BJ2124" s="17" t="s">
        <v>84</v>
      </c>
      <c r="BK2124" s="143">
        <f>ROUND(P2124*H2124,2)</f>
        <v>0</v>
      </c>
      <c r="BL2124" s="17" t="s">
        <v>332</v>
      </c>
      <c r="BM2124" s="142" t="s">
        <v>1246</v>
      </c>
    </row>
    <row r="2125" spans="2:65" s="12" customFormat="1" ht="22.5">
      <c r="B2125" s="144"/>
      <c r="D2125" s="145" t="s">
        <v>146</v>
      </c>
      <c r="E2125" s="146" t="s">
        <v>1</v>
      </c>
      <c r="F2125" s="147" t="s">
        <v>1211</v>
      </c>
      <c r="H2125" s="146" t="s">
        <v>1</v>
      </c>
      <c r="M2125" s="144"/>
      <c r="N2125" s="148"/>
      <c r="X2125" s="149"/>
      <c r="AT2125" s="146" t="s">
        <v>146</v>
      </c>
      <c r="AU2125" s="146" t="s">
        <v>86</v>
      </c>
      <c r="AV2125" s="12" t="s">
        <v>84</v>
      </c>
      <c r="AW2125" s="12" t="s">
        <v>5</v>
      </c>
      <c r="AX2125" s="12" t="s">
        <v>76</v>
      </c>
      <c r="AY2125" s="146" t="s">
        <v>136</v>
      </c>
    </row>
    <row r="2126" spans="2:65" s="12" customFormat="1">
      <c r="B2126" s="144"/>
      <c r="D2126" s="145" t="s">
        <v>146</v>
      </c>
      <c r="E2126" s="146" t="s">
        <v>1</v>
      </c>
      <c r="F2126" s="147" t="s">
        <v>1247</v>
      </c>
      <c r="H2126" s="146" t="s">
        <v>1</v>
      </c>
      <c r="M2126" s="144"/>
      <c r="N2126" s="148"/>
      <c r="X2126" s="149"/>
      <c r="AT2126" s="146" t="s">
        <v>146</v>
      </c>
      <c r="AU2126" s="146" t="s">
        <v>86</v>
      </c>
      <c r="AV2126" s="12" t="s">
        <v>84</v>
      </c>
      <c r="AW2126" s="12" t="s">
        <v>5</v>
      </c>
      <c r="AX2126" s="12" t="s">
        <v>76</v>
      </c>
      <c r="AY2126" s="146" t="s">
        <v>136</v>
      </c>
    </row>
    <row r="2127" spans="2:65" s="13" customFormat="1">
      <c r="B2127" s="150"/>
      <c r="D2127" s="145" t="s">
        <v>146</v>
      </c>
      <c r="E2127" s="151" t="s">
        <v>1</v>
      </c>
      <c r="F2127" s="152" t="s">
        <v>84</v>
      </c>
      <c r="H2127" s="153">
        <v>1</v>
      </c>
      <c r="M2127" s="150"/>
      <c r="N2127" s="154"/>
      <c r="X2127" s="155"/>
      <c r="AT2127" s="151" t="s">
        <v>146</v>
      </c>
      <c r="AU2127" s="151" t="s">
        <v>86</v>
      </c>
      <c r="AV2127" s="13" t="s">
        <v>86</v>
      </c>
      <c r="AW2127" s="13" t="s">
        <v>5</v>
      </c>
      <c r="AX2127" s="13" t="s">
        <v>76</v>
      </c>
      <c r="AY2127" s="151" t="s">
        <v>136</v>
      </c>
    </row>
    <row r="2128" spans="2:65" s="14" customFormat="1">
      <c r="B2128" s="156"/>
      <c r="D2128" s="145" t="s">
        <v>146</v>
      </c>
      <c r="E2128" s="157" t="s">
        <v>1</v>
      </c>
      <c r="F2128" s="158" t="s">
        <v>158</v>
      </c>
      <c r="H2128" s="159">
        <v>1</v>
      </c>
      <c r="M2128" s="156"/>
      <c r="N2128" s="160"/>
      <c r="X2128" s="161"/>
      <c r="AT2128" s="157" t="s">
        <v>146</v>
      </c>
      <c r="AU2128" s="157" t="s">
        <v>86</v>
      </c>
      <c r="AV2128" s="14" t="s">
        <v>144</v>
      </c>
      <c r="AW2128" s="14" t="s">
        <v>5</v>
      </c>
      <c r="AX2128" s="14" t="s">
        <v>84</v>
      </c>
      <c r="AY2128" s="157" t="s">
        <v>136</v>
      </c>
    </row>
    <row r="2129" spans="2:65" s="1" customFormat="1" ht="66.75" customHeight="1">
      <c r="B2129" s="29"/>
      <c r="C2129" s="131" t="s">
        <v>1248</v>
      </c>
      <c r="D2129" s="131" t="s">
        <v>139</v>
      </c>
      <c r="E2129" s="132" t="s">
        <v>1249</v>
      </c>
      <c r="F2129" s="133" t="s">
        <v>1250</v>
      </c>
      <c r="G2129" s="134" t="s">
        <v>352</v>
      </c>
      <c r="H2129" s="135">
        <v>1</v>
      </c>
      <c r="I2129" s="136">
        <v>0</v>
      </c>
      <c r="J2129" s="136">
        <v>0</v>
      </c>
      <c r="K2129" s="136">
        <f>ROUND(P2129*H2129,2)</f>
        <v>0</v>
      </c>
      <c r="L2129" s="133" t="s">
        <v>1</v>
      </c>
      <c r="M2129" s="29"/>
      <c r="N2129" s="137" t="s">
        <v>1</v>
      </c>
      <c r="O2129" s="138" t="s">
        <v>39</v>
      </c>
      <c r="P2129" s="139">
        <f>I2129+J2129</f>
        <v>0</v>
      </c>
      <c r="Q2129" s="139">
        <f>ROUND(I2129*H2129,2)</f>
        <v>0</v>
      </c>
      <c r="R2129" s="139">
        <f>ROUND(J2129*H2129,2)</f>
        <v>0</v>
      </c>
      <c r="S2129" s="140">
        <v>0</v>
      </c>
      <c r="T2129" s="140">
        <f>S2129*H2129</f>
        <v>0</v>
      </c>
      <c r="U2129" s="140">
        <v>0</v>
      </c>
      <c r="V2129" s="140">
        <f>U2129*H2129</f>
        <v>0</v>
      </c>
      <c r="W2129" s="140">
        <v>0</v>
      </c>
      <c r="X2129" s="141">
        <f>W2129*H2129</f>
        <v>0</v>
      </c>
      <c r="AR2129" s="142" t="s">
        <v>332</v>
      </c>
      <c r="AT2129" s="142" t="s">
        <v>139</v>
      </c>
      <c r="AU2129" s="142" t="s">
        <v>86</v>
      </c>
      <c r="AY2129" s="17" t="s">
        <v>136</v>
      </c>
      <c r="BE2129" s="143">
        <f>IF(O2129="základní",K2129,0)</f>
        <v>0</v>
      </c>
      <c r="BF2129" s="143">
        <f>IF(O2129="snížená",K2129,0)</f>
        <v>0</v>
      </c>
      <c r="BG2129" s="143">
        <f>IF(O2129="zákl. přenesená",K2129,0)</f>
        <v>0</v>
      </c>
      <c r="BH2129" s="143">
        <f>IF(O2129="sníž. přenesená",K2129,0)</f>
        <v>0</v>
      </c>
      <c r="BI2129" s="143">
        <f>IF(O2129="nulová",K2129,0)</f>
        <v>0</v>
      </c>
      <c r="BJ2129" s="17" t="s">
        <v>84</v>
      </c>
      <c r="BK2129" s="143">
        <f>ROUND(P2129*H2129,2)</f>
        <v>0</v>
      </c>
      <c r="BL2129" s="17" t="s">
        <v>332</v>
      </c>
      <c r="BM2129" s="142" t="s">
        <v>1251</v>
      </c>
    </row>
    <row r="2130" spans="2:65" s="12" customFormat="1" ht="22.5">
      <c r="B2130" s="144"/>
      <c r="D2130" s="145" t="s">
        <v>146</v>
      </c>
      <c r="E2130" s="146" t="s">
        <v>1</v>
      </c>
      <c r="F2130" s="147" t="s">
        <v>1211</v>
      </c>
      <c r="H2130" s="146" t="s">
        <v>1</v>
      </c>
      <c r="M2130" s="144"/>
      <c r="N2130" s="148"/>
      <c r="X2130" s="149"/>
      <c r="AT2130" s="146" t="s">
        <v>146</v>
      </c>
      <c r="AU2130" s="146" t="s">
        <v>86</v>
      </c>
      <c r="AV2130" s="12" t="s">
        <v>84</v>
      </c>
      <c r="AW2130" s="12" t="s">
        <v>5</v>
      </c>
      <c r="AX2130" s="12" t="s">
        <v>76</v>
      </c>
      <c r="AY2130" s="146" t="s">
        <v>136</v>
      </c>
    </row>
    <row r="2131" spans="2:65" s="12" customFormat="1">
      <c r="B2131" s="144"/>
      <c r="D2131" s="145" t="s">
        <v>146</v>
      </c>
      <c r="E2131" s="146" t="s">
        <v>1</v>
      </c>
      <c r="F2131" s="147" t="s">
        <v>1252</v>
      </c>
      <c r="H2131" s="146" t="s">
        <v>1</v>
      </c>
      <c r="M2131" s="144"/>
      <c r="N2131" s="148"/>
      <c r="X2131" s="149"/>
      <c r="AT2131" s="146" t="s">
        <v>146</v>
      </c>
      <c r="AU2131" s="146" t="s">
        <v>86</v>
      </c>
      <c r="AV2131" s="12" t="s">
        <v>84</v>
      </c>
      <c r="AW2131" s="12" t="s">
        <v>5</v>
      </c>
      <c r="AX2131" s="12" t="s">
        <v>76</v>
      </c>
      <c r="AY2131" s="146" t="s">
        <v>136</v>
      </c>
    </row>
    <row r="2132" spans="2:65" s="13" customFormat="1">
      <c r="B2132" s="150"/>
      <c r="D2132" s="145" t="s">
        <v>146</v>
      </c>
      <c r="E2132" s="151" t="s">
        <v>1</v>
      </c>
      <c r="F2132" s="152" t="s">
        <v>84</v>
      </c>
      <c r="H2132" s="153">
        <v>1</v>
      </c>
      <c r="M2132" s="150"/>
      <c r="N2132" s="154"/>
      <c r="X2132" s="155"/>
      <c r="AT2132" s="151" t="s">
        <v>146</v>
      </c>
      <c r="AU2132" s="151" t="s">
        <v>86</v>
      </c>
      <c r="AV2132" s="13" t="s">
        <v>86</v>
      </c>
      <c r="AW2132" s="13" t="s">
        <v>5</v>
      </c>
      <c r="AX2132" s="13" t="s">
        <v>76</v>
      </c>
      <c r="AY2132" s="151" t="s">
        <v>136</v>
      </c>
    </row>
    <row r="2133" spans="2:65" s="14" customFormat="1">
      <c r="B2133" s="156"/>
      <c r="D2133" s="145" t="s">
        <v>146</v>
      </c>
      <c r="E2133" s="157" t="s">
        <v>1</v>
      </c>
      <c r="F2133" s="158" t="s">
        <v>158</v>
      </c>
      <c r="H2133" s="159">
        <v>1</v>
      </c>
      <c r="M2133" s="156"/>
      <c r="N2133" s="160"/>
      <c r="X2133" s="161"/>
      <c r="AT2133" s="157" t="s">
        <v>146</v>
      </c>
      <c r="AU2133" s="157" t="s">
        <v>86</v>
      </c>
      <c r="AV2133" s="14" t="s">
        <v>144</v>
      </c>
      <c r="AW2133" s="14" t="s">
        <v>5</v>
      </c>
      <c r="AX2133" s="14" t="s">
        <v>84</v>
      </c>
      <c r="AY2133" s="157" t="s">
        <v>136</v>
      </c>
    </row>
    <row r="2134" spans="2:65" s="1" customFormat="1" ht="66.75" customHeight="1">
      <c r="B2134" s="29"/>
      <c r="C2134" s="131" t="s">
        <v>1253</v>
      </c>
      <c r="D2134" s="131" t="s">
        <v>139</v>
      </c>
      <c r="E2134" s="132" t="s">
        <v>1254</v>
      </c>
      <c r="F2134" s="133" t="s">
        <v>1255</v>
      </c>
      <c r="G2134" s="134" t="s">
        <v>352</v>
      </c>
      <c r="H2134" s="135">
        <v>1</v>
      </c>
      <c r="I2134" s="136">
        <v>0</v>
      </c>
      <c r="J2134" s="136">
        <v>0</v>
      </c>
      <c r="K2134" s="136">
        <f>ROUND(P2134*H2134,2)</f>
        <v>0</v>
      </c>
      <c r="L2134" s="133" t="s">
        <v>1</v>
      </c>
      <c r="M2134" s="29"/>
      <c r="N2134" s="137" t="s">
        <v>1</v>
      </c>
      <c r="O2134" s="138" t="s">
        <v>39</v>
      </c>
      <c r="P2134" s="139">
        <f>I2134+J2134</f>
        <v>0</v>
      </c>
      <c r="Q2134" s="139">
        <f>ROUND(I2134*H2134,2)</f>
        <v>0</v>
      </c>
      <c r="R2134" s="139">
        <f>ROUND(J2134*H2134,2)</f>
        <v>0</v>
      </c>
      <c r="S2134" s="140">
        <v>0</v>
      </c>
      <c r="T2134" s="140">
        <f>S2134*H2134</f>
        <v>0</v>
      </c>
      <c r="U2134" s="140">
        <v>0</v>
      </c>
      <c r="V2134" s="140">
        <f>U2134*H2134</f>
        <v>0</v>
      </c>
      <c r="W2134" s="140">
        <v>0</v>
      </c>
      <c r="X2134" s="141">
        <f>W2134*H2134</f>
        <v>0</v>
      </c>
      <c r="AR2134" s="142" t="s">
        <v>332</v>
      </c>
      <c r="AT2134" s="142" t="s">
        <v>139</v>
      </c>
      <c r="AU2134" s="142" t="s">
        <v>86</v>
      </c>
      <c r="AY2134" s="17" t="s">
        <v>136</v>
      </c>
      <c r="BE2134" s="143">
        <f>IF(O2134="základní",K2134,0)</f>
        <v>0</v>
      </c>
      <c r="BF2134" s="143">
        <f>IF(O2134="snížená",K2134,0)</f>
        <v>0</v>
      </c>
      <c r="BG2134" s="143">
        <f>IF(O2134="zákl. přenesená",K2134,0)</f>
        <v>0</v>
      </c>
      <c r="BH2134" s="143">
        <f>IF(O2134="sníž. přenesená",K2134,0)</f>
        <v>0</v>
      </c>
      <c r="BI2134" s="143">
        <f>IF(O2134="nulová",K2134,0)</f>
        <v>0</v>
      </c>
      <c r="BJ2134" s="17" t="s">
        <v>84</v>
      </c>
      <c r="BK2134" s="143">
        <f>ROUND(P2134*H2134,2)</f>
        <v>0</v>
      </c>
      <c r="BL2134" s="17" t="s">
        <v>332</v>
      </c>
      <c r="BM2134" s="142" t="s">
        <v>1256</v>
      </c>
    </row>
    <row r="2135" spans="2:65" s="12" customFormat="1" ht="22.5">
      <c r="B2135" s="144"/>
      <c r="D2135" s="145" t="s">
        <v>146</v>
      </c>
      <c r="E2135" s="146" t="s">
        <v>1</v>
      </c>
      <c r="F2135" s="147" t="s">
        <v>1211</v>
      </c>
      <c r="H2135" s="146" t="s">
        <v>1</v>
      </c>
      <c r="M2135" s="144"/>
      <c r="N2135" s="148"/>
      <c r="X2135" s="149"/>
      <c r="AT2135" s="146" t="s">
        <v>146</v>
      </c>
      <c r="AU2135" s="146" t="s">
        <v>86</v>
      </c>
      <c r="AV2135" s="12" t="s">
        <v>84</v>
      </c>
      <c r="AW2135" s="12" t="s">
        <v>5</v>
      </c>
      <c r="AX2135" s="12" t="s">
        <v>76</v>
      </c>
      <c r="AY2135" s="146" t="s">
        <v>136</v>
      </c>
    </row>
    <row r="2136" spans="2:65" s="12" customFormat="1">
      <c r="B2136" s="144"/>
      <c r="D2136" s="145" t="s">
        <v>146</v>
      </c>
      <c r="E2136" s="146" t="s">
        <v>1</v>
      </c>
      <c r="F2136" s="147" t="s">
        <v>1257</v>
      </c>
      <c r="H2136" s="146" t="s">
        <v>1</v>
      </c>
      <c r="M2136" s="144"/>
      <c r="N2136" s="148"/>
      <c r="X2136" s="149"/>
      <c r="AT2136" s="146" t="s">
        <v>146</v>
      </c>
      <c r="AU2136" s="146" t="s">
        <v>86</v>
      </c>
      <c r="AV2136" s="12" t="s">
        <v>84</v>
      </c>
      <c r="AW2136" s="12" t="s">
        <v>5</v>
      </c>
      <c r="AX2136" s="12" t="s">
        <v>76</v>
      </c>
      <c r="AY2136" s="146" t="s">
        <v>136</v>
      </c>
    </row>
    <row r="2137" spans="2:65" s="13" customFormat="1">
      <c r="B2137" s="150"/>
      <c r="D2137" s="145" t="s">
        <v>146</v>
      </c>
      <c r="E2137" s="151" t="s">
        <v>1</v>
      </c>
      <c r="F2137" s="152" t="s">
        <v>84</v>
      </c>
      <c r="H2137" s="153">
        <v>1</v>
      </c>
      <c r="M2137" s="150"/>
      <c r="N2137" s="154"/>
      <c r="X2137" s="155"/>
      <c r="AT2137" s="151" t="s">
        <v>146</v>
      </c>
      <c r="AU2137" s="151" t="s">
        <v>86</v>
      </c>
      <c r="AV2137" s="13" t="s">
        <v>86</v>
      </c>
      <c r="AW2137" s="13" t="s">
        <v>5</v>
      </c>
      <c r="AX2137" s="13" t="s">
        <v>76</v>
      </c>
      <c r="AY2137" s="151" t="s">
        <v>136</v>
      </c>
    </row>
    <row r="2138" spans="2:65" s="14" customFormat="1">
      <c r="B2138" s="156"/>
      <c r="D2138" s="145" t="s">
        <v>146</v>
      </c>
      <c r="E2138" s="157" t="s">
        <v>1</v>
      </c>
      <c r="F2138" s="158" t="s">
        <v>158</v>
      </c>
      <c r="H2138" s="159">
        <v>1</v>
      </c>
      <c r="M2138" s="156"/>
      <c r="N2138" s="160"/>
      <c r="X2138" s="161"/>
      <c r="AT2138" s="157" t="s">
        <v>146</v>
      </c>
      <c r="AU2138" s="157" t="s">
        <v>86</v>
      </c>
      <c r="AV2138" s="14" t="s">
        <v>144</v>
      </c>
      <c r="AW2138" s="14" t="s">
        <v>5</v>
      </c>
      <c r="AX2138" s="14" t="s">
        <v>84</v>
      </c>
      <c r="AY2138" s="157" t="s">
        <v>136</v>
      </c>
    </row>
    <row r="2139" spans="2:65" s="1" customFormat="1" ht="66.75" customHeight="1">
      <c r="B2139" s="29"/>
      <c r="C2139" s="131" t="s">
        <v>1258</v>
      </c>
      <c r="D2139" s="131" t="s">
        <v>139</v>
      </c>
      <c r="E2139" s="132" t="s">
        <v>1259</v>
      </c>
      <c r="F2139" s="133" t="s">
        <v>1260</v>
      </c>
      <c r="G2139" s="134" t="s">
        <v>352</v>
      </c>
      <c r="H2139" s="135">
        <v>1</v>
      </c>
      <c r="I2139" s="136">
        <v>0</v>
      </c>
      <c r="J2139" s="136">
        <v>0</v>
      </c>
      <c r="K2139" s="136">
        <f>ROUND(P2139*H2139,2)</f>
        <v>0</v>
      </c>
      <c r="L2139" s="133" t="s">
        <v>1</v>
      </c>
      <c r="M2139" s="29"/>
      <c r="N2139" s="137" t="s">
        <v>1</v>
      </c>
      <c r="O2139" s="138" t="s">
        <v>39</v>
      </c>
      <c r="P2139" s="139">
        <f>I2139+J2139</f>
        <v>0</v>
      </c>
      <c r="Q2139" s="139">
        <f>ROUND(I2139*H2139,2)</f>
        <v>0</v>
      </c>
      <c r="R2139" s="139">
        <f>ROUND(J2139*H2139,2)</f>
        <v>0</v>
      </c>
      <c r="S2139" s="140">
        <v>0</v>
      </c>
      <c r="T2139" s="140">
        <f>S2139*H2139</f>
        <v>0</v>
      </c>
      <c r="U2139" s="140">
        <v>0</v>
      </c>
      <c r="V2139" s="140">
        <f>U2139*H2139</f>
        <v>0</v>
      </c>
      <c r="W2139" s="140">
        <v>0</v>
      </c>
      <c r="X2139" s="141">
        <f>W2139*H2139</f>
        <v>0</v>
      </c>
      <c r="AR2139" s="142" t="s">
        <v>332</v>
      </c>
      <c r="AT2139" s="142" t="s">
        <v>139</v>
      </c>
      <c r="AU2139" s="142" t="s">
        <v>86</v>
      </c>
      <c r="AY2139" s="17" t="s">
        <v>136</v>
      </c>
      <c r="BE2139" s="143">
        <f>IF(O2139="základní",K2139,0)</f>
        <v>0</v>
      </c>
      <c r="BF2139" s="143">
        <f>IF(O2139="snížená",K2139,0)</f>
        <v>0</v>
      </c>
      <c r="BG2139" s="143">
        <f>IF(O2139="zákl. přenesená",K2139,0)</f>
        <v>0</v>
      </c>
      <c r="BH2139" s="143">
        <f>IF(O2139="sníž. přenesená",K2139,0)</f>
        <v>0</v>
      </c>
      <c r="BI2139" s="143">
        <f>IF(O2139="nulová",K2139,0)</f>
        <v>0</v>
      </c>
      <c r="BJ2139" s="17" t="s">
        <v>84</v>
      </c>
      <c r="BK2139" s="143">
        <f>ROUND(P2139*H2139,2)</f>
        <v>0</v>
      </c>
      <c r="BL2139" s="17" t="s">
        <v>332</v>
      </c>
      <c r="BM2139" s="142" t="s">
        <v>1261</v>
      </c>
    </row>
    <row r="2140" spans="2:65" s="12" customFormat="1" ht="22.5">
      <c r="B2140" s="144"/>
      <c r="D2140" s="145" t="s">
        <v>146</v>
      </c>
      <c r="E2140" s="146" t="s">
        <v>1</v>
      </c>
      <c r="F2140" s="147" t="s">
        <v>1211</v>
      </c>
      <c r="H2140" s="146" t="s">
        <v>1</v>
      </c>
      <c r="M2140" s="144"/>
      <c r="N2140" s="148"/>
      <c r="X2140" s="149"/>
      <c r="AT2140" s="146" t="s">
        <v>146</v>
      </c>
      <c r="AU2140" s="146" t="s">
        <v>86</v>
      </c>
      <c r="AV2140" s="12" t="s">
        <v>84</v>
      </c>
      <c r="AW2140" s="12" t="s">
        <v>5</v>
      </c>
      <c r="AX2140" s="12" t="s">
        <v>76</v>
      </c>
      <c r="AY2140" s="146" t="s">
        <v>136</v>
      </c>
    </row>
    <row r="2141" spans="2:65" s="12" customFormat="1">
      <c r="B2141" s="144"/>
      <c r="D2141" s="145" t="s">
        <v>146</v>
      </c>
      <c r="E2141" s="146" t="s">
        <v>1</v>
      </c>
      <c r="F2141" s="147" t="s">
        <v>1262</v>
      </c>
      <c r="H2141" s="146" t="s">
        <v>1</v>
      </c>
      <c r="M2141" s="144"/>
      <c r="N2141" s="148"/>
      <c r="X2141" s="149"/>
      <c r="AT2141" s="146" t="s">
        <v>146</v>
      </c>
      <c r="AU2141" s="146" t="s">
        <v>86</v>
      </c>
      <c r="AV2141" s="12" t="s">
        <v>84</v>
      </c>
      <c r="AW2141" s="12" t="s">
        <v>5</v>
      </c>
      <c r="AX2141" s="12" t="s">
        <v>76</v>
      </c>
      <c r="AY2141" s="146" t="s">
        <v>136</v>
      </c>
    </row>
    <row r="2142" spans="2:65" s="13" customFormat="1">
      <c r="B2142" s="150"/>
      <c r="D2142" s="145" t="s">
        <v>146</v>
      </c>
      <c r="E2142" s="151" t="s">
        <v>1</v>
      </c>
      <c r="F2142" s="152" t="s">
        <v>84</v>
      </c>
      <c r="H2142" s="153">
        <v>1</v>
      </c>
      <c r="M2142" s="150"/>
      <c r="N2142" s="154"/>
      <c r="X2142" s="155"/>
      <c r="AT2142" s="151" t="s">
        <v>146</v>
      </c>
      <c r="AU2142" s="151" t="s">
        <v>86</v>
      </c>
      <c r="AV2142" s="13" t="s">
        <v>86</v>
      </c>
      <c r="AW2142" s="13" t="s">
        <v>5</v>
      </c>
      <c r="AX2142" s="13" t="s">
        <v>76</v>
      </c>
      <c r="AY2142" s="151" t="s">
        <v>136</v>
      </c>
    </row>
    <row r="2143" spans="2:65" s="14" customFormat="1">
      <c r="B2143" s="156"/>
      <c r="D2143" s="145" t="s">
        <v>146</v>
      </c>
      <c r="E2143" s="157" t="s">
        <v>1</v>
      </c>
      <c r="F2143" s="158" t="s">
        <v>158</v>
      </c>
      <c r="H2143" s="159">
        <v>1</v>
      </c>
      <c r="M2143" s="156"/>
      <c r="N2143" s="160"/>
      <c r="X2143" s="161"/>
      <c r="AT2143" s="157" t="s">
        <v>146</v>
      </c>
      <c r="AU2143" s="157" t="s">
        <v>86</v>
      </c>
      <c r="AV2143" s="14" t="s">
        <v>144</v>
      </c>
      <c r="AW2143" s="14" t="s">
        <v>5</v>
      </c>
      <c r="AX2143" s="14" t="s">
        <v>84</v>
      </c>
      <c r="AY2143" s="157" t="s">
        <v>136</v>
      </c>
    </row>
    <row r="2144" spans="2:65" s="1" customFormat="1" ht="66.75" customHeight="1">
      <c r="B2144" s="29"/>
      <c r="C2144" s="131" t="s">
        <v>1263</v>
      </c>
      <c r="D2144" s="131" t="s">
        <v>139</v>
      </c>
      <c r="E2144" s="132" t="s">
        <v>1264</v>
      </c>
      <c r="F2144" s="133" t="s">
        <v>1265</v>
      </c>
      <c r="G2144" s="134" t="s">
        <v>352</v>
      </c>
      <c r="H2144" s="135">
        <v>1</v>
      </c>
      <c r="I2144" s="136">
        <v>0</v>
      </c>
      <c r="J2144" s="136">
        <v>0</v>
      </c>
      <c r="K2144" s="136">
        <f>ROUND(P2144*H2144,2)</f>
        <v>0</v>
      </c>
      <c r="L2144" s="133" t="s">
        <v>1</v>
      </c>
      <c r="M2144" s="29"/>
      <c r="N2144" s="137" t="s">
        <v>1</v>
      </c>
      <c r="O2144" s="138" t="s">
        <v>39</v>
      </c>
      <c r="P2144" s="139">
        <f>I2144+J2144</f>
        <v>0</v>
      </c>
      <c r="Q2144" s="139">
        <f>ROUND(I2144*H2144,2)</f>
        <v>0</v>
      </c>
      <c r="R2144" s="139">
        <f>ROUND(J2144*H2144,2)</f>
        <v>0</v>
      </c>
      <c r="S2144" s="140">
        <v>0</v>
      </c>
      <c r="T2144" s="140">
        <f>S2144*H2144</f>
        <v>0</v>
      </c>
      <c r="U2144" s="140">
        <v>0</v>
      </c>
      <c r="V2144" s="140">
        <f>U2144*H2144</f>
        <v>0</v>
      </c>
      <c r="W2144" s="140">
        <v>0</v>
      </c>
      <c r="X2144" s="141">
        <f>W2144*H2144</f>
        <v>0</v>
      </c>
      <c r="AR2144" s="142" t="s">
        <v>332</v>
      </c>
      <c r="AT2144" s="142" t="s">
        <v>139</v>
      </c>
      <c r="AU2144" s="142" t="s">
        <v>86</v>
      </c>
      <c r="AY2144" s="17" t="s">
        <v>136</v>
      </c>
      <c r="BE2144" s="143">
        <f>IF(O2144="základní",K2144,0)</f>
        <v>0</v>
      </c>
      <c r="BF2144" s="143">
        <f>IF(O2144="snížená",K2144,0)</f>
        <v>0</v>
      </c>
      <c r="BG2144" s="143">
        <f>IF(O2144="zákl. přenesená",K2144,0)</f>
        <v>0</v>
      </c>
      <c r="BH2144" s="143">
        <f>IF(O2144="sníž. přenesená",K2144,0)</f>
        <v>0</v>
      </c>
      <c r="BI2144" s="143">
        <f>IF(O2144="nulová",K2144,0)</f>
        <v>0</v>
      </c>
      <c r="BJ2144" s="17" t="s">
        <v>84</v>
      </c>
      <c r="BK2144" s="143">
        <f>ROUND(P2144*H2144,2)</f>
        <v>0</v>
      </c>
      <c r="BL2144" s="17" t="s">
        <v>332</v>
      </c>
      <c r="BM2144" s="142" t="s">
        <v>1266</v>
      </c>
    </row>
    <row r="2145" spans="2:65" s="12" customFormat="1" ht="22.5">
      <c r="B2145" s="144"/>
      <c r="D2145" s="145" t="s">
        <v>146</v>
      </c>
      <c r="E2145" s="146" t="s">
        <v>1</v>
      </c>
      <c r="F2145" s="147" t="s">
        <v>1211</v>
      </c>
      <c r="H2145" s="146" t="s">
        <v>1</v>
      </c>
      <c r="M2145" s="144"/>
      <c r="N2145" s="148"/>
      <c r="X2145" s="149"/>
      <c r="AT2145" s="146" t="s">
        <v>146</v>
      </c>
      <c r="AU2145" s="146" t="s">
        <v>86</v>
      </c>
      <c r="AV2145" s="12" t="s">
        <v>84</v>
      </c>
      <c r="AW2145" s="12" t="s">
        <v>5</v>
      </c>
      <c r="AX2145" s="12" t="s">
        <v>76</v>
      </c>
      <c r="AY2145" s="146" t="s">
        <v>136</v>
      </c>
    </row>
    <row r="2146" spans="2:65" s="12" customFormat="1">
      <c r="B2146" s="144"/>
      <c r="D2146" s="145" t="s">
        <v>146</v>
      </c>
      <c r="E2146" s="146" t="s">
        <v>1</v>
      </c>
      <c r="F2146" s="147" t="s">
        <v>1267</v>
      </c>
      <c r="H2146" s="146" t="s">
        <v>1</v>
      </c>
      <c r="M2146" s="144"/>
      <c r="N2146" s="148"/>
      <c r="X2146" s="149"/>
      <c r="AT2146" s="146" t="s">
        <v>146</v>
      </c>
      <c r="AU2146" s="146" t="s">
        <v>86</v>
      </c>
      <c r="AV2146" s="12" t="s">
        <v>84</v>
      </c>
      <c r="AW2146" s="12" t="s">
        <v>5</v>
      </c>
      <c r="AX2146" s="12" t="s">
        <v>76</v>
      </c>
      <c r="AY2146" s="146" t="s">
        <v>136</v>
      </c>
    </row>
    <row r="2147" spans="2:65" s="13" customFormat="1">
      <c r="B2147" s="150"/>
      <c r="D2147" s="145" t="s">
        <v>146</v>
      </c>
      <c r="E2147" s="151" t="s">
        <v>1</v>
      </c>
      <c r="F2147" s="152" t="s">
        <v>84</v>
      </c>
      <c r="H2147" s="153">
        <v>1</v>
      </c>
      <c r="M2147" s="150"/>
      <c r="N2147" s="154"/>
      <c r="X2147" s="155"/>
      <c r="AT2147" s="151" t="s">
        <v>146</v>
      </c>
      <c r="AU2147" s="151" t="s">
        <v>86</v>
      </c>
      <c r="AV2147" s="13" t="s">
        <v>86</v>
      </c>
      <c r="AW2147" s="13" t="s">
        <v>5</v>
      </c>
      <c r="AX2147" s="13" t="s">
        <v>76</v>
      </c>
      <c r="AY2147" s="151" t="s">
        <v>136</v>
      </c>
    </row>
    <row r="2148" spans="2:65" s="14" customFormat="1">
      <c r="B2148" s="156"/>
      <c r="D2148" s="145" t="s">
        <v>146</v>
      </c>
      <c r="E2148" s="157" t="s">
        <v>1</v>
      </c>
      <c r="F2148" s="158" t="s">
        <v>158</v>
      </c>
      <c r="H2148" s="159">
        <v>1</v>
      </c>
      <c r="M2148" s="156"/>
      <c r="N2148" s="160"/>
      <c r="X2148" s="161"/>
      <c r="AT2148" s="157" t="s">
        <v>146</v>
      </c>
      <c r="AU2148" s="157" t="s">
        <v>86</v>
      </c>
      <c r="AV2148" s="14" t="s">
        <v>144</v>
      </c>
      <c r="AW2148" s="14" t="s">
        <v>5</v>
      </c>
      <c r="AX2148" s="14" t="s">
        <v>84</v>
      </c>
      <c r="AY2148" s="157" t="s">
        <v>136</v>
      </c>
    </row>
    <row r="2149" spans="2:65" s="1" customFormat="1" ht="66.75" customHeight="1">
      <c r="B2149" s="29"/>
      <c r="C2149" s="131" t="s">
        <v>1268</v>
      </c>
      <c r="D2149" s="131" t="s">
        <v>139</v>
      </c>
      <c r="E2149" s="132" t="s">
        <v>1269</v>
      </c>
      <c r="F2149" s="133" t="s">
        <v>1270</v>
      </c>
      <c r="G2149" s="134" t="s">
        <v>352</v>
      </c>
      <c r="H2149" s="135">
        <v>1</v>
      </c>
      <c r="I2149" s="136">
        <v>0</v>
      </c>
      <c r="J2149" s="136">
        <v>0</v>
      </c>
      <c r="K2149" s="136">
        <f>ROUND(P2149*H2149,2)</f>
        <v>0</v>
      </c>
      <c r="L2149" s="133" t="s">
        <v>1</v>
      </c>
      <c r="M2149" s="29"/>
      <c r="N2149" s="137" t="s">
        <v>1</v>
      </c>
      <c r="O2149" s="138" t="s">
        <v>39</v>
      </c>
      <c r="P2149" s="139">
        <f>I2149+J2149</f>
        <v>0</v>
      </c>
      <c r="Q2149" s="139">
        <f>ROUND(I2149*H2149,2)</f>
        <v>0</v>
      </c>
      <c r="R2149" s="139">
        <f>ROUND(J2149*H2149,2)</f>
        <v>0</v>
      </c>
      <c r="S2149" s="140">
        <v>0</v>
      </c>
      <c r="T2149" s="140">
        <f>S2149*H2149</f>
        <v>0</v>
      </c>
      <c r="U2149" s="140">
        <v>0</v>
      </c>
      <c r="V2149" s="140">
        <f>U2149*H2149</f>
        <v>0</v>
      </c>
      <c r="W2149" s="140">
        <v>0</v>
      </c>
      <c r="X2149" s="141">
        <f>W2149*H2149</f>
        <v>0</v>
      </c>
      <c r="AR2149" s="142" t="s">
        <v>332</v>
      </c>
      <c r="AT2149" s="142" t="s">
        <v>139</v>
      </c>
      <c r="AU2149" s="142" t="s">
        <v>86</v>
      </c>
      <c r="AY2149" s="17" t="s">
        <v>136</v>
      </c>
      <c r="BE2149" s="143">
        <f>IF(O2149="základní",K2149,0)</f>
        <v>0</v>
      </c>
      <c r="BF2149" s="143">
        <f>IF(O2149="snížená",K2149,0)</f>
        <v>0</v>
      </c>
      <c r="BG2149" s="143">
        <f>IF(O2149="zákl. přenesená",K2149,0)</f>
        <v>0</v>
      </c>
      <c r="BH2149" s="143">
        <f>IF(O2149="sníž. přenesená",K2149,0)</f>
        <v>0</v>
      </c>
      <c r="BI2149" s="143">
        <f>IF(O2149="nulová",K2149,0)</f>
        <v>0</v>
      </c>
      <c r="BJ2149" s="17" t="s">
        <v>84</v>
      </c>
      <c r="BK2149" s="143">
        <f>ROUND(P2149*H2149,2)</f>
        <v>0</v>
      </c>
      <c r="BL2149" s="17" t="s">
        <v>332</v>
      </c>
      <c r="BM2149" s="142" t="s">
        <v>1271</v>
      </c>
    </row>
    <row r="2150" spans="2:65" s="12" customFormat="1" ht="22.5">
      <c r="B2150" s="144"/>
      <c r="D2150" s="145" t="s">
        <v>146</v>
      </c>
      <c r="E2150" s="146" t="s">
        <v>1</v>
      </c>
      <c r="F2150" s="147" t="s">
        <v>1211</v>
      </c>
      <c r="H2150" s="146" t="s">
        <v>1</v>
      </c>
      <c r="M2150" s="144"/>
      <c r="N2150" s="148"/>
      <c r="X2150" s="149"/>
      <c r="AT2150" s="146" t="s">
        <v>146</v>
      </c>
      <c r="AU2150" s="146" t="s">
        <v>86</v>
      </c>
      <c r="AV2150" s="12" t="s">
        <v>84</v>
      </c>
      <c r="AW2150" s="12" t="s">
        <v>5</v>
      </c>
      <c r="AX2150" s="12" t="s">
        <v>76</v>
      </c>
      <c r="AY2150" s="146" t="s">
        <v>136</v>
      </c>
    </row>
    <row r="2151" spans="2:65" s="12" customFormat="1">
      <c r="B2151" s="144"/>
      <c r="D2151" s="145" t="s">
        <v>146</v>
      </c>
      <c r="E2151" s="146" t="s">
        <v>1</v>
      </c>
      <c r="F2151" s="147" t="s">
        <v>1272</v>
      </c>
      <c r="H2151" s="146" t="s">
        <v>1</v>
      </c>
      <c r="M2151" s="144"/>
      <c r="N2151" s="148"/>
      <c r="X2151" s="149"/>
      <c r="AT2151" s="146" t="s">
        <v>146</v>
      </c>
      <c r="AU2151" s="146" t="s">
        <v>86</v>
      </c>
      <c r="AV2151" s="12" t="s">
        <v>84</v>
      </c>
      <c r="AW2151" s="12" t="s">
        <v>5</v>
      </c>
      <c r="AX2151" s="12" t="s">
        <v>76</v>
      </c>
      <c r="AY2151" s="146" t="s">
        <v>136</v>
      </c>
    </row>
    <row r="2152" spans="2:65" s="13" customFormat="1">
      <c r="B2152" s="150"/>
      <c r="D2152" s="145" t="s">
        <v>146</v>
      </c>
      <c r="E2152" s="151" t="s">
        <v>1</v>
      </c>
      <c r="F2152" s="152" t="s">
        <v>84</v>
      </c>
      <c r="H2152" s="153">
        <v>1</v>
      </c>
      <c r="M2152" s="150"/>
      <c r="N2152" s="154"/>
      <c r="X2152" s="155"/>
      <c r="AT2152" s="151" t="s">
        <v>146</v>
      </c>
      <c r="AU2152" s="151" t="s">
        <v>86</v>
      </c>
      <c r="AV2152" s="13" t="s">
        <v>86</v>
      </c>
      <c r="AW2152" s="13" t="s">
        <v>5</v>
      </c>
      <c r="AX2152" s="13" t="s">
        <v>76</v>
      </c>
      <c r="AY2152" s="151" t="s">
        <v>136</v>
      </c>
    </row>
    <row r="2153" spans="2:65" s="14" customFormat="1">
      <c r="B2153" s="156"/>
      <c r="D2153" s="145" t="s">
        <v>146</v>
      </c>
      <c r="E2153" s="157" t="s">
        <v>1</v>
      </c>
      <c r="F2153" s="158" t="s">
        <v>158</v>
      </c>
      <c r="H2153" s="159">
        <v>1</v>
      </c>
      <c r="M2153" s="156"/>
      <c r="N2153" s="160"/>
      <c r="X2153" s="161"/>
      <c r="AT2153" s="157" t="s">
        <v>146</v>
      </c>
      <c r="AU2153" s="157" t="s">
        <v>86</v>
      </c>
      <c r="AV2153" s="14" t="s">
        <v>144</v>
      </c>
      <c r="AW2153" s="14" t="s">
        <v>5</v>
      </c>
      <c r="AX2153" s="14" t="s">
        <v>84</v>
      </c>
      <c r="AY2153" s="157" t="s">
        <v>136</v>
      </c>
    </row>
    <row r="2154" spans="2:65" s="1" customFormat="1" ht="66.75" customHeight="1">
      <c r="B2154" s="29"/>
      <c r="C2154" s="131" t="s">
        <v>1273</v>
      </c>
      <c r="D2154" s="131" t="s">
        <v>139</v>
      </c>
      <c r="E2154" s="132" t="s">
        <v>1274</v>
      </c>
      <c r="F2154" s="133" t="s">
        <v>1275</v>
      </c>
      <c r="G2154" s="134" t="s">
        <v>352</v>
      </c>
      <c r="H2154" s="135">
        <v>1</v>
      </c>
      <c r="I2154" s="136">
        <v>0</v>
      </c>
      <c r="J2154" s="136">
        <v>0</v>
      </c>
      <c r="K2154" s="136">
        <f>ROUND(P2154*H2154,2)</f>
        <v>0</v>
      </c>
      <c r="L2154" s="133" t="s">
        <v>1</v>
      </c>
      <c r="M2154" s="29"/>
      <c r="N2154" s="137" t="s">
        <v>1</v>
      </c>
      <c r="O2154" s="138" t="s">
        <v>39</v>
      </c>
      <c r="P2154" s="139">
        <f>I2154+J2154</f>
        <v>0</v>
      </c>
      <c r="Q2154" s="139">
        <f>ROUND(I2154*H2154,2)</f>
        <v>0</v>
      </c>
      <c r="R2154" s="139">
        <f>ROUND(J2154*H2154,2)</f>
        <v>0</v>
      </c>
      <c r="S2154" s="140">
        <v>0</v>
      </c>
      <c r="T2154" s="140">
        <f>S2154*H2154</f>
        <v>0</v>
      </c>
      <c r="U2154" s="140">
        <v>0</v>
      </c>
      <c r="V2154" s="140">
        <f>U2154*H2154</f>
        <v>0</v>
      </c>
      <c r="W2154" s="140">
        <v>0</v>
      </c>
      <c r="X2154" s="141">
        <f>W2154*H2154</f>
        <v>0</v>
      </c>
      <c r="AR2154" s="142" t="s">
        <v>332</v>
      </c>
      <c r="AT2154" s="142" t="s">
        <v>139</v>
      </c>
      <c r="AU2154" s="142" t="s">
        <v>86</v>
      </c>
      <c r="AY2154" s="17" t="s">
        <v>136</v>
      </c>
      <c r="BE2154" s="143">
        <f>IF(O2154="základní",K2154,0)</f>
        <v>0</v>
      </c>
      <c r="BF2154" s="143">
        <f>IF(O2154="snížená",K2154,0)</f>
        <v>0</v>
      </c>
      <c r="BG2154" s="143">
        <f>IF(O2154="zákl. přenesená",K2154,0)</f>
        <v>0</v>
      </c>
      <c r="BH2154" s="143">
        <f>IF(O2154="sníž. přenesená",K2154,0)</f>
        <v>0</v>
      </c>
      <c r="BI2154" s="143">
        <f>IF(O2154="nulová",K2154,0)</f>
        <v>0</v>
      </c>
      <c r="BJ2154" s="17" t="s">
        <v>84</v>
      </c>
      <c r="BK2154" s="143">
        <f>ROUND(P2154*H2154,2)</f>
        <v>0</v>
      </c>
      <c r="BL2154" s="17" t="s">
        <v>332</v>
      </c>
      <c r="BM2154" s="142" t="s">
        <v>1276</v>
      </c>
    </row>
    <row r="2155" spans="2:65" s="12" customFormat="1" ht="22.5">
      <c r="B2155" s="144"/>
      <c r="D2155" s="145" t="s">
        <v>146</v>
      </c>
      <c r="E2155" s="146" t="s">
        <v>1</v>
      </c>
      <c r="F2155" s="147" t="s">
        <v>1211</v>
      </c>
      <c r="H2155" s="146" t="s">
        <v>1</v>
      </c>
      <c r="M2155" s="144"/>
      <c r="N2155" s="148"/>
      <c r="X2155" s="149"/>
      <c r="AT2155" s="146" t="s">
        <v>146</v>
      </c>
      <c r="AU2155" s="146" t="s">
        <v>86</v>
      </c>
      <c r="AV2155" s="12" t="s">
        <v>84</v>
      </c>
      <c r="AW2155" s="12" t="s">
        <v>5</v>
      </c>
      <c r="AX2155" s="12" t="s">
        <v>76</v>
      </c>
      <c r="AY2155" s="146" t="s">
        <v>136</v>
      </c>
    </row>
    <row r="2156" spans="2:65" s="12" customFormat="1">
      <c r="B2156" s="144"/>
      <c r="D2156" s="145" t="s">
        <v>146</v>
      </c>
      <c r="E2156" s="146" t="s">
        <v>1</v>
      </c>
      <c r="F2156" s="147" t="s">
        <v>1277</v>
      </c>
      <c r="H2156" s="146" t="s">
        <v>1</v>
      </c>
      <c r="M2156" s="144"/>
      <c r="N2156" s="148"/>
      <c r="X2156" s="149"/>
      <c r="AT2156" s="146" t="s">
        <v>146</v>
      </c>
      <c r="AU2156" s="146" t="s">
        <v>86</v>
      </c>
      <c r="AV2156" s="12" t="s">
        <v>84</v>
      </c>
      <c r="AW2156" s="12" t="s">
        <v>5</v>
      </c>
      <c r="AX2156" s="12" t="s">
        <v>76</v>
      </c>
      <c r="AY2156" s="146" t="s">
        <v>136</v>
      </c>
    </row>
    <row r="2157" spans="2:65" s="13" customFormat="1">
      <c r="B2157" s="150"/>
      <c r="D2157" s="145" t="s">
        <v>146</v>
      </c>
      <c r="E2157" s="151" t="s">
        <v>1</v>
      </c>
      <c r="F2157" s="152" t="s">
        <v>84</v>
      </c>
      <c r="H2157" s="153">
        <v>1</v>
      </c>
      <c r="M2157" s="150"/>
      <c r="N2157" s="154"/>
      <c r="X2157" s="155"/>
      <c r="AT2157" s="151" t="s">
        <v>146</v>
      </c>
      <c r="AU2157" s="151" t="s">
        <v>86</v>
      </c>
      <c r="AV2157" s="13" t="s">
        <v>86</v>
      </c>
      <c r="AW2157" s="13" t="s">
        <v>5</v>
      </c>
      <c r="AX2157" s="13" t="s">
        <v>76</v>
      </c>
      <c r="AY2157" s="151" t="s">
        <v>136</v>
      </c>
    </row>
    <row r="2158" spans="2:65" s="14" customFormat="1">
      <c r="B2158" s="156"/>
      <c r="D2158" s="145" t="s">
        <v>146</v>
      </c>
      <c r="E2158" s="157" t="s">
        <v>1</v>
      </c>
      <c r="F2158" s="158" t="s">
        <v>158</v>
      </c>
      <c r="H2158" s="159">
        <v>1</v>
      </c>
      <c r="M2158" s="156"/>
      <c r="N2158" s="160"/>
      <c r="X2158" s="161"/>
      <c r="AT2158" s="157" t="s">
        <v>146</v>
      </c>
      <c r="AU2158" s="157" t="s">
        <v>86</v>
      </c>
      <c r="AV2158" s="14" t="s">
        <v>144</v>
      </c>
      <c r="AW2158" s="14" t="s">
        <v>5</v>
      </c>
      <c r="AX2158" s="14" t="s">
        <v>84</v>
      </c>
      <c r="AY2158" s="157" t="s">
        <v>136</v>
      </c>
    </row>
    <row r="2159" spans="2:65" s="1" customFormat="1" ht="66.75" customHeight="1">
      <c r="B2159" s="29"/>
      <c r="C2159" s="131" t="s">
        <v>1278</v>
      </c>
      <c r="D2159" s="131" t="s">
        <v>139</v>
      </c>
      <c r="E2159" s="132" t="s">
        <v>1279</v>
      </c>
      <c r="F2159" s="133" t="s">
        <v>1280</v>
      </c>
      <c r="G2159" s="134" t="s">
        <v>352</v>
      </c>
      <c r="H2159" s="135">
        <v>1</v>
      </c>
      <c r="I2159" s="136">
        <v>0</v>
      </c>
      <c r="J2159" s="136">
        <v>0</v>
      </c>
      <c r="K2159" s="136">
        <f>ROUND(P2159*H2159,2)</f>
        <v>0</v>
      </c>
      <c r="L2159" s="133" t="s">
        <v>1</v>
      </c>
      <c r="M2159" s="29"/>
      <c r="N2159" s="137" t="s">
        <v>1</v>
      </c>
      <c r="O2159" s="138" t="s">
        <v>39</v>
      </c>
      <c r="P2159" s="139">
        <f>I2159+J2159</f>
        <v>0</v>
      </c>
      <c r="Q2159" s="139">
        <f>ROUND(I2159*H2159,2)</f>
        <v>0</v>
      </c>
      <c r="R2159" s="139">
        <f>ROUND(J2159*H2159,2)</f>
        <v>0</v>
      </c>
      <c r="S2159" s="140">
        <v>0</v>
      </c>
      <c r="T2159" s="140">
        <f>S2159*H2159</f>
        <v>0</v>
      </c>
      <c r="U2159" s="140">
        <v>0</v>
      </c>
      <c r="V2159" s="140">
        <f>U2159*H2159</f>
        <v>0</v>
      </c>
      <c r="W2159" s="140">
        <v>0</v>
      </c>
      <c r="X2159" s="141">
        <f>W2159*H2159</f>
        <v>0</v>
      </c>
      <c r="AR2159" s="142" t="s">
        <v>332</v>
      </c>
      <c r="AT2159" s="142" t="s">
        <v>139</v>
      </c>
      <c r="AU2159" s="142" t="s">
        <v>86</v>
      </c>
      <c r="AY2159" s="17" t="s">
        <v>136</v>
      </c>
      <c r="BE2159" s="143">
        <f>IF(O2159="základní",K2159,0)</f>
        <v>0</v>
      </c>
      <c r="BF2159" s="143">
        <f>IF(O2159="snížená",K2159,0)</f>
        <v>0</v>
      </c>
      <c r="BG2159" s="143">
        <f>IF(O2159="zákl. přenesená",K2159,0)</f>
        <v>0</v>
      </c>
      <c r="BH2159" s="143">
        <f>IF(O2159="sníž. přenesená",K2159,0)</f>
        <v>0</v>
      </c>
      <c r="BI2159" s="143">
        <f>IF(O2159="nulová",K2159,0)</f>
        <v>0</v>
      </c>
      <c r="BJ2159" s="17" t="s">
        <v>84</v>
      </c>
      <c r="BK2159" s="143">
        <f>ROUND(P2159*H2159,2)</f>
        <v>0</v>
      </c>
      <c r="BL2159" s="17" t="s">
        <v>332</v>
      </c>
      <c r="BM2159" s="142" t="s">
        <v>1281</v>
      </c>
    </row>
    <row r="2160" spans="2:65" s="12" customFormat="1" ht="22.5">
      <c r="B2160" s="144"/>
      <c r="D2160" s="145" t="s">
        <v>146</v>
      </c>
      <c r="E2160" s="146" t="s">
        <v>1</v>
      </c>
      <c r="F2160" s="147" t="s">
        <v>1211</v>
      </c>
      <c r="H2160" s="146" t="s">
        <v>1</v>
      </c>
      <c r="M2160" s="144"/>
      <c r="N2160" s="148"/>
      <c r="X2160" s="149"/>
      <c r="AT2160" s="146" t="s">
        <v>146</v>
      </c>
      <c r="AU2160" s="146" t="s">
        <v>86</v>
      </c>
      <c r="AV2160" s="12" t="s">
        <v>84</v>
      </c>
      <c r="AW2160" s="12" t="s">
        <v>5</v>
      </c>
      <c r="AX2160" s="12" t="s">
        <v>76</v>
      </c>
      <c r="AY2160" s="146" t="s">
        <v>136</v>
      </c>
    </row>
    <row r="2161" spans="2:65" s="12" customFormat="1">
      <c r="B2161" s="144"/>
      <c r="D2161" s="145" t="s">
        <v>146</v>
      </c>
      <c r="E2161" s="146" t="s">
        <v>1</v>
      </c>
      <c r="F2161" s="147" t="s">
        <v>1282</v>
      </c>
      <c r="H2161" s="146" t="s">
        <v>1</v>
      </c>
      <c r="M2161" s="144"/>
      <c r="N2161" s="148"/>
      <c r="X2161" s="149"/>
      <c r="AT2161" s="146" t="s">
        <v>146</v>
      </c>
      <c r="AU2161" s="146" t="s">
        <v>86</v>
      </c>
      <c r="AV2161" s="12" t="s">
        <v>84</v>
      </c>
      <c r="AW2161" s="12" t="s">
        <v>5</v>
      </c>
      <c r="AX2161" s="12" t="s">
        <v>76</v>
      </c>
      <c r="AY2161" s="146" t="s">
        <v>136</v>
      </c>
    </row>
    <row r="2162" spans="2:65" s="13" customFormat="1">
      <c r="B2162" s="150"/>
      <c r="D2162" s="145" t="s">
        <v>146</v>
      </c>
      <c r="E2162" s="151" t="s">
        <v>1</v>
      </c>
      <c r="F2162" s="152" t="s">
        <v>84</v>
      </c>
      <c r="H2162" s="153">
        <v>1</v>
      </c>
      <c r="M2162" s="150"/>
      <c r="N2162" s="154"/>
      <c r="X2162" s="155"/>
      <c r="AT2162" s="151" t="s">
        <v>146</v>
      </c>
      <c r="AU2162" s="151" t="s">
        <v>86</v>
      </c>
      <c r="AV2162" s="13" t="s">
        <v>86</v>
      </c>
      <c r="AW2162" s="13" t="s">
        <v>5</v>
      </c>
      <c r="AX2162" s="13" t="s">
        <v>76</v>
      </c>
      <c r="AY2162" s="151" t="s">
        <v>136</v>
      </c>
    </row>
    <row r="2163" spans="2:65" s="14" customFormat="1">
      <c r="B2163" s="156"/>
      <c r="D2163" s="145" t="s">
        <v>146</v>
      </c>
      <c r="E2163" s="157" t="s">
        <v>1</v>
      </c>
      <c r="F2163" s="158" t="s">
        <v>158</v>
      </c>
      <c r="H2163" s="159">
        <v>1</v>
      </c>
      <c r="M2163" s="156"/>
      <c r="N2163" s="160"/>
      <c r="X2163" s="161"/>
      <c r="AT2163" s="157" t="s">
        <v>146</v>
      </c>
      <c r="AU2163" s="157" t="s">
        <v>86</v>
      </c>
      <c r="AV2163" s="14" t="s">
        <v>144</v>
      </c>
      <c r="AW2163" s="14" t="s">
        <v>5</v>
      </c>
      <c r="AX2163" s="14" t="s">
        <v>84</v>
      </c>
      <c r="AY2163" s="157" t="s">
        <v>136</v>
      </c>
    </row>
    <row r="2164" spans="2:65" s="1" customFormat="1" ht="66.75" customHeight="1">
      <c r="B2164" s="29"/>
      <c r="C2164" s="131" t="s">
        <v>1283</v>
      </c>
      <c r="D2164" s="131" t="s">
        <v>139</v>
      </c>
      <c r="E2164" s="132" t="s">
        <v>1284</v>
      </c>
      <c r="F2164" s="133" t="s">
        <v>1285</v>
      </c>
      <c r="G2164" s="134" t="s">
        <v>352</v>
      </c>
      <c r="H2164" s="135">
        <v>1</v>
      </c>
      <c r="I2164" s="136">
        <v>0</v>
      </c>
      <c r="J2164" s="136">
        <v>0</v>
      </c>
      <c r="K2164" s="136">
        <f>ROUND(P2164*H2164,2)</f>
        <v>0</v>
      </c>
      <c r="L2164" s="133" t="s">
        <v>1</v>
      </c>
      <c r="M2164" s="29"/>
      <c r="N2164" s="137" t="s">
        <v>1</v>
      </c>
      <c r="O2164" s="138" t="s">
        <v>39</v>
      </c>
      <c r="P2164" s="139">
        <f>I2164+J2164</f>
        <v>0</v>
      </c>
      <c r="Q2164" s="139">
        <f>ROUND(I2164*H2164,2)</f>
        <v>0</v>
      </c>
      <c r="R2164" s="139">
        <f>ROUND(J2164*H2164,2)</f>
        <v>0</v>
      </c>
      <c r="S2164" s="140">
        <v>0</v>
      </c>
      <c r="T2164" s="140">
        <f>S2164*H2164</f>
        <v>0</v>
      </c>
      <c r="U2164" s="140">
        <v>0</v>
      </c>
      <c r="V2164" s="140">
        <f>U2164*H2164</f>
        <v>0</v>
      </c>
      <c r="W2164" s="140">
        <v>0</v>
      </c>
      <c r="X2164" s="141">
        <f>W2164*H2164</f>
        <v>0</v>
      </c>
      <c r="AR2164" s="142" t="s">
        <v>332</v>
      </c>
      <c r="AT2164" s="142" t="s">
        <v>139</v>
      </c>
      <c r="AU2164" s="142" t="s">
        <v>86</v>
      </c>
      <c r="AY2164" s="17" t="s">
        <v>136</v>
      </c>
      <c r="BE2164" s="143">
        <f>IF(O2164="základní",K2164,0)</f>
        <v>0</v>
      </c>
      <c r="BF2164" s="143">
        <f>IF(O2164="snížená",K2164,0)</f>
        <v>0</v>
      </c>
      <c r="BG2164" s="143">
        <f>IF(O2164="zákl. přenesená",K2164,0)</f>
        <v>0</v>
      </c>
      <c r="BH2164" s="143">
        <f>IF(O2164="sníž. přenesená",K2164,0)</f>
        <v>0</v>
      </c>
      <c r="BI2164" s="143">
        <f>IF(O2164="nulová",K2164,0)</f>
        <v>0</v>
      </c>
      <c r="BJ2164" s="17" t="s">
        <v>84</v>
      </c>
      <c r="BK2164" s="143">
        <f>ROUND(P2164*H2164,2)</f>
        <v>0</v>
      </c>
      <c r="BL2164" s="17" t="s">
        <v>332</v>
      </c>
      <c r="BM2164" s="142" t="s">
        <v>1286</v>
      </c>
    </row>
    <row r="2165" spans="2:65" s="12" customFormat="1" ht="22.5">
      <c r="B2165" s="144"/>
      <c r="D2165" s="145" t="s">
        <v>146</v>
      </c>
      <c r="E2165" s="146" t="s">
        <v>1</v>
      </c>
      <c r="F2165" s="147" t="s">
        <v>1211</v>
      </c>
      <c r="H2165" s="146" t="s">
        <v>1</v>
      </c>
      <c r="M2165" s="144"/>
      <c r="N2165" s="148"/>
      <c r="X2165" s="149"/>
      <c r="AT2165" s="146" t="s">
        <v>146</v>
      </c>
      <c r="AU2165" s="146" t="s">
        <v>86</v>
      </c>
      <c r="AV2165" s="12" t="s">
        <v>84</v>
      </c>
      <c r="AW2165" s="12" t="s">
        <v>5</v>
      </c>
      <c r="AX2165" s="12" t="s">
        <v>76</v>
      </c>
      <c r="AY2165" s="146" t="s">
        <v>136</v>
      </c>
    </row>
    <row r="2166" spans="2:65" s="12" customFormat="1">
      <c r="B2166" s="144"/>
      <c r="D2166" s="145" t="s">
        <v>146</v>
      </c>
      <c r="E2166" s="146" t="s">
        <v>1</v>
      </c>
      <c r="F2166" s="147" t="s">
        <v>1287</v>
      </c>
      <c r="H2166" s="146" t="s">
        <v>1</v>
      </c>
      <c r="M2166" s="144"/>
      <c r="N2166" s="148"/>
      <c r="X2166" s="149"/>
      <c r="AT2166" s="146" t="s">
        <v>146</v>
      </c>
      <c r="AU2166" s="146" t="s">
        <v>86</v>
      </c>
      <c r="AV2166" s="12" t="s">
        <v>84</v>
      </c>
      <c r="AW2166" s="12" t="s">
        <v>5</v>
      </c>
      <c r="AX2166" s="12" t="s">
        <v>76</v>
      </c>
      <c r="AY2166" s="146" t="s">
        <v>136</v>
      </c>
    </row>
    <row r="2167" spans="2:65" s="13" customFormat="1">
      <c r="B2167" s="150"/>
      <c r="D2167" s="145" t="s">
        <v>146</v>
      </c>
      <c r="E2167" s="151" t="s">
        <v>1</v>
      </c>
      <c r="F2167" s="152" t="s">
        <v>84</v>
      </c>
      <c r="H2167" s="153">
        <v>1</v>
      </c>
      <c r="M2167" s="150"/>
      <c r="N2167" s="154"/>
      <c r="X2167" s="155"/>
      <c r="AT2167" s="151" t="s">
        <v>146</v>
      </c>
      <c r="AU2167" s="151" t="s">
        <v>86</v>
      </c>
      <c r="AV2167" s="13" t="s">
        <v>86</v>
      </c>
      <c r="AW2167" s="13" t="s">
        <v>5</v>
      </c>
      <c r="AX2167" s="13" t="s">
        <v>76</v>
      </c>
      <c r="AY2167" s="151" t="s">
        <v>136</v>
      </c>
    </row>
    <row r="2168" spans="2:65" s="14" customFormat="1">
      <c r="B2168" s="156"/>
      <c r="D2168" s="145" t="s">
        <v>146</v>
      </c>
      <c r="E2168" s="157" t="s">
        <v>1</v>
      </c>
      <c r="F2168" s="158" t="s">
        <v>158</v>
      </c>
      <c r="H2168" s="159">
        <v>1</v>
      </c>
      <c r="M2168" s="156"/>
      <c r="N2168" s="160"/>
      <c r="X2168" s="161"/>
      <c r="AT2168" s="157" t="s">
        <v>146</v>
      </c>
      <c r="AU2168" s="157" t="s">
        <v>86</v>
      </c>
      <c r="AV2168" s="14" t="s">
        <v>144</v>
      </c>
      <c r="AW2168" s="14" t="s">
        <v>5</v>
      </c>
      <c r="AX2168" s="14" t="s">
        <v>84</v>
      </c>
      <c r="AY2168" s="157" t="s">
        <v>136</v>
      </c>
    </row>
    <row r="2169" spans="2:65" s="1" customFormat="1" ht="66.75" customHeight="1">
      <c r="B2169" s="29"/>
      <c r="C2169" s="131" t="s">
        <v>1288</v>
      </c>
      <c r="D2169" s="131" t="s">
        <v>139</v>
      </c>
      <c r="E2169" s="132" t="s">
        <v>1289</v>
      </c>
      <c r="F2169" s="133" t="s">
        <v>1290</v>
      </c>
      <c r="G2169" s="134" t="s">
        <v>352</v>
      </c>
      <c r="H2169" s="135">
        <v>2</v>
      </c>
      <c r="I2169" s="136">
        <v>0</v>
      </c>
      <c r="J2169" s="136">
        <v>0</v>
      </c>
      <c r="K2169" s="136">
        <f>ROUND(P2169*H2169,2)</f>
        <v>0</v>
      </c>
      <c r="L2169" s="133" t="s">
        <v>1</v>
      </c>
      <c r="M2169" s="29"/>
      <c r="N2169" s="137" t="s">
        <v>1</v>
      </c>
      <c r="O2169" s="138" t="s">
        <v>39</v>
      </c>
      <c r="P2169" s="139">
        <f>I2169+J2169</f>
        <v>0</v>
      </c>
      <c r="Q2169" s="139">
        <f>ROUND(I2169*H2169,2)</f>
        <v>0</v>
      </c>
      <c r="R2169" s="139">
        <f>ROUND(J2169*H2169,2)</f>
        <v>0</v>
      </c>
      <c r="S2169" s="140">
        <v>0</v>
      </c>
      <c r="T2169" s="140">
        <f>S2169*H2169</f>
        <v>0</v>
      </c>
      <c r="U2169" s="140">
        <v>0</v>
      </c>
      <c r="V2169" s="140">
        <f>U2169*H2169</f>
        <v>0</v>
      </c>
      <c r="W2169" s="140">
        <v>0</v>
      </c>
      <c r="X2169" s="141">
        <f>W2169*H2169</f>
        <v>0</v>
      </c>
      <c r="AR2169" s="142" t="s">
        <v>332</v>
      </c>
      <c r="AT2169" s="142" t="s">
        <v>139</v>
      </c>
      <c r="AU2169" s="142" t="s">
        <v>86</v>
      </c>
      <c r="AY2169" s="17" t="s">
        <v>136</v>
      </c>
      <c r="BE2169" s="143">
        <f>IF(O2169="základní",K2169,0)</f>
        <v>0</v>
      </c>
      <c r="BF2169" s="143">
        <f>IF(O2169="snížená",K2169,0)</f>
        <v>0</v>
      </c>
      <c r="BG2169" s="143">
        <f>IF(O2169="zákl. přenesená",K2169,0)</f>
        <v>0</v>
      </c>
      <c r="BH2169" s="143">
        <f>IF(O2169="sníž. přenesená",K2169,0)</f>
        <v>0</v>
      </c>
      <c r="BI2169" s="143">
        <f>IF(O2169="nulová",K2169,0)</f>
        <v>0</v>
      </c>
      <c r="BJ2169" s="17" t="s">
        <v>84</v>
      </c>
      <c r="BK2169" s="143">
        <f>ROUND(P2169*H2169,2)</f>
        <v>0</v>
      </c>
      <c r="BL2169" s="17" t="s">
        <v>332</v>
      </c>
      <c r="BM2169" s="142" t="s">
        <v>1291</v>
      </c>
    </row>
    <row r="2170" spans="2:65" s="12" customFormat="1" ht="22.5">
      <c r="B2170" s="144"/>
      <c r="D2170" s="145" t="s">
        <v>146</v>
      </c>
      <c r="E2170" s="146" t="s">
        <v>1</v>
      </c>
      <c r="F2170" s="147" t="s">
        <v>1211</v>
      </c>
      <c r="H2170" s="146" t="s">
        <v>1</v>
      </c>
      <c r="M2170" s="144"/>
      <c r="N2170" s="148"/>
      <c r="X2170" s="149"/>
      <c r="AT2170" s="146" t="s">
        <v>146</v>
      </c>
      <c r="AU2170" s="146" t="s">
        <v>86</v>
      </c>
      <c r="AV2170" s="12" t="s">
        <v>84</v>
      </c>
      <c r="AW2170" s="12" t="s">
        <v>5</v>
      </c>
      <c r="AX2170" s="12" t="s">
        <v>76</v>
      </c>
      <c r="AY2170" s="146" t="s">
        <v>136</v>
      </c>
    </row>
    <row r="2171" spans="2:65" s="12" customFormat="1">
      <c r="B2171" s="144"/>
      <c r="D2171" s="145" t="s">
        <v>146</v>
      </c>
      <c r="E2171" s="146" t="s">
        <v>1</v>
      </c>
      <c r="F2171" s="147" t="s">
        <v>1292</v>
      </c>
      <c r="H2171" s="146" t="s">
        <v>1</v>
      </c>
      <c r="M2171" s="144"/>
      <c r="N2171" s="148"/>
      <c r="X2171" s="149"/>
      <c r="AT2171" s="146" t="s">
        <v>146</v>
      </c>
      <c r="AU2171" s="146" t="s">
        <v>86</v>
      </c>
      <c r="AV2171" s="12" t="s">
        <v>84</v>
      </c>
      <c r="AW2171" s="12" t="s">
        <v>5</v>
      </c>
      <c r="AX2171" s="12" t="s">
        <v>76</v>
      </c>
      <c r="AY2171" s="146" t="s">
        <v>136</v>
      </c>
    </row>
    <row r="2172" spans="2:65" s="13" customFormat="1">
      <c r="B2172" s="150"/>
      <c r="D2172" s="145" t="s">
        <v>146</v>
      </c>
      <c r="E2172" s="151" t="s">
        <v>1</v>
      </c>
      <c r="F2172" s="152" t="s">
        <v>86</v>
      </c>
      <c r="H2172" s="153">
        <v>2</v>
      </c>
      <c r="M2172" s="150"/>
      <c r="N2172" s="154"/>
      <c r="X2172" s="155"/>
      <c r="AT2172" s="151" t="s">
        <v>146</v>
      </c>
      <c r="AU2172" s="151" t="s">
        <v>86</v>
      </c>
      <c r="AV2172" s="13" t="s">
        <v>86</v>
      </c>
      <c r="AW2172" s="13" t="s">
        <v>5</v>
      </c>
      <c r="AX2172" s="13" t="s">
        <v>76</v>
      </c>
      <c r="AY2172" s="151" t="s">
        <v>136</v>
      </c>
    </row>
    <row r="2173" spans="2:65" s="14" customFormat="1">
      <c r="B2173" s="156"/>
      <c r="D2173" s="145" t="s">
        <v>146</v>
      </c>
      <c r="E2173" s="157" t="s">
        <v>1</v>
      </c>
      <c r="F2173" s="158" t="s">
        <v>158</v>
      </c>
      <c r="H2173" s="159">
        <v>2</v>
      </c>
      <c r="M2173" s="156"/>
      <c r="N2173" s="160"/>
      <c r="X2173" s="161"/>
      <c r="AT2173" s="157" t="s">
        <v>146</v>
      </c>
      <c r="AU2173" s="157" t="s">
        <v>86</v>
      </c>
      <c r="AV2173" s="14" t="s">
        <v>144</v>
      </c>
      <c r="AW2173" s="14" t="s">
        <v>5</v>
      </c>
      <c r="AX2173" s="14" t="s">
        <v>84</v>
      </c>
      <c r="AY2173" s="157" t="s">
        <v>136</v>
      </c>
    </row>
    <row r="2174" spans="2:65" s="1" customFormat="1" ht="66.75" customHeight="1">
      <c r="B2174" s="29"/>
      <c r="C2174" s="131" t="s">
        <v>1293</v>
      </c>
      <c r="D2174" s="131" t="s">
        <v>139</v>
      </c>
      <c r="E2174" s="132" t="s">
        <v>1294</v>
      </c>
      <c r="F2174" s="133" t="s">
        <v>1295</v>
      </c>
      <c r="G2174" s="134" t="s">
        <v>352</v>
      </c>
      <c r="H2174" s="135">
        <v>2</v>
      </c>
      <c r="I2174" s="136">
        <v>0</v>
      </c>
      <c r="J2174" s="136">
        <v>0</v>
      </c>
      <c r="K2174" s="136">
        <f>ROUND(P2174*H2174,2)</f>
        <v>0</v>
      </c>
      <c r="L2174" s="133" t="s">
        <v>1</v>
      </c>
      <c r="M2174" s="29"/>
      <c r="N2174" s="137" t="s">
        <v>1</v>
      </c>
      <c r="O2174" s="138" t="s">
        <v>39</v>
      </c>
      <c r="P2174" s="139">
        <f>I2174+J2174</f>
        <v>0</v>
      </c>
      <c r="Q2174" s="139">
        <f>ROUND(I2174*H2174,2)</f>
        <v>0</v>
      </c>
      <c r="R2174" s="139">
        <f>ROUND(J2174*H2174,2)</f>
        <v>0</v>
      </c>
      <c r="S2174" s="140">
        <v>0</v>
      </c>
      <c r="T2174" s="140">
        <f>S2174*H2174</f>
        <v>0</v>
      </c>
      <c r="U2174" s="140">
        <v>0</v>
      </c>
      <c r="V2174" s="140">
        <f>U2174*H2174</f>
        <v>0</v>
      </c>
      <c r="W2174" s="140">
        <v>0</v>
      </c>
      <c r="X2174" s="141">
        <f>W2174*H2174</f>
        <v>0</v>
      </c>
      <c r="AR2174" s="142" t="s">
        <v>332</v>
      </c>
      <c r="AT2174" s="142" t="s">
        <v>139</v>
      </c>
      <c r="AU2174" s="142" t="s">
        <v>86</v>
      </c>
      <c r="AY2174" s="17" t="s">
        <v>136</v>
      </c>
      <c r="BE2174" s="143">
        <f>IF(O2174="základní",K2174,0)</f>
        <v>0</v>
      </c>
      <c r="BF2174" s="143">
        <f>IF(O2174="snížená",K2174,0)</f>
        <v>0</v>
      </c>
      <c r="BG2174" s="143">
        <f>IF(O2174="zákl. přenesená",K2174,0)</f>
        <v>0</v>
      </c>
      <c r="BH2174" s="143">
        <f>IF(O2174="sníž. přenesená",K2174,0)</f>
        <v>0</v>
      </c>
      <c r="BI2174" s="143">
        <f>IF(O2174="nulová",K2174,0)</f>
        <v>0</v>
      </c>
      <c r="BJ2174" s="17" t="s">
        <v>84</v>
      </c>
      <c r="BK2174" s="143">
        <f>ROUND(P2174*H2174,2)</f>
        <v>0</v>
      </c>
      <c r="BL2174" s="17" t="s">
        <v>332</v>
      </c>
      <c r="BM2174" s="142" t="s">
        <v>1296</v>
      </c>
    </row>
    <row r="2175" spans="2:65" s="12" customFormat="1" ht="22.5">
      <c r="B2175" s="144"/>
      <c r="D2175" s="145" t="s">
        <v>146</v>
      </c>
      <c r="E2175" s="146" t="s">
        <v>1</v>
      </c>
      <c r="F2175" s="147" t="s">
        <v>1211</v>
      </c>
      <c r="H2175" s="146" t="s">
        <v>1</v>
      </c>
      <c r="M2175" s="144"/>
      <c r="N2175" s="148"/>
      <c r="X2175" s="149"/>
      <c r="AT2175" s="146" t="s">
        <v>146</v>
      </c>
      <c r="AU2175" s="146" t="s">
        <v>86</v>
      </c>
      <c r="AV2175" s="12" t="s">
        <v>84</v>
      </c>
      <c r="AW2175" s="12" t="s">
        <v>5</v>
      </c>
      <c r="AX2175" s="12" t="s">
        <v>76</v>
      </c>
      <c r="AY2175" s="146" t="s">
        <v>136</v>
      </c>
    </row>
    <row r="2176" spans="2:65" s="12" customFormat="1">
      <c r="B2176" s="144"/>
      <c r="D2176" s="145" t="s">
        <v>146</v>
      </c>
      <c r="E2176" s="146" t="s">
        <v>1</v>
      </c>
      <c r="F2176" s="147" t="s">
        <v>1297</v>
      </c>
      <c r="H2176" s="146" t="s">
        <v>1</v>
      </c>
      <c r="M2176" s="144"/>
      <c r="N2176" s="148"/>
      <c r="X2176" s="149"/>
      <c r="AT2176" s="146" t="s">
        <v>146</v>
      </c>
      <c r="AU2176" s="146" t="s">
        <v>86</v>
      </c>
      <c r="AV2176" s="12" t="s">
        <v>84</v>
      </c>
      <c r="AW2176" s="12" t="s">
        <v>5</v>
      </c>
      <c r="AX2176" s="12" t="s">
        <v>76</v>
      </c>
      <c r="AY2176" s="146" t="s">
        <v>136</v>
      </c>
    </row>
    <row r="2177" spans="2:65" s="13" customFormat="1">
      <c r="B2177" s="150"/>
      <c r="D2177" s="145" t="s">
        <v>146</v>
      </c>
      <c r="E2177" s="151" t="s">
        <v>1</v>
      </c>
      <c r="F2177" s="152" t="s">
        <v>86</v>
      </c>
      <c r="H2177" s="153">
        <v>2</v>
      </c>
      <c r="M2177" s="150"/>
      <c r="N2177" s="154"/>
      <c r="X2177" s="155"/>
      <c r="AT2177" s="151" t="s">
        <v>146</v>
      </c>
      <c r="AU2177" s="151" t="s">
        <v>86</v>
      </c>
      <c r="AV2177" s="13" t="s">
        <v>86</v>
      </c>
      <c r="AW2177" s="13" t="s">
        <v>5</v>
      </c>
      <c r="AX2177" s="13" t="s">
        <v>76</v>
      </c>
      <c r="AY2177" s="151" t="s">
        <v>136</v>
      </c>
    </row>
    <row r="2178" spans="2:65" s="14" customFormat="1">
      <c r="B2178" s="156"/>
      <c r="D2178" s="145" t="s">
        <v>146</v>
      </c>
      <c r="E2178" s="157" t="s">
        <v>1</v>
      </c>
      <c r="F2178" s="158" t="s">
        <v>158</v>
      </c>
      <c r="H2178" s="159">
        <v>2</v>
      </c>
      <c r="M2178" s="156"/>
      <c r="N2178" s="160"/>
      <c r="X2178" s="161"/>
      <c r="AT2178" s="157" t="s">
        <v>146</v>
      </c>
      <c r="AU2178" s="157" t="s">
        <v>86</v>
      </c>
      <c r="AV2178" s="14" t="s">
        <v>144</v>
      </c>
      <c r="AW2178" s="14" t="s">
        <v>5</v>
      </c>
      <c r="AX2178" s="14" t="s">
        <v>84</v>
      </c>
      <c r="AY2178" s="157" t="s">
        <v>136</v>
      </c>
    </row>
    <row r="2179" spans="2:65" s="1" customFormat="1" ht="66.75" customHeight="1">
      <c r="B2179" s="29"/>
      <c r="C2179" s="131" t="s">
        <v>1298</v>
      </c>
      <c r="D2179" s="131" t="s">
        <v>139</v>
      </c>
      <c r="E2179" s="132" t="s">
        <v>1299</v>
      </c>
      <c r="F2179" s="133" t="s">
        <v>1300</v>
      </c>
      <c r="G2179" s="134" t="s">
        <v>352</v>
      </c>
      <c r="H2179" s="135">
        <v>3</v>
      </c>
      <c r="I2179" s="136">
        <v>0</v>
      </c>
      <c r="J2179" s="136">
        <v>0</v>
      </c>
      <c r="K2179" s="136">
        <f>ROUND(P2179*H2179,2)</f>
        <v>0</v>
      </c>
      <c r="L2179" s="133" t="s">
        <v>1</v>
      </c>
      <c r="M2179" s="29"/>
      <c r="N2179" s="137" t="s">
        <v>1</v>
      </c>
      <c r="O2179" s="138" t="s">
        <v>39</v>
      </c>
      <c r="P2179" s="139">
        <f>I2179+J2179</f>
        <v>0</v>
      </c>
      <c r="Q2179" s="139">
        <f>ROUND(I2179*H2179,2)</f>
        <v>0</v>
      </c>
      <c r="R2179" s="139">
        <f>ROUND(J2179*H2179,2)</f>
        <v>0</v>
      </c>
      <c r="S2179" s="140">
        <v>0</v>
      </c>
      <c r="T2179" s="140">
        <f>S2179*H2179</f>
        <v>0</v>
      </c>
      <c r="U2179" s="140">
        <v>0</v>
      </c>
      <c r="V2179" s="140">
        <f>U2179*H2179</f>
        <v>0</v>
      </c>
      <c r="W2179" s="140">
        <v>0</v>
      </c>
      <c r="X2179" s="141">
        <f>W2179*H2179</f>
        <v>0</v>
      </c>
      <c r="AR2179" s="142" t="s">
        <v>332</v>
      </c>
      <c r="AT2179" s="142" t="s">
        <v>139</v>
      </c>
      <c r="AU2179" s="142" t="s">
        <v>86</v>
      </c>
      <c r="AY2179" s="17" t="s">
        <v>136</v>
      </c>
      <c r="BE2179" s="143">
        <f>IF(O2179="základní",K2179,0)</f>
        <v>0</v>
      </c>
      <c r="BF2179" s="143">
        <f>IF(O2179="snížená",K2179,0)</f>
        <v>0</v>
      </c>
      <c r="BG2179" s="143">
        <f>IF(O2179="zákl. přenesená",K2179,0)</f>
        <v>0</v>
      </c>
      <c r="BH2179" s="143">
        <f>IF(O2179="sníž. přenesená",K2179,0)</f>
        <v>0</v>
      </c>
      <c r="BI2179" s="143">
        <f>IF(O2179="nulová",K2179,0)</f>
        <v>0</v>
      </c>
      <c r="BJ2179" s="17" t="s">
        <v>84</v>
      </c>
      <c r="BK2179" s="143">
        <f>ROUND(P2179*H2179,2)</f>
        <v>0</v>
      </c>
      <c r="BL2179" s="17" t="s">
        <v>332</v>
      </c>
      <c r="BM2179" s="142" t="s">
        <v>1301</v>
      </c>
    </row>
    <row r="2180" spans="2:65" s="12" customFormat="1" ht="22.5">
      <c r="B2180" s="144"/>
      <c r="D2180" s="145" t="s">
        <v>146</v>
      </c>
      <c r="E2180" s="146" t="s">
        <v>1</v>
      </c>
      <c r="F2180" s="147" t="s">
        <v>1211</v>
      </c>
      <c r="H2180" s="146" t="s">
        <v>1</v>
      </c>
      <c r="M2180" s="144"/>
      <c r="N2180" s="148"/>
      <c r="X2180" s="149"/>
      <c r="AT2180" s="146" t="s">
        <v>146</v>
      </c>
      <c r="AU2180" s="146" t="s">
        <v>86</v>
      </c>
      <c r="AV2180" s="12" t="s">
        <v>84</v>
      </c>
      <c r="AW2180" s="12" t="s">
        <v>5</v>
      </c>
      <c r="AX2180" s="12" t="s">
        <v>76</v>
      </c>
      <c r="AY2180" s="146" t="s">
        <v>136</v>
      </c>
    </row>
    <row r="2181" spans="2:65" s="12" customFormat="1">
      <c r="B2181" s="144"/>
      <c r="D2181" s="145" t="s">
        <v>146</v>
      </c>
      <c r="E2181" s="146" t="s">
        <v>1</v>
      </c>
      <c r="F2181" s="147" t="s">
        <v>1302</v>
      </c>
      <c r="H2181" s="146" t="s">
        <v>1</v>
      </c>
      <c r="M2181" s="144"/>
      <c r="N2181" s="148"/>
      <c r="X2181" s="149"/>
      <c r="AT2181" s="146" t="s">
        <v>146</v>
      </c>
      <c r="AU2181" s="146" t="s">
        <v>86</v>
      </c>
      <c r="AV2181" s="12" t="s">
        <v>84</v>
      </c>
      <c r="AW2181" s="12" t="s">
        <v>5</v>
      </c>
      <c r="AX2181" s="12" t="s">
        <v>76</v>
      </c>
      <c r="AY2181" s="146" t="s">
        <v>136</v>
      </c>
    </row>
    <row r="2182" spans="2:65" s="13" customFormat="1">
      <c r="B2182" s="150"/>
      <c r="D2182" s="145" t="s">
        <v>146</v>
      </c>
      <c r="E2182" s="151" t="s">
        <v>1</v>
      </c>
      <c r="F2182" s="152" t="s">
        <v>168</v>
      </c>
      <c r="H2182" s="153">
        <v>3</v>
      </c>
      <c r="M2182" s="150"/>
      <c r="N2182" s="154"/>
      <c r="X2182" s="155"/>
      <c r="AT2182" s="151" t="s">
        <v>146</v>
      </c>
      <c r="AU2182" s="151" t="s">
        <v>86</v>
      </c>
      <c r="AV2182" s="13" t="s">
        <v>86</v>
      </c>
      <c r="AW2182" s="13" t="s">
        <v>5</v>
      </c>
      <c r="AX2182" s="13" t="s">
        <v>76</v>
      </c>
      <c r="AY2182" s="151" t="s">
        <v>136</v>
      </c>
    </row>
    <row r="2183" spans="2:65" s="14" customFormat="1">
      <c r="B2183" s="156"/>
      <c r="D2183" s="145" t="s">
        <v>146</v>
      </c>
      <c r="E2183" s="157" t="s">
        <v>1</v>
      </c>
      <c r="F2183" s="158" t="s">
        <v>158</v>
      </c>
      <c r="H2183" s="159">
        <v>3</v>
      </c>
      <c r="M2183" s="156"/>
      <c r="N2183" s="160"/>
      <c r="X2183" s="161"/>
      <c r="AT2183" s="157" t="s">
        <v>146</v>
      </c>
      <c r="AU2183" s="157" t="s">
        <v>86</v>
      </c>
      <c r="AV2183" s="14" t="s">
        <v>144</v>
      </c>
      <c r="AW2183" s="14" t="s">
        <v>5</v>
      </c>
      <c r="AX2183" s="14" t="s">
        <v>84</v>
      </c>
      <c r="AY2183" s="157" t="s">
        <v>136</v>
      </c>
    </row>
    <row r="2184" spans="2:65" s="1" customFormat="1" ht="66.75" customHeight="1">
      <c r="B2184" s="29"/>
      <c r="C2184" s="131" t="s">
        <v>1303</v>
      </c>
      <c r="D2184" s="131" t="s">
        <v>139</v>
      </c>
      <c r="E2184" s="132" t="s">
        <v>1304</v>
      </c>
      <c r="F2184" s="133" t="s">
        <v>1305</v>
      </c>
      <c r="G2184" s="134" t="s">
        <v>352</v>
      </c>
      <c r="H2184" s="135">
        <v>2</v>
      </c>
      <c r="I2184" s="136">
        <v>0</v>
      </c>
      <c r="J2184" s="136">
        <v>0</v>
      </c>
      <c r="K2184" s="136">
        <f>ROUND(P2184*H2184,2)</f>
        <v>0</v>
      </c>
      <c r="L2184" s="133" t="s">
        <v>1</v>
      </c>
      <c r="M2184" s="29"/>
      <c r="N2184" s="137" t="s">
        <v>1</v>
      </c>
      <c r="O2184" s="138" t="s">
        <v>39</v>
      </c>
      <c r="P2184" s="139">
        <f>I2184+J2184</f>
        <v>0</v>
      </c>
      <c r="Q2184" s="139">
        <f>ROUND(I2184*H2184,2)</f>
        <v>0</v>
      </c>
      <c r="R2184" s="139">
        <f>ROUND(J2184*H2184,2)</f>
        <v>0</v>
      </c>
      <c r="S2184" s="140">
        <v>0</v>
      </c>
      <c r="T2184" s="140">
        <f>S2184*H2184</f>
        <v>0</v>
      </c>
      <c r="U2184" s="140">
        <v>0</v>
      </c>
      <c r="V2184" s="140">
        <f>U2184*H2184</f>
        <v>0</v>
      </c>
      <c r="W2184" s="140">
        <v>0</v>
      </c>
      <c r="X2184" s="141">
        <f>W2184*H2184</f>
        <v>0</v>
      </c>
      <c r="AR2184" s="142" t="s">
        <v>332</v>
      </c>
      <c r="AT2184" s="142" t="s">
        <v>139</v>
      </c>
      <c r="AU2184" s="142" t="s">
        <v>86</v>
      </c>
      <c r="AY2184" s="17" t="s">
        <v>136</v>
      </c>
      <c r="BE2184" s="143">
        <f>IF(O2184="základní",K2184,0)</f>
        <v>0</v>
      </c>
      <c r="BF2184" s="143">
        <f>IF(O2184="snížená",K2184,0)</f>
        <v>0</v>
      </c>
      <c r="BG2184" s="143">
        <f>IF(O2184="zákl. přenesená",K2184,0)</f>
        <v>0</v>
      </c>
      <c r="BH2184" s="143">
        <f>IF(O2184="sníž. přenesená",K2184,0)</f>
        <v>0</v>
      </c>
      <c r="BI2184" s="143">
        <f>IF(O2184="nulová",K2184,0)</f>
        <v>0</v>
      </c>
      <c r="BJ2184" s="17" t="s">
        <v>84</v>
      </c>
      <c r="BK2184" s="143">
        <f>ROUND(P2184*H2184,2)</f>
        <v>0</v>
      </c>
      <c r="BL2184" s="17" t="s">
        <v>332</v>
      </c>
      <c r="BM2184" s="142" t="s">
        <v>1306</v>
      </c>
    </row>
    <row r="2185" spans="2:65" s="12" customFormat="1" ht="22.5">
      <c r="B2185" s="144"/>
      <c r="D2185" s="145" t="s">
        <v>146</v>
      </c>
      <c r="E2185" s="146" t="s">
        <v>1</v>
      </c>
      <c r="F2185" s="147" t="s">
        <v>1211</v>
      </c>
      <c r="H2185" s="146" t="s">
        <v>1</v>
      </c>
      <c r="M2185" s="144"/>
      <c r="N2185" s="148"/>
      <c r="X2185" s="149"/>
      <c r="AT2185" s="146" t="s">
        <v>146</v>
      </c>
      <c r="AU2185" s="146" t="s">
        <v>86</v>
      </c>
      <c r="AV2185" s="12" t="s">
        <v>84</v>
      </c>
      <c r="AW2185" s="12" t="s">
        <v>5</v>
      </c>
      <c r="AX2185" s="12" t="s">
        <v>76</v>
      </c>
      <c r="AY2185" s="146" t="s">
        <v>136</v>
      </c>
    </row>
    <row r="2186" spans="2:65" s="12" customFormat="1">
      <c r="B2186" s="144"/>
      <c r="D2186" s="145" t="s">
        <v>146</v>
      </c>
      <c r="E2186" s="146" t="s">
        <v>1</v>
      </c>
      <c r="F2186" s="147" t="s">
        <v>1307</v>
      </c>
      <c r="H2186" s="146" t="s">
        <v>1</v>
      </c>
      <c r="M2186" s="144"/>
      <c r="N2186" s="148"/>
      <c r="X2186" s="149"/>
      <c r="AT2186" s="146" t="s">
        <v>146</v>
      </c>
      <c r="AU2186" s="146" t="s">
        <v>86</v>
      </c>
      <c r="AV2186" s="12" t="s">
        <v>84</v>
      </c>
      <c r="AW2186" s="12" t="s">
        <v>5</v>
      </c>
      <c r="AX2186" s="12" t="s">
        <v>76</v>
      </c>
      <c r="AY2186" s="146" t="s">
        <v>136</v>
      </c>
    </row>
    <row r="2187" spans="2:65" s="13" customFormat="1">
      <c r="B2187" s="150"/>
      <c r="D2187" s="145" t="s">
        <v>146</v>
      </c>
      <c r="E2187" s="151" t="s">
        <v>1</v>
      </c>
      <c r="F2187" s="152" t="s">
        <v>86</v>
      </c>
      <c r="H2187" s="153">
        <v>2</v>
      </c>
      <c r="M2187" s="150"/>
      <c r="N2187" s="154"/>
      <c r="X2187" s="155"/>
      <c r="AT2187" s="151" t="s">
        <v>146</v>
      </c>
      <c r="AU2187" s="151" t="s">
        <v>86</v>
      </c>
      <c r="AV2187" s="13" t="s">
        <v>86</v>
      </c>
      <c r="AW2187" s="13" t="s">
        <v>5</v>
      </c>
      <c r="AX2187" s="13" t="s">
        <v>76</v>
      </c>
      <c r="AY2187" s="151" t="s">
        <v>136</v>
      </c>
    </row>
    <row r="2188" spans="2:65" s="14" customFormat="1">
      <c r="B2188" s="156"/>
      <c r="D2188" s="145" t="s">
        <v>146</v>
      </c>
      <c r="E2188" s="157" t="s">
        <v>1</v>
      </c>
      <c r="F2188" s="158" t="s">
        <v>158</v>
      </c>
      <c r="H2188" s="159">
        <v>2</v>
      </c>
      <c r="M2188" s="156"/>
      <c r="N2188" s="160"/>
      <c r="X2188" s="161"/>
      <c r="AT2188" s="157" t="s">
        <v>146</v>
      </c>
      <c r="AU2188" s="157" t="s">
        <v>86</v>
      </c>
      <c r="AV2188" s="14" t="s">
        <v>144</v>
      </c>
      <c r="AW2188" s="14" t="s">
        <v>5</v>
      </c>
      <c r="AX2188" s="14" t="s">
        <v>84</v>
      </c>
      <c r="AY2188" s="157" t="s">
        <v>136</v>
      </c>
    </row>
    <row r="2189" spans="2:65" s="1" customFormat="1" ht="66.75" customHeight="1">
      <c r="B2189" s="29"/>
      <c r="C2189" s="131" t="s">
        <v>1308</v>
      </c>
      <c r="D2189" s="131" t="s">
        <v>139</v>
      </c>
      <c r="E2189" s="132" t="s">
        <v>1309</v>
      </c>
      <c r="F2189" s="133" t="s">
        <v>1310</v>
      </c>
      <c r="G2189" s="134" t="s">
        <v>352</v>
      </c>
      <c r="H2189" s="135">
        <v>1</v>
      </c>
      <c r="I2189" s="136">
        <v>0</v>
      </c>
      <c r="J2189" s="136">
        <v>0</v>
      </c>
      <c r="K2189" s="136">
        <f>ROUND(P2189*H2189,2)</f>
        <v>0</v>
      </c>
      <c r="L2189" s="133" t="s">
        <v>1</v>
      </c>
      <c r="M2189" s="29"/>
      <c r="N2189" s="137" t="s">
        <v>1</v>
      </c>
      <c r="O2189" s="138" t="s">
        <v>39</v>
      </c>
      <c r="P2189" s="139">
        <f>I2189+J2189</f>
        <v>0</v>
      </c>
      <c r="Q2189" s="139">
        <f>ROUND(I2189*H2189,2)</f>
        <v>0</v>
      </c>
      <c r="R2189" s="139">
        <f>ROUND(J2189*H2189,2)</f>
        <v>0</v>
      </c>
      <c r="S2189" s="140">
        <v>0</v>
      </c>
      <c r="T2189" s="140">
        <f>S2189*H2189</f>
        <v>0</v>
      </c>
      <c r="U2189" s="140">
        <v>0</v>
      </c>
      <c r="V2189" s="140">
        <f>U2189*H2189</f>
        <v>0</v>
      </c>
      <c r="W2189" s="140">
        <v>0</v>
      </c>
      <c r="X2189" s="141">
        <f>W2189*H2189</f>
        <v>0</v>
      </c>
      <c r="AR2189" s="142" t="s">
        <v>332</v>
      </c>
      <c r="AT2189" s="142" t="s">
        <v>139</v>
      </c>
      <c r="AU2189" s="142" t="s">
        <v>86</v>
      </c>
      <c r="AY2189" s="17" t="s">
        <v>136</v>
      </c>
      <c r="BE2189" s="143">
        <f>IF(O2189="základní",K2189,0)</f>
        <v>0</v>
      </c>
      <c r="BF2189" s="143">
        <f>IF(O2189="snížená",K2189,0)</f>
        <v>0</v>
      </c>
      <c r="BG2189" s="143">
        <f>IF(O2189="zákl. přenesená",K2189,0)</f>
        <v>0</v>
      </c>
      <c r="BH2189" s="143">
        <f>IF(O2189="sníž. přenesená",K2189,0)</f>
        <v>0</v>
      </c>
      <c r="BI2189" s="143">
        <f>IF(O2189="nulová",K2189,0)</f>
        <v>0</v>
      </c>
      <c r="BJ2189" s="17" t="s">
        <v>84</v>
      </c>
      <c r="BK2189" s="143">
        <f>ROUND(P2189*H2189,2)</f>
        <v>0</v>
      </c>
      <c r="BL2189" s="17" t="s">
        <v>332</v>
      </c>
      <c r="BM2189" s="142" t="s">
        <v>1311</v>
      </c>
    </row>
    <row r="2190" spans="2:65" s="12" customFormat="1" ht="22.5">
      <c r="B2190" s="144"/>
      <c r="D2190" s="145" t="s">
        <v>146</v>
      </c>
      <c r="E2190" s="146" t="s">
        <v>1</v>
      </c>
      <c r="F2190" s="147" t="s">
        <v>1211</v>
      </c>
      <c r="H2190" s="146" t="s">
        <v>1</v>
      </c>
      <c r="M2190" s="144"/>
      <c r="N2190" s="148"/>
      <c r="X2190" s="149"/>
      <c r="AT2190" s="146" t="s">
        <v>146</v>
      </c>
      <c r="AU2190" s="146" t="s">
        <v>86</v>
      </c>
      <c r="AV2190" s="12" t="s">
        <v>84</v>
      </c>
      <c r="AW2190" s="12" t="s">
        <v>5</v>
      </c>
      <c r="AX2190" s="12" t="s">
        <v>76</v>
      </c>
      <c r="AY2190" s="146" t="s">
        <v>136</v>
      </c>
    </row>
    <row r="2191" spans="2:65" s="12" customFormat="1">
      <c r="B2191" s="144"/>
      <c r="D2191" s="145" t="s">
        <v>146</v>
      </c>
      <c r="E2191" s="146" t="s">
        <v>1</v>
      </c>
      <c r="F2191" s="147" t="s">
        <v>1312</v>
      </c>
      <c r="H2191" s="146" t="s">
        <v>1</v>
      </c>
      <c r="M2191" s="144"/>
      <c r="N2191" s="148"/>
      <c r="X2191" s="149"/>
      <c r="AT2191" s="146" t="s">
        <v>146</v>
      </c>
      <c r="AU2191" s="146" t="s">
        <v>86</v>
      </c>
      <c r="AV2191" s="12" t="s">
        <v>84</v>
      </c>
      <c r="AW2191" s="12" t="s">
        <v>5</v>
      </c>
      <c r="AX2191" s="12" t="s">
        <v>76</v>
      </c>
      <c r="AY2191" s="146" t="s">
        <v>136</v>
      </c>
    </row>
    <row r="2192" spans="2:65" s="13" customFormat="1">
      <c r="B2192" s="150"/>
      <c r="D2192" s="145" t="s">
        <v>146</v>
      </c>
      <c r="E2192" s="151" t="s">
        <v>1</v>
      </c>
      <c r="F2192" s="152" t="s">
        <v>84</v>
      </c>
      <c r="H2192" s="153">
        <v>1</v>
      </c>
      <c r="M2192" s="150"/>
      <c r="N2192" s="154"/>
      <c r="X2192" s="155"/>
      <c r="AT2192" s="151" t="s">
        <v>146</v>
      </c>
      <c r="AU2192" s="151" t="s">
        <v>86</v>
      </c>
      <c r="AV2192" s="13" t="s">
        <v>86</v>
      </c>
      <c r="AW2192" s="13" t="s">
        <v>5</v>
      </c>
      <c r="AX2192" s="13" t="s">
        <v>76</v>
      </c>
      <c r="AY2192" s="151" t="s">
        <v>136</v>
      </c>
    </row>
    <row r="2193" spans="2:65" s="14" customFormat="1">
      <c r="B2193" s="156"/>
      <c r="D2193" s="145" t="s">
        <v>146</v>
      </c>
      <c r="E2193" s="157" t="s">
        <v>1</v>
      </c>
      <c r="F2193" s="158" t="s">
        <v>158</v>
      </c>
      <c r="H2193" s="159">
        <v>1</v>
      </c>
      <c r="M2193" s="156"/>
      <c r="N2193" s="160"/>
      <c r="X2193" s="161"/>
      <c r="AT2193" s="157" t="s">
        <v>146</v>
      </c>
      <c r="AU2193" s="157" t="s">
        <v>86</v>
      </c>
      <c r="AV2193" s="14" t="s">
        <v>144</v>
      </c>
      <c r="AW2193" s="14" t="s">
        <v>5</v>
      </c>
      <c r="AX2193" s="14" t="s">
        <v>84</v>
      </c>
      <c r="AY2193" s="157" t="s">
        <v>136</v>
      </c>
    </row>
    <row r="2194" spans="2:65" s="1" customFormat="1" ht="66.75" customHeight="1">
      <c r="B2194" s="29"/>
      <c r="C2194" s="131" t="s">
        <v>1313</v>
      </c>
      <c r="D2194" s="131" t="s">
        <v>139</v>
      </c>
      <c r="E2194" s="132" t="s">
        <v>1314</v>
      </c>
      <c r="F2194" s="133" t="s">
        <v>1315</v>
      </c>
      <c r="G2194" s="134" t="s">
        <v>352</v>
      </c>
      <c r="H2194" s="135">
        <v>1</v>
      </c>
      <c r="I2194" s="136">
        <v>0</v>
      </c>
      <c r="J2194" s="136">
        <v>0</v>
      </c>
      <c r="K2194" s="136">
        <f>ROUND(P2194*H2194,2)</f>
        <v>0</v>
      </c>
      <c r="L2194" s="133" t="s">
        <v>1</v>
      </c>
      <c r="M2194" s="29"/>
      <c r="N2194" s="137" t="s">
        <v>1</v>
      </c>
      <c r="O2194" s="138" t="s">
        <v>39</v>
      </c>
      <c r="P2194" s="139">
        <f>I2194+J2194</f>
        <v>0</v>
      </c>
      <c r="Q2194" s="139">
        <f>ROUND(I2194*H2194,2)</f>
        <v>0</v>
      </c>
      <c r="R2194" s="139">
        <f>ROUND(J2194*H2194,2)</f>
        <v>0</v>
      </c>
      <c r="S2194" s="140">
        <v>0</v>
      </c>
      <c r="T2194" s="140">
        <f>S2194*H2194</f>
        <v>0</v>
      </c>
      <c r="U2194" s="140">
        <v>0</v>
      </c>
      <c r="V2194" s="140">
        <f>U2194*H2194</f>
        <v>0</v>
      </c>
      <c r="W2194" s="140">
        <v>0</v>
      </c>
      <c r="X2194" s="141">
        <f>W2194*H2194</f>
        <v>0</v>
      </c>
      <c r="AR2194" s="142" t="s">
        <v>332</v>
      </c>
      <c r="AT2194" s="142" t="s">
        <v>139</v>
      </c>
      <c r="AU2194" s="142" t="s">
        <v>86</v>
      </c>
      <c r="AY2194" s="17" t="s">
        <v>136</v>
      </c>
      <c r="BE2194" s="143">
        <f>IF(O2194="základní",K2194,0)</f>
        <v>0</v>
      </c>
      <c r="BF2194" s="143">
        <f>IF(O2194="snížená",K2194,0)</f>
        <v>0</v>
      </c>
      <c r="BG2194" s="143">
        <f>IF(O2194="zákl. přenesená",K2194,0)</f>
        <v>0</v>
      </c>
      <c r="BH2194" s="143">
        <f>IF(O2194="sníž. přenesená",K2194,0)</f>
        <v>0</v>
      </c>
      <c r="BI2194" s="143">
        <f>IF(O2194="nulová",K2194,0)</f>
        <v>0</v>
      </c>
      <c r="BJ2194" s="17" t="s">
        <v>84</v>
      </c>
      <c r="BK2194" s="143">
        <f>ROUND(P2194*H2194,2)</f>
        <v>0</v>
      </c>
      <c r="BL2194" s="17" t="s">
        <v>332</v>
      </c>
      <c r="BM2194" s="142" t="s">
        <v>1316</v>
      </c>
    </row>
    <row r="2195" spans="2:65" s="12" customFormat="1" ht="22.5">
      <c r="B2195" s="144"/>
      <c r="D2195" s="145" t="s">
        <v>146</v>
      </c>
      <c r="E2195" s="146" t="s">
        <v>1</v>
      </c>
      <c r="F2195" s="147" t="s">
        <v>1211</v>
      </c>
      <c r="H2195" s="146" t="s">
        <v>1</v>
      </c>
      <c r="M2195" s="144"/>
      <c r="N2195" s="148"/>
      <c r="X2195" s="149"/>
      <c r="AT2195" s="146" t="s">
        <v>146</v>
      </c>
      <c r="AU2195" s="146" t="s">
        <v>86</v>
      </c>
      <c r="AV2195" s="12" t="s">
        <v>84</v>
      </c>
      <c r="AW2195" s="12" t="s">
        <v>5</v>
      </c>
      <c r="AX2195" s="12" t="s">
        <v>76</v>
      </c>
      <c r="AY2195" s="146" t="s">
        <v>136</v>
      </c>
    </row>
    <row r="2196" spans="2:65" s="12" customFormat="1">
      <c r="B2196" s="144"/>
      <c r="D2196" s="145" t="s">
        <v>146</v>
      </c>
      <c r="E2196" s="146" t="s">
        <v>1</v>
      </c>
      <c r="F2196" s="147" t="s">
        <v>1317</v>
      </c>
      <c r="H2196" s="146" t="s">
        <v>1</v>
      </c>
      <c r="M2196" s="144"/>
      <c r="N2196" s="148"/>
      <c r="X2196" s="149"/>
      <c r="AT2196" s="146" t="s">
        <v>146</v>
      </c>
      <c r="AU2196" s="146" t="s">
        <v>86</v>
      </c>
      <c r="AV2196" s="12" t="s">
        <v>84</v>
      </c>
      <c r="AW2196" s="12" t="s">
        <v>5</v>
      </c>
      <c r="AX2196" s="12" t="s">
        <v>76</v>
      </c>
      <c r="AY2196" s="146" t="s">
        <v>136</v>
      </c>
    </row>
    <row r="2197" spans="2:65" s="13" customFormat="1">
      <c r="B2197" s="150"/>
      <c r="D2197" s="145" t="s">
        <v>146</v>
      </c>
      <c r="E2197" s="151" t="s">
        <v>1</v>
      </c>
      <c r="F2197" s="152" t="s">
        <v>84</v>
      </c>
      <c r="H2197" s="153">
        <v>1</v>
      </c>
      <c r="M2197" s="150"/>
      <c r="N2197" s="154"/>
      <c r="X2197" s="155"/>
      <c r="AT2197" s="151" t="s">
        <v>146</v>
      </c>
      <c r="AU2197" s="151" t="s">
        <v>86</v>
      </c>
      <c r="AV2197" s="13" t="s">
        <v>86</v>
      </c>
      <c r="AW2197" s="13" t="s">
        <v>5</v>
      </c>
      <c r="AX2197" s="13" t="s">
        <v>76</v>
      </c>
      <c r="AY2197" s="151" t="s">
        <v>136</v>
      </c>
    </row>
    <row r="2198" spans="2:65" s="14" customFormat="1">
      <c r="B2198" s="156"/>
      <c r="D2198" s="145" t="s">
        <v>146</v>
      </c>
      <c r="E2198" s="157" t="s">
        <v>1</v>
      </c>
      <c r="F2198" s="158" t="s">
        <v>158</v>
      </c>
      <c r="H2198" s="159">
        <v>1</v>
      </c>
      <c r="M2198" s="156"/>
      <c r="N2198" s="160"/>
      <c r="X2198" s="161"/>
      <c r="AT2198" s="157" t="s">
        <v>146</v>
      </c>
      <c r="AU2198" s="157" t="s">
        <v>86</v>
      </c>
      <c r="AV2198" s="14" t="s">
        <v>144</v>
      </c>
      <c r="AW2198" s="14" t="s">
        <v>5</v>
      </c>
      <c r="AX2198" s="14" t="s">
        <v>84</v>
      </c>
      <c r="AY2198" s="157" t="s">
        <v>136</v>
      </c>
    </row>
    <row r="2199" spans="2:65" s="1" customFormat="1" ht="33" customHeight="1">
      <c r="B2199" s="29"/>
      <c r="C2199" s="131" t="s">
        <v>1318</v>
      </c>
      <c r="D2199" s="131" t="s">
        <v>139</v>
      </c>
      <c r="E2199" s="132" t="s">
        <v>1319</v>
      </c>
      <c r="F2199" s="133" t="s">
        <v>1320</v>
      </c>
      <c r="G2199" s="134" t="s">
        <v>502</v>
      </c>
      <c r="H2199" s="135">
        <v>1536.4</v>
      </c>
      <c r="I2199" s="136">
        <v>0</v>
      </c>
      <c r="J2199" s="136">
        <v>0</v>
      </c>
      <c r="K2199" s="136">
        <f>ROUND(P2199*H2199,2)</f>
        <v>0</v>
      </c>
      <c r="L2199" s="133" t="s">
        <v>143</v>
      </c>
      <c r="M2199" s="29"/>
      <c r="N2199" s="137" t="s">
        <v>1</v>
      </c>
      <c r="O2199" s="138" t="s">
        <v>39</v>
      </c>
      <c r="P2199" s="139">
        <f>I2199+J2199</f>
        <v>0</v>
      </c>
      <c r="Q2199" s="139">
        <f>ROUND(I2199*H2199,2)</f>
        <v>0</v>
      </c>
      <c r="R2199" s="139">
        <f>ROUND(J2199*H2199,2)</f>
        <v>0</v>
      </c>
      <c r="S2199" s="140">
        <v>0</v>
      </c>
      <c r="T2199" s="140">
        <f>S2199*H2199</f>
        <v>0</v>
      </c>
      <c r="U2199" s="140">
        <v>0</v>
      </c>
      <c r="V2199" s="140">
        <f>U2199*H2199</f>
        <v>0</v>
      </c>
      <c r="W2199" s="140">
        <v>0</v>
      </c>
      <c r="X2199" s="141">
        <f>W2199*H2199</f>
        <v>0</v>
      </c>
      <c r="AR2199" s="142" t="s">
        <v>332</v>
      </c>
      <c r="AT2199" s="142" t="s">
        <v>139</v>
      </c>
      <c r="AU2199" s="142" t="s">
        <v>86</v>
      </c>
      <c r="AY2199" s="17" t="s">
        <v>136</v>
      </c>
      <c r="BE2199" s="143">
        <f>IF(O2199="základní",K2199,0)</f>
        <v>0</v>
      </c>
      <c r="BF2199" s="143">
        <f>IF(O2199="snížená",K2199,0)</f>
        <v>0</v>
      </c>
      <c r="BG2199" s="143">
        <f>IF(O2199="zákl. přenesená",K2199,0)</f>
        <v>0</v>
      </c>
      <c r="BH2199" s="143">
        <f>IF(O2199="sníž. přenesená",K2199,0)</f>
        <v>0</v>
      </c>
      <c r="BI2199" s="143">
        <f>IF(O2199="nulová",K2199,0)</f>
        <v>0</v>
      </c>
      <c r="BJ2199" s="17" t="s">
        <v>84</v>
      </c>
      <c r="BK2199" s="143">
        <f>ROUND(P2199*H2199,2)</f>
        <v>0</v>
      </c>
      <c r="BL2199" s="17" t="s">
        <v>332</v>
      </c>
      <c r="BM2199" s="142" t="s">
        <v>1321</v>
      </c>
    </row>
    <row r="2200" spans="2:65" s="11" customFormat="1" ht="22.9" customHeight="1">
      <c r="B2200" s="119"/>
      <c r="D2200" s="120" t="s">
        <v>75</v>
      </c>
      <c r="E2200" s="129" t="s">
        <v>439</v>
      </c>
      <c r="F2200" s="129" t="s">
        <v>440</v>
      </c>
      <c r="K2200" s="130">
        <f>BK2200</f>
        <v>0</v>
      </c>
      <c r="M2200" s="119"/>
      <c r="N2200" s="123"/>
      <c r="Q2200" s="124">
        <f>SUM(Q2201:Q2270)</f>
        <v>0</v>
      </c>
      <c r="R2200" s="124">
        <f>SUM(R2201:R2270)</f>
        <v>0</v>
      </c>
      <c r="T2200" s="125">
        <f>SUM(T2201:T2270)</f>
        <v>123.41414999999999</v>
      </c>
      <c r="V2200" s="125">
        <f>SUM(V2201:V2270)</f>
        <v>1.1173960000000001</v>
      </c>
      <c r="X2200" s="126">
        <f>SUM(X2201:X2270)</f>
        <v>0</v>
      </c>
      <c r="AR2200" s="120" t="s">
        <v>86</v>
      </c>
      <c r="AT2200" s="127" t="s">
        <v>75</v>
      </c>
      <c r="AU2200" s="127" t="s">
        <v>84</v>
      </c>
      <c r="AY2200" s="120" t="s">
        <v>136</v>
      </c>
      <c r="BK2200" s="128">
        <f>SUM(BK2201:BK2270)</f>
        <v>0</v>
      </c>
    </row>
    <row r="2201" spans="2:65" s="1" customFormat="1" ht="24.2" customHeight="1">
      <c r="B2201" s="29"/>
      <c r="C2201" s="131" t="s">
        <v>1322</v>
      </c>
      <c r="D2201" s="131" t="s">
        <v>139</v>
      </c>
      <c r="E2201" s="132" t="s">
        <v>1323</v>
      </c>
      <c r="F2201" s="133" t="s">
        <v>1324</v>
      </c>
      <c r="G2201" s="134" t="s">
        <v>286</v>
      </c>
      <c r="H2201" s="135">
        <v>124.45</v>
      </c>
      <c r="I2201" s="136">
        <v>0</v>
      </c>
      <c r="J2201" s="136">
        <v>0</v>
      </c>
      <c r="K2201" s="136">
        <f>ROUND(P2201*H2201,2)</f>
        <v>0</v>
      </c>
      <c r="L2201" s="133" t="s">
        <v>1</v>
      </c>
      <c r="M2201" s="29"/>
      <c r="N2201" s="137" t="s">
        <v>1</v>
      </c>
      <c r="O2201" s="138" t="s">
        <v>39</v>
      </c>
      <c r="P2201" s="139">
        <f>I2201+J2201</f>
        <v>0</v>
      </c>
      <c r="Q2201" s="139">
        <f>ROUND(I2201*H2201,2)</f>
        <v>0</v>
      </c>
      <c r="R2201" s="139">
        <f>ROUND(J2201*H2201,2)</f>
        <v>0</v>
      </c>
      <c r="S2201" s="140">
        <v>0.26500000000000001</v>
      </c>
      <c r="T2201" s="140">
        <f>S2201*H2201</f>
        <v>32.97925</v>
      </c>
      <c r="U2201" s="140">
        <v>7.7999999999999999E-4</v>
      </c>
      <c r="V2201" s="140">
        <f>U2201*H2201</f>
        <v>9.7071000000000005E-2</v>
      </c>
      <c r="W2201" s="140">
        <v>0</v>
      </c>
      <c r="X2201" s="141">
        <f>W2201*H2201</f>
        <v>0</v>
      </c>
      <c r="AR2201" s="142" t="s">
        <v>332</v>
      </c>
      <c r="AT2201" s="142" t="s">
        <v>139</v>
      </c>
      <c r="AU2201" s="142" t="s">
        <v>86</v>
      </c>
      <c r="AY2201" s="17" t="s">
        <v>136</v>
      </c>
      <c r="BE2201" s="143">
        <f>IF(O2201="základní",K2201,0)</f>
        <v>0</v>
      </c>
      <c r="BF2201" s="143">
        <f>IF(O2201="snížená",K2201,0)</f>
        <v>0</v>
      </c>
      <c r="BG2201" s="143">
        <f>IF(O2201="zákl. přenesená",K2201,0)</f>
        <v>0</v>
      </c>
      <c r="BH2201" s="143">
        <f>IF(O2201="sníž. přenesená",K2201,0)</f>
        <v>0</v>
      </c>
      <c r="BI2201" s="143">
        <f>IF(O2201="nulová",K2201,0)</f>
        <v>0</v>
      </c>
      <c r="BJ2201" s="17" t="s">
        <v>84</v>
      </c>
      <c r="BK2201" s="143">
        <f>ROUND(P2201*H2201,2)</f>
        <v>0</v>
      </c>
      <c r="BL2201" s="17" t="s">
        <v>332</v>
      </c>
      <c r="BM2201" s="142" t="s">
        <v>1325</v>
      </c>
    </row>
    <row r="2202" spans="2:65" s="12" customFormat="1" ht="22.5">
      <c r="B2202" s="144"/>
      <c r="D2202" s="145" t="s">
        <v>146</v>
      </c>
      <c r="E2202" s="146" t="s">
        <v>1</v>
      </c>
      <c r="F2202" s="147" t="s">
        <v>1326</v>
      </c>
      <c r="H2202" s="146" t="s">
        <v>1</v>
      </c>
      <c r="M2202" s="144"/>
      <c r="N2202" s="148"/>
      <c r="X2202" s="149"/>
      <c r="AT2202" s="146" t="s">
        <v>146</v>
      </c>
      <c r="AU2202" s="146" t="s">
        <v>86</v>
      </c>
      <c r="AV2202" s="12" t="s">
        <v>84</v>
      </c>
      <c r="AW2202" s="12" t="s">
        <v>5</v>
      </c>
      <c r="AX2202" s="12" t="s">
        <v>76</v>
      </c>
      <c r="AY2202" s="146" t="s">
        <v>136</v>
      </c>
    </row>
    <row r="2203" spans="2:65" s="13" customFormat="1">
      <c r="B2203" s="150"/>
      <c r="D2203" s="145" t="s">
        <v>146</v>
      </c>
      <c r="E2203" s="151" t="s">
        <v>1</v>
      </c>
      <c r="F2203" s="152" t="s">
        <v>677</v>
      </c>
      <c r="H2203" s="153">
        <v>124.45</v>
      </c>
      <c r="M2203" s="150"/>
      <c r="N2203" s="154"/>
      <c r="X2203" s="155"/>
      <c r="AT2203" s="151" t="s">
        <v>146</v>
      </c>
      <c r="AU2203" s="151" t="s">
        <v>86</v>
      </c>
      <c r="AV2203" s="13" t="s">
        <v>86</v>
      </c>
      <c r="AW2203" s="13" t="s">
        <v>5</v>
      </c>
      <c r="AX2203" s="13" t="s">
        <v>76</v>
      </c>
      <c r="AY2203" s="151" t="s">
        <v>136</v>
      </c>
    </row>
    <row r="2204" spans="2:65" s="14" customFormat="1">
      <c r="B2204" s="156"/>
      <c r="D2204" s="145" t="s">
        <v>146</v>
      </c>
      <c r="E2204" s="157" t="s">
        <v>1</v>
      </c>
      <c r="F2204" s="158" t="s">
        <v>158</v>
      </c>
      <c r="H2204" s="159">
        <v>124.45</v>
      </c>
      <c r="M2204" s="156"/>
      <c r="N2204" s="160"/>
      <c r="X2204" s="161"/>
      <c r="AT2204" s="157" t="s">
        <v>146</v>
      </c>
      <c r="AU2204" s="157" t="s">
        <v>86</v>
      </c>
      <c r="AV2204" s="14" t="s">
        <v>144</v>
      </c>
      <c r="AW2204" s="14" t="s">
        <v>5</v>
      </c>
      <c r="AX2204" s="14" t="s">
        <v>84</v>
      </c>
      <c r="AY2204" s="157" t="s">
        <v>136</v>
      </c>
    </row>
    <row r="2205" spans="2:65" s="1" customFormat="1">
      <c r="B2205" s="29"/>
      <c r="D2205" s="145" t="s">
        <v>223</v>
      </c>
      <c r="F2205" s="168" t="s">
        <v>1060</v>
      </c>
      <c r="M2205" s="29"/>
      <c r="N2205" s="169"/>
      <c r="X2205" s="53"/>
      <c r="AU2205" s="17" t="s">
        <v>86</v>
      </c>
    </row>
    <row r="2206" spans="2:65" s="1" customFormat="1">
      <c r="B2206" s="29"/>
      <c r="D2206" s="145" t="s">
        <v>223</v>
      </c>
      <c r="F2206" s="170" t="s">
        <v>733</v>
      </c>
      <c r="H2206" s="171">
        <v>0</v>
      </c>
      <c r="M2206" s="29"/>
      <c r="N2206" s="169"/>
      <c r="X2206" s="53"/>
      <c r="AU2206" s="17" t="s">
        <v>86</v>
      </c>
    </row>
    <row r="2207" spans="2:65" s="1" customFormat="1">
      <c r="B2207" s="29"/>
      <c r="D2207" s="145" t="s">
        <v>223</v>
      </c>
      <c r="F2207" s="170" t="s">
        <v>147</v>
      </c>
      <c r="H2207" s="171">
        <v>0</v>
      </c>
      <c r="M2207" s="29"/>
      <c r="N2207" s="169"/>
      <c r="X2207" s="53"/>
      <c r="AU2207" s="17" t="s">
        <v>86</v>
      </c>
    </row>
    <row r="2208" spans="2:65" s="1" customFormat="1">
      <c r="B2208" s="29"/>
      <c r="D2208" s="145" t="s">
        <v>223</v>
      </c>
      <c r="F2208" s="170" t="s">
        <v>1061</v>
      </c>
      <c r="H2208" s="171">
        <v>22.05</v>
      </c>
      <c r="M2208" s="29"/>
      <c r="N2208" s="169"/>
      <c r="X2208" s="53"/>
      <c r="AU2208" s="17" t="s">
        <v>86</v>
      </c>
    </row>
    <row r="2209" spans="2:65" s="1" customFormat="1">
      <c r="B2209" s="29"/>
      <c r="D2209" s="145" t="s">
        <v>223</v>
      </c>
      <c r="F2209" s="170" t="s">
        <v>150</v>
      </c>
      <c r="H2209" s="171">
        <v>0</v>
      </c>
      <c r="M2209" s="29"/>
      <c r="N2209" s="169"/>
      <c r="X2209" s="53"/>
      <c r="AU2209" s="17" t="s">
        <v>86</v>
      </c>
    </row>
    <row r="2210" spans="2:65" s="1" customFormat="1">
      <c r="B2210" s="29"/>
      <c r="D2210" s="145" t="s">
        <v>223</v>
      </c>
      <c r="F2210" s="170" t="s">
        <v>1062</v>
      </c>
      <c r="H2210" s="171">
        <v>33.1</v>
      </c>
      <c r="M2210" s="29"/>
      <c r="N2210" s="169"/>
      <c r="X2210" s="53"/>
      <c r="AU2210" s="17" t="s">
        <v>86</v>
      </c>
    </row>
    <row r="2211" spans="2:65" s="1" customFormat="1">
      <c r="B2211" s="29"/>
      <c r="D2211" s="145" t="s">
        <v>223</v>
      </c>
      <c r="F2211" s="170" t="s">
        <v>152</v>
      </c>
      <c r="H2211" s="171">
        <v>0</v>
      </c>
      <c r="M2211" s="29"/>
      <c r="N2211" s="169"/>
      <c r="X2211" s="53"/>
      <c r="AU2211" s="17" t="s">
        <v>86</v>
      </c>
    </row>
    <row r="2212" spans="2:65" s="1" customFormat="1">
      <c r="B2212" s="29"/>
      <c r="D2212" s="145" t="s">
        <v>223</v>
      </c>
      <c r="F2212" s="170" t="s">
        <v>1063</v>
      </c>
      <c r="H2212" s="171">
        <v>36.1</v>
      </c>
      <c r="M2212" s="29"/>
      <c r="N2212" s="169"/>
      <c r="X2212" s="53"/>
      <c r="AU2212" s="17" t="s">
        <v>86</v>
      </c>
    </row>
    <row r="2213" spans="2:65" s="1" customFormat="1">
      <c r="B2213" s="29"/>
      <c r="D2213" s="145" t="s">
        <v>223</v>
      </c>
      <c r="F2213" s="170" t="s">
        <v>154</v>
      </c>
      <c r="H2213" s="171">
        <v>0</v>
      </c>
      <c r="M2213" s="29"/>
      <c r="N2213" s="169"/>
      <c r="X2213" s="53"/>
      <c r="AU2213" s="17" t="s">
        <v>86</v>
      </c>
    </row>
    <row r="2214" spans="2:65" s="1" customFormat="1">
      <c r="B2214" s="29"/>
      <c r="D2214" s="145" t="s">
        <v>223</v>
      </c>
      <c r="F2214" s="170" t="s">
        <v>1064</v>
      </c>
      <c r="H2214" s="171">
        <v>33.200000000000003</v>
      </c>
      <c r="M2214" s="29"/>
      <c r="N2214" s="169"/>
      <c r="X2214" s="53"/>
      <c r="AU2214" s="17" t="s">
        <v>86</v>
      </c>
    </row>
    <row r="2215" spans="2:65" s="1" customFormat="1">
      <c r="B2215" s="29"/>
      <c r="D2215" s="145" t="s">
        <v>223</v>
      </c>
      <c r="F2215" s="170" t="s">
        <v>158</v>
      </c>
      <c r="H2215" s="171">
        <v>124.45</v>
      </c>
      <c r="M2215" s="29"/>
      <c r="N2215" s="169"/>
      <c r="X2215" s="53"/>
      <c r="AU2215" s="17" t="s">
        <v>86</v>
      </c>
    </row>
    <row r="2216" spans="2:65" s="1" customFormat="1" ht="24.2" customHeight="1">
      <c r="B2216" s="29"/>
      <c r="C2216" s="131" t="s">
        <v>1327</v>
      </c>
      <c r="D2216" s="131" t="s">
        <v>139</v>
      </c>
      <c r="E2216" s="132" t="s">
        <v>1328</v>
      </c>
      <c r="F2216" s="133" t="s">
        <v>1329</v>
      </c>
      <c r="G2216" s="134" t="s">
        <v>286</v>
      </c>
      <c r="H2216" s="135">
        <v>124.45</v>
      </c>
      <c r="I2216" s="136">
        <v>0</v>
      </c>
      <c r="J2216" s="136">
        <v>0</v>
      </c>
      <c r="K2216" s="136">
        <f>ROUND(P2216*H2216,2)</f>
        <v>0</v>
      </c>
      <c r="L2216" s="133" t="s">
        <v>1</v>
      </c>
      <c r="M2216" s="29"/>
      <c r="N2216" s="137" t="s">
        <v>1</v>
      </c>
      <c r="O2216" s="138" t="s">
        <v>39</v>
      </c>
      <c r="P2216" s="139">
        <f>I2216+J2216</f>
        <v>0</v>
      </c>
      <c r="Q2216" s="139">
        <f>ROUND(I2216*H2216,2)</f>
        <v>0</v>
      </c>
      <c r="R2216" s="139">
        <f>ROUND(J2216*H2216,2)</f>
        <v>0</v>
      </c>
      <c r="S2216" s="140">
        <v>0.186</v>
      </c>
      <c r="T2216" s="140">
        <f>S2216*H2216</f>
        <v>23.1477</v>
      </c>
      <c r="U2216" s="140">
        <v>1.3799999999999999E-3</v>
      </c>
      <c r="V2216" s="140">
        <f>U2216*H2216</f>
        <v>0.171741</v>
      </c>
      <c r="W2216" s="140">
        <v>0</v>
      </c>
      <c r="X2216" s="141">
        <f>W2216*H2216</f>
        <v>0</v>
      </c>
      <c r="AR2216" s="142" t="s">
        <v>332</v>
      </c>
      <c r="AT2216" s="142" t="s">
        <v>139</v>
      </c>
      <c r="AU2216" s="142" t="s">
        <v>86</v>
      </c>
      <c r="AY2216" s="17" t="s">
        <v>136</v>
      </c>
      <c r="BE2216" s="143">
        <f>IF(O2216="základní",K2216,0)</f>
        <v>0</v>
      </c>
      <c r="BF2216" s="143">
        <f>IF(O2216="snížená",K2216,0)</f>
        <v>0</v>
      </c>
      <c r="BG2216" s="143">
        <f>IF(O2216="zákl. přenesená",K2216,0)</f>
        <v>0</v>
      </c>
      <c r="BH2216" s="143">
        <f>IF(O2216="sníž. přenesená",K2216,0)</f>
        <v>0</v>
      </c>
      <c r="BI2216" s="143">
        <f>IF(O2216="nulová",K2216,0)</f>
        <v>0</v>
      </c>
      <c r="BJ2216" s="17" t="s">
        <v>84</v>
      </c>
      <c r="BK2216" s="143">
        <f>ROUND(P2216*H2216,2)</f>
        <v>0</v>
      </c>
      <c r="BL2216" s="17" t="s">
        <v>332</v>
      </c>
      <c r="BM2216" s="142" t="s">
        <v>1330</v>
      </c>
    </row>
    <row r="2217" spans="2:65" s="12" customFormat="1" ht="22.5">
      <c r="B2217" s="144"/>
      <c r="D2217" s="145" t="s">
        <v>146</v>
      </c>
      <c r="E2217" s="146" t="s">
        <v>1</v>
      </c>
      <c r="F2217" s="147" t="s">
        <v>1326</v>
      </c>
      <c r="H2217" s="146" t="s">
        <v>1</v>
      </c>
      <c r="M2217" s="144"/>
      <c r="N2217" s="148"/>
      <c r="X2217" s="149"/>
      <c r="AT2217" s="146" t="s">
        <v>146</v>
      </c>
      <c r="AU2217" s="146" t="s">
        <v>86</v>
      </c>
      <c r="AV2217" s="12" t="s">
        <v>84</v>
      </c>
      <c r="AW2217" s="12" t="s">
        <v>5</v>
      </c>
      <c r="AX2217" s="12" t="s">
        <v>76</v>
      </c>
      <c r="AY2217" s="146" t="s">
        <v>136</v>
      </c>
    </row>
    <row r="2218" spans="2:65" s="13" customFormat="1">
      <c r="B2218" s="150"/>
      <c r="D2218" s="145" t="s">
        <v>146</v>
      </c>
      <c r="E2218" s="151" t="s">
        <v>1</v>
      </c>
      <c r="F2218" s="152" t="s">
        <v>677</v>
      </c>
      <c r="H2218" s="153">
        <v>124.45</v>
      </c>
      <c r="M2218" s="150"/>
      <c r="N2218" s="154"/>
      <c r="X2218" s="155"/>
      <c r="AT2218" s="151" t="s">
        <v>146</v>
      </c>
      <c r="AU2218" s="151" t="s">
        <v>86</v>
      </c>
      <c r="AV2218" s="13" t="s">
        <v>86</v>
      </c>
      <c r="AW2218" s="13" t="s">
        <v>5</v>
      </c>
      <c r="AX2218" s="13" t="s">
        <v>76</v>
      </c>
      <c r="AY2218" s="151" t="s">
        <v>136</v>
      </c>
    </row>
    <row r="2219" spans="2:65" s="14" customFormat="1">
      <c r="B2219" s="156"/>
      <c r="D2219" s="145" t="s">
        <v>146</v>
      </c>
      <c r="E2219" s="157" t="s">
        <v>1</v>
      </c>
      <c r="F2219" s="158" t="s">
        <v>158</v>
      </c>
      <c r="H2219" s="159">
        <v>124.45</v>
      </c>
      <c r="M2219" s="156"/>
      <c r="N2219" s="160"/>
      <c r="X2219" s="161"/>
      <c r="AT2219" s="157" t="s">
        <v>146</v>
      </c>
      <c r="AU2219" s="157" t="s">
        <v>86</v>
      </c>
      <c r="AV2219" s="14" t="s">
        <v>144</v>
      </c>
      <c r="AW2219" s="14" t="s">
        <v>5</v>
      </c>
      <c r="AX2219" s="14" t="s">
        <v>84</v>
      </c>
      <c r="AY2219" s="157" t="s">
        <v>136</v>
      </c>
    </row>
    <row r="2220" spans="2:65" s="1" customFormat="1">
      <c r="B2220" s="29"/>
      <c r="D2220" s="145" t="s">
        <v>223</v>
      </c>
      <c r="F2220" s="168" t="s">
        <v>1060</v>
      </c>
      <c r="M2220" s="29"/>
      <c r="N2220" s="169"/>
      <c r="X2220" s="53"/>
      <c r="AU2220" s="17" t="s">
        <v>86</v>
      </c>
    </row>
    <row r="2221" spans="2:65" s="1" customFormat="1">
      <c r="B2221" s="29"/>
      <c r="D2221" s="145" t="s">
        <v>223</v>
      </c>
      <c r="F2221" s="170" t="s">
        <v>733</v>
      </c>
      <c r="H2221" s="171">
        <v>0</v>
      </c>
      <c r="M2221" s="29"/>
      <c r="N2221" s="169"/>
      <c r="X2221" s="53"/>
      <c r="AU2221" s="17" t="s">
        <v>86</v>
      </c>
    </row>
    <row r="2222" spans="2:65" s="1" customFormat="1">
      <c r="B2222" s="29"/>
      <c r="D2222" s="145" t="s">
        <v>223</v>
      </c>
      <c r="F2222" s="170" t="s">
        <v>147</v>
      </c>
      <c r="H2222" s="171">
        <v>0</v>
      </c>
      <c r="M2222" s="29"/>
      <c r="N2222" s="169"/>
      <c r="X2222" s="53"/>
      <c r="AU2222" s="17" t="s">
        <v>86</v>
      </c>
    </row>
    <row r="2223" spans="2:65" s="1" customFormat="1">
      <c r="B2223" s="29"/>
      <c r="D2223" s="145" t="s">
        <v>223</v>
      </c>
      <c r="F2223" s="170" t="s">
        <v>1061</v>
      </c>
      <c r="H2223" s="171">
        <v>22.05</v>
      </c>
      <c r="M2223" s="29"/>
      <c r="N2223" s="169"/>
      <c r="X2223" s="53"/>
      <c r="AU2223" s="17" t="s">
        <v>86</v>
      </c>
    </row>
    <row r="2224" spans="2:65" s="1" customFormat="1">
      <c r="B2224" s="29"/>
      <c r="D2224" s="145" t="s">
        <v>223</v>
      </c>
      <c r="F2224" s="170" t="s">
        <v>150</v>
      </c>
      <c r="H2224" s="171">
        <v>0</v>
      </c>
      <c r="M2224" s="29"/>
      <c r="N2224" s="169"/>
      <c r="X2224" s="53"/>
      <c r="AU2224" s="17" t="s">
        <v>86</v>
      </c>
    </row>
    <row r="2225" spans="2:65" s="1" customFormat="1">
      <c r="B2225" s="29"/>
      <c r="D2225" s="145" t="s">
        <v>223</v>
      </c>
      <c r="F2225" s="170" t="s">
        <v>1062</v>
      </c>
      <c r="H2225" s="171">
        <v>33.1</v>
      </c>
      <c r="M2225" s="29"/>
      <c r="N2225" s="169"/>
      <c r="X2225" s="53"/>
      <c r="AU2225" s="17" t="s">
        <v>86</v>
      </c>
    </row>
    <row r="2226" spans="2:65" s="1" customFormat="1">
      <c r="B2226" s="29"/>
      <c r="D2226" s="145" t="s">
        <v>223</v>
      </c>
      <c r="F2226" s="170" t="s">
        <v>152</v>
      </c>
      <c r="H2226" s="171">
        <v>0</v>
      </c>
      <c r="M2226" s="29"/>
      <c r="N2226" s="169"/>
      <c r="X2226" s="53"/>
      <c r="AU2226" s="17" t="s">
        <v>86</v>
      </c>
    </row>
    <row r="2227" spans="2:65" s="1" customFormat="1">
      <c r="B2227" s="29"/>
      <c r="D2227" s="145" t="s">
        <v>223</v>
      </c>
      <c r="F2227" s="170" t="s">
        <v>1063</v>
      </c>
      <c r="H2227" s="171">
        <v>36.1</v>
      </c>
      <c r="M2227" s="29"/>
      <c r="N2227" s="169"/>
      <c r="X2227" s="53"/>
      <c r="AU2227" s="17" t="s">
        <v>86</v>
      </c>
    </row>
    <row r="2228" spans="2:65" s="1" customFormat="1">
      <c r="B2228" s="29"/>
      <c r="D2228" s="145" t="s">
        <v>223</v>
      </c>
      <c r="F2228" s="170" t="s">
        <v>154</v>
      </c>
      <c r="H2228" s="171">
        <v>0</v>
      </c>
      <c r="M2228" s="29"/>
      <c r="N2228" s="169"/>
      <c r="X2228" s="53"/>
      <c r="AU2228" s="17" t="s">
        <v>86</v>
      </c>
    </row>
    <row r="2229" spans="2:65" s="1" customFormat="1">
      <c r="B2229" s="29"/>
      <c r="D2229" s="145" t="s">
        <v>223</v>
      </c>
      <c r="F2229" s="170" t="s">
        <v>1064</v>
      </c>
      <c r="H2229" s="171">
        <v>33.200000000000003</v>
      </c>
      <c r="M2229" s="29"/>
      <c r="N2229" s="169"/>
      <c r="X2229" s="53"/>
      <c r="AU2229" s="17" t="s">
        <v>86</v>
      </c>
    </row>
    <row r="2230" spans="2:65" s="1" customFormat="1">
      <c r="B2230" s="29"/>
      <c r="D2230" s="145" t="s">
        <v>223</v>
      </c>
      <c r="F2230" s="170" t="s">
        <v>158</v>
      </c>
      <c r="H2230" s="171">
        <v>124.45</v>
      </c>
      <c r="M2230" s="29"/>
      <c r="N2230" s="169"/>
      <c r="X2230" s="53"/>
      <c r="AU2230" s="17" t="s">
        <v>86</v>
      </c>
    </row>
    <row r="2231" spans="2:65" s="1" customFormat="1" ht="33" customHeight="1">
      <c r="B2231" s="29"/>
      <c r="C2231" s="131" t="s">
        <v>1331</v>
      </c>
      <c r="D2231" s="131" t="s">
        <v>139</v>
      </c>
      <c r="E2231" s="132" t="s">
        <v>1332</v>
      </c>
      <c r="F2231" s="133" t="s">
        <v>1333</v>
      </c>
      <c r="G2231" s="134" t="s">
        <v>384</v>
      </c>
      <c r="H2231" s="135">
        <v>8</v>
      </c>
      <c r="I2231" s="136">
        <v>0</v>
      </c>
      <c r="J2231" s="136">
        <v>0</v>
      </c>
      <c r="K2231" s="136">
        <f>ROUND(P2231*H2231,2)</f>
        <v>0</v>
      </c>
      <c r="L2231" s="133" t="s">
        <v>143</v>
      </c>
      <c r="M2231" s="29"/>
      <c r="N2231" s="137" t="s">
        <v>1</v>
      </c>
      <c r="O2231" s="138" t="s">
        <v>39</v>
      </c>
      <c r="P2231" s="139">
        <f>I2231+J2231</f>
        <v>0</v>
      </c>
      <c r="Q2231" s="139">
        <f>ROUND(I2231*H2231,2)</f>
        <v>0</v>
      </c>
      <c r="R2231" s="139">
        <f>ROUND(J2231*H2231,2)</f>
        <v>0</v>
      </c>
      <c r="S2231" s="140">
        <v>0.19</v>
      </c>
      <c r="T2231" s="140">
        <f>S2231*H2231</f>
        <v>1.52</v>
      </c>
      <c r="U2231" s="140">
        <v>0</v>
      </c>
      <c r="V2231" s="140">
        <f>U2231*H2231</f>
        <v>0</v>
      </c>
      <c r="W2231" s="140">
        <v>0</v>
      </c>
      <c r="X2231" s="141">
        <f>W2231*H2231</f>
        <v>0</v>
      </c>
      <c r="AR2231" s="142" t="s">
        <v>332</v>
      </c>
      <c r="AT2231" s="142" t="s">
        <v>139</v>
      </c>
      <c r="AU2231" s="142" t="s">
        <v>86</v>
      </c>
      <c r="AY2231" s="17" t="s">
        <v>136</v>
      </c>
      <c r="BE2231" s="143">
        <f>IF(O2231="základní",K2231,0)</f>
        <v>0</v>
      </c>
      <c r="BF2231" s="143">
        <f>IF(O2231="snížená",K2231,0)</f>
        <v>0</v>
      </c>
      <c r="BG2231" s="143">
        <f>IF(O2231="zákl. přenesená",K2231,0)</f>
        <v>0</v>
      </c>
      <c r="BH2231" s="143">
        <f>IF(O2231="sníž. přenesená",K2231,0)</f>
        <v>0</v>
      </c>
      <c r="BI2231" s="143">
        <f>IF(O2231="nulová",K2231,0)</f>
        <v>0</v>
      </c>
      <c r="BJ2231" s="17" t="s">
        <v>84</v>
      </c>
      <c r="BK2231" s="143">
        <f>ROUND(P2231*H2231,2)</f>
        <v>0</v>
      </c>
      <c r="BL2231" s="17" t="s">
        <v>332</v>
      </c>
      <c r="BM2231" s="142" t="s">
        <v>1334</v>
      </c>
    </row>
    <row r="2232" spans="2:65" s="13" customFormat="1">
      <c r="B2232" s="150"/>
      <c r="D2232" s="145" t="s">
        <v>146</v>
      </c>
      <c r="E2232" s="151" t="s">
        <v>1</v>
      </c>
      <c r="F2232" s="152" t="s">
        <v>306</v>
      </c>
      <c r="H2232" s="153">
        <v>8</v>
      </c>
      <c r="M2232" s="150"/>
      <c r="N2232" s="154"/>
      <c r="X2232" s="155"/>
      <c r="AT2232" s="151" t="s">
        <v>146</v>
      </c>
      <c r="AU2232" s="151" t="s">
        <v>86</v>
      </c>
      <c r="AV2232" s="13" t="s">
        <v>86</v>
      </c>
      <c r="AW2232" s="13" t="s">
        <v>5</v>
      </c>
      <c r="AX2232" s="13" t="s">
        <v>76</v>
      </c>
      <c r="AY2232" s="151" t="s">
        <v>136</v>
      </c>
    </row>
    <row r="2233" spans="2:65" s="14" customFormat="1">
      <c r="B2233" s="156"/>
      <c r="D2233" s="145" t="s">
        <v>146</v>
      </c>
      <c r="E2233" s="157" t="s">
        <v>1</v>
      </c>
      <c r="F2233" s="158" t="s">
        <v>158</v>
      </c>
      <c r="H2233" s="159">
        <v>8</v>
      </c>
      <c r="M2233" s="156"/>
      <c r="N2233" s="160"/>
      <c r="X2233" s="161"/>
      <c r="AT2233" s="157" t="s">
        <v>146</v>
      </c>
      <c r="AU2233" s="157" t="s">
        <v>86</v>
      </c>
      <c r="AV2233" s="14" t="s">
        <v>144</v>
      </c>
      <c r="AW2233" s="14" t="s">
        <v>5</v>
      </c>
      <c r="AX2233" s="14" t="s">
        <v>84</v>
      </c>
      <c r="AY2233" s="157" t="s">
        <v>136</v>
      </c>
    </row>
    <row r="2234" spans="2:65" s="1" customFormat="1" ht="44.25" customHeight="1">
      <c r="B2234" s="29"/>
      <c r="C2234" s="131" t="s">
        <v>1335</v>
      </c>
      <c r="D2234" s="131" t="s">
        <v>139</v>
      </c>
      <c r="E2234" s="132" t="s">
        <v>1336</v>
      </c>
      <c r="F2234" s="133" t="s">
        <v>1337</v>
      </c>
      <c r="G2234" s="134" t="s">
        <v>286</v>
      </c>
      <c r="H2234" s="135">
        <v>129.52000000000001</v>
      </c>
      <c r="I2234" s="136">
        <v>0</v>
      </c>
      <c r="J2234" s="136">
        <v>0</v>
      </c>
      <c r="K2234" s="136">
        <f>ROUND(P2234*H2234,2)</f>
        <v>0</v>
      </c>
      <c r="L2234" s="133" t="s">
        <v>1</v>
      </c>
      <c r="M2234" s="29"/>
      <c r="N2234" s="137" t="s">
        <v>1</v>
      </c>
      <c r="O2234" s="138" t="s">
        <v>39</v>
      </c>
      <c r="P2234" s="139">
        <f>I2234+J2234</f>
        <v>0</v>
      </c>
      <c r="Q2234" s="139">
        <f>ROUND(I2234*H2234,2)</f>
        <v>0</v>
      </c>
      <c r="R2234" s="139">
        <f>ROUND(J2234*H2234,2)</f>
        <v>0</v>
      </c>
      <c r="S2234" s="140">
        <v>0.248</v>
      </c>
      <c r="T2234" s="140">
        <f>S2234*H2234</f>
        <v>32.120960000000004</v>
      </c>
      <c r="U2234" s="140">
        <v>3.5599999999999998E-3</v>
      </c>
      <c r="V2234" s="140">
        <f>U2234*H2234</f>
        <v>0.46109120000000003</v>
      </c>
      <c r="W2234" s="140">
        <v>0</v>
      </c>
      <c r="X2234" s="141">
        <f>W2234*H2234</f>
        <v>0</v>
      </c>
      <c r="AR2234" s="142" t="s">
        <v>332</v>
      </c>
      <c r="AT2234" s="142" t="s">
        <v>139</v>
      </c>
      <c r="AU2234" s="142" t="s">
        <v>86</v>
      </c>
      <c r="AY2234" s="17" t="s">
        <v>136</v>
      </c>
      <c r="BE2234" s="143">
        <f>IF(O2234="základní",K2234,0)</f>
        <v>0</v>
      </c>
      <c r="BF2234" s="143">
        <f>IF(O2234="snížená",K2234,0)</f>
        <v>0</v>
      </c>
      <c r="BG2234" s="143">
        <f>IF(O2234="zákl. přenesená",K2234,0)</f>
        <v>0</v>
      </c>
      <c r="BH2234" s="143">
        <f>IF(O2234="sníž. přenesená",K2234,0)</f>
        <v>0</v>
      </c>
      <c r="BI2234" s="143">
        <f>IF(O2234="nulová",K2234,0)</f>
        <v>0</v>
      </c>
      <c r="BJ2234" s="17" t="s">
        <v>84</v>
      </c>
      <c r="BK2234" s="143">
        <f>ROUND(P2234*H2234,2)</f>
        <v>0</v>
      </c>
      <c r="BL2234" s="17" t="s">
        <v>332</v>
      </c>
      <c r="BM2234" s="142" t="s">
        <v>1338</v>
      </c>
    </row>
    <row r="2235" spans="2:65" s="12" customFormat="1" ht="22.5">
      <c r="B2235" s="144"/>
      <c r="D2235" s="145" t="s">
        <v>146</v>
      </c>
      <c r="E2235" s="146" t="s">
        <v>1</v>
      </c>
      <c r="F2235" s="147" t="s">
        <v>1326</v>
      </c>
      <c r="H2235" s="146" t="s">
        <v>1</v>
      </c>
      <c r="M2235" s="144"/>
      <c r="N2235" s="148"/>
      <c r="X2235" s="149"/>
      <c r="AT2235" s="146" t="s">
        <v>146</v>
      </c>
      <c r="AU2235" s="146" t="s">
        <v>86</v>
      </c>
      <c r="AV2235" s="12" t="s">
        <v>84</v>
      </c>
      <c r="AW2235" s="12" t="s">
        <v>5</v>
      </c>
      <c r="AX2235" s="12" t="s">
        <v>76</v>
      </c>
      <c r="AY2235" s="146" t="s">
        <v>136</v>
      </c>
    </row>
    <row r="2236" spans="2:65" s="12" customFormat="1">
      <c r="B2236" s="144"/>
      <c r="D2236" s="145" t="s">
        <v>146</v>
      </c>
      <c r="E2236" s="146" t="s">
        <v>1</v>
      </c>
      <c r="F2236" s="147" t="s">
        <v>1339</v>
      </c>
      <c r="H2236" s="146" t="s">
        <v>1</v>
      </c>
      <c r="M2236" s="144"/>
      <c r="N2236" s="148"/>
      <c r="X2236" s="149"/>
      <c r="AT2236" s="146" t="s">
        <v>146</v>
      </c>
      <c r="AU2236" s="146" t="s">
        <v>86</v>
      </c>
      <c r="AV2236" s="12" t="s">
        <v>84</v>
      </c>
      <c r="AW2236" s="12" t="s">
        <v>5</v>
      </c>
      <c r="AX2236" s="12" t="s">
        <v>76</v>
      </c>
      <c r="AY2236" s="146" t="s">
        <v>136</v>
      </c>
    </row>
    <row r="2237" spans="2:65" s="13" customFormat="1">
      <c r="B2237" s="150"/>
      <c r="D2237" s="145" t="s">
        <v>146</v>
      </c>
      <c r="E2237" s="151" t="s">
        <v>1</v>
      </c>
      <c r="F2237" s="152" t="s">
        <v>671</v>
      </c>
      <c r="H2237" s="153">
        <v>129.52000000000001</v>
      </c>
      <c r="M2237" s="150"/>
      <c r="N2237" s="154"/>
      <c r="X2237" s="155"/>
      <c r="AT2237" s="151" t="s">
        <v>146</v>
      </c>
      <c r="AU2237" s="151" t="s">
        <v>86</v>
      </c>
      <c r="AV2237" s="13" t="s">
        <v>86</v>
      </c>
      <c r="AW2237" s="13" t="s">
        <v>5</v>
      </c>
      <c r="AX2237" s="13" t="s">
        <v>76</v>
      </c>
      <c r="AY2237" s="151" t="s">
        <v>136</v>
      </c>
    </row>
    <row r="2238" spans="2:65" s="14" customFormat="1">
      <c r="B2238" s="156"/>
      <c r="D2238" s="145" t="s">
        <v>146</v>
      </c>
      <c r="E2238" s="157" t="s">
        <v>1</v>
      </c>
      <c r="F2238" s="158" t="s">
        <v>158</v>
      </c>
      <c r="H2238" s="159">
        <v>129.52000000000001</v>
      </c>
      <c r="M2238" s="156"/>
      <c r="N2238" s="160"/>
      <c r="X2238" s="161"/>
      <c r="AT2238" s="157" t="s">
        <v>146</v>
      </c>
      <c r="AU2238" s="157" t="s">
        <v>86</v>
      </c>
      <c r="AV2238" s="14" t="s">
        <v>144</v>
      </c>
      <c r="AW2238" s="14" t="s">
        <v>5</v>
      </c>
      <c r="AX2238" s="14" t="s">
        <v>84</v>
      </c>
      <c r="AY2238" s="157" t="s">
        <v>136</v>
      </c>
    </row>
    <row r="2239" spans="2:65" s="1" customFormat="1">
      <c r="B2239" s="29"/>
      <c r="D2239" s="145" t="s">
        <v>223</v>
      </c>
      <c r="F2239" s="168" t="s">
        <v>813</v>
      </c>
      <c r="M2239" s="29"/>
      <c r="N2239" s="169"/>
      <c r="X2239" s="53"/>
      <c r="AU2239" s="17" t="s">
        <v>86</v>
      </c>
    </row>
    <row r="2240" spans="2:65" s="1" customFormat="1">
      <c r="B2240" s="29"/>
      <c r="D2240" s="145" t="s">
        <v>223</v>
      </c>
      <c r="F2240" s="170" t="s">
        <v>733</v>
      </c>
      <c r="H2240" s="171">
        <v>0</v>
      </c>
      <c r="M2240" s="29"/>
      <c r="N2240" s="169"/>
      <c r="X2240" s="53"/>
      <c r="AU2240" s="17" t="s">
        <v>86</v>
      </c>
    </row>
    <row r="2241" spans="2:65" s="1" customFormat="1">
      <c r="B2241" s="29"/>
      <c r="D2241" s="145" t="s">
        <v>223</v>
      </c>
      <c r="F2241" s="170" t="s">
        <v>147</v>
      </c>
      <c r="H2241" s="171">
        <v>0</v>
      </c>
      <c r="M2241" s="29"/>
      <c r="N2241" s="169"/>
      <c r="X2241" s="53"/>
      <c r="AU2241" s="17" t="s">
        <v>86</v>
      </c>
    </row>
    <row r="2242" spans="2:65" s="1" customFormat="1">
      <c r="B2242" s="29"/>
      <c r="D2242" s="145" t="s">
        <v>223</v>
      </c>
      <c r="F2242" s="170" t="s">
        <v>814</v>
      </c>
      <c r="H2242" s="171">
        <v>24.88</v>
      </c>
      <c r="M2242" s="29"/>
      <c r="N2242" s="169"/>
      <c r="X2242" s="53"/>
      <c r="AU2242" s="17" t="s">
        <v>86</v>
      </c>
    </row>
    <row r="2243" spans="2:65" s="1" customFormat="1">
      <c r="B2243" s="29"/>
      <c r="D2243" s="145" t="s">
        <v>223</v>
      </c>
      <c r="F2243" s="170" t="s">
        <v>150</v>
      </c>
      <c r="H2243" s="171">
        <v>0</v>
      </c>
      <c r="M2243" s="29"/>
      <c r="N2243" s="169"/>
      <c r="X2243" s="53"/>
      <c r="AU2243" s="17" t="s">
        <v>86</v>
      </c>
    </row>
    <row r="2244" spans="2:65" s="1" customFormat="1">
      <c r="B2244" s="29"/>
      <c r="D2244" s="145" t="s">
        <v>223</v>
      </c>
      <c r="F2244" s="170" t="s">
        <v>815</v>
      </c>
      <c r="H2244" s="171">
        <v>39.880000000000003</v>
      </c>
      <c r="M2244" s="29"/>
      <c r="N2244" s="169"/>
      <c r="X2244" s="53"/>
      <c r="AU2244" s="17" t="s">
        <v>86</v>
      </c>
    </row>
    <row r="2245" spans="2:65" s="1" customFormat="1">
      <c r="B2245" s="29"/>
      <c r="D2245" s="145" t="s">
        <v>223</v>
      </c>
      <c r="F2245" s="170" t="s">
        <v>152</v>
      </c>
      <c r="H2245" s="171">
        <v>0</v>
      </c>
      <c r="M2245" s="29"/>
      <c r="N2245" s="169"/>
      <c r="X2245" s="53"/>
      <c r="AU2245" s="17" t="s">
        <v>86</v>
      </c>
    </row>
    <row r="2246" spans="2:65" s="1" customFormat="1">
      <c r="B2246" s="29"/>
      <c r="D2246" s="145" t="s">
        <v>223</v>
      </c>
      <c r="F2246" s="170" t="s">
        <v>814</v>
      </c>
      <c r="H2246" s="171">
        <v>24.88</v>
      </c>
      <c r="M2246" s="29"/>
      <c r="N2246" s="169"/>
      <c r="X2246" s="53"/>
      <c r="AU2246" s="17" t="s">
        <v>86</v>
      </c>
    </row>
    <row r="2247" spans="2:65" s="1" customFormat="1">
      <c r="B2247" s="29"/>
      <c r="D2247" s="145" t="s">
        <v>223</v>
      </c>
      <c r="F2247" s="170" t="s">
        <v>154</v>
      </c>
      <c r="H2247" s="171">
        <v>0</v>
      </c>
      <c r="M2247" s="29"/>
      <c r="N2247" s="169"/>
      <c r="X2247" s="53"/>
      <c r="AU2247" s="17" t="s">
        <v>86</v>
      </c>
    </row>
    <row r="2248" spans="2:65" s="1" customFormat="1">
      <c r="B2248" s="29"/>
      <c r="D2248" s="145" t="s">
        <v>223</v>
      </c>
      <c r="F2248" s="170" t="s">
        <v>815</v>
      </c>
      <c r="H2248" s="171">
        <v>39.880000000000003</v>
      </c>
      <c r="M2248" s="29"/>
      <c r="N2248" s="169"/>
      <c r="X2248" s="53"/>
      <c r="AU2248" s="17" t="s">
        <v>86</v>
      </c>
    </row>
    <row r="2249" spans="2:65" s="1" customFormat="1">
      <c r="B2249" s="29"/>
      <c r="D2249" s="145" t="s">
        <v>223</v>
      </c>
      <c r="F2249" s="170" t="s">
        <v>158</v>
      </c>
      <c r="H2249" s="171">
        <v>129.52000000000001</v>
      </c>
      <c r="M2249" s="29"/>
      <c r="N2249" s="169"/>
      <c r="X2249" s="53"/>
      <c r="AU2249" s="17" t="s">
        <v>86</v>
      </c>
    </row>
    <row r="2250" spans="2:65" s="1" customFormat="1" ht="44.25" customHeight="1">
      <c r="B2250" s="29"/>
      <c r="C2250" s="131" t="s">
        <v>1340</v>
      </c>
      <c r="D2250" s="131" t="s">
        <v>139</v>
      </c>
      <c r="E2250" s="132" t="s">
        <v>1341</v>
      </c>
      <c r="F2250" s="133" t="s">
        <v>1342</v>
      </c>
      <c r="G2250" s="134" t="s">
        <v>286</v>
      </c>
      <c r="H2250" s="135">
        <v>106.88</v>
      </c>
      <c r="I2250" s="136">
        <v>0</v>
      </c>
      <c r="J2250" s="136">
        <v>0</v>
      </c>
      <c r="K2250" s="136">
        <f>ROUND(P2250*H2250,2)</f>
        <v>0</v>
      </c>
      <c r="L2250" s="133" t="s">
        <v>1</v>
      </c>
      <c r="M2250" s="29"/>
      <c r="N2250" s="137" t="s">
        <v>1</v>
      </c>
      <c r="O2250" s="138" t="s">
        <v>39</v>
      </c>
      <c r="P2250" s="139">
        <f>I2250+J2250</f>
        <v>0</v>
      </c>
      <c r="Q2250" s="139">
        <f>ROUND(I2250*H2250,2)</f>
        <v>0</v>
      </c>
      <c r="R2250" s="139">
        <f>ROUND(J2250*H2250,2)</f>
        <v>0</v>
      </c>
      <c r="S2250" s="140">
        <v>0.248</v>
      </c>
      <c r="T2250" s="140">
        <f>S2250*H2250</f>
        <v>26.506239999999998</v>
      </c>
      <c r="U2250" s="140">
        <v>3.5599999999999998E-3</v>
      </c>
      <c r="V2250" s="140">
        <f>U2250*H2250</f>
        <v>0.38049279999999996</v>
      </c>
      <c r="W2250" s="140">
        <v>0</v>
      </c>
      <c r="X2250" s="141">
        <f>W2250*H2250</f>
        <v>0</v>
      </c>
      <c r="AR2250" s="142" t="s">
        <v>332</v>
      </c>
      <c r="AT2250" s="142" t="s">
        <v>139</v>
      </c>
      <c r="AU2250" s="142" t="s">
        <v>86</v>
      </c>
      <c r="AY2250" s="17" t="s">
        <v>136</v>
      </c>
      <c r="BE2250" s="143">
        <f>IF(O2250="základní",K2250,0)</f>
        <v>0</v>
      </c>
      <c r="BF2250" s="143">
        <f>IF(O2250="snížená",K2250,0)</f>
        <v>0</v>
      </c>
      <c r="BG2250" s="143">
        <f>IF(O2250="zákl. přenesená",K2250,0)</f>
        <v>0</v>
      </c>
      <c r="BH2250" s="143">
        <f>IF(O2250="sníž. přenesená",K2250,0)</f>
        <v>0</v>
      </c>
      <c r="BI2250" s="143">
        <f>IF(O2250="nulová",K2250,0)</f>
        <v>0</v>
      </c>
      <c r="BJ2250" s="17" t="s">
        <v>84</v>
      </c>
      <c r="BK2250" s="143">
        <f>ROUND(P2250*H2250,2)</f>
        <v>0</v>
      </c>
      <c r="BL2250" s="17" t="s">
        <v>332</v>
      </c>
      <c r="BM2250" s="142" t="s">
        <v>1343</v>
      </c>
    </row>
    <row r="2251" spans="2:65" s="12" customFormat="1" ht="22.5">
      <c r="B2251" s="144"/>
      <c r="D2251" s="145" t="s">
        <v>146</v>
      </c>
      <c r="E2251" s="146" t="s">
        <v>1</v>
      </c>
      <c r="F2251" s="147" t="s">
        <v>1326</v>
      </c>
      <c r="H2251" s="146" t="s">
        <v>1</v>
      </c>
      <c r="M2251" s="144"/>
      <c r="N2251" s="148"/>
      <c r="X2251" s="149"/>
      <c r="AT2251" s="146" t="s">
        <v>146</v>
      </c>
      <c r="AU2251" s="146" t="s">
        <v>86</v>
      </c>
      <c r="AV2251" s="12" t="s">
        <v>84</v>
      </c>
      <c r="AW2251" s="12" t="s">
        <v>5</v>
      </c>
      <c r="AX2251" s="12" t="s">
        <v>76</v>
      </c>
      <c r="AY2251" s="146" t="s">
        <v>136</v>
      </c>
    </row>
    <row r="2252" spans="2:65" s="12" customFormat="1">
      <c r="B2252" s="144"/>
      <c r="D2252" s="145" t="s">
        <v>146</v>
      </c>
      <c r="E2252" s="146" t="s">
        <v>1</v>
      </c>
      <c r="F2252" s="147" t="s">
        <v>1344</v>
      </c>
      <c r="H2252" s="146" t="s">
        <v>1</v>
      </c>
      <c r="M2252" s="144"/>
      <c r="N2252" s="148"/>
      <c r="X2252" s="149"/>
      <c r="AT2252" s="146" t="s">
        <v>146</v>
      </c>
      <c r="AU2252" s="146" t="s">
        <v>86</v>
      </c>
      <c r="AV2252" s="12" t="s">
        <v>84</v>
      </c>
      <c r="AW2252" s="12" t="s">
        <v>5</v>
      </c>
      <c r="AX2252" s="12" t="s">
        <v>76</v>
      </c>
      <c r="AY2252" s="146" t="s">
        <v>136</v>
      </c>
    </row>
    <row r="2253" spans="2:65" s="13" customFormat="1">
      <c r="B2253" s="150"/>
      <c r="D2253" s="145" t="s">
        <v>146</v>
      </c>
      <c r="E2253" s="151" t="s">
        <v>1</v>
      </c>
      <c r="F2253" s="152" t="s">
        <v>674</v>
      </c>
      <c r="H2253" s="153">
        <v>106.88</v>
      </c>
      <c r="M2253" s="150"/>
      <c r="N2253" s="154"/>
      <c r="X2253" s="155"/>
      <c r="AT2253" s="151" t="s">
        <v>146</v>
      </c>
      <c r="AU2253" s="151" t="s">
        <v>86</v>
      </c>
      <c r="AV2253" s="13" t="s">
        <v>86</v>
      </c>
      <c r="AW2253" s="13" t="s">
        <v>5</v>
      </c>
      <c r="AX2253" s="13" t="s">
        <v>76</v>
      </c>
      <c r="AY2253" s="151" t="s">
        <v>136</v>
      </c>
    </row>
    <row r="2254" spans="2:65" s="14" customFormat="1">
      <c r="B2254" s="156"/>
      <c r="D2254" s="145" t="s">
        <v>146</v>
      </c>
      <c r="E2254" s="157" t="s">
        <v>1</v>
      </c>
      <c r="F2254" s="158" t="s">
        <v>158</v>
      </c>
      <c r="H2254" s="159">
        <v>106.88</v>
      </c>
      <c r="M2254" s="156"/>
      <c r="N2254" s="160"/>
      <c r="X2254" s="161"/>
      <c r="AT2254" s="157" t="s">
        <v>146</v>
      </c>
      <c r="AU2254" s="157" t="s">
        <v>86</v>
      </c>
      <c r="AV2254" s="14" t="s">
        <v>144</v>
      </c>
      <c r="AW2254" s="14" t="s">
        <v>5</v>
      </c>
      <c r="AX2254" s="14" t="s">
        <v>84</v>
      </c>
      <c r="AY2254" s="157" t="s">
        <v>136</v>
      </c>
    </row>
    <row r="2255" spans="2:65" s="1" customFormat="1">
      <c r="B2255" s="29"/>
      <c r="D2255" s="145" t="s">
        <v>223</v>
      </c>
      <c r="F2255" s="168" t="s">
        <v>810</v>
      </c>
      <c r="M2255" s="29"/>
      <c r="N2255" s="169"/>
      <c r="X2255" s="53"/>
      <c r="AU2255" s="17" t="s">
        <v>86</v>
      </c>
    </row>
    <row r="2256" spans="2:65" s="1" customFormat="1">
      <c r="B2256" s="29"/>
      <c r="D2256" s="145" t="s">
        <v>223</v>
      </c>
      <c r="F2256" s="170" t="s">
        <v>733</v>
      </c>
      <c r="H2256" s="171">
        <v>0</v>
      </c>
      <c r="M2256" s="29"/>
      <c r="N2256" s="169"/>
      <c r="X2256" s="53"/>
      <c r="AU2256" s="17" t="s">
        <v>86</v>
      </c>
    </row>
    <row r="2257" spans="2:65" s="1" customFormat="1">
      <c r="B2257" s="29"/>
      <c r="D2257" s="145" t="s">
        <v>223</v>
      </c>
      <c r="F2257" s="170" t="s">
        <v>147</v>
      </c>
      <c r="H2257" s="171">
        <v>0</v>
      </c>
      <c r="M2257" s="29"/>
      <c r="N2257" s="169"/>
      <c r="X2257" s="53"/>
      <c r="AU2257" s="17" t="s">
        <v>86</v>
      </c>
    </row>
    <row r="2258" spans="2:65" s="1" customFormat="1">
      <c r="B2258" s="29"/>
      <c r="D2258" s="145" t="s">
        <v>223</v>
      </c>
      <c r="F2258" s="170" t="s">
        <v>811</v>
      </c>
      <c r="H2258" s="171">
        <v>19.22</v>
      </c>
      <c r="M2258" s="29"/>
      <c r="N2258" s="169"/>
      <c r="X2258" s="53"/>
      <c r="AU2258" s="17" t="s">
        <v>86</v>
      </c>
    </row>
    <row r="2259" spans="2:65" s="1" customFormat="1">
      <c r="B2259" s="29"/>
      <c r="D2259" s="145" t="s">
        <v>223</v>
      </c>
      <c r="F2259" s="170" t="s">
        <v>150</v>
      </c>
      <c r="H2259" s="171">
        <v>0</v>
      </c>
      <c r="M2259" s="29"/>
      <c r="N2259" s="169"/>
      <c r="X2259" s="53"/>
      <c r="AU2259" s="17" t="s">
        <v>86</v>
      </c>
    </row>
    <row r="2260" spans="2:65" s="1" customFormat="1">
      <c r="B2260" s="29"/>
      <c r="D2260" s="145" t="s">
        <v>223</v>
      </c>
      <c r="F2260" s="170" t="s">
        <v>812</v>
      </c>
      <c r="H2260" s="171">
        <v>34.22</v>
      </c>
      <c r="M2260" s="29"/>
      <c r="N2260" s="169"/>
      <c r="X2260" s="53"/>
      <c r="AU2260" s="17" t="s">
        <v>86</v>
      </c>
    </row>
    <row r="2261" spans="2:65" s="1" customFormat="1">
      <c r="B2261" s="29"/>
      <c r="D2261" s="145" t="s">
        <v>223</v>
      </c>
      <c r="F2261" s="170" t="s">
        <v>152</v>
      </c>
      <c r="H2261" s="171">
        <v>0</v>
      </c>
      <c r="M2261" s="29"/>
      <c r="N2261" s="169"/>
      <c r="X2261" s="53"/>
      <c r="AU2261" s="17" t="s">
        <v>86</v>
      </c>
    </row>
    <row r="2262" spans="2:65" s="1" customFormat="1">
      <c r="B2262" s="29"/>
      <c r="D2262" s="145" t="s">
        <v>223</v>
      </c>
      <c r="F2262" s="170" t="s">
        <v>811</v>
      </c>
      <c r="H2262" s="171">
        <v>19.22</v>
      </c>
      <c r="M2262" s="29"/>
      <c r="N2262" s="169"/>
      <c r="X2262" s="53"/>
      <c r="AU2262" s="17" t="s">
        <v>86</v>
      </c>
    </row>
    <row r="2263" spans="2:65" s="1" customFormat="1">
      <c r="B2263" s="29"/>
      <c r="D2263" s="145" t="s">
        <v>223</v>
      </c>
      <c r="F2263" s="170" t="s">
        <v>154</v>
      </c>
      <c r="H2263" s="171">
        <v>0</v>
      </c>
      <c r="M2263" s="29"/>
      <c r="N2263" s="169"/>
      <c r="X2263" s="53"/>
      <c r="AU2263" s="17" t="s">
        <v>86</v>
      </c>
    </row>
    <row r="2264" spans="2:65" s="1" customFormat="1">
      <c r="B2264" s="29"/>
      <c r="D2264" s="145" t="s">
        <v>223</v>
      </c>
      <c r="F2264" s="170" t="s">
        <v>812</v>
      </c>
      <c r="H2264" s="171">
        <v>34.22</v>
      </c>
      <c r="M2264" s="29"/>
      <c r="N2264" s="169"/>
      <c r="X2264" s="53"/>
      <c r="AU2264" s="17" t="s">
        <v>86</v>
      </c>
    </row>
    <row r="2265" spans="2:65" s="1" customFormat="1">
      <c r="B2265" s="29"/>
      <c r="D2265" s="145" t="s">
        <v>223</v>
      </c>
      <c r="F2265" s="170" t="s">
        <v>158</v>
      </c>
      <c r="H2265" s="171">
        <v>106.88</v>
      </c>
      <c r="M2265" s="29"/>
      <c r="N2265" s="169"/>
      <c r="X2265" s="53"/>
      <c r="AU2265" s="17" t="s">
        <v>86</v>
      </c>
    </row>
    <row r="2266" spans="2:65" s="1" customFormat="1" ht="44.25" customHeight="1">
      <c r="B2266" s="29"/>
      <c r="C2266" s="131" t="s">
        <v>1345</v>
      </c>
      <c r="D2266" s="131" t="s">
        <v>139</v>
      </c>
      <c r="E2266" s="132" t="s">
        <v>1346</v>
      </c>
      <c r="F2266" s="133" t="s">
        <v>1347</v>
      </c>
      <c r="G2266" s="134" t="s">
        <v>352</v>
      </c>
      <c r="H2266" s="135">
        <v>7</v>
      </c>
      <c r="I2266" s="136">
        <v>0</v>
      </c>
      <c r="J2266" s="136">
        <v>0</v>
      </c>
      <c r="K2266" s="136">
        <f>ROUND(P2266*H2266,2)</f>
        <v>0</v>
      </c>
      <c r="L2266" s="133" t="s">
        <v>1</v>
      </c>
      <c r="M2266" s="29"/>
      <c r="N2266" s="137" t="s">
        <v>1</v>
      </c>
      <c r="O2266" s="138" t="s">
        <v>39</v>
      </c>
      <c r="P2266" s="139">
        <f>I2266+J2266</f>
        <v>0</v>
      </c>
      <c r="Q2266" s="139">
        <f>ROUND(I2266*H2266,2)</f>
        <v>0</v>
      </c>
      <c r="R2266" s="139">
        <f>ROUND(J2266*H2266,2)</f>
        <v>0</v>
      </c>
      <c r="S2266" s="140">
        <v>1.02</v>
      </c>
      <c r="T2266" s="140">
        <f>S2266*H2266</f>
        <v>7.1400000000000006</v>
      </c>
      <c r="U2266" s="140">
        <v>1E-3</v>
      </c>
      <c r="V2266" s="140">
        <f>U2266*H2266</f>
        <v>7.0000000000000001E-3</v>
      </c>
      <c r="W2266" s="140">
        <v>0</v>
      </c>
      <c r="X2266" s="141">
        <f>W2266*H2266</f>
        <v>0</v>
      </c>
      <c r="AR2266" s="142" t="s">
        <v>332</v>
      </c>
      <c r="AT2266" s="142" t="s">
        <v>139</v>
      </c>
      <c r="AU2266" s="142" t="s">
        <v>86</v>
      </c>
      <c r="AY2266" s="17" t="s">
        <v>136</v>
      </c>
      <c r="BE2266" s="143">
        <f>IF(O2266="základní",K2266,0)</f>
        <v>0</v>
      </c>
      <c r="BF2266" s="143">
        <f>IF(O2266="snížená",K2266,0)</f>
        <v>0</v>
      </c>
      <c r="BG2266" s="143">
        <f>IF(O2266="zákl. přenesená",K2266,0)</f>
        <v>0</v>
      </c>
      <c r="BH2266" s="143">
        <f>IF(O2266="sníž. přenesená",K2266,0)</f>
        <v>0</v>
      </c>
      <c r="BI2266" s="143">
        <f>IF(O2266="nulová",K2266,0)</f>
        <v>0</v>
      </c>
      <c r="BJ2266" s="17" t="s">
        <v>84</v>
      </c>
      <c r="BK2266" s="143">
        <f>ROUND(P2266*H2266,2)</f>
        <v>0</v>
      </c>
      <c r="BL2266" s="17" t="s">
        <v>332</v>
      </c>
      <c r="BM2266" s="142" t="s">
        <v>1348</v>
      </c>
    </row>
    <row r="2267" spans="2:65" s="12" customFormat="1">
      <c r="B2267" s="144"/>
      <c r="D2267" s="145" t="s">
        <v>146</v>
      </c>
      <c r="E2267" s="146" t="s">
        <v>1</v>
      </c>
      <c r="F2267" s="147" t="s">
        <v>1349</v>
      </c>
      <c r="H2267" s="146" t="s">
        <v>1</v>
      </c>
      <c r="M2267" s="144"/>
      <c r="N2267" s="148"/>
      <c r="X2267" s="149"/>
      <c r="AT2267" s="146" t="s">
        <v>146</v>
      </c>
      <c r="AU2267" s="146" t="s">
        <v>86</v>
      </c>
      <c r="AV2267" s="12" t="s">
        <v>84</v>
      </c>
      <c r="AW2267" s="12" t="s">
        <v>5</v>
      </c>
      <c r="AX2267" s="12" t="s">
        <v>76</v>
      </c>
      <c r="AY2267" s="146" t="s">
        <v>136</v>
      </c>
    </row>
    <row r="2268" spans="2:65" s="13" customFormat="1">
      <c r="B2268" s="150"/>
      <c r="D2268" s="145" t="s">
        <v>146</v>
      </c>
      <c r="E2268" s="151" t="s">
        <v>1</v>
      </c>
      <c r="F2268" s="152" t="s">
        <v>194</v>
      </c>
      <c r="H2268" s="153">
        <v>7</v>
      </c>
      <c r="M2268" s="150"/>
      <c r="N2268" s="154"/>
      <c r="X2268" s="155"/>
      <c r="AT2268" s="151" t="s">
        <v>146</v>
      </c>
      <c r="AU2268" s="151" t="s">
        <v>86</v>
      </c>
      <c r="AV2268" s="13" t="s">
        <v>86</v>
      </c>
      <c r="AW2268" s="13" t="s">
        <v>5</v>
      </c>
      <c r="AX2268" s="13" t="s">
        <v>76</v>
      </c>
      <c r="AY2268" s="151" t="s">
        <v>136</v>
      </c>
    </row>
    <row r="2269" spans="2:65" s="14" customFormat="1">
      <c r="B2269" s="156"/>
      <c r="D2269" s="145" t="s">
        <v>146</v>
      </c>
      <c r="E2269" s="157" t="s">
        <v>1</v>
      </c>
      <c r="F2269" s="158" t="s">
        <v>158</v>
      </c>
      <c r="H2269" s="159">
        <v>7</v>
      </c>
      <c r="M2269" s="156"/>
      <c r="N2269" s="160"/>
      <c r="X2269" s="161"/>
      <c r="AT2269" s="157" t="s">
        <v>146</v>
      </c>
      <c r="AU2269" s="157" t="s">
        <v>86</v>
      </c>
      <c r="AV2269" s="14" t="s">
        <v>144</v>
      </c>
      <c r="AW2269" s="14" t="s">
        <v>5</v>
      </c>
      <c r="AX2269" s="14" t="s">
        <v>84</v>
      </c>
      <c r="AY2269" s="157" t="s">
        <v>136</v>
      </c>
    </row>
    <row r="2270" spans="2:65" s="1" customFormat="1" ht="33" customHeight="1">
      <c r="B2270" s="29"/>
      <c r="C2270" s="131" t="s">
        <v>1350</v>
      </c>
      <c r="D2270" s="131" t="s">
        <v>139</v>
      </c>
      <c r="E2270" s="132" t="s">
        <v>561</v>
      </c>
      <c r="F2270" s="133" t="s">
        <v>562</v>
      </c>
      <c r="G2270" s="134" t="s">
        <v>502</v>
      </c>
      <c r="H2270" s="135">
        <v>1826.4459999999999</v>
      </c>
      <c r="I2270" s="136">
        <v>0</v>
      </c>
      <c r="J2270" s="136">
        <v>0</v>
      </c>
      <c r="K2270" s="136">
        <f>ROUND(P2270*H2270,2)</f>
        <v>0</v>
      </c>
      <c r="L2270" s="133" t="s">
        <v>143</v>
      </c>
      <c r="M2270" s="29"/>
      <c r="N2270" s="137" t="s">
        <v>1</v>
      </c>
      <c r="O2270" s="138" t="s">
        <v>39</v>
      </c>
      <c r="P2270" s="139">
        <f>I2270+J2270</f>
        <v>0</v>
      </c>
      <c r="Q2270" s="139">
        <f>ROUND(I2270*H2270,2)</f>
        <v>0</v>
      </c>
      <c r="R2270" s="139">
        <f>ROUND(J2270*H2270,2)</f>
        <v>0</v>
      </c>
      <c r="S2270" s="140">
        <v>0</v>
      </c>
      <c r="T2270" s="140">
        <f>S2270*H2270</f>
        <v>0</v>
      </c>
      <c r="U2270" s="140">
        <v>0</v>
      </c>
      <c r="V2270" s="140">
        <f>U2270*H2270</f>
        <v>0</v>
      </c>
      <c r="W2270" s="140">
        <v>0</v>
      </c>
      <c r="X2270" s="141">
        <f>W2270*H2270</f>
        <v>0</v>
      </c>
      <c r="AR2270" s="142" t="s">
        <v>332</v>
      </c>
      <c r="AT2270" s="142" t="s">
        <v>139</v>
      </c>
      <c r="AU2270" s="142" t="s">
        <v>86</v>
      </c>
      <c r="AY2270" s="17" t="s">
        <v>136</v>
      </c>
      <c r="BE2270" s="143">
        <f>IF(O2270="základní",K2270,0)</f>
        <v>0</v>
      </c>
      <c r="BF2270" s="143">
        <f>IF(O2270="snížená",K2270,0)</f>
        <v>0</v>
      </c>
      <c r="BG2270" s="143">
        <f>IF(O2270="zákl. přenesená",K2270,0)</f>
        <v>0</v>
      </c>
      <c r="BH2270" s="143">
        <f>IF(O2270="sníž. přenesená",K2270,0)</f>
        <v>0</v>
      </c>
      <c r="BI2270" s="143">
        <f>IF(O2270="nulová",K2270,0)</f>
        <v>0</v>
      </c>
      <c r="BJ2270" s="17" t="s">
        <v>84</v>
      </c>
      <c r="BK2270" s="143">
        <f>ROUND(P2270*H2270,2)</f>
        <v>0</v>
      </c>
      <c r="BL2270" s="17" t="s">
        <v>332</v>
      </c>
      <c r="BM2270" s="142" t="s">
        <v>1351</v>
      </c>
    </row>
    <row r="2271" spans="2:65" s="11" customFormat="1" ht="22.9" customHeight="1">
      <c r="B2271" s="119"/>
      <c r="D2271" s="120" t="s">
        <v>75</v>
      </c>
      <c r="E2271" s="129" t="s">
        <v>448</v>
      </c>
      <c r="F2271" s="129" t="s">
        <v>449</v>
      </c>
      <c r="K2271" s="130">
        <f>BK2271</f>
        <v>0</v>
      </c>
      <c r="M2271" s="119"/>
      <c r="N2271" s="123"/>
      <c r="Q2271" s="124">
        <f>SUM(Q2272:Q2281)</f>
        <v>0</v>
      </c>
      <c r="R2271" s="124">
        <f>SUM(R2272:R2281)</f>
        <v>0</v>
      </c>
      <c r="T2271" s="125">
        <f>SUM(T2272:T2281)</f>
        <v>0</v>
      </c>
      <c r="V2271" s="125">
        <f>SUM(V2272:V2281)</f>
        <v>0</v>
      </c>
      <c r="X2271" s="126">
        <f>SUM(X2272:X2281)</f>
        <v>0</v>
      </c>
      <c r="AR2271" s="120" t="s">
        <v>86</v>
      </c>
      <c r="AT2271" s="127" t="s">
        <v>75</v>
      </c>
      <c r="AU2271" s="127" t="s">
        <v>84</v>
      </c>
      <c r="AY2271" s="120" t="s">
        <v>136</v>
      </c>
      <c r="BK2271" s="128">
        <f>SUM(BK2272:BK2281)</f>
        <v>0</v>
      </c>
    </row>
    <row r="2272" spans="2:65" s="1" customFormat="1" ht="24.2" customHeight="1">
      <c r="B2272" s="29"/>
      <c r="C2272" s="131" t="s">
        <v>1352</v>
      </c>
      <c r="D2272" s="131" t="s">
        <v>139</v>
      </c>
      <c r="E2272" s="132" t="s">
        <v>1353</v>
      </c>
      <c r="F2272" s="133" t="s">
        <v>1354</v>
      </c>
      <c r="G2272" s="134" t="s">
        <v>352</v>
      </c>
      <c r="H2272" s="135">
        <v>1</v>
      </c>
      <c r="I2272" s="136">
        <v>0</v>
      </c>
      <c r="J2272" s="136">
        <v>0</v>
      </c>
      <c r="K2272" s="136">
        <f>ROUND(P2272*H2272,2)</f>
        <v>0</v>
      </c>
      <c r="L2272" s="133" t="s">
        <v>1</v>
      </c>
      <c r="M2272" s="29"/>
      <c r="N2272" s="137" t="s">
        <v>1</v>
      </c>
      <c r="O2272" s="138" t="s">
        <v>39</v>
      </c>
      <c r="P2272" s="139">
        <f>I2272+J2272</f>
        <v>0</v>
      </c>
      <c r="Q2272" s="139">
        <f>ROUND(I2272*H2272,2)</f>
        <v>0</v>
      </c>
      <c r="R2272" s="139">
        <f>ROUND(J2272*H2272,2)</f>
        <v>0</v>
      </c>
      <c r="S2272" s="140">
        <v>0</v>
      </c>
      <c r="T2272" s="140">
        <f>S2272*H2272</f>
        <v>0</v>
      </c>
      <c r="U2272" s="140">
        <v>0</v>
      </c>
      <c r="V2272" s="140">
        <f>U2272*H2272</f>
        <v>0</v>
      </c>
      <c r="W2272" s="140">
        <v>0</v>
      </c>
      <c r="X2272" s="141">
        <f>W2272*H2272</f>
        <v>0</v>
      </c>
      <c r="AR2272" s="142" t="s">
        <v>332</v>
      </c>
      <c r="AT2272" s="142" t="s">
        <v>139</v>
      </c>
      <c r="AU2272" s="142" t="s">
        <v>86</v>
      </c>
      <c r="AY2272" s="17" t="s">
        <v>136</v>
      </c>
      <c r="BE2272" s="143">
        <f>IF(O2272="základní",K2272,0)</f>
        <v>0</v>
      </c>
      <c r="BF2272" s="143">
        <f>IF(O2272="snížená",K2272,0)</f>
        <v>0</v>
      </c>
      <c r="BG2272" s="143">
        <f>IF(O2272="zákl. přenesená",K2272,0)</f>
        <v>0</v>
      </c>
      <c r="BH2272" s="143">
        <f>IF(O2272="sníž. přenesená",K2272,0)</f>
        <v>0</v>
      </c>
      <c r="BI2272" s="143">
        <f>IF(O2272="nulová",K2272,0)</f>
        <v>0</v>
      </c>
      <c r="BJ2272" s="17" t="s">
        <v>84</v>
      </c>
      <c r="BK2272" s="143">
        <f>ROUND(P2272*H2272,2)</f>
        <v>0</v>
      </c>
      <c r="BL2272" s="17" t="s">
        <v>332</v>
      </c>
      <c r="BM2272" s="142" t="s">
        <v>1355</v>
      </c>
    </row>
    <row r="2273" spans="2:65" s="13" customFormat="1">
      <c r="B2273" s="150"/>
      <c r="D2273" s="145" t="s">
        <v>146</v>
      </c>
      <c r="E2273" s="151" t="s">
        <v>1</v>
      </c>
      <c r="F2273" s="152" t="s">
        <v>84</v>
      </c>
      <c r="H2273" s="153">
        <v>1</v>
      </c>
      <c r="M2273" s="150"/>
      <c r="N2273" s="154"/>
      <c r="X2273" s="155"/>
      <c r="AT2273" s="151" t="s">
        <v>146</v>
      </c>
      <c r="AU2273" s="151" t="s">
        <v>86</v>
      </c>
      <c r="AV2273" s="13" t="s">
        <v>86</v>
      </c>
      <c r="AW2273" s="13" t="s">
        <v>5</v>
      </c>
      <c r="AX2273" s="13" t="s">
        <v>76</v>
      </c>
      <c r="AY2273" s="151" t="s">
        <v>136</v>
      </c>
    </row>
    <row r="2274" spans="2:65" s="14" customFormat="1">
      <c r="B2274" s="156"/>
      <c r="D2274" s="145" t="s">
        <v>146</v>
      </c>
      <c r="E2274" s="157" t="s">
        <v>1</v>
      </c>
      <c r="F2274" s="158" t="s">
        <v>158</v>
      </c>
      <c r="H2274" s="159">
        <v>1</v>
      </c>
      <c r="M2274" s="156"/>
      <c r="N2274" s="160"/>
      <c r="X2274" s="161"/>
      <c r="AT2274" s="157" t="s">
        <v>146</v>
      </c>
      <c r="AU2274" s="157" t="s">
        <v>86</v>
      </c>
      <c r="AV2274" s="14" t="s">
        <v>144</v>
      </c>
      <c r="AW2274" s="14" t="s">
        <v>5</v>
      </c>
      <c r="AX2274" s="14" t="s">
        <v>84</v>
      </c>
      <c r="AY2274" s="157" t="s">
        <v>136</v>
      </c>
    </row>
    <row r="2275" spans="2:65" s="1" customFormat="1" ht="49.15" customHeight="1">
      <c r="B2275" s="29"/>
      <c r="C2275" s="131" t="s">
        <v>1356</v>
      </c>
      <c r="D2275" s="131" t="s">
        <v>139</v>
      </c>
      <c r="E2275" s="132" t="s">
        <v>1357</v>
      </c>
      <c r="F2275" s="133" t="s">
        <v>1358</v>
      </c>
      <c r="G2275" s="134" t="s">
        <v>352</v>
      </c>
      <c r="H2275" s="135">
        <v>1</v>
      </c>
      <c r="I2275" s="136">
        <v>0</v>
      </c>
      <c r="J2275" s="136">
        <v>0</v>
      </c>
      <c r="K2275" s="136">
        <f>ROUND(P2275*H2275,2)</f>
        <v>0</v>
      </c>
      <c r="L2275" s="133" t="s">
        <v>1</v>
      </c>
      <c r="M2275" s="29"/>
      <c r="N2275" s="137" t="s">
        <v>1</v>
      </c>
      <c r="O2275" s="138" t="s">
        <v>39</v>
      </c>
      <c r="P2275" s="139">
        <f>I2275+J2275</f>
        <v>0</v>
      </c>
      <c r="Q2275" s="139">
        <f>ROUND(I2275*H2275,2)</f>
        <v>0</v>
      </c>
      <c r="R2275" s="139">
        <f>ROUND(J2275*H2275,2)</f>
        <v>0</v>
      </c>
      <c r="S2275" s="140">
        <v>0</v>
      </c>
      <c r="T2275" s="140">
        <f>S2275*H2275</f>
        <v>0</v>
      </c>
      <c r="U2275" s="140">
        <v>0</v>
      </c>
      <c r="V2275" s="140">
        <f>U2275*H2275</f>
        <v>0</v>
      </c>
      <c r="W2275" s="140">
        <v>0</v>
      </c>
      <c r="X2275" s="141">
        <f>W2275*H2275</f>
        <v>0</v>
      </c>
      <c r="AR2275" s="142" t="s">
        <v>332</v>
      </c>
      <c r="AT2275" s="142" t="s">
        <v>139</v>
      </c>
      <c r="AU2275" s="142" t="s">
        <v>86</v>
      </c>
      <c r="AY2275" s="17" t="s">
        <v>136</v>
      </c>
      <c r="BE2275" s="143">
        <f>IF(O2275="základní",K2275,0)</f>
        <v>0</v>
      </c>
      <c r="BF2275" s="143">
        <f>IF(O2275="snížená",K2275,0)</f>
        <v>0</v>
      </c>
      <c r="BG2275" s="143">
        <f>IF(O2275="zákl. přenesená",K2275,0)</f>
        <v>0</v>
      </c>
      <c r="BH2275" s="143">
        <f>IF(O2275="sníž. přenesená",K2275,0)</f>
        <v>0</v>
      </c>
      <c r="BI2275" s="143">
        <f>IF(O2275="nulová",K2275,0)</f>
        <v>0</v>
      </c>
      <c r="BJ2275" s="17" t="s">
        <v>84</v>
      </c>
      <c r="BK2275" s="143">
        <f>ROUND(P2275*H2275,2)</f>
        <v>0</v>
      </c>
      <c r="BL2275" s="17" t="s">
        <v>332</v>
      </c>
      <c r="BM2275" s="142" t="s">
        <v>1359</v>
      </c>
    </row>
    <row r="2276" spans="2:65" s="13" customFormat="1">
      <c r="B2276" s="150"/>
      <c r="D2276" s="145" t="s">
        <v>146</v>
      </c>
      <c r="E2276" s="151" t="s">
        <v>1</v>
      </c>
      <c r="F2276" s="152" t="s">
        <v>84</v>
      </c>
      <c r="H2276" s="153">
        <v>1</v>
      </c>
      <c r="M2276" s="150"/>
      <c r="N2276" s="154"/>
      <c r="X2276" s="155"/>
      <c r="AT2276" s="151" t="s">
        <v>146</v>
      </c>
      <c r="AU2276" s="151" t="s">
        <v>86</v>
      </c>
      <c r="AV2276" s="13" t="s">
        <v>86</v>
      </c>
      <c r="AW2276" s="13" t="s">
        <v>5</v>
      </c>
      <c r="AX2276" s="13" t="s">
        <v>76</v>
      </c>
      <c r="AY2276" s="151" t="s">
        <v>136</v>
      </c>
    </row>
    <row r="2277" spans="2:65" s="14" customFormat="1">
      <c r="B2277" s="156"/>
      <c r="D2277" s="145" t="s">
        <v>146</v>
      </c>
      <c r="E2277" s="157" t="s">
        <v>1</v>
      </c>
      <c r="F2277" s="158" t="s">
        <v>158</v>
      </c>
      <c r="H2277" s="159">
        <v>1</v>
      </c>
      <c r="M2277" s="156"/>
      <c r="N2277" s="160"/>
      <c r="X2277" s="161"/>
      <c r="AT2277" s="157" t="s">
        <v>146</v>
      </c>
      <c r="AU2277" s="157" t="s">
        <v>86</v>
      </c>
      <c r="AV2277" s="14" t="s">
        <v>144</v>
      </c>
      <c r="AW2277" s="14" t="s">
        <v>5</v>
      </c>
      <c r="AX2277" s="14" t="s">
        <v>84</v>
      </c>
      <c r="AY2277" s="157" t="s">
        <v>136</v>
      </c>
    </row>
    <row r="2278" spans="2:65" s="1" customFormat="1" ht="49.15" customHeight="1">
      <c r="B2278" s="29"/>
      <c r="C2278" s="131" t="s">
        <v>1360</v>
      </c>
      <c r="D2278" s="131" t="s">
        <v>139</v>
      </c>
      <c r="E2278" s="132" t="s">
        <v>1361</v>
      </c>
      <c r="F2278" s="133" t="s">
        <v>1362</v>
      </c>
      <c r="G2278" s="134" t="s">
        <v>352</v>
      </c>
      <c r="H2278" s="135">
        <v>1</v>
      </c>
      <c r="I2278" s="136">
        <v>0</v>
      </c>
      <c r="J2278" s="136">
        <v>0</v>
      </c>
      <c r="K2278" s="136">
        <f>ROUND(P2278*H2278,2)</f>
        <v>0</v>
      </c>
      <c r="L2278" s="133" t="s">
        <v>1</v>
      </c>
      <c r="M2278" s="29"/>
      <c r="N2278" s="137" t="s">
        <v>1</v>
      </c>
      <c r="O2278" s="138" t="s">
        <v>39</v>
      </c>
      <c r="P2278" s="139">
        <f>I2278+J2278</f>
        <v>0</v>
      </c>
      <c r="Q2278" s="139">
        <f>ROUND(I2278*H2278,2)</f>
        <v>0</v>
      </c>
      <c r="R2278" s="139">
        <f>ROUND(J2278*H2278,2)</f>
        <v>0</v>
      </c>
      <c r="S2278" s="140">
        <v>0</v>
      </c>
      <c r="T2278" s="140">
        <f>S2278*H2278</f>
        <v>0</v>
      </c>
      <c r="U2278" s="140">
        <v>0</v>
      </c>
      <c r="V2278" s="140">
        <f>U2278*H2278</f>
        <v>0</v>
      </c>
      <c r="W2278" s="140">
        <v>0</v>
      </c>
      <c r="X2278" s="141">
        <f>W2278*H2278</f>
        <v>0</v>
      </c>
      <c r="AR2278" s="142" t="s">
        <v>332</v>
      </c>
      <c r="AT2278" s="142" t="s">
        <v>139</v>
      </c>
      <c r="AU2278" s="142" t="s">
        <v>86</v>
      </c>
      <c r="AY2278" s="17" t="s">
        <v>136</v>
      </c>
      <c r="BE2278" s="143">
        <f>IF(O2278="základní",K2278,0)</f>
        <v>0</v>
      </c>
      <c r="BF2278" s="143">
        <f>IF(O2278="snížená",K2278,0)</f>
        <v>0</v>
      </c>
      <c r="BG2278" s="143">
        <f>IF(O2278="zákl. přenesená",K2278,0)</f>
        <v>0</v>
      </c>
      <c r="BH2278" s="143">
        <f>IF(O2278="sníž. přenesená",K2278,0)</f>
        <v>0</v>
      </c>
      <c r="BI2278" s="143">
        <f>IF(O2278="nulová",K2278,0)</f>
        <v>0</v>
      </c>
      <c r="BJ2278" s="17" t="s">
        <v>84</v>
      </c>
      <c r="BK2278" s="143">
        <f>ROUND(P2278*H2278,2)</f>
        <v>0</v>
      </c>
      <c r="BL2278" s="17" t="s">
        <v>332</v>
      </c>
      <c r="BM2278" s="142" t="s">
        <v>1363</v>
      </c>
    </row>
    <row r="2279" spans="2:65" s="13" customFormat="1">
      <c r="B2279" s="150"/>
      <c r="D2279" s="145" t="s">
        <v>146</v>
      </c>
      <c r="E2279" s="151" t="s">
        <v>1</v>
      </c>
      <c r="F2279" s="152" t="s">
        <v>84</v>
      </c>
      <c r="H2279" s="153">
        <v>1</v>
      </c>
      <c r="M2279" s="150"/>
      <c r="N2279" s="154"/>
      <c r="X2279" s="155"/>
      <c r="AT2279" s="151" t="s">
        <v>146</v>
      </c>
      <c r="AU2279" s="151" t="s">
        <v>86</v>
      </c>
      <c r="AV2279" s="13" t="s">
        <v>86</v>
      </c>
      <c r="AW2279" s="13" t="s">
        <v>5</v>
      </c>
      <c r="AX2279" s="13" t="s">
        <v>76</v>
      </c>
      <c r="AY2279" s="151" t="s">
        <v>136</v>
      </c>
    </row>
    <row r="2280" spans="2:65" s="14" customFormat="1">
      <c r="B2280" s="156"/>
      <c r="D2280" s="145" t="s">
        <v>146</v>
      </c>
      <c r="E2280" s="157" t="s">
        <v>1</v>
      </c>
      <c r="F2280" s="158" t="s">
        <v>158</v>
      </c>
      <c r="H2280" s="159">
        <v>1</v>
      </c>
      <c r="M2280" s="156"/>
      <c r="N2280" s="160"/>
      <c r="X2280" s="161"/>
      <c r="AT2280" s="157" t="s">
        <v>146</v>
      </c>
      <c r="AU2280" s="157" t="s">
        <v>86</v>
      </c>
      <c r="AV2280" s="14" t="s">
        <v>144</v>
      </c>
      <c r="AW2280" s="14" t="s">
        <v>5</v>
      </c>
      <c r="AX2280" s="14" t="s">
        <v>84</v>
      </c>
      <c r="AY2280" s="157" t="s">
        <v>136</v>
      </c>
    </row>
    <row r="2281" spans="2:65" s="1" customFormat="1" ht="33" customHeight="1">
      <c r="B2281" s="29"/>
      <c r="C2281" s="131" t="s">
        <v>1364</v>
      </c>
      <c r="D2281" s="131" t="s">
        <v>139</v>
      </c>
      <c r="E2281" s="132" t="s">
        <v>596</v>
      </c>
      <c r="F2281" s="133" t="s">
        <v>597</v>
      </c>
      <c r="G2281" s="134" t="s">
        <v>502</v>
      </c>
      <c r="H2281" s="135">
        <v>220</v>
      </c>
      <c r="I2281" s="136">
        <v>0</v>
      </c>
      <c r="J2281" s="136">
        <v>0</v>
      </c>
      <c r="K2281" s="136">
        <f>ROUND(P2281*H2281,2)</f>
        <v>0</v>
      </c>
      <c r="L2281" s="133" t="s">
        <v>143</v>
      </c>
      <c r="M2281" s="29"/>
      <c r="N2281" s="137" t="s">
        <v>1</v>
      </c>
      <c r="O2281" s="138" t="s">
        <v>39</v>
      </c>
      <c r="P2281" s="139">
        <f>I2281+J2281</f>
        <v>0</v>
      </c>
      <c r="Q2281" s="139">
        <f>ROUND(I2281*H2281,2)</f>
        <v>0</v>
      </c>
      <c r="R2281" s="139">
        <f>ROUND(J2281*H2281,2)</f>
        <v>0</v>
      </c>
      <c r="S2281" s="140">
        <v>0</v>
      </c>
      <c r="T2281" s="140">
        <f>S2281*H2281</f>
        <v>0</v>
      </c>
      <c r="U2281" s="140">
        <v>0</v>
      </c>
      <c r="V2281" s="140">
        <f>U2281*H2281</f>
        <v>0</v>
      </c>
      <c r="W2281" s="140">
        <v>0</v>
      </c>
      <c r="X2281" s="141">
        <f>W2281*H2281</f>
        <v>0</v>
      </c>
      <c r="AR2281" s="142" t="s">
        <v>332</v>
      </c>
      <c r="AT2281" s="142" t="s">
        <v>139</v>
      </c>
      <c r="AU2281" s="142" t="s">
        <v>86</v>
      </c>
      <c r="AY2281" s="17" t="s">
        <v>136</v>
      </c>
      <c r="BE2281" s="143">
        <f>IF(O2281="základní",K2281,0)</f>
        <v>0</v>
      </c>
      <c r="BF2281" s="143">
        <f>IF(O2281="snížená",K2281,0)</f>
        <v>0</v>
      </c>
      <c r="BG2281" s="143">
        <f>IF(O2281="zákl. přenesená",K2281,0)</f>
        <v>0</v>
      </c>
      <c r="BH2281" s="143">
        <f>IF(O2281="sníž. přenesená",K2281,0)</f>
        <v>0</v>
      </c>
      <c r="BI2281" s="143">
        <f>IF(O2281="nulová",K2281,0)</f>
        <v>0</v>
      </c>
      <c r="BJ2281" s="17" t="s">
        <v>84</v>
      </c>
      <c r="BK2281" s="143">
        <f>ROUND(P2281*H2281,2)</f>
        <v>0</v>
      </c>
      <c r="BL2281" s="17" t="s">
        <v>332</v>
      </c>
      <c r="BM2281" s="142" t="s">
        <v>1365</v>
      </c>
    </row>
    <row r="2282" spans="2:65" s="11" customFormat="1" ht="22.9" customHeight="1">
      <c r="B2282" s="119"/>
      <c r="D2282" s="120" t="s">
        <v>75</v>
      </c>
      <c r="E2282" s="129" t="s">
        <v>1366</v>
      </c>
      <c r="F2282" s="129" t="s">
        <v>1367</v>
      </c>
      <c r="K2282" s="130">
        <f>BK2282</f>
        <v>0</v>
      </c>
      <c r="M2282" s="119"/>
      <c r="N2282" s="123"/>
      <c r="Q2282" s="124">
        <f>SUM(Q2283:Q2337)</f>
        <v>0</v>
      </c>
      <c r="R2282" s="124">
        <f>SUM(R2283:R2337)</f>
        <v>0</v>
      </c>
      <c r="T2282" s="125">
        <f>SUM(T2283:T2337)</f>
        <v>31.225770999999998</v>
      </c>
      <c r="V2282" s="125">
        <f>SUM(V2283:V2337)</f>
        <v>1.0506198</v>
      </c>
      <c r="X2282" s="126">
        <f>SUM(X2283:X2337)</f>
        <v>0</v>
      </c>
      <c r="AR2282" s="120" t="s">
        <v>86</v>
      </c>
      <c r="AT2282" s="127" t="s">
        <v>75</v>
      </c>
      <c r="AU2282" s="127" t="s">
        <v>84</v>
      </c>
      <c r="AY2282" s="120" t="s">
        <v>136</v>
      </c>
      <c r="BK2282" s="128">
        <f>SUM(BK2283:BK2337)</f>
        <v>0</v>
      </c>
    </row>
    <row r="2283" spans="2:65" s="1" customFormat="1" ht="33" customHeight="1">
      <c r="B2283" s="29"/>
      <c r="C2283" s="131" t="s">
        <v>1368</v>
      </c>
      <c r="D2283" s="131" t="s">
        <v>139</v>
      </c>
      <c r="E2283" s="132" t="s">
        <v>1369</v>
      </c>
      <c r="F2283" s="133" t="s">
        <v>1370</v>
      </c>
      <c r="G2283" s="134" t="s">
        <v>142</v>
      </c>
      <c r="H2283" s="135">
        <v>36.606999999999999</v>
      </c>
      <c r="I2283" s="136">
        <v>0</v>
      </c>
      <c r="J2283" s="136">
        <v>0</v>
      </c>
      <c r="K2283" s="136">
        <f>ROUND(P2283*H2283,2)</f>
        <v>0</v>
      </c>
      <c r="L2283" s="133" t="s">
        <v>1</v>
      </c>
      <c r="M2283" s="29"/>
      <c r="N2283" s="137" t="s">
        <v>1</v>
      </c>
      <c r="O2283" s="138" t="s">
        <v>39</v>
      </c>
      <c r="P2283" s="139">
        <f>I2283+J2283</f>
        <v>0</v>
      </c>
      <c r="Q2283" s="139">
        <f>ROUND(I2283*H2283,2)</f>
        <v>0</v>
      </c>
      <c r="R2283" s="139">
        <f>ROUND(J2283*H2283,2)</f>
        <v>0</v>
      </c>
      <c r="S2283" s="140">
        <v>0.85299999999999998</v>
      </c>
      <c r="T2283" s="140">
        <f>S2283*H2283</f>
        <v>31.225770999999998</v>
      </c>
      <c r="U2283" s="140">
        <v>3.3999999999999998E-3</v>
      </c>
      <c r="V2283" s="140">
        <f>U2283*H2283</f>
        <v>0.12446379999999999</v>
      </c>
      <c r="W2283" s="140">
        <v>0</v>
      </c>
      <c r="X2283" s="141">
        <f>W2283*H2283</f>
        <v>0</v>
      </c>
      <c r="AR2283" s="142" t="s">
        <v>332</v>
      </c>
      <c r="AT2283" s="142" t="s">
        <v>139</v>
      </c>
      <c r="AU2283" s="142" t="s">
        <v>86</v>
      </c>
      <c r="AY2283" s="17" t="s">
        <v>136</v>
      </c>
      <c r="BE2283" s="143">
        <f>IF(O2283="základní",K2283,0)</f>
        <v>0</v>
      </c>
      <c r="BF2283" s="143">
        <f>IF(O2283="snížená",K2283,0)</f>
        <v>0</v>
      </c>
      <c r="BG2283" s="143">
        <f>IF(O2283="zákl. přenesená",K2283,0)</f>
        <v>0</v>
      </c>
      <c r="BH2283" s="143">
        <f>IF(O2283="sníž. přenesená",K2283,0)</f>
        <v>0</v>
      </c>
      <c r="BI2283" s="143">
        <f>IF(O2283="nulová",K2283,0)</f>
        <v>0</v>
      </c>
      <c r="BJ2283" s="17" t="s">
        <v>84</v>
      </c>
      <c r="BK2283" s="143">
        <f>ROUND(P2283*H2283,2)</f>
        <v>0</v>
      </c>
      <c r="BL2283" s="17" t="s">
        <v>332</v>
      </c>
      <c r="BM2283" s="142" t="s">
        <v>1371</v>
      </c>
    </row>
    <row r="2284" spans="2:65" s="12" customFormat="1">
      <c r="B2284" s="144"/>
      <c r="D2284" s="145" t="s">
        <v>146</v>
      </c>
      <c r="E2284" s="146" t="s">
        <v>1</v>
      </c>
      <c r="F2284" s="147" t="s">
        <v>740</v>
      </c>
      <c r="H2284" s="146" t="s">
        <v>1</v>
      </c>
      <c r="M2284" s="144"/>
      <c r="N2284" s="148"/>
      <c r="X2284" s="149"/>
      <c r="AT2284" s="146" t="s">
        <v>146</v>
      </c>
      <c r="AU2284" s="146" t="s">
        <v>86</v>
      </c>
      <c r="AV2284" s="12" t="s">
        <v>84</v>
      </c>
      <c r="AW2284" s="12" t="s">
        <v>5</v>
      </c>
      <c r="AX2284" s="12" t="s">
        <v>76</v>
      </c>
      <c r="AY2284" s="146" t="s">
        <v>136</v>
      </c>
    </row>
    <row r="2285" spans="2:65" s="13" customFormat="1">
      <c r="B2285" s="150"/>
      <c r="D2285" s="145" t="s">
        <v>146</v>
      </c>
      <c r="E2285" s="151" t="s">
        <v>1</v>
      </c>
      <c r="F2285" s="152" t="s">
        <v>656</v>
      </c>
      <c r="H2285" s="153">
        <v>29.356999999999999</v>
      </c>
      <c r="M2285" s="150"/>
      <c r="N2285" s="154"/>
      <c r="X2285" s="155"/>
      <c r="AT2285" s="151" t="s">
        <v>146</v>
      </c>
      <c r="AU2285" s="151" t="s">
        <v>86</v>
      </c>
      <c r="AV2285" s="13" t="s">
        <v>86</v>
      </c>
      <c r="AW2285" s="13" t="s">
        <v>5</v>
      </c>
      <c r="AX2285" s="13" t="s">
        <v>76</v>
      </c>
      <c r="AY2285" s="151" t="s">
        <v>136</v>
      </c>
    </row>
    <row r="2286" spans="2:65" s="13" customFormat="1">
      <c r="B2286" s="150"/>
      <c r="D2286" s="145" t="s">
        <v>146</v>
      </c>
      <c r="E2286" s="151" t="s">
        <v>1</v>
      </c>
      <c r="F2286" s="152" t="s">
        <v>668</v>
      </c>
      <c r="H2286" s="153">
        <v>7.25</v>
      </c>
      <c r="M2286" s="150"/>
      <c r="N2286" s="154"/>
      <c r="X2286" s="155"/>
      <c r="AT2286" s="151" t="s">
        <v>146</v>
      </c>
      <c r="AU2286" s="151" t="s">
        <v>86</v>
      </c>
      <c r="AV2286" s="13" t="s">
        <v>86</v>
      </c>
      <c r="AW2286" s="13" t="s">
        <v>5</v>
      </c>
      <c r="AX2286" s="13" t="s">
        <v>76</v>
      </c>
      <c r="AY2286" s="151" t="s">
        <v>136</v>
      </c>
    </row>
    <row r="2287" spans="2:65" s="14" customFormat="1">
      <c r="B2287" s="156"/>
      <c r="D2287" s="145" t="s">
        <v>146</v>
      </c>
      <c r="E2287" s="157" t="s">
        <v>1</v>
      </c>
      <c r="F2287" s="158" t="s">
        <v>158</v>
      </c>
      <c r="H2287" s="159">
        <v>36.606999999999999</v>
      </c>
      <c r="M2287" s="156"/>
      <c r="N2287" s="160"/>
      <c r="X2287" s="161"/>
      <c r="AT2287" s="157" t="s">
        <v>146</v>
      </c>
      <c r="AU2287" s="157" t="s">
        <v>86</v>
      </c>
      <c r="AV2287" s="14" t="s">
        <v>144</v>
      </c>
      <c r="AW2287" s="14" t="s">
        <v>5</v>
      </c>
      <c r="AX2287" s="14" t="s">
        <v>84</v>
      </c>
      <c r="AY2287" s="157" t="s">
        <v>136</v>
      </c>
    </row>
    <row r="2288" spans="2:65" s="1" customFormat="1">
      <c r="B2288" s="29"/>
      <c r="D2288" s="145" t="s">
        <v>223</v>
      </c>
      <c r="F2288" s="168" t="s">
        <v>799</v>
      </c>
      <c r="M2288" s="29"/>
      <c r="N2288" s="169"/>
      <c r="X2288" s="53"/>
      <c r="AU2288" s="17" t="s">
        <v>86</v>
      </c>
    </row>
    <row r="2289" spans="2:47" s="1" customFormat="1">
      <c r="B2289" s="29"/>
      <c r="D2289" s="145" t="s">
        <v>223</v>
      </c>
      <c r="F2289" s="170" t="s">
        <v>733</v>
      </c>
      <c r="H2289" s="171">
        <v>0</v>
      </c>
      <c r="M2289" s="29"/>
      <c r="N2289" s="169"/>
      <c r="X2289" s="53"/>
      <c r="AU2289" s="17" t="s">
        <v>86</v>
      </c>
    </row>
    <row r="2290" spans="2:47" s="1" customFormat="1">
      <c r="B2290" s="29"/>
      <c r="D2290" s="145" t="s">
        <v>223</v>
      </c>
      <c r="F2290" s="170" t="s">
        <v>147</v>
      </c>
      <c r="H2290" s="171">
        <v>0</v>
      </c>
      <c r="M2290" s="29"/>
      <c r="N2290" s="169"/>
      <c r="X2290" s="53"/>
      <c r="AU2290" s="17" t="s">
        <v>86</v>
      </c>
    </row>
    <row r="2291" spans="2:47" s="1" customFormat="1">
      <c r="B2291" s="29"/>
      <c r="D2291" s="145" t="s">
        <v>223</v>
      </c>
      <c r="F2291" s="170" t="s">
        <v>800</v>
      </c>
      <c r="H2291" s="171">
        <v>6.4039999999999999</v>
      </c>
      <c r="M2291" s="29"/>
      <c r="N2291" s="169"/>
      <c r="X2291" s="53"/>
      <c r="AU2291" s="17" t="s">
        <v>86</v>
      </c>
    </row>
    <row r="2292" spans="2:47" s="1" customFormat="1">
      <c r="B2292" s="29"/>
      <c r="D2292" s="145" t="s">
        <v>223</v>
      </c>
      <c r="F2292" s="170" t="s">
        <v>150</v>
      </c>
      <c r="H2292" s="171">
        <v>0</v>
      </c>
      <c r="M2292" s="29"/>
      <c r="N2292" s="169"/>
      <c r="X2292" s="53"/>
      <c r="AU2292" s="17" t="s">
        <v>86</v>
      </c>
    </row>
    <row r="2293" spans="2:47" s="1" customFormat="1">
      <c r="B2293" s="29"/>
      <c r="D2293" s="145" t="s">
        <v>223</v>
      </c>
      <c r="F2293" s="170" t="s">
        <v>801</v>
      </c>
      <c r="H2293" s="171">
        <v>11.347</v>
      </c>
      <c r="M2293" s="29"/>
      <c r="N2293" s="169"/>
      <c r="X2293" s="53"/>
      <c r="AU2293" s="17" t="s">
        <v>86</v>
      </c>
    </row>
    <row r="2294" spans="2:47" s="1" customFormat="1">
      <c r="B2294" s="29"/>
      <c r="D2294" s="145" t="s">
        <v>223</v>
      </c>
      <c r="F2294" s="170" t="s">
        <v>152</v>
      </c>
      <c r="H2294" s="171">
        <v>0</v>
      </c>
      <c r="M2294" s="29"/>
      <c r="N2294" s="169"/>
      <c r="X2294" s="53"/>
      <c r="AU2294" s="17" t="s">
        <v>86</v>
      </c>
    </row>
    <row r="2295" spans="2:47" s="1" customFormat="1">
      <c r="B2295" s="29"/>
      <c r="D2295" s="145" t="s">
        <v>223</v>
      </c>
      <c r="F2295" s="170" t="s">
        <v>802</v>
      </c>
      <c r="H2295" s="171">
        <v>2.3730000000000002</v>
      </c>
      <c r="M2295" s="29"/>
      <c r="N2295" s="169"/>
      <c r="X2295" s="53"/>
      <c r="AU2295" s="17" t="s">
        <v>86</v>
      </c>
    </row>
    <row r="2296" spans="2:47" s="1" customFormat="1">
      <c r="B2296" s="29"/>
      <c r="D2296" s="145" t="s">
        <v>223</v>
      </c>
      <c r="F2296" s="170" t="s">
        <v>154</v>
      </c>
      <c r="H2296" s="171">
        <v>0</v>
      </c>
      <c r="M2296" s="29"/>
      <c r="N2296" s="169"/>
      <c r="X2296" s="53"/>
      <c r="AU2296" s="17" t="s">
        <v>86</v>
      </c>
    </row>
    <row r="2297" spans="2:47" s="1" customFormat="1">
      <c r="B2297" s="29"/>
      <c r="D2297" s="145" t="s">
        <v>223</v>
      </c>
      <c r="F2297" s="170" t="s">
        <v>803</v>
      </c>
      <c r="H2297" s="171">
        <v>9.2330000000000005</v>
      </c>
      <c r="M2297" s="29"/>
      <c r="N2297" s="169"/>
      <c r="X2297" s="53"/>
      <c r="AU2297" s="17" t="s">
        <v>86</v>
      </c>
    </row>
    <row r="2298" spans="2:47" s="1" customFormat="1">
      <c r="B2298" s="29"/>
      <c r="D2298" s="145" t="s">
        <v>223</v>
      </c>
      <c r="F2298" s="170" t="s">
        <v>158</v>
      </c>
      <c r="H2298" s="171">
        <v>29.356999999999999</v>
      </c>
      <c r="M2298" s="29"/>
      <c r="N2298" s="169"/>
      <c r="X2298" s="53"/>
      <c r="AU2298" s="17" t="s">
        <v>86</v>
      </c>
    </row>
    <row r="2299" spans="2:47" s="1" customFormat="1">
      <c r="B2299" s="29"/>
      <c r="D2299" s="145" t="s">
        <v>223</v>
      </c>
      <c r="F2299" s="168" t="s">
        <v>1372</v>
      </c>
      <c r="M2299" s="29"/>
      <c r="N2299" s="169"/>
      <c r="X2299" s="53"/>
      <c r="AU2299" s="17" t="s">
        <v>86</v>
      </c>
    </row>
    <row r="2300" spans="2:47" s="1" customFormat="1">
      <c r="B2300" s="29"/>
      <c r="D2300" s="145" t="s">
        <v>223</v>
      </c>
      <c r="F2300" s="170" t="s">
        <v>733</v>
      </c>
      <c r="H2300" s="171">
        <v>0</v>
      </c>
      <c r="M2300" s="29"/>
      <c r="N2300" s="169"/>
      <c r="X2300" s="53"/>
      <c r="AU2300" s="17" t="s">
        <v>86</v>
      </c>
    </row>
    <row r="2301" spans="2:47" s="1" customFormat="1">
      <c r="B2301" s="29"/>
      <c r="D2301" s="145" t="s">
        <v>223</v>
      </c>
      <c r="F2301" s="170" t="s">
        <v>147</v>
      </c>
      <c r="H2301" s="171">
        <v>0</v>
      </c>
      <c r="M2301" s="29"/>
      <c r="N2301" s="169"/>
      <c r="X2301" s="53"/>
      <c r="AU2301" s="17" t="s">
        <v>86</v>
      </c>
    </row>
    <row r="2302" spans="2:47" s="1" customFormat="1">
      <c r="B2302" s="29"/>
      <c r="D2302" s="145" t="s">
        <v>223</v>
      </c>
      <c r="F2302" s="170" t="s">
        <v>76</v>
      </c>
      <c r="H2302" s="171">
        <v>0</v>
      </c>
      <c r="M2302" s="29"/>
      <c r="N2302" s="169"/>
      <c r="X2302" s="53"/>
      <c r="AU2302" s="17" t="s">
        <v>86</v>
      </c>
    </row>
    <row r="2303" spans="2:47" s="1" customFormat="1">
      <c r="B2303" s="29"/>
      <c r="D2303" s="145" t="s">
        <v>223</v>
      </c>
      <c r="F2303" s="170" t="s">
        <v>150</v>
      </c>
      <c r="H2303" s="171">
        <v>0</v>
      </c>
      <c r="M2303" s="29"/>
      <c r="N2303" s="169"/>
      <c r="X2303" s="53"/>
      <c r="AU2303" s="17" t="s">
        <v>86</v>
      </c>
    </row>
    <row r="2304" spans="2:47" s="1" customFormat="1">
      <c r="B2304" s="29"/>
      <c r="D2304" s="145" t="s">
        <v>223</v>
      </c>
      <c r="F2304" s="170" t="s">
        <v>76</v>
      </c>
      <c r="H2304" s="171">
        <v>0</v>
      </c>
      <c r="M2304" s="29"/>
      <c r="N2304" s="169"/>
      <c r="X2304" s="53"/>
      <c r="AU2304" s="17" t="s">
        <v>86</v>
      </c>
    </row>
    <row r="2305" spans="2:65" s="1" customFormat="1">
      <c r="B2305" s="29"/>
      <c r="D2305" s="145" t="s">
        <v>223</v>
      </c>
      <c r="F2305" s="170" t="s">
        <v>152</v>
      </c>
      <c r="H2305" s="171">
        <v>0</v>
      </c>
      <c r="M2305" s="29"/>
      <c r="N2305" s="169"/>
      <c r="X2305" s="53"/>
      <c r="AU2305" s="17" t="s">
        <v>86</v>
      </c>
    </row>
    <row r="2306" spans="2:65" s="1" customFormat="1">
      <c r="B2306" s="29"/>
      <c r="D2306" s="145" t="s">
        <v>223</v>
      </c>
      <c r="F2306" s="170" t="s">
        <v>670</v>
      </c>
      <c r="H2306" s="171">
        <v>7.25</v>
      </c>
      <c r="M2306" s="29"/>
      <c r="N2306" s="169"/>
      <c r="X2306" s="53"/>
      <c r="AU2306" s="17" t="s">
        <v>86</v>
      </c>
    </row>
    <row r="2307" spans="2:65" s="1" customFormat="1">
      <c r="B2307" s="29"/>
      <c r="D2307" s="145" t="s">
        <v>223</v>
      </c>
      <c r="F2307" s="170" t="s">
        <v>154</v>
      </c>
      <c r="H2307" s="171">
        <v>0</v>
      </c>
      <c r="M2307" s="29"/>
      <c r="N2307" s="169"/>
      <c r="X2307" s="53"/>
      <c r="AU2307" s="17" t="s">
        <v>86</v>
      </c>
    </row>
    <row r="2308" spans="2:65" s="1" customFormat="1">
      <c r="B2308" s="29"/>
      <c r="D2308" s="145" t="s">
        <v>223</v>
      </c>
      <c r="F2308" s="170" t="s">
        <v>76</v>
      </c>
      <c r="H2308" s="171">
        <v>0</v>
      </c>
      <c r="M2308" s="29"/>
      <c r="N2308" s="169"/>
      <c r="X2308" s="53"/>
      <c r="AU2308" s="17" t="s">
        <v>86</v>
      </c>
    </row>
    <row r="2309" spans="2:65" s="1" customFormat="1">
      <c r="B2309" s="29"/>
      <c r="D2309" s="145" t="s">
        <v>223</v>
      </c>
      <c r="F2309" s="170" t="s">
        <v>158</v>
      </c>
      <c r="H2309" s="171">
        <v>7.25</v>
      </c>
      <c r="M2309" s="29"/>
      <c r="N2309" s="169"/>
      <c r="X2309" s="53"/>
      <c r="AU2309" s="17" t="s">
        <v>86</v>
      </c>
    </row>
    <row r="2310" spans="2:65" s="1" customFormat="1" ht="24.2" customHeight="1">
      <c r="B2310" s="29"/>
      <c r="C2310" s="181" t="s">
        <v>1373</v>
      </c>
      <c r="D2310" s="181" t="s">
        <v>494</v>
      </c>
      <c r="E2310" s="182" t="s">
        <v>1374</v>
      </c>
      <c r="F2310" s="183" t="s">
        <v>1375</v>
      </c>
      <c r="G2310" s="184" t="s">
        <v>142</v>
      </c>
      <c r="H2310" s="185">
        <v>42.097999999999999</v>
      </c>
      <c r="I2310" s="186">
        <v>0</v>
      </c>
      <c r="J2310" s="187"/>
      <c r="K2310" s="186">
        <f>ROUND(P2310*H2310,2)</f>
        <v>0</v>
      </c>
      <c r="L2310" s="183" t="s">
        <v>1</v>
      </c>
      <c r="M2310" s="188"/>
      <c r="N2310" s="189" t="s">
        <v>1</v>
      </c>
      <c r="O2310" s="138" t="s">
        <v>39</v>
      </c>
      <c r="P2310" s="139">
        <f>I2310+J2310</f>
        <v>0</v>
      </c>
      <c r="Q2310" s="139">
        <f>ROUND(I2310*H2310,2)</f>
        <v>0</v>
      </c>
      <c r="R2310" s="139">
        <f>ROUND(J2310*H2310,2)</f>
        <v>0</v>
      </c>
      <c r="S2310" s="140">
        <v>0</v>
      </c>
      <c r="T2310" s="140">
        <f>S2310*H2310</f>
        <v>0</v>
      </c>
      <c r="U2310" s="140">
        <v>2.1999999999999999E-2</v>
      </c>
      <c r="V2310" s="140">
        <f>U2310*H2310</f>
        <v>0.92615599999999998</v>
      </c>
      <c r="W2310" s="140">
        <v>0</v>
      </c>
      <c r="X2310" s="141">
        <f>W2310*H2310</f>
        <v>0</v>
      </c>
      <c r="AR2310" s="142" t="s">
        <v>497</v>
      </c>
      <c r="AT2310" s="142" t="s">
        <v>494</v>
      </c>
      <c r="AU2310" s="142" t="s">
        <v>86</v>
      </c>
      <c r="AY2310" s="17" t="s">
        <v>136</v>
      </c>
      <c r="BE2310" s="143">
        <f>IF(O2310="základní",K2310,0)</f>
        <v>0</v>
      </c>
      <c r="BF2310" s="143">
        <f>IF(O2310="snížená",K2310,0)</f>
        <v>0</v>
      </c>
      <c r="BG2310" s="143">
        <f>IF(O2310="zákl. přenesená",K2310,0)</f>
        <v>0</v>
      </c>
      <c r="BH2310" s="143">
        <f>IF(O2310="sníž. přenesená",K2310,0)</f>
        <v>0</v>
      </c>
      <c r="BI2310" s="143">
        <f>IF(O2310="nulová",K2310,0)</f>
        <v>0</v>
      </c>
      <c r="BJ2310" s="17" t="s">
        <v>84</v>
      </c>
      <c r="BK2310" s="143">
        <f>ROUND(P2310*H2310,2)</f>
        <v>0</v>
      </c>
      <c r="BL2310" s="17" t="s">
        <v>332</v>
      </c>
      <c r="BM2310" s="142" t="s">
        <v>1376</v>
      </c>
    </row>
    <row r="2311" spans="2:65" s="13" customFormat="1">
      <c r="B2311" s="150"/>
      <c r="D2311" s="145" t="s">
        <v>146</v>
      </c>
      <c r="E2311" s="151" t="s">
        <v>1</v>
      </c>
      <c r="F2311" s="152" t="s">
        <v>656</v>
      </c>
      <c r="H2311" s="153">
        <v>29.356999999999999</v>
      </c>
      <c r="M2311" s="150"/>
      <c r="N2311" s="154"/>
      <c r="X2311" s="155"/>
      <c r="AT2311" s="151" t="s">
        <v>146</v>
      </c>
      <c r="AU2311" s="151" t="s">
        <v>86</v>
      </c>
      <c r="AV2311" s="13" t="s">
        <v>86</v>
      </c>
      <c r="AW2311" s="13" t="s">
        <v>5</v>
      </c>
      <c r="AX2311" s="13" t="s">
        <v>76</v>
      </c>
      <c r="AY2311" s="151" t="s">
        <v>136</v>
      </c>
    </row>
    <row r="2312" spans="2:65" s="13" customFormat="1">
      <c r="B2312" s="150"/>
      <c r="D2312" s="145" t="s">
        <v>146</v>
      </c>
      <c r="E2312" s="151" t="s">
        <v>1</v>
      </c>
      <c r="F2312" s="152" t="s">
        <v>668</v>
      </c>
      <c r="H2312" s="153">
        <v>7.25</v>
      </c>
      <c r="M2312" s="150"/>
      <c r="N2312" s="154"/>
      <c r="X2312" s="155"/>
      <c r="AT2312" s="151" t="s">
        <v>146</v>
      </c>
      <c r="AU2312" s="151" t="s">
        <v>86</v>
      </c>
      <c r="AV2312" s="13" t="s">
        <v>86</v>
      </c>
      <c r="AW2312" s="13" t="s">
        <v>5</v>
      </c>
      <c r="AX2312" s="13" t="s">
        <v>76</v>
      </c>
      <c r="AY2312" s="151" t="s">
        <v>136</v>
      </c>
    </row>
    <row r="2313" spans="2:65" s="14" customFormat="1">
      <c r="B2313" s="156"/>
      <c r="D2313" s="145" t="s">
        <v>146</v>
      </c>
      <c r="E2313" s="157" t="s">
        <v>1</v>
      </c>
      <c r="F2313" s="158" t="s">
        <v>158</v>
      </c>
      <c r="H2313" s="159">
        <v>36.606999999999999</v>
      </c>
      <c r="M2313" s="156"/>
      <c r="N2313" s="160"/>
      <c r="X2313" s="161"/>
      <c r="AT2313" s="157" t="s">
        <v>146</v>
      </c>
      <c r="AU2313" s="157" t="s">
        <v>86</v>
      </c>
      <c r="AV2313" s="14" t="s">
        <v>144</v>
      </c>
      <c r="AW2313" s="14" t="s">
        <v>5</v>
      </c>
      <c r="AX2313" s="14" t="s">
        <v>84</v>
      </c>
      <c r="AY2313" s="157" t="s">
        <v>136</v>
      </c>
    </row>
    <row r="2314" spans="2:65" s="1" customFormat="1">
      <c r="B2314" s="29"/>
      <c r="D2314" s="145" t="s">
        <v>223</v>
      </c>
      <c r="F2314" s="168" t="s">
        <v>799</v>
      </c>
      <c r="M2314" s="29"/>
      <c r="N2314" s="169"/>
      <c r="X2314" s="53"/>
      <c r="AU2314" s="17" t="s">
        <v>86</v>
      </c>
    </row>
    <row r="2315" spans="2:65" s="1" customFormat="1">
      <c r="B2315" s="29"/>
      <c r="D2315" s="145" t="s">
        <v>223</v>
      </c>
      <c r="F2315" s="170" t="s">
        <v>733</v>
      </c>
      <c r="H2315" s="171">
        <v>0</v>
      </c>
      <c r="M2315" s="29"/>
      <c r="N2315" s="169"/>
      <c r="X2315" s="53"/>
      <c r="AU2315" s="17" t="s">
        <v>86</v>
      </c>
    </row>
    <row r="2316" spans="2:65" s="1" customFormat="1">
      <c r="B2316" s="29"/>
      <c r="D2316" s="145" t="s">
        <v>223</v>
      </c>
      <c r="F2316" s="170" t="s">
        <v>147</v>
      </c>
      <c r="H2316" s="171">
        <v>0</v>
      </c>
      <c r="M2316" s="29"/>
      <c r="N2316" s="169"/>
      <c r="X2316" s="53"/>
      <c r="AU2316" s="17" t="s">
        <v>86</v>
      </c>
    </row>
    <row r="2317" spans="2:65" s="1" customFormat="1">
      <c r="B2317" s="29"/>
      <c r="D2317" s="145" t="s">
        <v>223</v>
      </c>
      <c r="F2317" s="170" t="s">
        <v>800</v>
      </c>
      <c r="H2317" s="171">
        <v>6.4039999999999999</v>
      </c>
      <c r="M2317" s="29"/>
      <c r="N2317" s="169"/>
      <c r="X2317" s="53"/>
      <c r="AU2317" s="17" t="s">
        <v>86</v>
      </c>
    </row>
    <row r="2318" spans="2:65" s="1" customFormat="1">
      <c r="B2318" s="29"/>
      <c r="D2318" s="145" t="s">
        <v>223</v>
      </c>
      <c r="F2318" s="170" t="s">
        <v>150</v>
      </c>
      <c r="H2318" s="171">
        <v>0</v>
      </c>
      <c r="M2318" s="29"/>
      <c r="N2318" s="169"/>
      <c r="X2318" s="53"/>
      <c r="AU2318" s="17" t="s">
        <v>86</v>
      </c>
    </row>
    <row r="2319" spans="2:65" s="1" customFormat="1">
      <c r="B2319" s="29"/>
      <c r="D2319" s="145" t="s">
        <v>223</v>
      </c>
      <c r="F2319" s="170" t="s">
        <v>801</v>
      </c>
      <c r="H2319" s="171">
        <v>11.347</v>
      </c>
      <c r="M2319" s="29"/>
      <c r="N2319" s="169"/>
      <c r="X2319" s="53"/>
      <c r="AU2319" s="17" t="s">
        <v>86</v>
      </c>
    </row>
    <row r="2320" spans="2:65" s="1" customFormat="1">
      <c r="B2320" s="29"/>
      <c r="D2320" s="145" t="s">
        <v>223</v>
      </c>
      <c r="F2320" s="170" t="s">
        <v>152</v>
      </c>
      <c r="H2320" s="171">
        <v>0</v>
      </c>
      <c r="M2320" s="29"/>
      <c r="N2320" s="169"/>
      <c r="X2320" s="53"/>
      <c r="AU2320" s="17" t="s">
        <v>86</v>
      </c>
    </row>
    <row r="2321" spans="2:51" s="1" customFormat="1">
      <c r="B2321" s="29"/>
      <c r="D2321" s="145" t="s">
        <v>223</v>
      </c>
      <c r="F2321" s="170" t="s">
        <v>802</v>
      </c>
      <c r="H2321" s="171">
        <v>2.3730000000000002</v>
      </c>
      <c r="M2321" s="29"/>
      <c r="N2321" s="169"/>
      <c r="X2321" s="53"/>
      <c r="AU2321" s="17" t="s">
        <v>86</v>
      </c>
    </row>
    <row r="2322" spans="2:51" s="1" customFormat="1">
      <c r="B2322" s="29"/>
      <c r="D2322" s="145" t="s">
        <v>223</v>
      </c>
      <c r="F2322" s="170" t="s">
        <v>154</v>
      </c>
      <c r="H2322" s="171">
        <v>0</v>
      </c>
      <c r="M2322" s="29"/>
      <c r="N2322" s="169"/>
      <c r="X2322" s="53"/>
      <c r="AU2322" s="17" t="s">
        <v>86</v>
      </c>
    </row>
    <row r="2323" spans="2:51" s="1" customFormat="1">
      <c r="B2323" s="29"/>
      <c r="D2323" s="145" t="s">
        <v>223</v>
      </c>
      <c r="F2323" s="170" t="s">
        <v>803</v>
      </c>
      <c r="H2323" s="171">
        <v>9.2330000000000005</v>
      </c>
      <c r="M2323" s="29"/>
      <c r="N2323" s="169"/>
      <c r="X2323" s="53"/>
      <c r="AU2323" s="17" t="s">
        <v>86</v>
      </c>
    </row>
    <row r="2324" spans="2:51" s="1" customFormat="1">
      <c r="B2324" s="29"/>
      <c r="D2324" s="145" t="s">
        <v>223</v>
      </c>
      <c r="F2324" s="170" t="s">
        <v>158</v>
      </c>
      <c r="H2324" s="171">
        <v>29.356999999999999</v>
      </c>
      <c r="M2324" s="29"/>
      <c r="N2324" s="169"/>
      <c r="X2324" s="53"/>
      <c r="AU2324" s="17" t="s">
        <v>86</v>
      </c>
    </row>
    <row r="2325" spans="2:51" s="1" customFormat="1">
      <c r="B2325" s="29"/>
      <c r="D2325" s="145" t="s">
        <v>223</v>
      </c>
      <c r="F2325" s="168" t="s">
        <v>1372</v>
      </c>
      <c r="M2325" s="29"/>
      <c r="N2325" s="169"/>
      <c r="X2325" s="53"/>
      <c r="AU2325" s="17" t="s">
        <v>86</v>
      </c>
    </row>
    <row r="2326" spans="2:51" s="1" customFormat="1">
      <c r="B2326" s="29"/>
      <c r="D2326" s="145" t="s">
        <v>223</v>
      </c>
      <c r="F2326" s="170" t="s">
        <v>733</v>
      </c>
      <c r="H2326" s="171">
        <v>0</v>
      </c>
      <c r="M2326" s="29"/>
      <c r="N2326" s="169"/>
      <c r="X2326" s="53"/>
      <c r="AU2326" s="17" t="s">
        <v>86</v>
      </c>
    </row>
    <row r="2327" spans="2:51" s="1" customFormat="1">
      <c r="B2327" s="29"/>
      <c r="D2327" s="145" t="s">
        <v>223</v>
      </c>
      <c r="F2327" s="170" t="s">
        <v>147</v>
      </c>
      <c r="H2327" s="171">
        <v>0</v>
      </c>
      <c r="M2327" s="29"/>
      <c r="N2327" s="169"/>
      <c r="X2327" s="53"/>
      <c r="AU2327" s="17" t="s">
        <v>86</v>
      </c>
    </row>
    <row r="2328" spans="2:51" s="1" customFormat="1">
      <c r="B2328" s="29"/>
      <c r="D2328" s="145" t="s">
        <v>223</v>
      </c>
      <c r="F2328" s="170" t="s">
        <v>76</v>
      </c>
      <c r="H2328" s="171">
        <v>0</v>
      </c>
      <c r="M2328" s="29"/>
      <c r="N2328" s="169"/>
      <c r="X2328" s="53"/>
      <c r="AU2328" s="17" t="s">
        <v>86</v>
      </c>
    </row>
    <row r="2329" spans="2:51" s="1" customFormat="1">
      <c r="B2329" s="29"/>
      <c r="D2329" s="145" t="s">
        <v>223</v>
      </c>
      <c r="F2329" s="170" t="s">
        <v>150</v>
      </c>
      <c r="H2329" s="171">
        <v>0</v>
      </c>
      <c r="M2329" s="29"/>
      <c r="N2329" s="169"/>
      <c r="X2329" s="53"/>
      <c r="AU2329" s="17" t="s">
        <v>86</v>
      </c>
    </row>
    <row r="2330" spans="2:51" s="1" customFormat="1">
      <c r="B2330" s="29"/>
      <c r="D2330" s="145" t="s">
        <v>223</v>
      </c>
      <c r="F2330" s="170" t="s">
        <v>76</v>
      </c>
      <c r="H2330" s="171">
        <v>0</v>
      </c>
      <c r="M2330" s="29"/>
      <c r="N2330" s="169"/>
      <c r="X2330" s="53"/>
      <c r="AU2330" s="17" t="s">
        <v>86</v>
      </c>
    </row>
    <row r="2331" spans="2:51" s="1" customFormat="1">
      <c r="B2331" s="29"/>
      <c r="D2331" s="145" t="s">
        <v>223</v>
      </c>
      <c r="F2331" s="170" t="s">
        <v>152</v>
      </c>
      <c r="H2331" s="171">
        <v>0</v>
      </c>
      <c r="M2331" s="29"/>
      <c r="N2331" s="169"/>
      <c r="X2331" s="53"/>
      <c r="AU2331" s="17" t="s">
        <v>86</v>
      </c>
    </row>
    <row r="2332" spans="2:51" s="1" customFormat="1">
      <c r="B2332" s="29"/>
      <c r="D2332" s="145" t="s">
        <v>223</v>
      </c>
      <c r="F2332" s="170" t="s">
        <v>670</v>
      </c>
      <c r="H2332" s="171">
        <v>7.25</v>
      </c>
      <c r="M2332" s="29"/>
      <c r="N2332" s="169"/>
      <c r="X2332" s="53"/>
      <c r="AU2332" s="17" t="s">
        <v>86</v>
      </c>
    </row>
    <row r="2333" spans="2:51" s="1" customFormat="1">
      <c r="B2333" s="29"/>
      <c r="D2333" s="145" t="s">
        <v>223</v>
      </c>
      <c r="F2333" s="170" t="s">
        <v>154</v>
      </c>
      <c r="H2333" s="171">
        <v>0</v>
      </c>
      <c r="M2333" s="29"/>
      <c r="N2333" s="169"/>
      <c r="X2333" s="53"/>
      <c r="AU2333" s="17" t="s">
        <v>86</v>
      </c>
    </row>
    <row r="2334" spans="2:51" s="1" customFormat="1">
      <c r="B2334" s="29"/>
      <c r="D2334" s="145" t="s">
        <v>223</v>
      </c>
      <c r="F2334" s="170" t="s">
        <v>76</v>
      </c>
      <c r="H2334" s="171">
        <v>0</v>
      </c>
      <c r="M2334" s="29"/>
      <c r="N2334" s="169"/>
      <c r="X2334" s="53"/>
      <c r="AU2334" s="17" t="s">
        <v>86</v>
      </c>
    </row>
    <row r="2335" spans="2:51" s="1" customFormat="1">
      <c r="B2335" s="29"/>
      <c r="D2335" s="145" t="s">
        <v>223</v>
      </c>
      <c r="F2335" s="170" t="s">
        <v>158</v>
      </c>
      <c r="H2335" s="171">
        <v>7.25</v>
      </c>
      <c r="M2335" s="29"/>
      <c r="N2335" s="169"/>
      <c r="X2335" s="53"/>
      <c r="AU2335" s="17" t="s">
        <v>86</v>
      </c>
    </row>
    <row r="2336" spans="2:51" s="13" customFormat="1">
      <c r="B2336" s="150"/>
      <c r="D2336" s="145" t="s">
        <v>146</v>
      </c>
      <c r="F2336" s="152" t="s">
        <v>1377</v>
      </c>
      <c r="H2336" s="153">
        <v>42.097999999999999</v>
      </c>
      <c r="M2336" s="150"/>
      <c r="N2336" s="154"/>
      <c r="X2336" s="155"/>
      <c r="AT2336" s="151" t="s">
        <v>146</v>
      </c>
      <c r="AU2336" s="151" t="s">
        <v>86</v>
      </c>
      <c r="AV2336" s="13" t="s">
        <v>86</v>
      </c>
      <c r="AW2336" s="13" t="s">
        <v>4</v>
      </c>
      <c r="AX2336" s="13" t="s">
        <v>84</v>
      </c>
      <c r="AY2336" s="151" t="s">
        <v>136</v>
      </c>
    </row>
    <row r="2337" spans="2:65" s="1" customFormat="1" ht="33" customHeight="1">
      <c r="B2337" s="29"/>
      <c r="C2337" s="131" t="s">
        <v>1378</v>
      </c>
      <c r="D2337" s="131" t="s">
        <v>139</v>
      </c>
      <c r="E2337" s="132" t="s">
        <v>1379</v>
      </c>
      <c r="F2337" s="133" t="s">
        <v>1380</v>
      </c>
      <c r="G2337" s="134" t="s">
        <v>502</v>
      </c>
      <c r="H2337" s="135">
        <v>549.87300000000005</v>
      </c>
      <c r="I2337" s="136">
        <v>0</v>
      </c>
      <c r="J2337" s="136">
        <v>0</v>
      </c>
      <c r="K2337" s="136">
        <f>ROUND(P2337*H2337,2)</f>
        <v>0</v>
      </c>
      <c r="L2337" s="133" t="s">
        <v>143</v>
      </c>
      <c r="M2337" s="29"/>
      <c r="N2337" s="137" t="s">
        <v>1</v>
      </c>
      <c r="O2337" s="138" t="s">
        <v>39</v>
      </c>
      <c r="P2337" s="139">
        <f>I2337+J2337</f>
        <v>0</v>
      </c>
      <c r="Q2337" s="139">
        <f>ROUND(I2337*H2337,2)</f>
        <v>0</v>
      </c>
      <c r="R2337" s="139">
        <f>ROUND(J2337*H2337,2)</f>
        <v>0</v>
      </c>
      <c r="S2337" s="140">
        <v>0</v>
      </c>
      <c r="T2337" s="140">
        <f>S2337*H2337</f>
        <v>0</v>
      </c>
      <c r="U2337" s="140">
        <v>0</v>
      </c>
      <c r="V2337" s="140">
        <f>U2337*H2337</f>
        <v>0</v>
      </c>
      <c r="W2337" s="140">
        <v>0</v>
      </c>
      <c r="X2337" s="141">
        <f>W2337*H2337</f>
        <v>0</v>
      </c>
      <c r="AR2337" s="142" t="s">
        <v>332</v>
      </c>
      <c r="AT2337" s="142" t="s">
        <v>139</v>
      </c>
      <c r="AU2337" s="142" t="s">
        <v>86</v>
      </c>
      <c r="AY2337" s="17" t="s">
        <v>136</v>
      </c>
      <c r="BE2337" s="143">
        <f>IF(O2337="základní",K2337,0)</f>
        <v>0</v>
      </c>
      <c r="BF2337" s="143">
        <f>IF(O2337="snížená",K2337,0)</f>
        <v>0</v>
      </c>
      <c r="BG2337" s="143">
        <f>IF(O2337="zákl. přenesená",K2337,0)</f>
        <v>0</v>
      </c>
      <c r="BH2337" s="143">
        <f>IF(O2337="sníž. přenesená",K2337,0)</f>
        <v>0</v>
      </c>
      <c r="BI2337" s="143">
        <f>IF(O2337="nulová",K2337,0)</f>
        <v>0</v>
      </c>
      <c r="BJ2337" s="17" t="s">
        <v>84</v>
      </c>
      <c r="BK2337" s="143">
        <f>ROUND(P2337*H2337,2)</f>
        <v>0</v>
      </c>
      <c r="BL2337" s="17" t="s">
        <v>332</v>
      </c>
      <c r="BM2337" s="142" t="s">
        <v>1381</v>
      </c>
    </row>
    <row r="2338" spans="2:65" s="11" customFormat="1" ht="25.9" customHeight="1">
      <c r="B2338" s="119"/>
      <c r="D2338" s="120" t="s">
        <v>75</v>
      </c>
      <c r="E2338" s="121" t="s">
        <v>625</v>
      </c>
      <c r="F2338" s="121" t="s">
        <v>626</v>
      </c>
      <c r="K2338" s="122">
        <f>BK2338</f>
        <v>0</v>
      </c>
      <c r="M2338" s="119"/>
      <c r="N2338" s="123"/>
      <c r="Q2338" s="124">
        <f>Q2339</f>
        <v>0</v>
      </c>
      <c r="R2338" s="124">
        <f>R2339</f>
        <v>0</v>
      </c>
      <c r="T2338" s="125">
        <f>T2339</f>
        <v>0</v>
      </c>
      <c r="V2338" s="125">
        <f>V2339</f>
        <v>0</v>
      </c>
      <c r="X2338" s="126">
        <f>X2339</f>
        <v>0</v>
      </c>
      <c r="AR2338" s="120" t="s">
        <v>185</v>
      </c>
      <c r="AT2338" s="127" t="s">
        <v>75</v>
      </c>
      <c r="AU2338" s="127" t="s">
        <v>76</v>
      </c>
      <c r="AY2338" s="120" t="s">
        <v>136</v>
      </c>
      <c r="BK2338" s="128">
        <f>BK2339</f>
        <v>0</v>
      </c>
    </row>
    <row r="2339" spans="2:65" s="11" customFormat="1" ht="22.9" customHeight="1">
      <c r="B2339" s="119"/>
      <c r="D2339" s="120" t="s">
        <v>75</v>
      </c>
      <c r="E2339" s="129" t="s">
        <v>627</v>
      </c>
      <c r="F2339" s="129" t="s">
        <v>628</v>
      </c>
      <c r="K2339" s="130">
        <f>BK2339</f>
        <v>0</v>
      </c>
      <c r="M2339" s="119"/>
      <c r="N2339" s="123"/>
      <c r="Q2339" s="124">
        <f>SUM(Q2340:Q2342)</f>
        <v>0</v>
      </c>
      <c r="R2339" s="124">
        <f>SUM(R2340:R2342)</f>
        <v>0</v>
      </c>
      <c r="T2339" s="125">
        <f>SUM(T2340:T2342)</f>
        <v>0</v>
      </c>
      <c r="V2339" s="125">
        <f>SUM(V2340:V2342)</f>
        <v>0</v>
      </c>
      <c r="X2339" s="126">
        <f>SUM(X2340:X2342)</f>
        <v>0</v>
      </c>
      <c r="AR2339" s="120" t="s">
        <v>185</v>
      </c>
      <c r="AT2339" s="127" t="s">
        <v>75</v>
      </c>
      <c r="AU2339" s="127" t="s">
        <v>84</v>
      </c>
      <c r="AY2339" s="120" t="s">
        <v>136</v>
      </c>
      <c r="BK2339" s="128">
        <f>SUM(BK2340:BK2342)</f>
        <v>0</v>
      </c>
    </row>
    <row r="2340" spans="2:65" s="1" customFormat="1" ht="16.5" customHeight="1">
      <c r="B2340" s="29"/>
      <c r="C2340" s="131" t="s">
        <v>1382</v>
      </c>
      <c r="D2340" s="131" t="s">
        <v>139</v>
      </c>
      <c r="E2340" s="132" t="s">
        <v>1383</v>
      </c>
      <c r="F2340" s="133" t="s">
        <v>1384</v>
      </c>
      <c r="G2340" s="134" t="s">
        <v>352</v>
      </c>
      <c r="H2340" s="135">
        <v>1</v>
      </c>
      <c r="I2340" s="136">
        <v>0</v>
      </c>
      <c r="J2340" s="136">
        <v>0</v>
      </c>
      <c r="K2340" s="136">
        <f>ROUND(P2340*H2340,2)</f>
        <v>0</v>
      </c>
      <c r="L2340" s="133" t="s">
        <v>1</v>
      </c>
      <c r="M2340" s="29"/>
      <c r="N2340" s="137" t="s">
        <v>1</v>
      </c>
      <c r="O2340" s="138" t="s">
        <v>39</v>
      </c>
      <c r="P2340" s="139">
        <f>I2340+J2340</f>
        <v>0</v>
      </c>
      <c r="Q2340" s="139">
        <f>ROUND(I2340*H2340,2)</f>
        <v>0</v>
      </c>
      <c r="R2340" s="139">
        <f>ROUND(J2340*H2340,2)</f>
        <v>0</v>
      </c>
      <c r="S2340" s="140">
        <v>0</v>
      </c>
      <c r="T2340" s="140">
        <f>S2340*H2340</f>
        <v>0</v>
      </c>
      <c r="U2340" s="140">
        <v>0</v>
      </c>
      <c r="V2340" s="140">
        <f>U2340*H2340</f>
        <v>0</v>
      </c>
      <c r="W2340" s="140">
        <v>0</v>
      </c>
      <c r="X2340" s="141">
        <f>W2340*H2340</f>
        <v>0</v>
      </c>
      <c r="AR2340" s="142" t="s">
        <v>632</v>
      </c>
      <c r="AT2340" s="142" t="s">
        <v>139</v>
      </c>
      <c r="AU2340" s="142" t="s">
        <v>86</v>
      </c>
      <c r="AY2340" s="17" t="s">
        <v>136</v>
      </c>
      <c r="BE2340" s="143">
        <f>IF(O2340="základní",K2340,0)</f>
        <v>0</v>
      </c>
      <c r="BF2340" s="143">
        <f>IF(O2340="snížená",K2340,0)</f>
        <v>0</v>
      </c>
      <c r="BG2340" s="143">
        <f>IF(O2340="zákl. přenesená",K2340,0)</f>
        <v>0</v>
      </c>
      <c r="BH2340" s="143">
        <f>IF(O2340="sníž. přenesená",K2340,0)</f>
        <v>0</v>
      </c>
      <c r="BI2340" s="143">
        <f>IF(O2340="nulová",K2340,0)</f>
        <v>0</v>
      </c>
      <c r="BJ2340" s="17" t="s">
        <v>84</v>
      </c>
      <c r="BK2340" s="143">
        <f>ROUND(P2340*H2340,2)</f>
        <v>0</v>
      </c>
      <c r="BL2340" s="17" t="s">
        <v>632</v>
      </c>
      <c r="BM2340" s="142" t="s">
        <v>1385</v>
      </c>
    </row>
    <row r="2341" spans="2:65" s="13" customFormat="1">
      <c r="B2341" s="150"/>
      <c r="D2341" s="145" t="s">
        <v>146</v>
      </c>
      <c r="E2341" s="151" t="s">
        <v>1</v>
      </c>
      <c r="F2341" s="152" t="s">
        <v>84</v>
      </c>
      <c r="H2341" s="153">
        <v>1</v>
      </c>
      <c r="M2341" s="150"/>
      <c r="N2341" s="154"/>
      <c r="X2341" s="155"/>
      <c r="AT2341" s="151" t="s">
        <v>146</v>
      </c>
      <c r="AU2341" s="151" t="s">
        <v>86</v>
      </c>
      <c r="AV2341" s="13" t="s">
        <v>86</v>
      </c>
      <c r="AW2341" s="13" t="s">
        <v>5</v>
      </c>
      <c r="AX2341" s="13" t="s">
        <v>76</v>
      </c>
      <c r="AY2341" s="151" t="s">
        <v>136</v>
      </c>
    </row>
    <row r="2342" spans="2:65" s="14" customFormat="1">
      <c r="B2342" s="156"/>
      <c r="D2342" s="145" t="s">
        <v>146</v>
      </c>
      <c r="E2342" s="157" t="s">
        <v>1</v>
      </c>
      <c r="F2342" s="158" t="s">
        <v>158</v>
      </c>
      <c r="H2342" s="159">
        <v>1</v>
      </c>
      <c r="M2342" s="156"/>
      <c r="N2342" s="178"/>
      <c r="O2342" s="179"/>
      <c r="P2342" s="179"/>
      <c r="Q2342" s="179"/>
      <c r="R2342" s="179"/>
      <c r="S2342" s="179"/>
      <c r="T2342" s="179"/>
      <c r="U2342" s="179"/>
      <c r="V2342" s="179"/>
      <c r="W2342" s="179"/>
      <c r="X2342" s="180"/>
      <c r="AT2342" s="157" t="s">
        <v>146</v>
      </c>
      <c r="AU2342" s="157" t="s">
        <v>86</v>
      </c>
      <c r="AV2342" s="14" t="s">
        <v>144</v>
      </c>
      <c r="AW2342" s="14" t="s">
        <v>5</v>
      </c>
      <c r="AX2342" s="14" t="s">
        <v>84</v>
      </c>
      <c r="AY2342" s="157" t="s">
        <v>136</v>
      </c>
    </row>
    <row r="2343" spans="2:65" s="1" customFormat="1" ht="6.95" customHeight="1">
      <c r="B2343" s="41"/>
      <c r="C2343" s="42"/>
      <c r="D2343" s="42"/>
      <c r="E2343" s="42"/>
      <c r="F2343" s="42"/>
      <c r="G2343" s="42"/>
      <c r="H2343" s="42"/>
      <c r="I2343" s="42"/>
      <c r="J2343" s="42"/>
      <c r="K2343" s="42"/>
      <c r="L2343" s="42"/>
      <c r="M2343" s="29"/>
    </row>
  </sheetData>
  <sheetProtection formatColumns="0" formatRows="0" autoFilter="0"/>
  <autoFilter ref="C129:L2342"/>
  <mergeCells count="9">
    <mergeCell ref="E87:H87"/>
    <mergeCell ref="E120:H120"/>
    <mergeCell ref="E122:H122"/>
    <mergeCell ref="M2:Z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sheetPr>
    <pageSetUpPr fitToPage="1"/>
  </sheetPr>
  <dimension ref="B2:BM285"/>
  <sheetViews>
    <sheetView showGridLines="0" topLeftCell="A256" workbookViewId="0">
      <selection activeCell="AA269" sqref="AA269"/>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22.1640625" customWidth="1"/>
    <col min="10" max="11" width="22.33203125" customWidth="1"/>
    <col min="12" max="12" width="15.5" customWidth="1"/>
    <col min="13" max="13" width="9.33203125" customWidth="1"/>
    <col min="14" max="14" width="10.83203125" hidden="1" customWidth="1"/>
    <col min="15" max="15" width="9.33203125" hidden="1"/>
    <col min="16" max="24" width="14.1640625" hidden="1" customWidth="1"/>
    <col min="25" max="25" width="12.33203125" hidden="1" customWidth="1"/>
    <col min="26" max="26" width="16.33203125" customWidth="1"/>
    <col min="27" max="27" width="12.33203125" customWidth="1"/>
    <col min="28" max="28" width="15" customWidth="1"/>
    <col min="29" max="29" width="11" customWidth="1"/>
    <col min="30" max="30" width="15" customWidth="1"/>
    <col min="31" max="31" width="16.33203125" customWidth="1"/>
    <col min="44" max="65" width="9.33203125" hidden="1"/>
  </cols>
  <sheetData>
    <row r="2" spans="2:46" ht="36.950000000000003" customHeight="1">
      <c r="M2" s="320"/>
      <c r="N2" s="320"/>
      <c r="O2" s="320"/>
      <c r="P2" s="320"/>
      <c r="Q2" s="320"/>
      <c r="R2" s="320"/>
      <c r="S2" s="320"/>
      <c r="T2" s="320"/>
      <c r="U2" s="320"/>
      <c r="V2" s="320"/>
      <c r="W2" s="320"/>
      <c r="X2" s="320"/>
      <c r="Y2" s="320"/>
      <c r="Z2" s="320"/>
      <c r="AT2" s="17" t="s">
        <v>98</v>
      </c>
    </row>
    <row r="3" spans="2:46" ht="6.95" customHeight="1">
      <c r="B3" s="18"/>
      <c r="C3" s="19"/>
      <c r="D3" s="19"/>
      <c r="E3" s="19"/>
      <c r="F3" s="19"/>
      <c r="G3" s="19"/>
      <c r="H3" s="19"/>
      <c r="I3" s="19"/>
      <c r="J3" s="19"/>
      <c r="K3" s="19"/>
      <c r="L3" s="19"/>
      <c r="M3" s="20"/>
      <c r="AT3" s="17" t="s">
        <v>86</v>
      </c>
    </row>
    <row r="4" spans="2:46" ht="24.95" customHeight="1">
      <c r="B4" s="20"/>
      <c r="D4" s="21" t="s">
        <v>102</v>
      </c>
      <c r="M4" s="20"/>
      <c r="N4" s="86" t="s">
        <v>11</v>
      </c>
      <c r="AT4" s="17" t="s">
        <v>4</v>
      </c>
    </row>
    <row r="5" spans="2:46" ht="6.95" customHeight="1">
      <c r="B5" s="20"/>
      <c r="M5" s="20"/>
    </row>
    <row r="6" spans="2:46" ht="12" customHeight="1">
      <c r="B6" s="20"/>
      <c r="D6" s="26" t="s">
        <v>15</v>
      </c>
      <c r="M6" s="20"/>
    </row>
    <row r="7" spans="2:46" ht="26.25" customHeight="1">
      <c r="B7" s="20"/>
      <c r="E7" s="326" t="str">
        <f>'Rekapitulace stavby'!K6</f>
        <v>Energetická optimalizace objektu pavilonu H v areálu nemocnice Nymburk</v>
      </c>
      <c r="F7" s="327"/>
      <c r="G7" s="327"/>
      <c r="H7" s="327"/>
      <c r="M7" s="20"/>
    </row>
    <row r="8" spans="2:46" s="1" customFormat="1" ht="12" customHeight="1">
      <c r="B8" s="29"/>
      <c r="D8" s="26" t="s">
        <v>103</v>
      </c>
      <c r="M8" s="29"/>
    </row>
    <row r="9" spans="2:46" s="1" customFormat="1" ht="30" customHeight="1">
      <c r="B9" s="29"/>
      <c r="E9" s="303" t="s">
        <v>1386</v>
      </c>
      <c r="F9" s="325"/>
      <c r="G9" s="325"/>
      <c r="H9" s="325"/>
      <c r="M9" s="29"/>
    </row>
    <row r="10" spans="2:46" s="1" customFormat="1">
      <c r="B10" s="29"/>
      <c r="M10" s="29"/>
    </row>
    <row r="11" spans="2:46" s="1" customFormat="1" ht="12" customHeight="1">
      <c r="B11" s="29"/>
      <c r="D11" s="26" t="s">
        <v>17</v>
      </c>
      <c r="F11" s="24" t="s">
        <v>1</v>
      </c>
      <c r="I11" s="26" t="s">
        <v>18</v>
      </c>
      <c r="J11" s="24" t="s">
        <v>1</v>
      </c>
      <c r="M11" s="29"/>
    </row>
    <row r="12" spans="2:46" s="1" customFormat="1" ht="12" customHeight="1">
      <c r="B12" s="29"/>
      <c r="D12" s="26" t="s">
        <v>19</v>
      </c>
      <c r="F12" s="24" t="s">
        <v>20</v>
      </c>
      <c r="I12" s="26" t="s">
        <v>21</v>
      </c>
      <c r="J12" s="49" t="str">
        <f>'Rekapitulace stavby'!AN8</f>
        <v>16. 9. 2025</v>
      </c>
      <c r="M12" s="29"/>
    </row>
    <row r="13" spans="2:46" s="1" customFormat="1" ht="10.9" customHeight="1">
      <c r="B13" s="29"/>
      <c r="M13" s="29"/>
    </row>
    <row r="14" spans="2:46" s="1" customFormat="1" ht="12" customHeight="1">
      <c r="B14" s="29"/>
      <c r="D14" s="26" t="s">
        <v>23</v>
      </c>
      <c r="I14" s="26" t="s">
        <v>24</v>
      </c>
      <c r="J14" s="24" t="str">
        <f>IF('Rekapitulace stavby'!AN10="","",'Rekapitulace stavby'!AN10)</f>
        <v/>
      </c>
      <c r="M14" s="29"/>
    </row>
    <row r="15" spans="2:46" s="1" customFormat="1" ht="18" customHeight="1">
      <c r="B15" s="29"/>
      <c r="E15" s="24" t="str">
        <f>IF('Rekapitulace stavby'!E11="","",'Rekapitulace stavby'!E11)</f>
        <v xml:space="preserve"> </v>
      </c>
      <c r="I15" s="26" t="s">
        <v>26</v>
      </c>
      <c r="J15" s="24" t="str">
        <f>IF('Rekapitulace stavby'!AN11="","",'Rekapitulace stavby'!AN11)</f>
        <v/>
      </c>
      <c r="M15" s="29"/>
    </row>
    <row r="16" spans="2:46" s="1" customFormat="1" ht="6.95" customHeight="1">
      <c r="B16" s="29"/>
      <c r="M16" s="29"/>
    </row>
    <row r="17" spans="2:13" s="1" customFormat="1" ht="12" customHeight="1">
      <c r="B17" s="29"/>
      <c r="D17" s="26" t="s">
        <v>27</v>
      </c>
      <c r="I17" s="26" t="s">
        <v>24</v>
      </c>
      <c r="J17" s="24" t="str">
        <f>'Rekapitulace stavby'!AN13</f>
        <v/>
      </c>
      <c r="M17" s="29"/>
    </row>
    <row r="18" spans="2:13" s="1" customFormat="1" ht="18" customHeight="1">
      <c r="B18" s="29"/>
      <c r="E18" s="319" t="str">
        <f>'Rekapitulace stavby'!E14</f>
        <v xml:space="preserve"> </v>
      </c>
      <c r="F18" s="319"/>
      <c r="G18" s="319"/>
      <c r="H18" s="319"/>
      <c r="I18" s="26" t="s">
        <v>26</v>
      </c>
      <c r="J18" s="24" t="str">
        <f>'Rekapitulace stavby'!AN14</f>
        <v/>
      </c>
      <c r="M18" s="29"/>
    </row>
    <row r="19" spans="2:13" s="1" customFormat="1" ht="6.95" customHeight="1">
      <c r="B19" s="29"/>
      <c r="M19" s="29"/>
    </row>
    <row r="20" spans="2:13" s="1" customFormat="1" ht="12" customHeight="1">
      <c r="B20" s="29"/>
      <c r="D20" s="26" t="s">
        <v>28</v>
      </c>
      <c r="I20" s="26" t="s">
        <v>24</v>
      </c>
      <c r="J20" s="24" t="s">
        <v>29</v>
      </c>
      <c r="M20" s="29"/>
    </row>
    <row r="21" spans="2:13" s="1" customFormat="1" ht="18" customHeight="1">
      <c r="B21" s="29"/>
      <c r="E21" s="24" t="s">
        <v>30</v>
      </c>
      <c r="I21" s="26" t="s">
        <v>26</v>
      </c>
      <c r="J21" s="24" t="s">
        <v>1</v>
      </c>
      <c r="M21" s="29"/>
    </row>
    <row r="22" spans="2:13" s="1" customFormat="1" ht="6.95" customHeight="1">
      <c r="B22" s="29"/>
      <c r="M22" s="29"/>
    </row>
    <row r="23" spans="2:13" s="1" customFormat="1" ht="12" customHeight="1">
      <c r="B23" s="29"/>
      <c r="D23" s="26" t="s">
        <v>31</v>
      </c>
      <c r="I23" s="26" t="s">
        <v>24</v>
      </c>
      <c r="J23" s="24" t="s">
        <v>1</v>
      </c>
      <c r="M23" s="29"/>
    </row>
    <row r="24" spans="2:13" s="1" customFormat="1" ht="18" customHeight="1">
      <c r="B24" s="29"/>
      <c r="E24" s="24" t="s">
        <v>32</v>
      </c>
      <c r="I24" s="26" t="s">
        <v>26</v>
      </c>
      <c r="J24" s="24" t="s">
        <v>1</v>
      </c>
      <c r="M24" s="29"/>
    </row>
    <row r="25" spans="2:13" s="1" customFormat="1" ht="6.95" customHeight="1">
      <c r="B25" s="29"/>
      <c r="M25" s="29"/>
    </row>
    <row r="26" spans="2:13" s="1" customFormat="1" ht="12" customHeight="1">
      <c r="B26" s="29"/>
      <c r="D26" s="26" t="s">
        <v>33</v>
      </c>
      <c r="M26" s="29"/>
    </row>
    <row r="27" spans="2:13" s="7" customFormat="1" ht="16.5" customHeight="1">
      <c r="B27" s="87"/>
      <c r="E27" s="322" t="s">
        <v>1</v>
      </c>
      <c r="F27" s="322"/>
      <c r="G27" s="322"/>
      <c r="H27" s="322"/>
      <c r="M27" s="87"/>
    </row>
    <row r="28" spans="2:13" s="1" customFormat="1" ht="6.95" customHeight="1">
      <c r="B28" s="29"/>
      <c r="M28" s="29"/>
    </row>
    <row r="29" spans="2:13" s="1" customFormat="1" ht="6.95" customHeight="1">
      <c r="B29" s="29"/>
      <c r="D29" s="50"/>
      <c r="E29" s="50"/>
      <c r="F29" s="50"/>
      <c r="G29" s="50"/>
      <c r="H29" s="50"/>
      <c r="I29" s="50"/>
      <c r="J29" s="50"/>
      <c r="K29" s="50"/>
      <c r="L29" s="50"/>
      <c r="M29" s="29"/>
    </row>
    <row r="30" spans="2:13" s="1" customFormat="1" ht="12.75">
      <c r="B30" s="29"/>
      <c r="E30" s="26" t="s">
        <v>105</v>
      </c>
      <c r="K30" s="88">
        <f>I96</f>
        <v>0</v>
      </c>
      <c r="M30" s="29"/>
    </row>
    <row r="31" spans="2:13" s="1" customFormat="1" ht="12.75">
      <c r="B31" s="29"/>
      <c r="E31" s="26" t="s">
        <v>106</v>
      </c>
      <c r="K31" s="88">
        <f>J96</f>
        <v>0</v>
      </c>
      <c r="M31" s="29"/>
    </row>
    <row r="32" spans="2:13" s="1" customFormat="1" ht="25.35" customHeight="1">
      <c r="B32" s="29"/>
      <c r="D32" s="89" t="s">
        <v>34</v>
      </c>
      <c r="K32" s="63">
        <f>ROUND(K127, 2)</f>
        <v>0</v>
      </c>
      <c r="M32" s="29"/>
    </row>
    <row r="33" spans="2:13" s="1" customFormat="1" ht="6.95" customHeight="1">
      <c r="B33" s="29"/>
      <c r="D33" s="50"/>
      <c r="E33" s="50"/>
      <c r="F33" s="50"/>
      <c r="G33" s="50"/>
      <c r="H33" s="50"/>
      <c r="I33" s="50"/>
      <c r="J33" s="50"/>
      <c r="K33" s="50"/>
      <c r="L33" s="50"/>
      <c r="M33" s="29"/>
    </row>
    <row r="34" spans="2:13" s="1" customFormat="1" ht="14.45" customHeight="1">
      <c r="B34" s="29"/>
      <c r="F34" s="32" t="s">
        <v>36</v>
      </c>
      <c r="I34" s="32" t="s">
        <v>35</v>
      </c>
      <c r="K34" s="32" t="s">
        <v>37</v>
      </c>
      <c r="M34" s="29"/>
    </row>
    <row r="35" spans="2:13" s="1" customFormat="1" ht="14.45" customHeight="1">
      <c r="B35" s="29"/>
      <c r="D35" s="52" t="s">
        <v>38</v>
      </c>
      <c r="E35" s="26" t="s">
        <v>39</v>
      </c>
      <c r="F35" s="88">
        <f>ROUND((SUM(BE127:BE284)),  2)</f>
        <v>0</v>
      </c>
      <c r="I35" s="90">
        <v>0.21</v>
      </c>
      <c r="K35" s="88">
        <f>ROUND(((SUM(BE127:BE284))*I35),  2)</f>
        <v>0</v>
      </c>
      <c r="M35" s="29"/>
    </row>
    <row r="36" spans="2:13" s="1" customFormat="1" ht="14.45" customHeight="1">
      <c r="B36" s="29"/>
      <c r="E36" s="26" t="s">
        <v>40</v>
      </c>
      <c r="F36" s="88">
        <f>ROUND((SUM(BF127:BF284)),  2)</f>
        <v>0</v>
      </c>
      <c r="I36" s="90">
        <v>0.12</v>
      </c>
      <c r="K36" s="88">
        <f>ROUND(((SUM(BF127:BF284))*I36),  2)</f>
        <v>0</v>
      </c>
      <c r="M36" s="29"/>
    </row>
    <row r="37" spans="2:13" s="1" customFormat="1" ht="14.45" hidden="1" customHeight="1">
      <c r="B37" s="29"/>
      <c r="E37" s="26" t="s">
        <v>41</v>
      </c>
      <c r="F37" s="88">
        <f>ROUND((SUM(BG127:BG284)),  2)</f>
        <v>0</v>
      </c>
      <c r="I37" s="90">
        <v>0.21</v>
      </c>
      <c r="K37" s="88">
        <f>0</f>
        <v>0</v>
      </c>
      <c r="M37" s="29"/>
    </row>
    <row r="38" spans="2:13" s="1" customFormat="1" ht="14.45" hidden="1" customHeight="1">
      <c r="B38" s="29"/>
      <c r="E38" s="26" t="s">
        <v>42</v>
      </c>
      <c r="F38" s="88">
        <f>ROUND((SUM(BH127:BH284)),  2)</f>
        <v>0</v>
      </c>
      <c r="I38" s="90">
        <v>0.12</v>
      </c>
      <c r="K38" s="88">
        <f>0</f>
        <v>0</v>
      </c>
      <c r="M38" s="29"/>
    </row>
    <row r="39" spans="2:13" s="1" customFormat="1" ht="14.45" hidden="1" customHeight="1">
      <c r="B39" s="29"/>
      <c r="E39" s="26" t="s">
        <v>43</v>
      </c>
      <c r="F39" s="88">
        <f>ROUND((SUM(BI127:BI284)),  2)</f>
        <v>0</v>
      </c>
      <c r="I39" s="90">
        <v>0</v>
      </c>
      <c r="K39" s="88">
        <f>0</f>
        <v>0</v>
      </c>
      <c r="M39" s="29"/>
    </row>
    <row r="40" spans="2:13" s="1" customFormat="1" ht="6.95" customHeight="1">
      <c r="B40" s="29"/>
      <c r="M40" s="29"/>
    </row>
    <row r="41" spans="2:13" s="1" customFormat="1" ht="25.35" customHeight="1">
      <c r="B41" s="29"/>
      <c r="C41" s="91"/>
      <c r="D41" s="92" t="s">
        <v>44</v>
      </c>
      <c r="E41" s="54"/>
      <c r="F41" s="54"/>
      <c r="G41" s="93" t="s">
        <v>45</v>
      </c>
      <c r="H41" s="94" t="s">
        <v>46</v>
      </c>
      <c r="I41" s="54"/>
      <c r="J41" s="54"/>
      <c r="K41" s="95">
        <f>SUM(K32:K39)</f>
        <v>0</v>
      </c>
      <c r="L41" s="96"/>
      <c r="M41" s="29"/>
    </row>
    <row r="42" spans="2:13" s="1" customFormat="1" ht="14.45" customHeight="1">
      <c r="B42" s="29"/>
      <c r="M42" s="29"/>
    </row>
    <row r="43" spans="2:13" ht="14.45" customHeight="1">
      <c r="B43" s="20"/>
      <c r="M43" s="20"/>
    </row>
    <row r="44" spans="2:13" ht="14.45" customHeight="1">
      <c r="B44" s="20"/>
      <c r="M44" s="20"/>
    </row>
    <row r="45" spans="2:13" ht="14.45" customHeight="1">
      <c r="B45" s="20"/>
      <c r="M45" s="20"/>
    </row>
    <row r="46" spans="2:13" ht="14.45" customHeight="1">
      <c r="B46" s="20"/>
      <c r="M46" s="20"/>
    </row>
    <row r="47" spans="2:13" ht="14.45" customHeight="1">
      <c r="B47" s="20"/>
      <c r="M47" s="20"/>
    </row>
    <row r="48" spans="2:13" ht="14.45" customHeight="1">
      <c r="B48" s="20"/>
      <c r="M48" s="20"/>
    </row>
    <row r="49" spans="2:13" ht="14.45" customHeight="1">
      <c r="B49" s="20"/>
      <c r="M49" s="20"/>
    </row>
    <row r="50" spans="2:13" s="1" customFormat="1" ht="14.45" customHeight="1">
      <c r="B50" s="29"/>
      <c r="D50" s="38" t="s">
        <v>47</v>
      </c>
      <c r="E50" s="39"/>
      <c r="F50" s="39"/>
      <c r="G50" s="38" t="s">
        <v>48</v>
      </c>
      <c r="H50" s="39"/>
      <c r="I50" s="39"/>
      <c r="J50" s="39"/>
      <c r="K50" s="39"/>
      <c r="L50" s="39"/>
      <c r="M50" s="29"/>
    </row>
    <row r="51" spans="2:13">
      <c r="B51" s="20"/>
      <c r="M51" s="20"/>
    </row>
    <row r="52" spans="2:13">
      <c r="B52" s="20"/>
      <c r="M52" s="20"/>
    </row>
    <row r="53" spans="2:13">
      <c r="B53" s="20"/>
      <c r="M53" s="20"/>
    </row>
    <row r="54" spans="2:13">
      <c r="B54" s="20"/>
      <c r="M54" s="20"/>
    </row>
    <row r="55" spans="2:13">
      <c r="B55" s="20"/>
      <c r="M55" s="20"/>
    </row>
    <row r="56" spans="2:13">
      <c r="B56" s="20"/>
      <c r="M56" s="20"/>
    </row>
    <row r="57" spans="2:13">
      <c r="B57" s="20"/>
      <c r="M57" s="20"/>
    </row>
    <row r="58" spans="2:13">
      <c r="B58" s="20"/>
      <c r="M58" s="20"/>
    </row>
    <row r="59" spans="2:13">
      <c r="B59" s="20"/>
      <c r="M59" s="20"/>
    </row>
    <row r="60" spans="2:13">
      <c r="B60" s="20"/>
      <c r="M60" s="20"/>
    </row>
    <row r="61" spans="2:13" s="1" customFormat="1" ht="12.75">
      <c r="B61" s="29"/>
      <c r="D61" s="40" t="s">
        <v>49</v>
      </c>
      <c r="E61" s="31"/>
      <c r="F61" s="97" t="s">
        <v>50</v>
      </c>
      <c r="G61" s="40" t="s">
        <v>49</v>
      </c>
      <c r="H61" s="31"/>
      <c r="I61" s="31"/>
      <c r="J61" s="98" t="s">
        <v>50</v>
      </c>
      <c r="K61" s="31"/>
      <c r="L61" s="31"/>
      <c r="M61" s="29"/>
    </row>
    <row r="62" spans="2:13">
      <c r="B62" s="20"/>
      <c r="M62" s="20"/>
    </row>
    <row r="63" spans="2:13">
      <c r="B63" s="20"/>
      <c r="M63" s="20"/>
    </row>
    <row r="64" spans="2:13">
      <c r="B64" s="20"/>
      <c r="M64" s="20"/>
    </row>
    <row r="65" spans="2:13" s="1" customFormat="1" ht="12.75">
      <c r="B65" s="29"/>
      <c r="D65" s="38" t="s">
        <v>51</v>
      </c>
      <c r="E65" s="39"/>
      <c r="F65" s="39"/>
      <c r="G65" s="38" t="s">
        <v>52</v>
      </c>
      <c r="H65" s="39"/>
      <c r="I65" s="39"/>
      <c r="J65" s="39"/>
      <c r="K65" s="39"/>
      <c r="L65" s="39"/>
      <c r="M65" s="29"/>
    </row>
    <row r="66" spans="2:13">
      <c r="B66" s="20"/>
      <c r="M66" s="20"/>
    </row>
    <row r="67" spans="2:13">
      <c r="B67" s="20"/>
      <c r="M67" s="20"/>
    </row>
    <row r="68" spans="2:13">
      <c r="B68" s="20"/>
      <c r="M68" s="20"/>
    </row>
    <row r="69" spans="2:13">
      <c r="B69" s="20"/>
      <c r="M69" s="20"/>
    </row>
    <row r="70" spans="2:13">
      <c r="B70" s="20"/>
      <c r="M70" s="20"/>
    </row>
    <row r="71" spans="2:13">
      <c r="B71" s="20"/>
      <c r="M71" s="20"/>
    </row>
    <row r="72" spans="2:13">
      <c r="B72" s="20"/>
      <c r="M72" s="20"/>
    </row>
    <row r="73" spans="2:13">
      <c r="B73" s="20"/>
      <c r="M73" s="20"/>
    </row>
    <row r="74" spans="2:13">
      <c r="B74" s="20"/>
      <c r="M74" s="20"/>
    </row>
    <row r="75" spans="2:13">
      <c r="B75" s="20"/>
      <c r="M75" s="20"/>
    </row>
    <row r="76" spans="2:13" s="1" customFormat="1" ht="12.75">
      <c r="B76" s="29"/>
      <c r="D76" s="40" t="s">
        <v>49</v>
      </c>
      <c r="E76" s="31"/>
      <c r="F76" s="97" t="s">
        <v>50</v>
      </c>
      <c r="G76" s="40" t="s">
        <v>49</v>
      </c>
      <c r="H76" s="31"/>
      <c r="I76" s="31"/>
      <c r="J76" s="98" t="s">
        <v>50</v>
      </c>
      <c r="K76" s="31"/>
      <c r="L76" s="31"/>
      <c r="M76" s="29"/>
    </row>
    <row r="77" spans="2:13" s="1" customFormat="1" ht="14.45" customHeight="1">
      <c r="B77" s="41"/>
      <c r="C77" s="42"/>
      <c r="D77" s="42"/>
      <c r="E77" s="42"/>
      <c r="F77" s="42"/>
      <c r="G77" s="42"/>
      <c r="H77" s="42"/>
      <c r="I77" s="42"/>
      <c r="J77" s="42"/>
      <c r="K77" s="42"/>
      <c r="L77" s="42"/>
      <c r="M77" s="29"/>
    </row>
    <row r="81" spans="2:47" s="1" customFormat="1" ht="6.95" customHeight="1">
      <c r="B81" s="43"/>
      <c r="C81" s="44"/>
      <c r="D81" s="44"/>
      <c r="E81" s="44"/>
      <c r="F81" s="44"/>
      <c r="G81" s="44"/>
      <c r="H81" s="44"/>
      <c r="I81" s="44"/>
      <c r="J81" s="44"/>
      <c r="K81" s="44"/>
      <c r="L81" s="44"/>
      <c r="M81" s="29"/>
    </row>
    <row r="82" spans="2:47" s="1" customFormat="1" ht="24.95" customHeight="1">
      <c r="B82" s="29"/>
      <c r="C82" s="21" t="s">
        <v>107</v>
      </c>
      <c r="M82" s="29"/>
    </row>
    <row r="83" spans="2:47" s="1" customFormat="1" ht="6.95" customHeight="1">
      <c r="B83" s="29"/>
      <c r="M83" s="29"/>
    </row>
    <row r="84" spans="2:47" s="1" customFormat="1" ht="12" customHeight="1">
      <c r="B84" s="29"/>
      <c r="C84" s="26" t="s">
        <v>15</v>
      </c>
      <c r="M84" s="29"/>
    </row>
    <row r="85" spans="2:47" s="1" customFormat="1" ht="26.25" customHeight="1">
      <c r="B85" s="29"/>
      <c r="E85" s="326" t="str">
        <f>E7</f>
        <v>Energetická optimalizace objektu pavilonu H v areálu nemocnice Nymburk</v>
      </c>
      <c r="F85" s="327"/>
      <c r="G85" s="327"/>
      <c r="H85" s="327"/>
      <c r="M85" s="29"/>
    </row>
    <row r="86" spans="2:47" s="1" customFormat="1" ht="12" customHeight="1">
      <c r="B86" s="29"/>
      <c r="C86" s="26" t="s">
        <v>103</v>
      </c>
      <c r="M86" s="29"/>
    </row>
    <row r="87" spans="2:47" s="1" customFormat="1" ht="30" customHeight="1">
      <c r="B87" s="29"/>
      <c r="E87" s="303" t="str">
        <f>E9</f>
        <v>2025-09-05 - EO obj. pavilonu H - Nemocnice Nymburk - nové výplně vč. žaluzií, parapetů, mříží</v>
      </c>
      <c r="F87" s="325"/>
      <c r="G87" s="325"/>
      <c r="H87" s="325"/>
      <c r="M87" s="29"/>
    </row>
    <row r="88" spans="2:47" s="1" customFormat="1" ht="6.95" customHeight="1">
      <c r="B88" s="29"/>
      <c r="M88" s="29"/>
    </row>
    <row r="89" spans="2:47" s="1" customFormat="1" ht="12" customHeight="1">
      <c r="B89" s="29"/>
      <c r="C89" s="26" t="s">
        <v>19</v>
      </c>
      <c r="F89" s="24" t="str">
        <f>F12</f>
        <v>Nymburk</v>
      </c>
      <c r="I89" s="26" t="s">
        <v>21</v>
      </c>
      <c r="J89" s="49" t="str">
        <f>IF(J12="","",J12)</f>
        <v>16. 9. 2025</v>
      </c>
      <c r="M89" s="29"/>
    </row>
    <row r="90" spans="2:47" s="1" customFormat="1" ht="6.95" customHeight="1">
      <c r="B90" s="29"/>
      <c r="M90" s="29"/>
    </row>
    <row r="91" spans="2:47" s="1" customFormat="1" ht="15.2" customHeight="1">
      <c r="B91" s="29"/>
      <c r="C91" s="26" t="s">
        <v>23</v>
      </c>
      <c r="F91" s="24" t="str">
        <f>E15</f>
        <v xml:space="preserve"> </v>
      </c>
      <c r="I91" s="26" t="s">
        <v>28</v>
      </c>
      <c r="J91" s="27" t="str">
        <f>E21</f>
        <v>Atelier 87 s.r.o.</v>
      </c>
      <c r="M91" s="29"/>
    </row>
    <row r="92" spans="2:47" s="1" customFormat="1" ht="25.7" customHeight="1">
      <c r="B92" s="29"/>
      <c r="C92" s="26" t="s">
        <v>27</v>
      </c>
      <c r="F92" s="24" t="str">
        <f>IF(E18="","",E18)</f>
        <v xml:space="preserve"> </v>
      </c>
      <c r="I92" s="26" t="s">
        <v>31</v>
      </c>
      <c r="J92" s="27" t="str">
        <f>E24</f>
        <v>Ing. Kateřina Petlíková, Ph.D.</v>
      </c>
      <c r="M92" s="29"/>
    </row>
    <row r="93" spans="2:47" s="1" customFormat="1" ht="10.35" customHeight="1">
      <c r="B93" s="29"/>
      <c r="M93" s="29"/>
    </row>
    <row r="94" spans="2:47" s="1" customFormat="1" ht="29.25" customHeight="1">
      <c r="B94" s="29"/>
      <c r="C94" s="99" t="s">
        <v>108</v>
      </c>
      <c r="D94" s="91"/>
      <c r="E94" s="91"/>
      <c r="F94" s="91"/>
      <c r="G94" s="91"/>
      <c r="H94" s="91"/>
      <c r="I94" s="100" t="s">
        <v>109</v>
      </c>
      <c r="J94" s="100" t="s">
        <v>110</v>
      </c>
      <c r="K94" s="100" t="s">
        <v>111</v>
      </c>
      <c r="L94" s="91"/>
      <c r="M94" s="29"/>
    </row>
    <row r="95" spans="2:47" s="1" customFormat="1" ht="10.35" customHeight="1">
      <c r="B95" s="29"/>
      <c r="M95" s="29"/>
    </row>
    <row r="96" spans="2:47" s="1" customFormat="1" ht="22.9" customHeight="1">
      <c r="B96" s="29"/>
      <c r="C96" s="101" t="s">
        <v>112</v>
      </c>
      <c r="I96" s="63">
        <f t="shared" ref="I96:J98" si="0">Q127</f>
        <v>0</v>
      </c>
      <c r="J96" s="63">
        <f t="shared" si="0"/>
        <v>0</v>
      </c>
      <c r="K96" s="63">
        <f>K127</f>
        <v>0</v>
      </c>
      <c r="M96" s="29"/>
      <c r="AU96" s="17" t="s">
        <v>113</v>
      </c>
    </row>
    <row r="97" spans="2:13" s="8" customFormat="1" ht="24.95" customHeight="1">
      <c r="B97" s="102"/>
      <c r="D97" s="103" t="s">
        <v>114</v>
      </c>
      <c r="E97" s="104"/>
      <c r="F97" s="104"/>
      <c r="G97" s="104"/>
      <c r="H97" s="104"/>
      <c r="I97" s="105">
        <f t="shared" si="0"/>
        <v>0</v>
      </c>
      <c r="J97" s="105">
        <f t="shared" si="0"/>
        <v>0</v>
      </c>
      <c r="K97" s="105">
        <f>K128</f>
        <v>0</v>
      </c>
      <c r="M97" s="102"/>
    </row>
    <row r="98" spans="2:13" s="9" customFormat="1" ht="19.899999999999999" customHeight="1">
      <c r="B98" s="106"/>
      <c r="D98" s="107" t="s">
        <v>210</v>
      </c>
      <c r="E98" s="108"/>
      <c r="F98" s="108"/>
      <c r="G98" s="108"/>
      <c r="H98" s="108"/>
      <c r="I98" s="109">
        <f t="shared" si="0"/>
        <v>0</v>
      </c>
      <c r="J98" s="109">
        <f t="shared" si="0"/>
        <v>0</v>
      </c>
      <c r="K98" s="109">
        <f>K129</f>
        <v>0</v>
      </c>
      <c r="M98" s="106"/>
    </row>
    <row r="99" spans="2:13" s="9" customFormat="1" ht="19.899999999999999" customHeight="1">
      <c r="B99" s="106"/>
      <c r="D99" s="107" t="s">
        <v>457</v>
      </c>
      <c r="E99" s="108"/>
      <c r="F99" s="108"/>
      <c r="G99" s="108"/>
      <c r="H99" s="108"/>
      <c r="I99" s="109">
        <f>Q133</f>
        <v>0</v>
      </c>
      <c r="J99" s="109">
        <f>R133</f>
        <v>0</v>
      </c>
      <c r="K99" s="109">
        <f>K133</f>
        <v>0</v>
      </c>
      <c r="M99" s="106"/>
    </row>
    <row r="100" spans="2:13" s="8" customFormat="1" ht="24.95" customHeight="1">
      <c r="B100" s="102"/>
      <c r="D100" s="103" t="s">
        <v>211</v>
      </c>
      <c r="E100" s="104"/>
      <c r="F100" s="104"/>
      <c r="G100" s="104"/>
      <c r="H100" s="104"/>
      <c r="I100" s="105">
        <f>Q135</f>
        <v>0</v>
      </c>
      <c r="J100" s="105">
        <f>R135</f>
        <v>0</v>
      </c>
      <c r="K100" s="105">
        <f>K135</f>
        <v>0</v>
      </c>
      <c r="M100" s="102"/>
    </row>
    <row r="101" spans="2:13" s="9" customFormat="1" ht="19.899999999999999" customHeight="1">
      <c r="B101" s="106"/>
      <c r="D101" s="107" t="s">
        <v>726</v>
      </c>
      <c r="E101" s="108"/>
      <c r="F101" s="108"/>
      <c r="G101" s="108"/>
      <c r="H101" s="108"/>
      <c r="I101" s="109">
        <f>Q136</f>
        <v>0</v>
      </c>
      <c r="J101" s="109">
        <f>R136</f>
        <v>0</v>
      </c>
      <c r="K101" s="109">
        <f>K136</f>
        <v>0</v>
      </c>
      <c r="M101" s="106"/>
    </row>
    <row r="102" spans="2:13" s="9" customFormat="1" ht="19.899999999999999" customHeight="1">
      <c r="B102" s="106"/>
      <c r="D102" s="107" t="s">
        <v>214</v>
      </c>
      <c r="E102" s="108"/>
      <c r="F102" s="108"/>
      <c r="G102" s="108"/>
      <c r="H102" s="108"/>
      <c r="I102" s="109">
        <f>Q140</f>
        <v>0</v>
      </c>
      <c r="J102" s="109">
        <f>R140</f>
        <v>0</v>
      </c>
      <c r="K102" s="109">
        <f>K140</f>
        <v>0</v>
      </c>
      <c r="M102" s="106"/>
    </row>
    <row r="103" spans="2:13" s="9" customFormat="1" ht="19.899999999999999" customHeight="1">
      <c r="B103" s="106"/>
      <c r="D103" s="107" t="s">
        <v>1387</v>
      </c>
      <c r="E103" s="108"/>
      <c r="F103" s="108"/>
      <c r="G103" s="108"/>
      <c r="H103" s="108"/>
      <c r="I103" s="109">
        <f>Q172</f>
        <v>0</v>
      </c>
      <c r="J103" s="109">
        <f>R172</f>
        <v>0</v>
      </c>
      <c r="K103" s="109">
        <f>K172</f>
        <v>0</v>
      </c>
      <c r="M103" s="106"/>
    </row>
    <row r="104" spans="2:13" s="9" customFormat="1" ht="19.899999999999999" customHeight="1">
      <c r="B104" s="106"/>
      <c r="D104" s="107" t="s">
        <v>215</v>
      </c>
      <c r="E104" s="108"/>
      <c r="F104" s="108"/>
      <c r="G104" s="108"/>
      <c r="H104" s="108"/>
      <c r="I104" s="109">
        <f>Q216</f>
        <v>0</v>
      </c>
      <c r="J104" s="109">
        <f>R216</f>
        <v>0</v>
      </c>
      <c r="K104" s="109">
        <f>K216</f>
        <v>0</v>
      </c>
      <c r="M104" s="106"/>
    </row>
    <row r="105" spans="2:13" s="9" customFormat="1" ht="19.899999999999999" customHeight="1">
      <c r="B105" s="106"/>
      <c r="D105" s="107" t="s">
        <v>727</v>
      </c>
      <c r="E105" s="108"/>
      <c r="F105" s="108"/>
      <c r="G105" s="108"/>
      <c r="H105" s="108"/>
      <c r="I105" s="109">
        <f>Q251</f>
        <v>0</v>
      </c>
      <c r="J105" s="109">
        <f>R251</f>
        <v>0</v>
      </c>
      <c r="K105" s="109">
        <f>K251</f>
        <v>0</v>
      </c>
      <c r="M105" s="106"/>
    </row>
    <row r="106" spans="2:13" s="8" customFormat="1" ht="24.95" customHeight="1">
      <c r="B106" s="102"/>
      <c r="D106" s="103" t="s">
        <v>463</v>
      </c>
      <c r="E106" s="104"/>
      <c r="F106" s="104"/>
      <c r="G106" s="104"/>
      <c r="H106" s="104"/>
      <c r="I106" s="105">
        <f>Q274</f>
        <v>0</v>
      </c>
      <c r="J106" s="105">
        <f>R274</f>
        <v>0</v>
      </c>
      <c r="K106" s="105">
        <f>K274</f>
        <v>0</v>
      </c>
      <c r="M106" s="102"/>
    </row>
    <row r="107" spans="2:13" s="9" customFormat="1" ht="19.899999999999999" customHeight="1">
      <c r="B107" s="106"/>
      <c r="D107" s="107" t="s">
        <v>464</v>
      </c>
      <c r="E107" s="108"/>
      <c r="F107" s="108"/>
      <c r="G107" s="108"/>
      <c r="H107" s="108"/>
      <c r="I107" s="109">
        <f>Q275</f>
        <v>0</v>
      </c>
      <c r="J107" s="109">
        <f>R275</f>
        <v>0</v>
      </c>
      <c r="K107" s="109">
        <f>K275</f>
        <v>0</v>
      </c>
      <c r="M107" s="106"/>
    </row>
    <row r="108" spans="2:13" s="1" customFormat="1" ht="21.75" customHeight="1">
      <c r="B108" s="29"/>
      <c r="M108" s="29"/>
    </row>
    <row r="109" spans="2:13" s="1" customFormat="1" ht="6.95" customHeight="1">
      <c r="B109" s="41"/>
      <c r="C109" s="42"/>
      <c r="D109" s="42"/>
      <c r="E109" s="42"/>
      <c r="F109" s="42"/>
      <c r="G109" s="42"/>
      <c r="H109" s="42"/>
      <c r="I109" s="42"/>
      <c r="J109" s="42"/>
      <c r="K109" s="42"/>
      <c r="L109" s="42"/>
      <c r="M109" s="29"/>
    </row>
    <row r="113" spans="2:63" s="1" customFormat="1" ht="6.95" customHeight="1">
      <c r="B113" s="43"/>
      <c r="C113" s="44"/>
      <c r="D113" s="44"/>
      <c r="E113" s="44"/>
      <c r="F113" s="44"/>
      <c r="G113" s="44"/>
      <c r="H113" s="44"/>
      <c r="I113" s="44"/>
      <c r="J113" s="44"/>
      <c r="K113" s="44"/>
      <c r="L113" s="44"/>
      <c r="M113" s="29"/>
    </row>
    <row r="114" spans="2:63" s="1" customFormat="1" ht="24.95" customHeight="1">
      <c r="B114" s="29"/>
      <c r="C114" s="21" t="s">
        <v>117</v>
      </c>
      <c r="M114" s="29"/>
    </row>
    <row r="115" spans="2:63" s="1" customFormat="1" ht="6.95" customHeight="1">
      <c r="B115" s="29"/>
      <c r="M115" s="29"/>
    </row>
    <row r="116" spans="2:63" s="1" customFormat="1" ht="12" customHeight="1">
      <c r="B116" s="29"/>
      <c r="C116" s="26" t="s">
        <v>15</v>
      </c>
      <c r="M116" s="29"/>
    </row>
    <row r="117" spans="2:63" s="1" customFormat="1" ht="26.25" customHeight="1">
      <c r="B117" s="29"/>
      <c r="E117" s="326" t="str">
        <f>E7</f>
        <v>Energetická optimalizace objektu pavilonu H v areálu nemocnice Nymburk</v>
      </c>
      <c r="F117" s="327"/>
      <c r="G117" s="327"/>
      <c r="H117" s="327"/>
      <c r="M117" s="29"/>
    </row>
    <row r="118" spans="2:63" s="1" customFormat="1" ht="12" customHeight="1">
      <c r="B118" s="29"/>
      <c r="C118" s="26" t="s">
        <v>103</v>
      </c>
      <c r="M118" s="29"/>
    </row>
    <row r="119" spans="2:63" s="1" customFormat="1" ht="30" customHeight="1">
      <c r="B119" s="29"/>
      <c r="E119" s="303" t="str">
        <f>E9</f>
        <v>2025-09-05 - EO obj. pavilonu H - Nemocnice Nymburk - nové výplně vč. žaluzií, parapetů, mříží</v>
      </c>
      <c r="F119" s="325"/>
      <c r="G119" s="325"/>
      <c r="H119" s="325"/>
      <c r="M119" s="29"/>
    </row>
    <row r="120" spans="2:63" s="1" customFormat="1" ht="6.95" customHeight="1">
      <c r="B120" s="29"/>
      <c r="M120" s="29"/>
    </row>
    <row r="121" spans="2:63" s="1" customFormat="1" ht="12" customHeight="1">
      <c r="B121" s="29"/>
      <c r="C121" s="26" t="s">
        <v>19</v>
      </c>
      <c r="F121" s="24" t="str">
        <f>F12</f>
        <v>Nymburk</v>
      </c>
      <c r="I121" s="26" t="s">
        <v>21</v>
      </c>
      <c r="J121" s="49" t="str">
        <f>IF(J12="","",J12)</f>
        <v>16. 9. 2025</v>
      </c>
      <c r="M121" s="29"/>
    </row>
    <row r="122" spans="2:63" s="1" customFormat="1" ht="6.95" customHeight="1">
      <c r="B122" s="29"/>
      <c r="M122" s="29"/>
    </row>
    <row r="123" spans="2:63" s="1" customFormat="1" ht="15.2" customHeight="1">
      <c r="B123" s="29"/>
      <c r="C123" s="26" t="s">
        <v>23</v>
      </c>
      <c r="F123" s="24" t="str">
        <f>E15</f>
        <v xml:space="preserve"> </v>
      </c>
      <c r="I123" s="26" t="s">
        <v>28</v>
      </c>
      <c r="J123" s="27" t="str">
        <f>E21</f>
        <v>Atelier 87 s.r.o.</v>
      </c>
      <c r="M123" s="29"/>
    </row>
    <row r="124" spans="2:63" s="1" customFormat="1" ht="25.7" customHeight="1">
      <c r="B124" s="29"/>
      <c r="C124" s="26" t="s">
        <v>27</v>
      </c>
      <c r="F124" s="24" t="str">
        <f>IF(E18="","",E18)</f>
        <v xml:space="preserve"> </v>
      </c>
      <c r="I124" s="26" t="s">
        <v>31</v>
      </c>
      <c r="J124" s="27" t="str">
        <f>E24</f>
        <v>Ing. Kateřina Petlíková, Ph.D.</v>
      </c>
      <c r="M124" s="29"/>
    </row>
    <row r="125" spans="2:63" s="1" customFormat="1" ht="10.35" customHeight="1">
      <c r="B125" s="29"/>
      <c r="M125" s="29"/>
    </row>
    <row r="126" spans="2:63" s="10" customFormat="1" ht="29.25" customHeight="1">
      <c r="B126" s="110"/>
      <c r="C126" s="111" t="s">
        <v>118</v>
      </c>
      <c r="D126" s="112" t="s">
        <v>59</v>
      </c>
      <c r="E126" s="112" t="s">
        <v>55</v>
      </c>
      <c r="F126" s="112" t="s">
        <v>56</v>
      </c>
      <c r="G126" s="112" t="s">
        <v>119</v>
      </c>
      <c r="H126" s="112" t="s">
        <v>120</v>
      </c>
      <c r="I126" s="112" t="s">
        <v>121</v>
      </c>
      <c r="J126" s="112" t="s">
        <v>122</v>
      </c>
      <c r="K126" s="112" t="s">
        <v>111</v>
      </c>
      <c r="L126" s="113" t="s">
        <v>123</v>
      </c>
      <c r="M126" s="110"/>
      <c r="N126" s="56" t="s">
        <v>1</v>
      </c>
      <c r="O126" s="57" t="s">
        <v>38</v>
      </c>
      <c r="P126" s="57" t="s">
        <v>124</v>
      </c>
      <c r="Q126" s="57" t="s">
        <v>125</v>
      </c>
      <c r="R126" s="57" t="s">
        <v>126</v>
      </c>
      <c r="S126" s="57" t="s">
        <v>127</v>
      </c>
      <c r="T126" s="57" t="s">
        <v>128</v>
      </c>
      <c r="U126" s="57" t="s">
        <v>129</v>
      </c>
      <c r="V126" s="57" t="s">
        <v>130</v>
      </c>
      <c r="W126" s="57" t="s">
        <v>131</v>
      </c>
      <c r="X126" s="58" t="s">
        <v>132</v>
      </c>
    </row>
    <row r="127" spans="2:63" s="1" customFormat="1" ht="22.9" customHeight="1">
      <c r="B127" s="29"/>
      <c r="C127" s="61" t="s">
        <v>133</v>
      </c>
      <c r="K127" s="114">
        <f>BK127</f>
        <v>0</v>
      </c>
      <c r="M127" s="29"/>
      <c r="N127" s="59"/>
      <c r="O127" s="50"/>
      <c r="P127" s="50"/>
      <c r="Q127" s="115">
        <f>Q128+Q135+Q274</f>
        <v>0</v>
      </c>
      <c r="R127" s="115">
        <f>R128+R135+R274</f>
        <v>0</v>
      </c>
      <c r="S127" s="50"/>
      <c r="T127" s="116">
        <f>T128+T135+T274</f>
        <v>500.88151600000003</v>
      </c>
      <c r="U127" s="50"/>
      <c r="V127" s="116">
        <f>V128+V135+V274</f>
        <v>0.95358528000000009</v>
      </c>
      <c r="W127" s="50"/>
      <c r="X127" s="117">
        <f>X128+X135+X274</f>
        <v>0</v>
      </c>
      <c r="AT127" s="17" t="s">
        <v>75</v>
      </c>
      <c r="AU127" s="17" t="s">
        <v>113</v>
      </c>
      <c r="BK127" s="118">
        <f>BK128+BK135+BK274</f>
        <v>0</v>
      </c>
    </row>
    <row r="128" spans="2:63" s="11" customFormat="1" ht="25.9" customHeight="1">
      <c r="B128" s="119"/>
      <c r="D128" s="120" t="s">
        <v>75</v>
      </c>
      <c r="E128" s="121" t="s">
        <v>134</v>
      </c>
      <c r="F128" s="121" t="s">
        <v>135</v>
      </c>
      <c r="K128" s="122">
        <f>BK128</f>
        <v>0</v>
      </c>
      <c r="M128" s="119"/>
      <c r="N128" s="123"/>
      <c r="Q128" s="124">
        <f>Q129+Q133</f>
        <v>0</v>
      </c>
      <c r="R128" s="124">
        <f>R129+R133</f>
        <v>0</v>
      </c>
      <c r="T128" s="125">
        <f>T129+T133</f>
        <v>1.4130719999999999</v>
      </c>
      <c r="V128" s="125">
        <f>V129+V133</f>
        <v>1.7000000000000001E-2</v>
      </c>
      <c r="X128" s="126">
        <f>X129+X133</f>
        <v>0</v>
      </c>
      <c r="AR128" s="120" t="s">
        <v>84</v>
      </c>
      <c r="AT128" s="127" t="s">
        <v>75</v>
      </c>
      <c r="AU128" s="127" t="s">
        <v>76</v>
      </c>
      <c r="AY128" s="120" t="s">
        <v>136</v>
      </c>
      <c r="BK128" s="128">
        <f>BK129+BK133</f>
        <v>0</v>
      </c>
    </row>
    <row r="129" spans="2:65" s="11" customFormat="1" ht="22.9" customHeight="1">
      <c r="B129" s="119"/>
      <c r="D129" s="120" t="s">
        <v>75</v>
      </c>
      <c r="E129" s="129" t="s">
        <v>190</v>
      </c>
      <c r="F129" s="129" t="s">
        <v>216</v>
      </c>
      <c r="K129" s="130">
        <f>BK129</f>
        <v>0</v>
      </c>
      <c r="M129" s="119"/>
      <c r="N129" s="123"/>
      <c r="Q129" s="124">
        <f>SUM(Q130:Q132)</f>
        <v>0</v>
      </c>
      <c r="R129" s="124">
        <f>SUM(R130:R132)</f>
        <v>0</v>
      </c>
      <c r="T129" s="125">
        <f>SUM(T130:T132)</f>
        <v>1.355</v>
      </c>
      <c r="V129" s="125">
        <f>SUM(V130:V132)</f>
        <v>1.7000000000000001E-2</v>
      </c>
      <c r="X129" s="126">
        <f>SUM(X130:X132)</f>
        <v>0</v>
      </c>
      <c r="AR129" s="120" t="s">
        <v>84</v>
      </c>
      <c r="AT129" s="127" t="s">
        <v>75</v>
      </c>
      <c r="AU129" s="127" t="s">
        <v>84</v>
      </c>
      <c r="AY129" s="120" t="s">
        <v>136</v>
      </c>
      <c r="BK129" s="128">
        <f>SUM(BK130:BK132)</f>
        <v>0</v>
      </c>
    </row>
    <row r="130" spans="2:65" s="1" customFormat="1" ht="44.25" customHeight="1">
      <c r="B130" s="29"/>
      <c r="C130" s="131" t="s">
        <v>84</v>
      </c>
      <c r="D130" s="131" t="s">
        <v>139</v>
      </c>
      <c r="E130" s="132" t="s">
        <v>1388</v>
      </c>
      <c r="F130" s="133" t="s">
        <v>1389</v>
      </c>
      <c r="G130" s="134" t="s">
        <v>352</v>
      </c>
      <c r="H130" s="135">
        <v>1</v>
      </c>
      <c r="I130" s="136">
        <v>0</v>
      </c>
      <c r="J130" s="136">
        <v>0</v>
      </c>
      <c r="K130" s="136">
        <f>ROUND(P130*H130,2)</f>
        <v>0</v>
      </c>
      <c r="L130" s="133" t="s">
        <v>1</v>
      </c>
      <c r="M130" s="29"/>
      <c r="N130" s="137" t="s">
        <v>1</v>
      </c>
      <c r="O130" s="138" t="s">
        <v>39</v>
      </c>
      <c r="P130" s="139">
        <f>I130+J130</f>
        <v>0</v>
      </c>
      <c r="Q130" s="139">
        <f>ROUND(I130*H130,2)</f>
        <v>0</v>
      </c>
      <c r="R130" s="139">
        <f>ROUND(J130*H130,2)</f>
        <v>0</v>
      </c>
      <c r="S130" s="140">
        <v>1.355</v>
      </c>
      <c r="T130" s="140">
        <f>S130*H130</f>
        <v>1.355</v>
      </c>
      <c r="U130" s="140">
        <v>1.7000000000000001E-2</v>
      </c>
      <c r="V130" s="140">
        <f>U130*H130</f>
        <v>1.7000000000000001E-2</v>
      </c>
      <c r="W130" s="140">
        <v>0</v>
      </c>
      <c r="X130" s="141">
        <f>W130*H130</f>
        <v>0</v>
      </c>
      <c r="AR130" s="142" t="s">
        <v>144</v>
      </c>
      <c r="AT130" s="142" t="s">
        <v>139</v>
      </c>
      <c r="AU130" s="142" t="s">
        <v>86</v>
      </c>
      <c r="AY130" s="17" t="s">
        <v>136</v>
      </c>
      <c r="BE130" s="143">
        <f>IF(O130="základní",K130,0)</f>
        <v>0</v>
      </c>
      <c r="BF130" s="143">
        <f>IF(O130="snížená",K130,0)</f>
        <v>0</v>
      </c>
      <c r="BG130" s="143">
        <f>IF(O130="zákl. přenesená",K130,0)</f>
        <v>0</v>
      </c>
      <c r="BH130" s="143">
        <f>IF(O130="sníž. přenesená",K130,0)</f>
        <v>0</v>
      </c>
      <c r="BI130" s="143">
        <f>IF(O130="nulová",K130,0)</f>
        <v>0</v>
      </c>
      <c r="BJ130" s="17" t="s">
        <v>84</v>
      </c>
      <c r="BK130" s="143">
        <f>ROUND(P130*H130,2)</f>
        <v>0</v>
      </c>
      <c r="BL130" s="17" t="s">
        <v>144</v>
      </c>
      <c r="BM130" s="142" t="s">
        <v>1390</v>
      </c>
    </row>
    <row r="131" spans="2:65" s="13" customFormat="1">
      <c r="B131" s="150"/>
      <c r="D131" s="145" t="s">
        <v>146</v>
      </c>
      <c r="E131" s="151" t="s">
        <v>1</v>
      </c>
      <c r="F131" s="152" t="s">
        <v>84</v>
      </c>
      <c r="H131" s="153">
        <v>1</v>
      </c>
      <c r="M131" s="150"/>
      <c r="N131" s="154"/>
      <c r="X131" s="155"/>
      <c r="AT131" s="151" t="s">
        <v>146</v>
      </c>
      <c r="AU131" s="151" t="s">
        <v>86</v>
      </c>
      <c r="AV131" s="13" t="s">
        <v>86</v>
      </c>
      <c r="AW131" s="13" t="s">
        <v>5</v>
      </c>
      <c r="AX131" s="13" t="s">
        <v>76</v>
      </c>
      <c r="AY131" s="151" t="s">
        <v>136</v>
      </c>
    </row>
    <row r="132" spans="2:65" s="14" customFormat="1">
      <c r="B132" s="156"/>
      <c r="D132" s="145" t="s">
        <v>146</v>
      </c>
      <c r="E132" s="157" t="s">
        <v>1</v>
      </c>
      <c r="F132" s="158" t="s">
        <v>158</v>
      </c>
      <c r="H132" s="159">
        <v>1</v>
      </c>
      <c r="M132" s="156"/>
      <c r="N132" s="160"/>
      <c r="X132" s="161"/>
      <c r="AT132" s="157" t="s">
        <v>146</v>
      </c>
      <c r="AU132" s="157" t="s">
        <v>86</v>
      </c>
      <c r="AV132" s="14" t="s">
        <v>144</v>
      </c>
      <c r="AW132" s="14" t="s">
        <v>5</v>
      </c>
      <c r="AX132" s="14" t="s">
        <v>84</v>
      </c>
      <c r="AY132" s="157" t="s">
        <v>136</v>
      </c>
    </row>
    <row r="133" spans="2:65" s="11" customFormat="1" ht="22.9" customHeight="1">
      <c r="B133" s="119"/>
      <c r="D133" s="120" t="s">
        <v>75</v>
      </c>
      <c r="E133" s="129" t="s">
        <v>482</v>
      </c>
      <c r="F133" s="129" t="s">
        <v>483</v>
      </c>
      <c r="K133" s="130">
        <f>BK133</f>
        <v>0</v>
      </c>
      <c r="M133" s="119"/>
      <c r="N133" s="123"/>
      <c r="Q133" s="124">
        <f>Q134</f>
        <v>0</v>
      </c>
      <c r="R133" s="124">
        <f>R134</f>
        <v>0</v>
      </c>
      <c r="T133" s="125">
        <f>T134</f>
        <v>5.8072000000000006E-2</v>
      </c>
      <c r="V133" s="125">
        <f>V134</f>
        <v>0</v>
      </c>
      <c r="X133" s="126">
        <f>X134</f>
        <v>0</v>
      </c>
      <c r="AR133" s="120" t="s">
        <v>84</v>
      </c>
      <c r="AT133" s="127" t="s">
        <v>75</v>
      </c>
      <c r="AU133" s="127" t="s">
        <v>84</v>
      </c>
      <c r="AY133" s="120" t="s">
        <v>136</v>
      </c>
      <c r="BK133" s="128">
        <f>BK134</f>
        <v>0</v>
      </c>
    </row>
    <row r="134" spans="2:65" s="1" customFormat="1" ht="24.2" customHeight="1">
      <c r="B134" s="29"/>
      <c r="C134" s="131" t="s">
        <v>86</v>
      </c>
      <c r="D134" s="131" t="s">
        <v>139</v>
      </c>
      <c r="E134" s="132" t="s">
        <v>484</v>
      </c>
      <c r="F134" s="133" t="s">
        <v>485</v>
      </c>
      <c r="G134" s="134" t="s">
        <v>183</v>
      </c>
      <c r="H134" s="135">
        <v>1.7000000000000001E-2</v>
      </c>
      <c r="I134" s="136">
        <v>0</v>
      </c>
      <c r="J134" s="136">
        <v>0</v>
      </c>
      <c r="K134" s="136">
        <f>ROUND(P134*H134,2)</f>
        <v>0</v>
      </c>
      <c r="L134" s="133" t="s">
        <v>143</v>
      </c>
      <c r="M134" s="29"/>
      <c r="N134" s="137" t="s">
        <v>1</v>
      </c>
      <c r="O134" s="138" t="s">
        <v>39</v>
      </c>
      <c r="P134" s="139">
        <f>I134+J134</f>
        <v>0</v>
      </c>
      <c r="Q134" s="139">
        <f>ROUND(I134*H134,2)</f>
        <v>0</v>
      </c>
      <c r="R134" s="139">
        <f>ROUND(J134*H134,2)</f>
        <v>0</v>
      </c>
      <c r="S134" s="140">
        <v>3.4159999999999999</v>
      </c>
      <c r="T134" s="140">
        <f>S134*H134</f>
        <v>5.8072000000000006E-2</v>
      </c>
      <c r="U134" s="140">
        <v>0</v>
      </c>
      <c r="V134" s="140">
        <f>U134*H134</f>
        <v>0</v>
      </c>
      <c r="W134" s="140">
        <v>0</v>
      </c>
      <c r="X134" s="141">
        <f>W134*H134</f>
        <v>0</v>
      </c>
      <c r="AR134" s="142" t="s">
        <v>144</v>
      </c>
      <c r="AT134" s="142" t="s">
        <v>139</v>
      </c>
      <c r="AU134" s="142" t="s">
        <v>86</v>
      </c>
      <c r="AY134" s="17" t="s">
        <v>136</v>
      </c>
      <c r="BE134" s="143">
        <f>IF(O134="základní",K134,0)</f>
        <v>0</v>
      </c>
      <c r="BF134" s="143">
        <f>IF(O134="snížená",K134,0)</f>
        <v>0</v>
      </c>
      <c r="BG134" s="143">
        <f>IF(O134="zákl. přenesená",K134,0)</f>
        <v>0</v>
      </c>
      <c r="BH134" s="143">
        <f>IF(O134="sníž. přenesená",K134,0)</f>
        <v>0</v>
      </c>
      <c r="BI134" s="143">
        <f>IF(O134="nulová",K134,0)</f>
        <v>0</v>
      </c>
      <c r="BJ134" s="17" t="s">
        <v>84</v>
      </c>
      <c r="BK134" s="143">
        <f>ROUND(P134*H134,2)</f>
        <v>0</v>
      </c>
      <c r="BL134" s="17" t="s">
        <v>144</v>
      </c>
      <c r="BM134" s="142" t="s">
        <v>1391</v>
      </c>
    </row>
    <row r="135" spans="2:65" s="11" customFormat="1" ht="25.9" customHeight="1">
      <c r="B135" s="119"/>
      <c r="D135" s="120" t="s">
        <v>75</v>
      </c>
      <c r="E135" s="121" t="s">
        <v>371</v>
      </c>
      <c r="F135" s="121" t="s">
        <v>372</v>
      </c>
      <c r="K135" s="122">
        <f>BK135</f>
        <v>0</v>
      </c>
      <c r="M135" s="119"/>
      <c r="N135" s="123"/>
      <c r="Q135" s="124">
        <f>Q136+Q140+Q172+Q216+Q251</f>
        <v>0</v>
      </c>
      <c r="R135" s="124">
        <f>R136+R140+R172+R216+R251</f>
        <v>0</v>
      </c>
      <c r="T135" s="125">
        <f>T136+T140+T172+T216+T251</f>
        <v>499.46844400000003</v>
      </c>
      <c r="V135" s="125">
        <f>V136+V140+V172+V216+V251</f>
        <v>0.93658528000000008</v>
      </c>
      <c r="X135" s="126">
        <f>X136+X140+X172+X216+X251</f>
        <v>0</v>
      </c>
      <c r="AR135" s="120" t="s">
        <v>86</v>
      </c>
      <c r="AT135" s="127" t="s">
        <v>75</v>
      </c>
      <c r="AU135" s="127" t="s">
        <v>76</v>
      </c>
      <c r="AY135" s="120" t="s">
        <v>136</v>
      </c>
      <c r="BK135" s="128">
        <f>BK136+BK140+BK172+BK216+BK251</f>
        <v>0</v>
      </c>
    </row>
    <row r="136" spans="2:65" s="11" customFormat="1" ht="22.9" customHeight="1">
      <c r="B136" s="119"/>
      <c r="D136" s="120" t="s">
        <v>75</v>
      </c>
      <c r="E136" s="129" t="s">
        <v>1196</v>
      </c>
      <c r="F136" s="129" t="s">
        <v>1197</v>
      </c>
      <c r="K136" s="130">
        <f>BK136</f>
        <v>0</v>
      </c>
      <c r="M136" s="119"/>
      <c r="N136" s="123"/>
      <c r="Q136" s="124">
        <f>SUM(Q137:Q139)</f>
        <v>0</v>
      </c>
      <c r="R136" s="124">
        <f>SUM(R137:R139)</f>
        <v>0</v>
      </c>
      <c r="T136" s="125">
        <f>SUM(T137:T139)</f>
        <v>12.398</v>
      </c>
      <c r="V136" s="125">
        <f>SUM(V137:V139)</f>
        <v>0</v>
      </c>
      <c r="X136" s="126">
        <f>SUM(X137:X139)</f>
        <v>0</v>
      </c>
      <c r="AR136" s="120" t="s">
        <v>86</v>
      </c>
      <c r="AT136" s="127" t="s">
        <v>75</v>
      </c>
      <c r="AU136" s="127" t="s">
        <v>84</v>
      </c>
      <c r="AY136" s="120" t="s">
        <v>136</v>
      </c>
      <c r="BK136" s="128">
        <f>SUM(BK137:BK139)</f>
        <v>0</v>
      </c>
    </row>
    <row r="137" spans="2:65" s="1" customFormat="1" ht="33" customHeight="1">
      <c r="B137" s="29"/>
      <c r="C137" s="131" t="s">
        <v>168</v>
      </c>
      <c r="D137" s="131" t="s">
        <v>139</v>
      </c>
      <c r="E137" s="132" t="s">
        <v>1392</v>
      </c>
      <c r="F137" s="133" t="s">
        <v>1393</v>
      </c>
      <c r="G137" s="134" t="s">
        <v>352</v>
      </c>
      <c r="H137" s="135">
        <v>1</v>
      </c>
      <c r="I137" s="136">
        <v>0</v>
      </c>
      <c r="J137" s="136">
        <v>0</v>
      </c>
      <c r="K137" s="136">
        <f>ROUND(P137*H137,2)</f>
        <v>0</v>
      </c>
      <c r="L137" s="133" t="s">
        <v>1</v>
      </c>
      <c r="M137" s="29"/>
      <c r="N137" s="137" t="s">
        <v>1</v>
      </c>
      <c r="O137" s="138" t="s">
        <v>39</v>
      </c>
      <c r="P137" s="139">
        <f>I137+J137</f>
        <v>0</v>
      </c>
      <c r="Q137" s="139">
        <f>ROUND(I137*H137,2)</f>
        <v>0</v>
      </c>
      <c r="R137" s="139">
        <f>ROUND(J137*H137,2)</f>
        <v>0</v>
      </c>
      <c r="S137" s="140">
        <v>12.398</v>
      </c>
      <c r="T137" s="140">
        <f>S137*H137</f>
        <v>12.398</v>
      </c>
      <c r="U137" s="140">
        <v>0</v>
      </c>
      <c r="V137" s="140">
        <f>U137*H137</f>
        <v>0</v>
      </c>
      <c r="W137" s="140">
        <v>0</v>
      </c>
      <c r="X137" s="141">
        <f>W137*H137</f>
        <v>0</v>
      </c>
      <c r="AR137" s="142" t="s">
        <v>332</v>
      </c>
      <c r="AT137" s="142" t="s">
        <v>139</v>
      </c>
      <c r="AU137" s="142" t="s">
        <v>86</v>
      </c>
      <c r="AY137" s="17" t="s">
        <v>136</v>
      </c>
      <c r="BE137" s="143">
        <f>IF(O137="základní",K137,0)</f>
        <v>0</v>
      </c>
      <c r="BF137" s="143">
        <f>IF(O137="snížená",K137,0)</f>
        <v>0</v>
      </c>
      <c r="BG137" s="143">
        <f>IF(O137="zákl. přenesená",K137,0)</f>
        <v>0</v>
      </c>
      <c r="BH137" s="143">
        <f>IF(O137="sníž. přenesená",K137,0)</f>
        <v>0</v>
      </c>
      <c r="BI137" s="143">
        <f>IF(O137="nulová",K137,0)</f>
        <v>0</v>
      </c>
      <c r="BJ137" s="17" t="s">
        <v>84</v>
      </c>
      <c r="BK137" s="143">
        <f>ROUND(P137*H137,2)</f>
        <v>0</v>
      </c>
      <c r="BL137" s="17" t="s">
        <v>332</v>
      </c>
      <c r="BM137" s="142" t="s">
        <v>1394</v>
      </c>
    </row>
    <row r="138" spans="2:65" s="13" customFormat="1">
      <c r="B138" s="150"/>
      <c r="D138" s="145" t="s">
        <v>146</v>
      </c>
      <c r="E138" s="151" t="s">
        <v>1</v>
      </c>
      <c r="F138" s="152" t="s">
        <v>84</v>
      </c>
      <c r="H138" s="153">
        <v>1</v>
      </c>
      <c r="M138" s="150"/>
      <c r="N138" s="154"/>
      <c r="X138" s="155"/>
      <c r="AT138" s="151" t="s">
        <v>146</v>
      </c>
      <c r="AU138" s="151" t="s">
        <v>86</v>
      </c>
      <c r="AV138" s="13" t="s">
        <v>86</v>
      </c>
      <c r="AW138" s="13" t="s">
        <v>5</v>
      </c>
      <c r="AX138" s="13" t="s">
        <v>76</v>
      </c>
      <c r="AY138" s="151" t="s">
        <v>136</v>
      </c>
    </row>
    <row r="139" spans="2:65" s="14" customFormat="1">
      <c r="B139" s="156"/>
      <c r="D139" s="145" t="s">
        <v>146</v>
      </c>
      <c r="E139" s="157" t="s">
        <v>1</v>
      </c>
      <c r="F139" s="158" t="s">
        <v>158</v>
      </c>
      <c r="H139" s="159">
        <v>1</v>
      </c>
      <c r="M139" s="156"/>
      <c r="N139" s="160"/>
      <c r="X139" s="161"/>
      <c r="AT139" s="157" t="s">
        <v>146</v>
      </c>
      <c r="AU139" s="157" t="s">
        <v>86</v>
      </c>
      <c r="AV139" s="14" t="s">
        <v>144</v>
      </c>
      <c r="AW139" s="14" t="s">
        <v>5</v>
      </c>
      <c r="AX139" s="14" t="s">
        <v>84</v>
      </c>
      <c r="AY139" s="157" t="s">
        <v>136</v>
      </c>
    </row>
    <row r="140" spans="2:65" s="11" customFormat="1" ht="22.9" customHeight="1">
      <c r="B140" s="119"/>
      <c r="D140" s="120" t="s">
        <v>75</v>
      </c>
      <c r="E140" s="129" t="s">
        <v>439</v>
      </c>
      <c r="F140" s="129" t="s">
        <v>440</v>
      </c>
      <c r="K140" s="130">
        <f>BK140</f>
        <v>0</v>
      </c>
      <c r="M140" s="119"/>
      <c r="N140" s="123"/>
      <c r="Q140" s="124">
        <f>SUM(Q141:Q171)</f>
        <v>0</v>
      </c>
      <c r="R140" s="124">
        <f>SUM(R141:R171)</f>
        <v>0</v>
      </c>
      <c r="T140" s="125">
        <f>SUM(T141:T171)</f>
        <v>0</v>
      </c>
      <c r="V140" s="125">
        <f>SUM(V141:V171)</f>
        <v>0</v>
      </c>
      <c r="X140" s="126">
        <f>SUM(X141:X171)</f>
        <v>0</v>
      </c>
      <c r="AR140" s="120" t="s">
        <v>86</v>
      </c>
      <c r="AT140" s="127" t="s">
        <v>75</v>
      </c>
      <c r="AU140" s="127" t="s">
        <v>84</v>
      </c>
      <c r="AY140" s="120" t="s">
        <v>136</v>
      </c>
      <c r="BK140" s="128">
        <f>SUM(BK141:BK171)</f>
        <v>0</v>
      </c>
    </row>
    <row r="141" spans="2:65" s="1" customFormat="1" ht="37.9" customHeight="1">
      <c r="B141" s="29"/>
      <c r="C141" s="131" t="s">
        <v>144</v>
      </c>
      <c r="D141" s="131" t="s">
        <v>139</v>
      </c>
      <c r="E141" s="132" t="s">
        <v>1346</v>
      </c>
      <c r="F141" s="133" t="s">
        <v>1395</v>
      </c>
      <c r="G141" s="134" t="s">
        <v>286</v>
      </c>
      <c r="H141" s="135">
        <v>79.2</v>
      </c>
      <c r="I141" s="136">
        <v>0</v>
      </c>
      <c r="J141" s="136">
        <v>0</v>
      </c>
      <c r="K141" s="136">
        <f>ROUND(P141*H141,2)</f>
        <v>0</v>
      </c>
      <c r="L141" s="133" t="s">
        <v>1</v>
      </c>
      <c r="M141" s="29"/>
      <c r="N141" s="137" t="s">
        <v>1</v>
      </c>
      <c r="O141" s="138" t="s">
        <v>39</v>
      </c>
      <c r="P141" s="139">
        <f>I141+J141</f>
        <v>0</v>
      </c>
      <c r="Q141" s="139">
        <f>ROUND(I141*H141,2)</f>
        <v>0</v>
      </c>
      <c r="R141" s="139">
        <f>ROUND(J141*H141,2)</f>
        <v>0</v>
      </c>
      <c r="S141" s="140">
        <v>0</v>
      </c>
      <c r="T141" s="140">
        <f>S141*H141</f>
        <v>0</v>
      </c>
      <c r="U141" s="140">
        <v>0</v>
      </c>
      <c r="V141" s="140">
        <f>U141*H141</f>
        <v>0</v>
      </c>
      <c r="W141" s="140">
        <v>0</v>
      </c>
      <c r="X141" s="141">
        <f>W141*H141</f>
        <v>0</v>
      </c>
      <c r="AR141" s="142" t="s">
        <v>332</v>
      </c>
      <c r="AT141" s="142" t="s">
        <v>139</v>
      </c>
      <c r="AU141" s="142" t="s">
        <v>86</v>
      </c>
      <c r="AY141" s="17" t="s">
        <v>136</v>
      </c>
      <c r="BE141" s="143">
        <f>IF(O141="základní",K141,0)</f>
        <v>0</v>
      </c>
      <c r="BF141" s="143">
        <f>IF(O141="snížená",K141,0)</f>
        <v>0</v>
      </c>
      <c r="BG141" s="143">
        <f>IF(O141="zákl. přenesená",K141,0)</f>
        <v>0</v>
      </c>
      <c r="BH141" s="143">
        <f>IF(O141="sníž. přenesená",K141,0)</f>
        <v>0</v>
      </c>
      <c r="BI141" s="143">
        <f>IF(O141="nulová",K141,0)</f>
        <v>0</v>
      </c>
      <c r="BJ141" s="17" t="s">
        <v>84</v>
      </c>
      <c r="BK141" s="143">
        <f>ROUND(P141*H141,2)</f>
        <v>0</v>
      </c>
      <c r="BL141" s="17" t="s">
        <v>332</v>
      </c>
      <c r="BM141" s="142" t="s">
        <v>1396</v>
      </c>
    </row>
    <row r="142" spans="2:65" s="12" customFormat="1" ht="22.5">
      <c r="B142" s="144"/>
      <c r="D142" s="145" t="s">
        <v>146</v>
      </c>
      <c r="E142" s="146" t="s">
        <v>1</v>
      </c>
      <c r="F142" s="147" t="s">
        <v>1397</v>
      </c>
      <c r="H142" s="146" t="s">
        <v>1</v>
      </c>
      <c r="M142" s="144"/>
      <c r="N142" s="148"/>
      <c r="X142" s="149"/>
      <c r="AT142" s="146" t="s">
        <v>146</v>
      </c>
      <c r="AU142" s="146" t="s">
        <v>86</v>
      </c>
      <c r="AV142" s="12" t="s">
        <v>84</v>
      </c>
      <c r="AW142" s="12" t="s">
        <v>5</v>
      </c>
      <c r="AX142" s="12" t="s">
        <v>76</v>
      </c>
      <c r="AY142" s="146" t="s">
        <v>136</v>
      </c>
    </row>
    <row r="143" spans="2:65" s="12" customFormat="1">
      <c r="B143" s="144"/>
      <c r="D143" s="145" t="s">
        <v>146</v>
      </c>
      <c r="E143" s="146" t="s">
        <v>1</v>
      </c>
      <c r="F143" s="147" t="s">
        <v>1398</v>
      </c>
      <c r="H143" s="146" t="s">
        <v>1</v>
      </c>
      <c r="M143" s="144"/>
      <c r="N143" s="148"/>
      <c r="X143" s="149"/>
      <c r="AT143" s="146" t="s">
        <v>146</v>
      </c>
      <c r="AU143" s="146" t="s">
        <v>86</v>
      </c>
      <c r="AV143" s="12" t="s">
        <v>84</v>
      </c>
      <c r="AW143" s="12" t="s">
        <v>5</v>
      </c>
      <c r="AX143" s="12" t="s">
        <v>76</v>
      </c>
      <c r="AY143" s="146" t="s">
        <v>136</v>
      </c>
    </row>
    <row r="144" spans="2:65" s="13" customFormat="1">
      <c r="B144" s="150"/>
      <c r="D144" s="145" t="s">
        <v>146</v>
      </c>
      <c r="E144" s="151" t="s">
        <v>1</v>
      </c>
      <c r="F144" s="152" t="s">
        <v>1399</v>
      </c>
      <c r="H144" s="153">
        <v>79.2</v>
      </c>
      <c r="M144" s="150"/>
      <c r="N144" s="154"/>
      <c r="X144" s="155"/>
      <c r="AT144" s="151" t="s">
        <v>146</v>
      </c>
      <c r="AU144" s="151" t="s">
        <v>86</v>
      </c>
      <c r="AV144" s="13" t="s">
        <v>86</v>
      </c>
      <c r="AW144" s="13" t="s">
        <v>5</v>
      </c>
      <c r="AX144" s="13" t="s">
        <v>76</v>
      </c>
      <c r="AY144" s="151" t="s">
        <v>136</v>
      </c>
    </row>
    <row r="145" spans="2:65" s="14" customFormat="1">
      <c r="B145" s="156"/>
      <c r="D145" s="145" t="s">
        <v>146</v>
      </c>
      <c r="E145" s="157" t="s">
        <v>1</v>
      </c>
      <c r="F145" s="158" t="s">
        <v>158</v>
      </c>
      <c r="H145" s="159">
        <v>79.2</v>
      </c>
      <c r="M145" s="156"/>
      <c r="N145" s="160"/>
      <c r="X145" s="161"/>
      <c r="AT145" s="157" t="s">
        <v>146</v>
      </c>
      <c r="AU145" s="157" t="s">
        <v>86</v>
      </c>
      <c r="AV145" s="14" t="s">
        <v>144</v>
      </c>
      <c r="AW145" s="14" t="s">
        <v>5</v>
      </c>
      <c r="AX145" s="14" t="s">
        <v>84</v>
      </c>
      <c r="AY145" s="157" t="s">
        <v>136</v>
      </c>
    </row>
    <row r="146" spans="2:65" s="1" customFormat="1" ht="37.9" customHeight="1">
      <c r="B146" s="29"/>
      <c r="C146" s="131" t="s">
        <v>185</v>
      </c>
      <c r="D146" s="131" t="s">
        <v>139</v>
      </c>
      <c r="E146" s="132" t="s">
        <v>1400</v>
      </c>
      <c r="F146" s="133" t="s">
        <v>1401</v>
      </c>
      <c r="G146" s="134" t="s">
        <v>286</v>
      </c>
      <c r="H146" s="135">
        <v>28.8</v>
      </c>
      <c r="I146" s="136">
        <v>0</v>
      </c>
      <c r="J146" s="136">
        <v>0</v>
      </c>
      <c r="K146" s="136">
        <f>ROUND(P146*H146,2)</f>
        <v>0</v>
      </c>
      <c r="L146" s="133" t="s">
        <v>1</v>
      </c>
      <c r="M146" s="29"/>
      <c r="N146" s="137" t="s">
        <v>1</v>
      </c>
      <c r="O146" s="138" t="s">
        <v>39</v>
      </c>
      <c r="P146" s="139">
        <f>I146+J146</f>
        <v>0</v>
      </c>
      <c r="Q146" s="139">
        <f>ROUND(I146*H146,2)</f>
        <v>0</v>
      </c>
      <c r="R146" s="139">
        <f>ROUND(J146*H146,2)</f>
        <v>0</v>
      </c>
      <c r="S146" s="140">
        <v>0</v>
      </c>
      <c r="T146" s="140">
        <f>S146*H146</f>
        <v>0</v>
      </c>
      <c r="U146" s="140">
        <v>0</v>
      </c>
      <c r="V146" s="140">
        <f>U146*H146</f>
        <v>0</v>
      </c>
      <c r="W146" s="140">
        <v>0</v>
      </c>
      <c r="X146" s="141">
        <f>W146*H146</f>
        <v>0</v>
      </c>
      <c r="AR146" s="142" t="s">
        <v>332</v>
      </c>
      <c r="AT146" s="142" t="s">
        <v>139</v>
      </c>
      <c r="AU146" s="142" t="s">
        <v>86</v>
      </c>
      <c r="AY146" s="17" t="s">
        <v>136</v>
      </c>
      <c r="BE146" s="143">
        <f>IF(O146="základní",K146,0)</f>
        <v>0</v>
      </c>
      <c r="BF146" s="143">
        <f>IF(O146="snížená",K146,0)</f>
        <v>0</v>
      </c>
      <c r="BG146" s="143">
        <f>IF(O146="zákl. přenesená",K146,0)</f>
        <v>0</v>
      </c>
      <c r="BH146" s="143">
        <f>IF(O146="sníž. přenesená",K146,0)</f>
        <v>0</v>
      </c>
      <c r="BI146" s="143">
        <f>IF(O146="nulová",K146,0)</f>
        <v>0</v>
      </c>
      <c r="BJ146" s="17" t="s">
        <v>84</v>
      </c>
      <c r="BK146" s="143">
        <f>ROUND(P146*H146,2)</f>
        <v>0</v>
      </c>
      <c r="BL146" s="17" t="s">
        <v>332</v>
      </c>
      <c r="BM146" s="142" t="s">
        <v>1402</v>
      </c>
    </row>
    <row r="147" spans="2:65" s="12" customFormat="1" ht="22.5">
      <c r="B147" s="144"/>
      <c r="D147" s="145" t="s">
        <v>146</v>
      </c>
      <c r="E147" s="146" t="s">
        <v>1</v>
      </c>
      <c r="F147" s="147" t="s">
        <v>1397</v>
      </c>
      <c r="H147" s="146" t="s">
        <v>1</v>
      </c>
      <c r="M147" s="144"/>
      <c r="N147" s="148"/>
      <c r="X147" s="149"/>
      <c r="AT147" s="146" t="s">
        <v>146</v>
      </c>
      <c r="AU147" s="146" t="s">
        <v>86</v>
      </c>
      <c r="AV147" s="12" t="s">
        <v>84</v>
      </c>
      <c r="AW147" s="12" t="s">
        <v>5</v>
      </c>
      <c r="AX147" s="12" t="s">
        <v>76</v>
      </c>
      <c r="AY147" s="146" t="s">
        <v>136</v>
      </c>
    </row>
    <row r="148" spans="2:65" s="12" customFormat="1">
      <c r="B148" s="144"/>
      <c r="D148" s="145" t="s">
        <v>146</v>
      </c>
      <c r="E148" s="146" t="s">
        <v>1</v>
      </c>
      <c r="F148" s="147" t="s">
        <v>1403</v>
      </c>
      <c r="H148" s="146" t="s">
        <v>1</v>
      </c>
      <c r="M148" s="144"/>
      <c r="N148" s="148"/>
      <c r="X148" s="149"/>
      <c r="AT148" s="146" t="s">
        <v>146</v>
      </c>
      <c r="AU148" s="146" t="s">
        <v>86</v>
      </c>
      <c r="AV148" s="12" t="s">
        <v>84</v>
      </c>
      <c r="AW148" s="12" t="s">
        <v>5</v>
      </c>
      <c r="AX148" s="12" t="s">
        <v>76</v>
      </c>
      <c r="AY148" s="146" t="s">
        <v>136</v>
      </c>
    </row>
    <row r="149" spans="2:65" s="13" customFormat="1">
      <c r="B149" s="150"/>
      <c r="D149" s="145" t="s">
        <v>146</v>
      </c>
      <c r="E149" s="151" t="s">
        <v>1</v>
      </c>
      <c r="F149" s="152" t="s">
        <v>1404</v>
      </c>
      <c r="H149" s="153">
        <v>28.8</v>
      </c>
      <c r="M149" s="150"/>
      <c r="N149" s="154"/>
      <c r="X149" s="155"/>
      <c r="AT149" s="151" t="s">
        <v>146</v>
      </c>
      <c r="AU149" s="151" t="s">
        <v>86</v>
      </c>
      <c r="AV149" s="13" t="s">
        <v>86</v>
      </c>
      <c r="AW149" s="13" t="s">
        <v>5</v>
      </c>
      <c r="AX149" s="13" t="s">
        <v>76</v>
      </c>
      <c r="AY149" s="151" t="s">
        <v>136</v>
      </c>
    </row>
    <row r="150" spans="2:65" s="14" customFormat="1">
      <c r="B150" s="156"/>
      <c r="D150" s="145" t="s">
        <v>146</v>
      </c>
      <c r="E150" s="157" t="s">
        <v>1</v>
      </c>
      <c r="F150" s="158" t="s">
        <v>158</v>
      </c>
      <c r="H150" s="159">
        <v>28.8</v>
      </c>
      <c r="M150" s="156"/>
      <c r="N150" s="160"/>
      <c r="X150" s="161"/>
      <c r="AT150" s="157" t="s">
        <v>146</v>
      </c>
      <c r="AU150" s="157" t="s">
        <v>86</v>
      </c>
      <c r="AV150" s="14" t="s">
        <v>144</v>
      </c>
      <c r="AW150" s="14" t="s">
        <v>5</v>
      </c>
      <c r="AX150" s="14" t="s">
        <v>84</v>
      </c>
      <c r="AY150" s="157" t="s">
        <v>136</v>
      </c>
    </row>
    <row r="151" spans="2:65" s="1" customFormat="1" ht="37.9" customHeight="1">
      <c r="B151" s="29"/>
      <c r="C151" s="131" t="s">
        <v>190</v>
      </c>
      <c r="D151" s="131" t="s">
        <v>139</v>
      </c>
      <c r="E151" s="132" t="s">
        <v>1405</v>
      </c>
      <c r="F151" s="133" t="s">
        <v>1406</v>
      </c>
      <c r="G151" s="134" t="s">
        <v>286</v>
      </c>
      <c r="H151" s="135">
        <v>0.9</v>
      </c>
      <c r="I151" s="136">
        <v>0</v>
      </c>
      <c r="J151" s="136">
        <v>0</v>
      </c>
      <c r="K151" s="136">
        <f>ROUND(P151*H151,2)</f>
        <v>0</v>
      </c>
      <c r="L151" s="133" t="s">
        <v>1</v>
      </c>
      <c r="M151" s="29"/>
      <c r="N151" s="137" t="s">
        <v>1</v>
      </c>
      <c r="O151" s="138" t="s">
        <v>39</v>
      </c>
      <c r="P151" s="139">
        <f>I151+J151</f>
        <v>0</v>
      </c>
      <c r="Q151" s="139">
        <f>ROUND(I151*H151,2)</f>
        <v>0</v>
      </c>
      <c r="R151" s="139">
        <f>ROUND(J151*H151,2)</f>
        <v>0</v>
      </c>
      <c r="S151" s="140">
        <v>0</v>
      </c>
      <c r="T151" s="140">
        <f>S151*H151</f>
        <v>0</v>
      </c>
      <c r="U151" s="140">
        <v>0</v>
      </c>
      <c r="V151" s="140">
        <f>U151*H151</f>
        <v>0</v>
      </c>
      <c r="W151" s="140">
        <v>0</v>
      </c>
      <c r="X151" s="141">
        <f>W151*H151</f>
        <v>0</v>
      </c>
      <c r="AR151" s="142" t="s">
        <v>332</v>
      </c>
      <c r="AT151" s="142" t="s">
        <v>139</v>
      </c>
      <c r="AU151" s="142" t="s">
        <v>86</v>
      </c>
      <c r="AY151" s="17" t="s">
        <v>136</v>
      </c>
      <c r="BE151" s="143">
        <f>IF(O151="základní",K151,0)</f>
        <v>0</v>
      </c>
      <c r="BF151" s="143">
        <f>IF(O151="snížená",K151,0)</f>
        <v>0</v>
      </c>
      <c r="BG151" s="143">
        <f>IF(O151="zákl. přenesená",K151,0)</f>
        <v>0</v>
      </c>
      <c r="BH151" s="143">
        <f>IF(O151="sníž. přenesená",K151,0)</f>
        <v>0</v>
      </c>
      <c r="BI151" s="143">
        <f>IF(O151="nulová",K151,0)</f>
        <v>0</v>
      </c>
      <c r="BJ151" s="17" t="s">
        <v>84</v>
      </c>
      <c r="BK151" s="143">
        <f>ROUND(P151*H151,2)</f>
        <v>0</v>
      </c>
      <c r="BL151" s="17" t="s">
        <v>332</v>
      </c>
      <c r="BM151" s="142" t="s">
        <v>1407</v>
      </c>
    </row>
    <row r="152" spans="2:65" s="12" customFormat="1" ht="22.5">
      <c r="B152" s="144"/>
      <c r="D152" s="145" t="s">
        <v>146</v>
      </c>
      <c r="E152" s="146" t="s">
        <v>1</v>
      </c>
      <c r="F152" s="147" t="s">
        <v>1397</v>
      </c>
      <c r="H152" s="146" t="s">
        <v>1</v>
      </c>
      <c r="M152" s="144"/>
      <c r="N152" s="148"/>
      <c r="X152" s="149"/>
      <c r="AT152" s="146" t="s">
        <v>146</v>
      </c>
      <c r="AU152" s="146" t="s">
        <v>86</v>
      </c>
      <c r="AV152" s="12" t="s">
        <v>84</v>
      </c>
      <c r="AW152" s="12" t="s">
        <v>5</v>
      </c>
      <c r="AX152" s="12" t="s">
        <v>76</v>
      </c>
      <c r="AY152" s="146" t="s">
        <v>136</v>
      </c>
    </row>
    <row r="153" spans="2:65" s="12" customFormat="1">
      <c r="B153" s="144"/>
      <c r="D153" s="145" t="s">
        <v>146</v>
      </c>
      <c r="E153" s="146" t="s">
        <v>1</v>
      </c>
      <c r="F153" s="147" t="s">
        <v>1408</v>
      </c>
      <c r="H153" s="146" t="s">
        <v>1</v>
      </c>
      <c r="M153" s="144"/>
      <c r="N153" s="148"/>
      <c r="X153" s="149"/>
      <c r="AT153" s="146" t="s">
        <v>146</v>
      </c>
      <c r="AU153" s="146" t="s">
        <v>86</v>
      </c>
      <c r="AV153" s="12" t="s">
        <v>84</v>
      </c>
      <c r="AW153" s="12" t="s">
        <v>5</v>
      </c>
      <c r="AX153" s="12" t="s">
        <v>76</v>
      </c>
      <c r="AY153" s="146" t="s">
        <v>136</v>
      </c>
    </row>
    <row r="154" spans="2:65" s="13" customFormat="1">
      <c r="B154" s="150"/>
      <c r="D154" s="145" t="s">
        <v>146</v>
      </c>
      <c r="E154" s="151" t="s">
        <v>1</v>
      </c>
      <c r="F154" s="152" t="s">
        <v>1409</v>
      </c>
      <c r="H154" s="153">
        <v>0.9</v>
      </c>
      <c r="M154" s="150"/>
      <c r="N154" s="154"/>
      <c r="X154" s="155"/>
      <c r="AT154" s="151" t="s">
        <v>146</v>
      </c>
      <c r="AU154" s="151" t="s">
        <v>86</v>
      </c>
      <c r="AV154" s="13" t="s">
        <v>86</v>
      </c>
      <c r="AW154" s="13" t="s">
        <v>5</v>
      </c>
      <c r="AX154" s="13" t="s">
        <v>76</v>
      </c>
      <c r="AY154" s="151" t="s">
        <v>136</v>
      </c>
    </row>
    <row r="155" spans="2:65" s="14" customFormat="1">
      <c r="B155" s="156"/>
      <c r="D155" s="145" t="s">
        <v>146</v>
      </c>
      <c r="E155" s="157" t="s">
        <v>1</v>
      </c>
      <c r="F155" s="158" t="s">
        <v>158</v>
      </c>
      <c r="H155" s="159">
        <v>0.9</v>
      </c>
      <c r="M155" s="156"/>
      <c r="N155" s="160"/>
      <c r="X155" s="161"/>
      <c r="AT155" s="157" t="s">
        <v>146</v>
      </c>
      <c r="AU155" s="157" t="s">
        <v>86</v>
      </c>
      <c r="AV155" s="14" t="s">
        <v>144</v>
      </c>
      <c r="AW155" s="14" t="s">
        <v>5</v>
      </c>
      <c r="AX155" s="14" t="s">
        <v>84</v>
      </c>
      <c r="AY155" s="157" t="s">
        <v>136</v>
      </c>
    </row>
    <row r="156" spans="2:65" s="1" customFormat="1" ht="37.9" customHeight="1">
      <c r="B156" s="29"/>
      <c r="C156" s="131" t="s">
        <v>194</v>
      </c>
      <c r="D156" s="131" t="s">
        <v>139</v>
      </c>
      <c r="E156" s="132" t="s">
        <v>1410</v>
      </c>
      <c r="F156" s="133" t="s">
        <v>1411</v>
      </c>
      <c r="G156" s="134" t="s">
        <v>286</v>
      </c>
      <c r="H156" s="135">
        <v>9</v>
      </c>
      <c r="I156" s="136">
        <v>0</v>
      </c>
      <c r="J156" s="136">
        <v>0</v>
      </c>
      <c r="K156" s="136">
        <f>ROUND(P156*H156,2)</f>
        <v>0</v>
      </c>
      <c r="L156" s="133" t="s">
        <v>1</v>
      </c>
      <c r="M156" s="29"/>
      <c r="N156" s="137" t="s">
        <v>1</v>
      </c>
      <c r="O156" s="138" t="s">
        <v>39</v>
      </c>
      <c r="P156" s="139">
        <f>I156+J156</f>
        <v>0</v>
      </c>
      <c r="Q156" s="139">
        <f>ROUND(I156*H156,2)</f>
        <v>0</v>
      </c>
      <c r="R156" s="139">
        <f>ROUND(J156*H156,2)</f>
        <v>0</v>
      </c>
      <c r="S156" s="140">
        <v>0</v>
      </c>
      <c r="T156" s="140">
        <f>S156*H156</f>
        <v>0</v>
      </c>
      <c r="U156" s="140">
        <v>0</v>
      </c>
      <c r="V156" s="140">
        <f>U156*H156</f>
        <v>0</v>
      </c>
      <c r="W156" s="140">
        <v>0</v>
      </c>
      <c r="X156" s="141">
        <f>W156*H156</f>
        <v>0</v>
      </c>
      <c r="AR156" s="142" t="s">
        <v>332</v>
      </c>
      <c r="AT156" s="142" t="s">
        <v>139</v>
      </c>
      <c r="AU156" s="142" t="s">
        <v>86</v>
      </c>
      <c r="AY156" s="17" t="s">
        <v>136</v>
      </c>
      <c r="BE156" s="143">
        <f>IF(O156="základní",K156,0)</f>
        <v>0</v>
      </c>
      <c r="BF156" s="143">
        <f>IF(O156="snížená",K156,0)</f>
        <v>0</v>
      </c>
      <c r="BG156" s="143">
        <f>IF(O156="zákl. přenesená",K156,0)</f>
        <v>0</v>
      </c>
      <c r="BH156" s="143">
        <f>IF(O156="sníž. přenesená",K156,0)</f>
        <v>0</v>
      </c>
      <c r="BI156" s="143">
        <f>IF(O156="nulová",K156,0)</f>
        <v>0</v>
      </c>
      <c r="BJ156" s="17" t="s">
        <v>84</v>
      </c>
      <c r="BK156" s="143">
        <f>ROUND(P156*H156,2)</f>
        <v>0</v>
      </c>
      <c r="BL156" s="17" t="s">
        <v>332</v>
      </c>
      <c r="BM156" s="142" t="s">
        <v>1412</v>
      </c>
    </row>
    <row r="157" spans="2:65" s="12" customFormat="1" ht="22.5">
      <c r="B157" s="144"/>
      <c r="D157" s="145" t="s">
        <v>146</v>
      </c>
      <c r="E157" s="146" t="s">
        <v>1</v>
      </c>
      <c r="F157" s="147" t="s">
        <v>1397</v>
      </c>
      <c r="H157" s="146" t="s">
        <v>1</v>
      </c>
      <c r="M157" s="144"/>
      <c r="N157" s="148"/>
      <c r="X157" s="149"/>
      <c r="AT157" s="146" t="s">
        <v>146</v>
      </c>
      <c r="AU157" s="146" t="s">
        <v>86</v>
      </c>
      <c r="AV157" s="12" t="s">
        <v>84</v>
      </c>
      <c r="AW157" s="12" t="s">
        <v>5</v>
      </c>
      <c r="AX157" s="12" t="s">
        <v>76</v>
      </c>
      <c r="AY157" s="146" t="s">
        <v>136</v>
      </c>
    </row>
    <row r="158" spans="2:65" s="12" customFormat="1">
      <c r="B158" s="144"/>
      <c r="D158" s="145" t="s">
        <v>146</v>
      </c>
      <c r="E158" s="146" t="s">
        <v>1</v>
      </c>
      <c r="F158" s="147" t="s">
        <v>1413</v>
      </c>
      <c r="H158" s="146" t="s">
        <v>1</v>
      </c>
      <c r="M158" s="144"/>
      <c r="N158" s="148"/>
      <c r="X158" s="149"/>
      <c r="AT158" s="146" t="s">
        <v>146</v>
      </c>
      <c r="AU158" s="146" t="s">
        <v>86</v>
      </c>
      <c r="AV158" s="12" t="s">
        <v>84</v>
      </c>
      <c r="AW158" s="12" t="s">
        <v>5</v>
      </c>
      <c r="AX158" s="12" t="s">
        <v>76</v>
      </c>
      <c r="AY158" s="146" t="s">
        <v>136</v>
      </c>
    </row>
    <row r="159" spans="2:65" s="13" customFormat="1">
      <c r="B159" s="150"/>
      <c r="D159" s="145" t="s">
        <v>146</v>
      </c>
      <c r="E159" s="151" t="s">
        <v>1</v>
      </c>
      <c r="F159" s="152" t="s">
        <v>1414</v>
      </c>
      <c r="H159" s="153">
        <v>9</v>
      </c>
      <c r="M159" s="150"/>
      <c r="N159" s="154"/>
      <c r="X159" s="155"/>
      <c r="AT159" s="151" t="s">
        <v>146</v>
      </c>
      <c r="AU159" s="151" t="s">
        <v>86</v>
      </c>
      <c r="AV159" s="13" t="s">
        <v>86</v>
      </c>
      <c r="AW159" s="13" t="s">
        <v>5</v>
      </c>
      <c r="AX159" s="13" t="s">
        <v>76</v>
      </c>
      <c r="AY159" s="151" t="s">
        <v>136</v>
      </c>
    </row>
    <row r="160" spans="2:65" s="14" customFormat="1">
      <c r="B160" s="156"/>
      <c r="D160" s="145" t="s">
        <v>146</v>
      </c>
      <c r="E160" s="157" t="s">
        <v>1</v>
      </c>
      <c r="F160" s="158" t="s">
        <v>158</v>
      </c>
      <c r="H160" s="159">
        <v>9</v>
      </c>
      <c r="M160" s="156"/>
      <c r="N160" s="160"/>
      <c r="X160" s="161"/>
      <c r="AT160" s="157" t="s">
        <v>146</v>
      </c>
      <c r="AU160" s="157" t="s">
        <v>86</v>
      </c>
      <c r="AV160" s="14" t="s">
        <v>144</v>
      </c>
      <c r="AW160" s="14" t="s">
        <v>5</v>
      </c>
      <c r="AX160" s="14" t="s">
        <v>84</v>
      </c>
      <c r="AY160" s="157" t="s">
        <v>136</v>
      </c>
    </row>
    <row r="161" spans="2:65" s="1" customFormat="1" ht="37.9" customHeight="1">
      <c r="B161" s="29"/>
      <c r="C161" s="131" t="s">
        <v>306</v>
      </c>
      <c r="D161" s="131" t="s">
        <v>139</v>
      </c>
      <c r="E161" s="132" t="s">
        <v>1415</v>
      </c>
      <c r="F161" s="133" t="s">
        <v>1416</v>
      </c>
      <c r="G161" s="134" t="s">
        <v>286</v>
      </c>
      <c r="H161" s="135">
        <v>5.4</v>
      </c>
      <c r="I161" s="136">
        <v>0</v>
      </c>
      <c r="J161" s="136">
        <v>0</v>
      </c>
      <c r="K161" s="136">
        <f>ROUND(P161*H161,2)</f>
        <v>0</v>
      </c>
      <c r="L161" s="133" t="s">
        <v>1</v>
      </c>
      <c r="M161" s="29"/>
      <c r="N161" s="137" t="s">
        <v>1</v>
      </c>
      <c r="O161" s="138" t="s">
        <v>39</v>
      </c>
      <c r="P161" s="139">
        <f>I161+J161</f>
        <v>0</v>
      </c>
      <c r="Q161" s="139">
        <f>ROUND(I161*H161,2)</f>
        <v>0</v>
      </c>
      <c r="R161" s="139">
        <f>ROUND(J161*H161,2)</f>
        <v>0</v>
      </c>
      <c r="S161" s="140">
        <v>0</v>
      </c>
      <c r="T161" s="140">
        <f>S161*H161</f>
        <v>0</v>
      </c>
      <c r="U161" s="140">
        <v>0</v>
      </c>
      <c r="V161" s="140">
        <f>U161*H161</f>
        <v>0</v>
      </c>
      <c r="W161" s="140">
        <v>0</v>
      </c>
      <c r="X161" s="141">
        <f>W161*H161</f>
        <v>0</v>
      </c>
      <c r="AR161" s="142" t="s">
        <v>332</v>
      </c>
      <c r="AT161" s="142" t="s">
        <v>139</v>
      </c>
      <c r="AU161" s="142" t="s">
        <v>86</v>
      </c>
      <c r="AY161" s="17" t="s">
        <v>136</v>
      </c>
      <c r="BE161" s="143">
        <f>IF(O161="základní",K161,0)</f>
        <v>0</v>
      </c>
      <c r="BF161" s="143">
        <f>IF(O161="snížená",K161,0)</f>
        <v>0</v>
      </c>
      <c r="BG161" s="143">
        <f>IF(O161="zákl. přenesená",K161,0)</f>
        <v>0</v>
      </c>
      <c r="BH161" s="143">
        <f>IF(O161="sníž. přenesená",K161,0)</f>
        <v>0</v>
      </c>
      <c r="BI161" s="143">
        <f>IF(O161="nulová",K161,0)</f>
        <v>0</v>
      </c>
      <c r="BJ161" s="17" t="s">
        <v>84</v>
      </c>
      <c r="BK161" s="143">
        <f>ROUND(P161*H161,2)</f>
        <v>0</v>
      </c>
      <c r="BL161" s="17" t="s">
        <v>332</v>
      </c>
      <c r="BM161" s="142" t="s">
        <v>1417</v>
      </c>
    </row>
    <row r="162" spans="2:65" s="12" customFormat="1" ht="22.5">
      <c r="B162" s="144"/>
      <c r="D162" s="145" t="s">
        <v>146</v>
      </c>
      <c r="E162" s="146" t="s">
        <v>1</v>
      </c>
      <c r="F162" s="147" t="s">
        <v>1397</v>
      </c>
      <c r="H162" s="146" t="s">
        <v>1</v>
      </c>
      <c r="M162" s="144"/>
      <c r="N162" s="148"/>
      <c r="X162" s="149"/>
      <c r="AT162" s="146" t="s">
        <v>146</v>
      </c>
      <c r="AU162" s="146" t="s">
        <v>86</v>
      </c>
      <c r="AV162" s="12" t="s">
        <v>84</v>
      </c>
      <c r="AW162" s="12" t="s">
        <v>5</v>
      </c>
      <c r="AX162" s="12" t="s">
        <v>76</v>
      </c>
      <c r="AY162" s="146" t="s">
        <v>136</v>
      </c>
    </row>
    <row r="163" spans="2:65" s="12" customFormat="1">
      <c r="B163" s="144"/>
      <c r="D163" s="145" t="s">
        <v>146</v>
      </c>
      <c r="E163" s="146" t="s">
        <v>1</v>
      </c>
      <c r="F163" s="147" t="s">
        <v>1418</v>
      </c>
      <c r="H163" s="146" t="s">
        <v>1</v>
      </c>
      <c r="M163" s="144"/>
      <c r="N163" s="148"/>
      <c r="X163" s="149"/>
      <c r="AT163" s="146" t="s">
        <v>146</v>
      </c>
      <c r="AU163" s="146" t="s">
        <v>86</v>
      </c>
      <c r="AV163" s="12" t="s">
        <v>84</v>
      </c>
      <c r="AW163" s="12" t="s">
        <v>5</v>
      </c>
      <c r="AX163" s="12" t="s">
        <v>76</v>
      </c>
      <c r="AY163" s="146" t="s">
        <v>136</v>
      </c>
    </row>
    <row r="164" spans="2:65" s="13" customFormat="1">
      <c r="B164" s="150"/>
      <c r="D164" s="145" t="s">
        <v>146</v>
      </c>
      <c r="E164" s="151" t="s">
        <v>1</v>
      </c>
      <c r="F164" s="152" t="s">
        <v>1419</v>
      </c>
      <c r="H164" s="153">
        <v>5.4</v>
      </c>
      <c r="M164" s="150"/>
      <c r="N164" s="154"/>
      <c r="X164" s="155"/>
      <c r="AT164" s="151" t="s">
        <v>146</v>
      </c>
      <c r="AU164" s="151" t="s">
        <v>86</v>
      </c>
      <c r="AV164" s="13" t="s">
        <v>86</v>
      </c>
      <c r="AW164" s="13" t="s">
        <v>5</v>
      </c>
      <c r="AX164" s="13" t="s">
        <v>76</v>
      </c>
      <c r="AY164" s="151" t="s">
        <v>136</v>
      </c>
    </row>
    <row r="165" spans="2:65" s="14" customFormat="1">
      <c r="B165" s="156"/>
      <c r="D165" s="145" t="s">
        <v>146</v>
      </c>
      <c r="E165" s="157" t="s">
        <v>1</v>
      </c>
      <c r="F165" s="158" t="s">
        <v>158</v>
      </c>
      <c r="H165" s="159">
        <v>5.4</v>
      </c>
      <c r="M165" s="156"/>
      <c r="N165" s="160"/>
      <c r="X165" s="161"/>
      <c r="AT165" s="157" t="s">
        <v>146</v>
      </c>
      <c r="AU165" s="157" t="s">
        <v>86</v>
      </c>
      <c r="AV165" s="14" t="s">
        <v>144</v>
      </c>
      <c r="AW165" s="14" t="s">
        <v>5</v>
      </c>
      <c r="AX165" s="14" t="s">
        <v>84</v>
      </c>
      <c r="AY165" s="157" t="s">
        <v>136</v>
      </c>
    </row>
    <row r="166" spans="2:65" s="1" customFormat="1" ht="37.9" customHeight="1">
      <c r="B166" s="29"/>
      <c r="C166" s="131" t="s">
        <v>137</v>
      </c>
      <c r="D166" s="131" t="s">
        <v>139</v>
      </c>
      <c r="E166" s="132" t="s">
        <v>1420</v>
      </c>
      <c r="F166" s="133" t="s">
        <v>1421</v>
      </c>
      <c r="G166" s="134" t="s">
        <v>286</v>
      </c>
      <c r="H166" s="135">
        <v>3.17</v>
      </c>
      <c r="I166" s="136">
        <v>0</v>
      </c>
      <c r="J166" s="136">
        <v>0</v>
      </c>
      <c r="K166" s="136">
        <f>ROUND(P166*H166,2)</f>
        <v>0</v>
      </c>
      <c r="L166" s="133" t="s">
        <v>1</v>
      </c>
      <c r="M166" s="29"/>
      <c r="N166" s="137" t="s">
        <v>1</v>
      </c>
      <c r="O166" s="138" t="s">
        <v>39</v>
      </c>
      <c r="P166" s="139">
        <f>I166+J166</f>
        <v>0</v>
      </c>
      <c r="Q166" s="139">
        <f>ROUND(I166*H166,2)</f>
        <v>0</v>
      </c>
      <c r="R166" s="139">
        <f>ROUND(J166*H166,2)</f>
        <v>0</v>
      </c>
      <c r="S166" s="140">
        <v>0</v>
      </c>
      <c r="T166" s="140">
        <f>S166*H166</f>
        <v>0</v>
      </c>
      <c r="U166" s="140">
        <v>0</v>
      </c>
      <c r="V166" s="140">
        <f>U166*H166</f>
        <v>0</v>
      </c>
      <c r="W166" s="140">
        <v>0</v>
      </c>
      <c r="X166" s="141">
        <f>W166*H166</f>
        <v>0</v>
      </c>
      <c r="AR166" s="142" t="s">
        <v>332</v>
      </c>
      <c r="AT166" s="142" t="s">
        <v>139</v>
      </c>
      <c r="AU166" s="142" t="s">
        <v>86</v>
      </c>
      <c r="AY166" s="17" t="s">
        <v>136</v>
      </c>
      <c r="BE166" s="143">
        <f>IF(O166="základní",K166,0)</f>
        <v>0</v>
      </c>
      <c r="BF166" s="143">
        <f>IF(O166="snížená",K166,0)</f>
        <v>0</v>
      </c>
      <c r="BG166" s="143">
        <f>IF(O166="zákl. přenesená",K166,0)</f>
        <v>0</v>
      </c>
      <c r="BH166" s="143">
        <f>IF(O166="sníž. přenesená",K166,0)</f>
        <v>0</v>
      </c>
      <c r="BI166" s="143">
        <f>IF(O166="nulová",K166,0)</f>
        <v>0</v>
      </c>
      <c r="BJ166" s="17" t="s">
        <v>84</v>
      </c>
      <c r="BK166" s="143">
        <f>ROUND(P166*H166,2)</f>
        <v>0</v>
      </c>
      <c r="BL166" s="17" t="s">
        <v>332</v>
      </c>
      <c r="BM166" s="142" t="s">
        <v>1422</v>
      </c>
    </row>
    <row r="167" spans="2:65" s="12" customFormat="1" ht="22.5">
      <c r="B167" s="144"/>
      <c r="D167" s="145" t="s">
        <v>146</v>
      </c>
      <c r="E167" s="146" t="s">
        <v>1</v>
      </c>
      <c r="F167" s="147" t="s">
        <v>1397</v>
      </c>
      <c r="H167" s="146" t="s">
        <v>1</v>
      </c>
      <c r="M167" s="144"/>
      <c r="N167" s="148"/>
      <c r="X167" s="149"/>
      <c r="AT167" s="146" t="s">
        <v>146</v>
      </c>
      <c r="AU167" s="146" t="s">
        <v>86</v>
      </c>
      <c r="AV167" s="12" t="s">
        <v>84</v>
      </c>
      <c r="AW167" s="12" t="s">
        <v>5</v>
      </c>
      <c r="AX167" s="12" t="s">
        <v>76</v>
      </c>
      <c r="AY167" s="146" t="s">
        <v>136</v>
      </c>
    </row>
    <row r="168" spans="2:65" s="12" customFormat="1">
      <c r="B168" s="144"/>
      <c r="D168" s="145" t="s">
        <v>146</v>
      </c>
      <c r="E168" s="146" t="s">
        <v>1</v>
      </c>
      <c r="F168" s="147" t="s">
        <v>1423</v>
      </c>
      <c r="H168" s="146" t="s">
        <v>1</v>
      </c>
      <c r="M168" s="144"/>
      <c r="N168" s="148"/>
      <c r="X168" s="149"/>
      <c r="AT168" s="146" t="s">
        <v>146</v>
      </c>
      <c r="AU168" s="146" t="s">
        <v>86</v>
      </c>
      <c r="AV168" s="12" t="s">
        <v>84</v>
      </c>
      <c r="AW168" s="12" t="s">
        <v>5</v>
      </c>
      <c r="AX168" s="12" t="s">
        <v>76</v>
      </c>
      <c r="AY168" s="146" t="s">
        <v>136</v>
      </c>
    </row>
    <row r="169" spans="2:65" s="13" customFormat="1">
      <c r="B169" s="150"/>
      <c r="D169" s="145" t="s">
        <v>146</v>
      </c>
      <c r="E169" s="151" t="s">
        <v>1</v>
      </c>
      <c r="F169" s="152" t="s">
        <v>1424</v>
      </c>
      <c r="H169" s="153">
        <v>3.17</v>
      </c>
      <c r="M169" s="150"/>
      <c r="N169" s="154"/>
      <c r="X169" s="155"/>
      <c r="AT169" s="151" t="s">
        <v>146</v>
      </c>
      <c r="AU169" s="151" t="s">
        <v>86</v>
      </c>
      <c r="AV169" s="13" t="s">
        <v>86</v>
      </c>
      <c r="AW169" s="13" t="s">
        <v>5</v>
      </c>
      <c r="AX169" s="13" t="s">
        <v>76</v>
      </c>
      <c r="AY169" s="151" t="s">
        <v>136</v>
      </c>
    </row>
    <row r="170" spans="2:65" s="14" customFormat="1">
      <c r="B170" s="156"/>
      <c r="D170" s="145" t="s">
        <v>146</v>
      </c>
      <c r="E170" s="157" t="s">
        <v>1</v>
      </c>
      <c r="F170" s="158" t="s">
        <v>158</v>
      </c>
      <c r="H170" s="159">
        <v>3.17</v>
      </c>
      <c r="M170" s="156"/>
      <c r="N170" s="160"/>
      <c r="X170" s="161"/>
      <c r="AT170" s="157" t="s">
        <v>146</v>
      </c>
      <c r="AU170" s="157" t="s">
        <v>86</v>
      </c>
      <c r="AV170" s="14" t="s">
        <v>144</v>
      </c>
      <c r="AW170" s="14" t="s">
        <v>5</v>
      </c>
      <c r="AX170" s="14" t="s">
        <v>84</v>
      </c>
      <c r="AY170" s="157" t="s">
        <v>136</v>
      </c>
    </row>
    <row r="171" spans="2:65" s="1" customFormat="1" ht="33" customHeight="1">
      <c r="B171" s="29"/>
      <c r="C171" s="131" t="s">
        <v>315</v>
      </c>
      <c r="D171" s="131" t="s">
        <v>139</v>
      </c>
      <c r="E171" s="132" t="s">
        <v>561</v>
      </c>
      <c r="F171" s="133" t="s">
        <v>562</v>
      </c>
      <c r="G171" s="134" t="s">
        <v>502</v>
      </c>
      <c r="H171" s="135">
        <v>836.26499999999999</v>
      </c>
      <c r="I171" s="136">
        <v>0</v>
      </c>
      <c r="J171" s="136">
        <v>0</v>
      </c>
      <c r="K171" s="136">
        <f>ROUND(P171*H171,2)</f>
        <v>0</v>
      </c>
      <c r="L171" s="133" t="s">
        <v>143</v>
      </c>
      <c r="M171" s="29"/>
      <c r="N171" s="137" t="s">
        <v>1</v>
      </c>
      <c r="O171" s="138" t="s">
        <v>39</v>
      </c>
      <c r="P171" s="139">
        <f>I171+J171</f>
        <v>0</v>
      </c>
      <c r="Q171" s="139">
        <f>ROUND(I171*H171,2)</f>
        <v>0</v>
      </c>
      <c r="R171" s="139">
        <f>ROUND(J171*H171,2)</f>
        <v>0</v>
      </c>
      <c r="S171" s="140">
        <v>0</v>
      </c>
      <c r="T171" s="140">
        <f>S171*H171</f>
        <v>0</v>
      </c>
      <c r="U171" s="140">
        <v>0</v>
      </c>
      <c r="V171" s="140">
        <f>U171*H171</f>
        <v>0</v>
      </c>
      <c r="W171" s="140">
        <v>0</v>
      </c>
      <c r="X171" s="141">
        <f>W171*H171</f>
        <v>0</v>
      </c>
      <c r="AR171" s="142" t="s">
        <v>332</v>
      </c>
      <c r="AT171" s="142" t="s">
        <v>139</v>
      </c>
      <c r="AU171" s="142" t="s">
        <v>86</v>
      </c>
      <c r="AY171" s="17" t="s">
        <v>136</v>
      </c>
      <c r="BE171" s="143">
        <f>IF(O171="základní",K171,0)</f>
        <v>0</v>
      </c>
      <c r="BF171" s="143">
        <f>IF(O171="snížená",K171,0)</f>
        <v>0</v>
      </c>
      <c r="BG171" s="143">
        <f>IF(O171="zákl. přenesená",K171,0)</f>
        <v>0</v>
      </c>
      <c r="BH171" s="143">
        <f>IF(O171="sníž. přenesená",K171,0)</f>
        <v>0</v>
      </c>
      <c r="BI171" s="143">
        <f>IF(O171="nulová",K171,0)</f>
        <v>0</v>
      </c>
      <c r="BJ171" s="17" t="s">
        <v>84</v>
      </c>
      <c r="BK171" s="143">
        <f>ROUND(P171*H171,2)</f>
        <v>0</v>
      </c>
      <c r="BL171" s="17" t="s">
        <v>332</v>
      </c>
      <c r="BM171" s="142" t="s">
        <v>1425</v>
      </c>
    </row>
    <row r="172" spans="2:65" s="11" customFormat="1" ht="22.9" customHeight="1">
      <c r="B172" s="119"/>
      <c r="D172" s="120" t="s">
        <v>75</v>
      </c>
      <c r="E172" s="129" t="s">
        <v>1426</v>
      </c>
      <c r="F172" s="129" t="s">
        <v>1427</v>
      </c>
      <c r="K172" s="130">
        <f>BK172</f>
        <v>0</v>
      </c>
      <c r="M172" s="119"/>
      <c r="N172" s="123"/>
      <c r="Q172" s="124">
        <f>SUM(Q173:Q215)</f>
        <v>0</v>
      </c>
      <c r="R172" s="124">
        <f>SUM(R173:R215)</f>
        <v>0</v>
      </c>
      <c r="T172" s="125">
        <f>SUM(T173:T215)</f>
        <v>271.01433999999995</v>
      </c>
      <c r="V172" s="125">
        <f>SUM(V173:V215)</f>
        <v>4.3084600000000001E-2</v>
      </c>
      <c r="X172" s="126">
        <f>SUM(X173:X215)</f>
        <v>0</v>
      </c>
      <c r="AR172" s="120" t="s">
        <v>86</v>
      </c>
      <c r="AT172" s="127" t="s">
        <v>75</v>
      </c>
      <c r="AU172" s="127" t="s">
        <v>84</v>
      </c>
      <c r="AY172" s="120" t="s">
        <v>136</v>
      </c>
      <c r="BK172" s="128">
        <f>SUM(BK173:BK215)</f>
        <v>0</v>
      </c>
    </row>
    <row r="173" spans="2:65" s="1" customFormat="1" ht="24.2" customHeight="1">
      <c r="B173" s="29"/>
      <c r="C173" s="131" t="s">
        <v>329</v>
      </c>
      <c r="D173" s="131" t="s">
        <v>139</v>
      </c>
      <c r="E173" s="132" t="s">
        <v>1428</v>
      </c>
      <c r="F173" s="133" t="s">
        <v>1429</v>
      </c>
      <c r="G173" s="134" t="s">
        <v>142</v>
      </c>
      <c r="H173" s="135">
        <v>12.96</v>
      </c>
      <c r="I173" s="136">
        <v>0</v>
      </c>
      <c r="J173" s="136">
        <v>0</v>
      </c>
      <c r="K173" s="136">
        <f>ROUND(P173*H173,2)</f>
        <v>0</v>
      </c>
      <c r="L173" s="133" t="s">
        <v>143</v>
      </c>
      <c r="M173" s="29"/>
      <c r="N173" s="137" t="s">
        <v>1</v>
      </c>
      <c r="O173" s="138" t="s">
        <v>39</v>
      </c>
      <c r="P173" s="139">
        <f>I173+J173</f>
        <v>0</v>
      </c>
      <c r="Q173" s="139">
        <f>ROUND(I173*H173,2)</f>
        <v>0</v>
      </c>
      <c r="R173" s="139">
        <f>ROUND(J173*H173,2)</f>
        <v>0</v>
      </c>
      <c r="S173" s="140">
        <v>1.5589999999999999</v>
      </c>
      <c r="T173" s="140">
        <f>S173*H173</f>
        <v>20.204640000000001</v>
      </c>
      <c r="U173" s="140">
        <v>2.5999999999999998E-4</v>
      </c>
      <c r="V173" s="140">
        <f>U173*H173</f>
        <v>3.3695999999999999E-3</v>
      </c>
      <c r="W173" s="140">
        <v>0</v>
      </c>
      <c r="X173" s="141">
        <f>W173*H173</f>
        <v>0</v>
      </c>
      <c r="AR173" s="142" t="s">
        <v>332</v>
      </c>
      <c r="AT173" s="142" t="s">
        <v>139</v>
      </c>
      <c r="AU173" s="142" t="s">
        <v>86</v>
      </c>
      <c r="AY173" s="17" t="s">
        <v>136</v>
      </c>
      <c r="BE173" s="143">
        <f>IF(O173="základní",K173,0)</f>
        <v>0</v>
      </c>
      <c r="BF173" s="143">
        <f>IF(O173="snížená",K173,0)</f>
        <v>0</v>
      </c>
      <c r="BG173" s="143">
        <f>IF(O173="zákl. přenesená",K173,0)</f>
        <v>0</v>
      </c>
      <c r="BH173" s="143">
        <f>IF(O173="sníž. přenesená",K173,0)</f>
        <v>0</v>
      </c>
      <c r="BI173" s="143">
        <f>IF(O173="nulová",K173,0)</f>
        <v>0</v>
      </c>
      <c r="BJ173" s="17" t="s">
        <v>84</v>
      </c>
      <c r="BK173" s="143">
        <f>ROUND(P173*H173,2)</f>
        <v>0</v>
      </c>
      <c r="BL173" s="17" t="s">
        <v>332</v>
      </c>
      <c r="BM173" s="142" t="s">
        <v>1430</v>
      </c>
    </row>
    <row r="174" spans="2:65" s="12" customFormat="1">
      <c r="B174" s="144"/>
      <c r="D174" s="145" t="s">
        <v>146</v>
      </c>
      <c r="E174" s="146" t="s">
        <v>1</v>
      </c>
      <c r="F174" s="147" t="s">
        <v>1431</v>
      </c>
      <c r="H174" s="146" t="s">
        <v>1</v>
      </c>
      <c r="M174" s="144"/>
      <c r="N174" s="148"/>
      <c r="X174" s="149"/>
      <c r="AT174" s="146" t="s">
        <v>146</v>
      </c>
      <c r="AU174" s="146" t="s">
        <v>86</v>
      </c>
      <c r="AV174" s="12" t="s">
        <v>84</v>
      </c>
      <c r="AW174" s="12" t="s">
        <v>5</v>
      </c>
      <c r="AX174" s="12" t="s">
        <v>76</v>
      </c>
      <c r="AY174" s="146" t="s">
        <v>136</v>
      </c>
    </row>
    <row r="175" spans="2:65" s="13" customFormat="1">
      <c r="B175" s="150"/>
      <c r="D175" s="145" t="s">
        <v>146</v>
      </c>
      <c r="E175" s="151" t="s">
        <v>1</v>
      </c>
      <c r="F175" s="152" t="s">
        <v>1432</v>
      </c>
      <c r="H175" s="153">
        <v>12.96</v>
      </c>
      <c r="M175" s="150"/>
      <c r="N175" s="154"/>
      <c r="X175" s="155"/>
      <c r="AT175" s="151" t="s">
        <v>146</v>
      </c>
      <c r="AU175" s="151" t="s">
        <v>86</v>
      </c>
      <c r="AV175" s="13" t="s">
        <v>86</v>
      </c>
      <c r="AW175" s="13" t="s">
        <v>5</v>
      </c>
      <c r="AX175" s="13" t="s">
        <v>76</v>
      </c>
      <c r="AY175" s="151" t="s">
        <v>136</v>
      </c>
    </row>
    <row r="176" spans="2:65" s="14" customFormat="1">
      <c r="B176" s="156"/>
      <c r="D176" s="145" t="s">
        <v>146</v>
      </c>
      <c r="E176" s="157" t="s">
        <v>1</v>
      </c>
      <c r="F176" s="158" t="s">
        <v>158</v>
      </c>
      <c r="H176" s="159">
        <v>12.96</v>
      </c>
      <c r="M176" s="156"/>
      <c r="N176" s="160"/>
      <c r="X176" s="161"/>
      <c r="AT176" s="157" t="s">
        <v>146</v>
      </c>
      <c r="AU176" s="157" t="s">
        <v>86</v>
      </c>
      <c r="AV176" s="14" t="s">
        <v>144</v>
      </c>
      <c r="AW176" s="14" t="s">
        <v>5</v>
      </c>
      <c r="AX176" s="14" t="s">
        <v>84</v>
      </c>
      <c r="AY176" s="157" t="s">
        <v>136</v>
      </c>
    </row>
    <row r="177" spans="2:65" s="1" customFormat="1" ht="66.75" customHeight="1">
      <c r="B177" s="29"/>
      <c r="C177" s="181" t="s">
        <v>9</v>
      </c>
      <c r="D177" s="181" t="s">
        <v>494</v>
      </c>
      <c r="E177" s="182" t="s">
        <v>1433</v>
      </c>
      <c r="F177" s="183" t="s">
        <v>1434</v>
      </c>
      <c r="G177" s="184" t="s">
        <v>352</v>
      </c>
      <c r="H177" s="185">
        <v>8</v>
      </c>
      <c r="I177" s="186">
        <v>0</v>
      </c>
      <c r="J177" s="187"/>
      <c r="K177" s="186">
        <f>ROUND(P177*H177,2)</f>
        <v>0</v>
      </c>
      <c r="L177" s="183" t="s">
        <v>1</v>
      </c>
      <c r="M177" s="188"/>
      <c r="N177" s="189" t="s">
        <v>1</v>
      </c>
      <c r="O177" s="138" t="s">
        <v>39</v>
      </c>
      <c r="P177" s="139">
        <f>I177+J177</f>
        <v>0</v>
      </c>
      <c r="Q177" s="139">
        <f>ROUND(I177*H177,2)</f>
        <v>0</v>
      </c>
      <c r="R177" s="139">
        <f>ROUND(J177*H177,2)</f>
        <v>0</v>
      </c>
      <c r="S177" s="140">
        <v>0</v>
      </c>
      <c r="T177" s="140">
        <f>S177*H177</f>
        <v>0</v>
      </c>
      <c r="U177" s="140">
        <v>0</v>
      </c>
      <c r="V177" s="140">
        <f>U177*H177</f>
        <v>0</v>
      </c>
      <c r="W177" s="140">
        <v>0</v>
      </c>
      <c r="X177" s="141">
        <f>W177*H177</f>
        <v>0</v>
      </c>
      <c r="AR177" s="142" t="s">
        <v>497</v>
      </c>
      <c r="AT177" s="142" t="s">
        <v>494</v>
      </c>
      <c r="AU177" s="142" t="s">
        <v>86</v>
      </c>
      <c r="AY177" s="17" t="s">
        <v>136</v>
      </c>
      <c r="BE177" s="143">
        <f>IF(O177="základní",K177,0)</f>
        <v>0</v>
      </c>
      <c r="BF177" s="143">
        <f>IF(O177="snížená",K177,0)</f>
        <v>0</v>
      </c>
      <c r="BG177" s="143">
        <f>IF(O177="zákl. přenesená",K177,0)</f>
        <v>0</v>
      </c>
      <c r="BH177" s="143">
        <f>IF(O177="sníž. přenesená",K177,0)</f>
        <v>0</v>
      </c>
      <c r="BI177" s="143">
        <f>IF(O177="nulová",K177,0)</f>
        <v>0</v>
      </c>
      <c r="BJ177" s="17" t="s">
        <v>84</v>
      </c>
      <c r="BK177" s="143">
        <f>ROUND(P177*H177,2)</f>
        <v>0</v>
      </c>
      <c r="BL177" s="17" t="s">
        <v>332</v>
      </c>
      <c r="BM177" s="142" t="s">
        <v>1435</v>
      </c>
    </row>
    <row r="178" spans="2:65" s="12" customFormat="1" ht="22.5">
      <c r="B178" s="144"/>
      <c r="D178" s="145" t="s">
        <v>146</v>
      </c>
      <c r="E178" s="146" t="s">
        <v>1</v>
      </c>
      <c r="F178" s="147" t="s">
        <v>1436</v>
      </c>
      <c r="H178" s="146" t="s">
        <v>1</v>
      </c>
      <c r="M178" s="144"/>
      <c r="N178" s="148"/>
      <c r="X178" s="149"/>
      <c r="AT178" s="146" t="s">
        <v>146</v>
      </c>
      <c r="AU178" s="146" t="s">
        <v>86</v>
      </c>
      <c r="AV178" s="12" t="s">
        <v>84</v>
      </c>
      <c r="AW178" s="12" t="s">
        <v>5</v>
      </c>
      <c r="AX178" s="12" t="s">
        <v>76</v>
      </c>
      <c r="AY178" s="146" t="s">
        <v>136</v>
      </c>
    </row>
    <row r="179" spans="2:65" s="13" customFormat="1">
      <c r="B179" s="150"/>
      <c r="D179" s="145" t="s">
        <v>146</v>
      </c>
      <c r="E179" s="151" t="s">
        <v>1</v>
      </c>
      <c r="F179" s="152" t="s">
        <v>306</v>
      </c>
      <c r="H179" s="153">
        <v>8</v>
      </c>
      <c r="M179" s="150"/>
      <c r="N179" s="154"/>
      <c r="X179" s="155"/>
      <c r="AT179" s="151" t="s">
        <v>146</v>
      </c>
      <c r="AU179" s="151" t="s">
        <v>86</v>
      </c>
      <c r="AV179" s="13" t="s">
        <v>86</v>
      </c>
      <c r="AW179" s="13" t="s">
        <v>5</v>
      </c>
      <c r="AX179" s="13" t="s">
        <v>76</v>
      </c>
      <c r="AY179" s="151" t="s">
        <v>136</v>
      </c>
    </row>
    <row r="180" spans="2:65" s="14" customFormat="1">
      <c r="B180" s="156"/>
      <c r="D180" s="145" t="s">
        <v>146</v>
      </c>
      <c r="E180" s="157" t="s">
        <v>1</v>
      </c>
      <c r="F180" s="158" t="s">
        <v>158</v>
      </c>
      <c r="H180" s="159">
        <v>8</v>
      </c>
      <c r="M180" s="156"/>
      <c r="N180" s="160"/>
      <c r="X180" s="161"/>
      <c r="AT180" s="157" t="s">
        <v>146</v>
      </c>
      <c r="AU180" s="157" t="s">
        <v>86</v>
      </c>
      <c r="AV180" s="14" t="s">
        <v>144</v>
      </c>
      <c r="AW180" s="14" t="s">
        <v>5</v>
      </c>
      <c r="AX180" s="14" t="s">
        <v>84</v>
      </c>
      <c r="AY180" s="157" t="s">
        <v>136</v>
      </c>
    </row>
    <row r="181" spans="2:65" s="1" customFormat="1" ht="24.2" customHeight="1">
      <c r="B181" s="29"/>
      <c r="C181" s="131" t="s">
        <v>340</v>
      </c>
      <c r="D181" s="131" t="s">
        <v>139</v>
      </c>
      <c r="E181" s="132" t="s">
        <v>1437</v>
      </c>
      <c r="F181" s="133" t="s">
        <v>1438</v>
      </c>
      <c r="G181" s="134" t="s">
        <v>142</v>
      </c>
      <c r="H181" s="135">
        <v>147.41999999999999</v>
      </c>
      <c r="I181" s="136">
        <v>0</v>
      </c>
      <c r="J181" s="136">
        <v>0</v>
      </c>
      <c r="K181" s="136">
        <f>ROUND(P181*H181,2)</f>
        <v>0</v>
      </c>
      <c r="L181" s="133" t="s">
        <v>143</v>
      </c>
      <c r="M181" s="29"/>
      <c r="N181" s="137" t="s">
        <v>1</v>
      </c>
      <c r="O181" s="138" t="s">
        <v>39</v>
      </c>
      <c r="P181" s="139">
        <f>I181+J181</f>
        <v>0</v>
      </c>
      <c r="Q181" s="139">
        <f>ROUND(I181*H181,2)</f>
        <v>0</v>
      </c>
      <c r="R181" s="139">
        <f>ROUND(J181*H181,2)</f>
        <v>0</v>
      </c>
      <c r="S181" s="140">
        <v>1.585</v>
      </c>
      <c r="T181" s="140">
        <f>S181*H181</f>
        <v>233.66069999999996</v>
      </c>
      <c r="U181" s="140">
        <v>2.5000000000000001E-4</v>
      </c>
      <c r="V181" s="140">
        <f>U181*H181</f>
        <v>3.6854999999999999E-2</v>
      </c>
      <c r="W181" s="140">
        <v>0</v>
      </c>
      <c r="X181" s="141">
        <f>W181*H181</f>
        <v>0</v>
      </c>
      <c r="AR181" s="142" t="s">
        <v>332</v>
      </c>
      <c r="AT181" s="142" t="s">
        <v>139</v>
      </c>
      <c r="AU181" s="142" t="s">
        <v>86</v>
      </c>
      <c r="AY181" s="17" t="s">
        <v>136</v>
      </c>
      <c r="BE181" s="143">
        <f>IF(O181="základní",K181,0)</f>
        <v>0</v>
      </c>
      <c r="BF181" s="143">
        <f>IF(O181="snížená",K181,0)</f>
        <v>0</v>
      </c>
      <c r="BG181" s="143">
        <f>IF(O181="zákl. přenesená",K181,0)</f>
        <v>0</v>
      </c>
      <c r="BH181" s="143">
        <f>IF(O181="sníž. přenesená",K181,0)</f>
        <v>0</v>
      </c>
      <c r="BI181" s="143">
        <f>IF(O181="nulová",K181,0)</f>
        <v>0</v>
      </c>
      <c r="BJ181" s="17" t="s">
        <v>84</v>
      </c>
      <c r="BK181" s="143">
        <f>ROUND(P181*H181,2)</f>
        <v>0</v>
      </c>
      <c r="BL181" s="17" t="s">
        <v>332</v>
      </c>
      <c r="BM181" s="142" t="s">
        <v>1439</v>
      </c>
    </row>
    <row r="182" spans="2:65" s="12" customFormat="1">
      <c r="B182" s="144"/>
      <c r="D182" s="145" t="s">
        <v>146</v>
      </c>
      <c r="E182" s="146" t="s">
        <v>1</v>
      </c>
      <c r="F182" s="147" t="s">
        <v>1440</v>
      </c>
      <c r="H182" s="146" t="s">
        <v>1</v>
      </c>
      <c r="M182" s="144"/>
      <c r="N182" s="148"/>
      <c r="X182" s="149"/>
      <c r="AT182" s="146" t="s">
        <v>146</v>
      </c>
      <c r="AU182" s="146" t="s">
        <v>86</v>
      </c>
      <c r="AV182" s="12" t="s">
        <v>84</v>
      </c>
      <c r="AW182" s="12" t="s">
        <v>5</v>
      </c>
      <c r="AX182" s="12" t="s">
        <v>76</v>
      </c>
      <c r="AY182" s="146" t="s">
        <v>136</v>
      </c>
    </row>
    <row r="183" spans="2:65" s="13" customFormat="1">
      <c r="B183" s="150"/>
      <c r="D183" s="145" t="s">
        <v>146</v>
      </c>
      <c r="E183" s="151" t="s">
        <v>1</v>
      </c>
      <c r="F183" s="152" t="s">
        <v>1441</v>
      </c>
      <c r="H183" s="153">
        <v>116.64</v>
      </c>
      <c r="M183" s="150"/>
      <c r="N183" s="154"/>
      <c r="X183" s="155"/>
      <c r="AT183" s="151" t="s">
        <v>146</v>
      </c>
      <c r="AU183" s="151" t="s">
        <v>86</v>
      </c>
      <c r="AV183" s="13" t="s">
        <v>86</v>
      </c>
      <c r="AW183" s="13" t="s">
        <v>5</v>
      </c>
      <c r="AX183" s="13" t="s">
        <v>76</v>
      </c>
      <c r="AY183" s="151" t="s">
        <v>136</v>
      </c>
    </row>
    <row r="184" spans="2:65" s="12" customFormat="1">
      <c r="B184" s="144"/>
      <c r="D184" s="145" t="s">
        <v>146</v>
      </c>
      <c r="E184" s="146" t="s">
        <v>1</v>
      </c>
      <c r="F184" s="147" t="s">
        <v>1442</v>
      </c>
      <c r="H184" s="146" t="s">
        <v>1</v>
      </c>
      <c r="M184" s="144"/>
      <c r="N184" s="148"/>
      <c r="X184" s="149"/>
      <c r="AT184" s="146" t="s">
        <v>146</v>
      </c>
      <c r="AU184" s="146" t="s">
        <v>86</v>
      </c>
      <c r="AV184" s="12" t="s">
        <v>84</v>
      </c>
      <c r="AW184" s="12" t="s">
        <v>5</v>
      </c>
      <c r="AX184" s="12" t="s">
        <v>76</v>
      </c>
      <c r="AY184" s="146" t="s">
        <v>136</v>
      </c>
    </row>
    <row r="185" spans="2:65" s="13" customFormat="1">
      <c r="B185" s="150"/>
      <c r="D185" s="145" t="s">
        <v>146</v>
      </c>
      <c r="E185" s="151" t="s">
        <v>1</v>
      </c>
      <c r="F185" s="152" t="s">
        <v>1443</v>
      </c>
      <c r="H185" s="153">
        <v>19.440000000000001</v>
      </c>
      <c r="M185" s="150"/>
      <c r="N185" s="154"/>
      <c r="X185" s="155"/>
      <c r="AT185" s="151" t="s">
        <v>146</v>
      </c>
      <c r="AU185" s="151" t="s">
        <v>86</v>
      </c>
      <c r="AV185" s="13" t="s">
        <v>86</v>
      </c>
      <c r="AW185" s="13" t="s">
        <v>5</v>
      </c>
      <c r="AX185" s="13" t="s">
        <v>76</v>
      </c>
      <c r="AY185" s="151" t="s">
        <v>136</v>
      </c>
    </row>
    <row r="186" spans="2:65" s="12" customFormat="1">
      <c r="B186" s="144"/>
      <c r="D186" s="145" t="s">
        <v>146</v>
      </c>
      <c r="E186" s="146" t="s">
        <v>1</v>
      </c>
      <c r="F186" s="147" t="s">
        <v>1444</v>
      </c>
      <c r="H186" s="146" t="s">
        <v>1</v>
      </c>
      <c r="M186" s="144"/>
      <c r="N186" s="148"/>
      <c r="X186" s="149"/>
      <c r="AT186" s="146" t="s">
        <v>146</v>
      </c>
      <c r="AU186" s="146" t="s">
        <v>86</v>
      </c>
      <c r="AV186" s="12" t="s">
        <v>84</v>
      </c>
      <c r="AW186" s="12" t="s">
        <v>5</v>
      </c>
      <c r="AX186" s="12" t="s">
        <v>76</v>
      </c>
      <c r="AY186" s="146" t="s">
        <v>136</v>
      </c>
    </row>
    <row r="187" spans="2:65" s="13" customFormat="1">
      <c r="B187" s="150"/>
      <c r="D187" s="145" t="s">
        <v>146</v>
      </c>
      <c r="E187" s="151" t="s">
        <v>1</v>
      </c>
      <c r="F187" s="152" t="s">
        <v>167</v>
      </c>
      <c r="H187" s="153">
        <v>11.34</v>
      </c>
      <c r="M187" s="150"/>
      <c r="N187" s="154"/>
      <c r="X187" s="155"/>
      <c r="AT187" s="151" t="s">
        <v>146</v>
      </c>
      <c r="AU187" s="151" t="s">
        <v>86</v>
      </c>
      <c r="AV187" s="13" t="s">
        <v>86</v>
      </c>
      <c r="AW187" s="13" t="s">
        <v>5</v>
      </c>
      <c r="AX187" s="13" t="s">
        <v>76</v>
      </c>
      <c r="AY187" s="151" t="s">
        <v>136</v>
      </c>
    </row>
    <row r="188" spans="2:65" s="14" customFormat="1">
      <c r="B188" s="156"/>
      <c r="D188" s="145" t="s">
        <v>146</v>
      </c>
      <c r="E188" s="157" t="s">
        <v>1</v>
      </c>
      <c r="F188" s="158" t="s">
        <v>158</v>
      </c>
      <c r="H188" s="159">
        <v>147.41999999999999</v>
      </c>
      <c r="M188" s="156"/>
      <c r="N188" s="160"/>
      <c r="X188" s="161"/>
      <c r="AT188" s="157" t="s">
        <v>146</v>
      </c>
      <c r="AU188" s="157" t="s">
        <v>86</v>
      </c>
      <c r="AV188" s="14" t="s">
        <v>144</v>
      </c>
      <c r="AW188" s="14" t="s">
        <v>5</v>
      </c>
      <c r="AX188" s="14" t="s">
        <v>84</v>
      </c>
      <c r="AY188" s="157" t="s">
        <v>136</v>
      </c>
    </row>
    <row r="189" spans="2:65" s="1" customFormat="1" ht="55.5" customHeight="1">
      <c r="B189" s="29"/>
      <c r="C189" s="181" t="s">
        <v>344</v>
      </c>
      <c r="D189" s="181" t="s">
        <v>494</v>
      </c>
      <c r="E189" s="182" t="s">
        <v>1445</v>
      </c>
      <c r="F189" s="183" t="s">
        <v>1446</v>
      </c>
      <c r="G189" s="184" t="s">
        <v>352</v>
      </c>
      <c r="H189" s="185">
        <v>36</v>
      </c>
      <c r="I189" s="186">
        <v>0</v>
      </c>
      <c r="J189" s="187"/>
      <c r="K189" s="186">
        <f>ROUND(P189*H189,2)</f>
        <v>0</v>
      </c>
      <c r="L189" s="183" t="s">
        <v>1</v>
      </c>
      <c r="M189" s="188"/>
      <c r="N189" s="189" t="s">
        <v>1</v>
      </c>
      <c r="O189" s="138" t="s">
        <v>39</v>
      </c>
      <c r="P189" s="139">
        <f>I189+J189</f>
        <v>0</v>
      </c>
      <c r="Q189" s="139">
        <f>ROUND(I189*H189,2)</f>
        <v>0</v>
      </c>
      <c r="R189" s="139">
        <f>ROUND(J189*H189,2)</f>
        <v>0</v>
      </c>
      <c r="S189" s="140">
        <v>0</v>
      </c>
      <c r="T189" s="140">
        <f>S189*H189</f>
        <v>0</v>
      </c>
      <c r="U189" s="140">
        <v>0</v>
      </c>
      <c r="V189" s="140">
        <f>U189*H189</f>
        <v>0</v>
      </c>
      <c r="W189" s="140">
        <v>0</v>
      </c>
      <c r="X189" s="141">
        <f>W189*H189</f>
        <v>0</v>
      </c>
      <c r="AR189" s="142" t="s">
        <v>497</v>
      </c>
      <c r="AT189" s="142" t="s">
        <v>494</v>
      </c>
      <c r="AU189" s="142" t="s">
        <v>86</v>
      </c>
      <c r="AY189" s="17" t="s">
        <v>136</v>
      </c>
      <c r="BE189" s="143">
        <f>IF(O189="základní",K189,0)</f>
        <v>0</v>
      </c>
      <c r="BF189" s="143">
        <f>IF(O189="snížená",K189,0)</f>
        <v>0</v>
      </c>
      <c r="BG189" s="143">
        <f>IF(O189="zákl. přenesená",K189,0)</f>
        <v>0</v>
      </c>
      <c r="BH189" s="143">
        <f>IF(O189="sníž. přenesená",K189,0)</f>
        <v>0</v>
      </c>
      <c r="BI189" s="143">
        <f>IF(O189="nulová",K189,0)</f>
        <v>0</v>
      </c>
      <c r="BJ189" s="17" t="s">
        <v>84</v>
      </c>
      <c r="BK189" s="143">
        <f>ROUND(P189*H189,2)</f>
        <v>0</v>
      </c>
      <c r="BL189" s="17" t="s">
        <v>332</v>
      </c>
      <c r="BM189" s="142" t="s">
        <v>1447</v>
      </c>
    </row>
    <row r="190" spans="2:65" s="12" customFormat="1" ht="22.5">
      <c r="B190" s="144"/>
      <c r="D190" s="145" t="s">
        <v>146</v>
      </c>
      <c r="E190" s="146" t="s">
        <v>1</v>
      </c>
      <c r="F190" s="147" t="s">
        <v>1436</v>
      </c>
      <c r="H190" s="146" t="s">
        <v>1</v>
      </c>
      <c r="M190" s="144"/>
      <c r="N190" s="148"/>
      <c r="X190" s="149"/>
      <c r="AT190" s="146" t="s">
        <v>146</v>
      </c>
      <c r="AU190" s="146" t="s">
        <v>86</v>
      </c>
      <c r="AV190" s="12" t="s">
        <v>84</v>
      </c>
      <c r="AW190" s="12" t="s">
        <v>5</v>
      </c>
      <c r="AX190" s="12" t="s">
        <v>76</v>
      </c>
      <c r="AY190" s="146" t="s">
        <v>136</v>
      </c>
    </row>
    <row r="191" spans="2:65" s="13" customFormat="1">
      <c r="B191" s="150"/>
      <c r="D191" s="145" t="s">
        <v>146</v>
      </c>
      <c r="E191" s="151" t="s">
        <v>1</v>
      </c>
      <c r="F191" s="152" t="s">
        <v>935</v>
      </c>
      <c r="H191" s="153">
        <v>36</v>
      </c>
      <c r="M191" s="150"/>
      <c r="N191" s="154"/>
      <c r="X191" s="155"/>
      <c r="AT191" s="151" t="s">
        <v>146</v>
      </c>
      <c r="AU191" s="151" t="s">
        <v>86</v>
      </c>
      <c r="AV191" s="13" t="s">
        <v>86</v>
      </c>
      <c r="AW191" s="13" t="s">
        <v>5</v>
      </c>
      <c r="AX191" s="13" t="s">
        <v>76</v>
      </c>
      <c r="AY191" s="151" t="s">
        <v>136</v>
      </c>
    </row>
    <row r="192" spans="2:65" s="14" customFormat="1">
      <c r="B192" s="156"/>
      <c r="D192" s="145" t="s">
        <v>146</v>
      </c>
      <c r="E192" s="157" t="s">
        <v>1</v>
      </c>
      <c r="F192" s="158" t="s">
        <v>158</v>
      </c>
      <c r="H192" s="159">
        <v>36</v>
      </c>
      <c r="M192" s="156"/>
      <c r="N192" s="160"/>
      <c r="X192" s="161"/>
      <c r="AT192" s="157" t="s">
        <v>146</v>
      </c>
      <c r="AU192" s="157" t="s">
        <v>86</v>
      </c>
      <c r="AV192" s="14" t="s">
        <v>144</v>
      </c>
      <c r="AW192" s="14" t="s">
        <v>5</v>
      </c>
      <c r="AX192" s="14" t="s">
        <v>84</v>
      </c>
      <c r="AY192" s="157" t="s">
        <v>136</v>
      </c>
    </row>
    <row r="193" spans="2:65" s="1" customFormat="1" ht="66.75" customHeight="1">
      <c r="B193" s="29"/>
      <c r="C193" s="181" t="s">
        <v>349</v>
      </c>
      <c r="D193" s="181" t="s">
        <v>494</v>
      </c>
      <c r="E193" s="182" t="s">
        <v>1448</v>
      </c>
      <c r="F193" s="183" t="s">
        <v>1449</v>
      </c>
      <c r="G193" s="184" t="s">
        <v>352</v>
      </c>
      <c r="H193" s="185">
        <v>12</v>
      </c>
      <c r="I193" s="186">
        <v>0</v>
      </c>
      <c r="J193" s="187"/>
      <c r="K193" s="186">
        <f>ROUND(P193*H193,2)</f>
        <v>0</v>
      </c>
      <c r="L193" s="183" t="s">
        <v>1</v>
      </c>
      <c r="M193" s="188"/>
      <c r="N193" s="189" t="s">
        <v>1</v>
      </c>
      <c r="O193" s="138" t="s">
        <v>39</v>
      </c>
      <c r="P193" s="139">
        <f>I193+J193</f>
        <v>0</v>
      </c>
      <c r="Q193" s="139">
        <f>ROUND(I193*H193,2)</f>
        <v>0</v>
      </c>
      <c r="R193" s="139">
        <f>ROUND(J193*H193,2)</f>
        <v>0</v>
      </c>
      <c r="S193" s="140">
        <v>0</v>
      </c>
      <c r="T193" s="140">
        <f>S193*H193</f>
        <v>0</v>
      </c>
      <c r="U193" s="140">
        <v>0</v>
      </c>
      <c r="V193" s="140">
        <f>U193*H193</f>
        <v>0</v>
      </c>
      <c r="W193" s="140">
        <v>0</v>
      </c>
      <c r="X193" s="141">
        <f>W193*H193</f>
        <v>0</v>
      </c>
      <c r="AR193" s="142" t="s">
        <v>497</v>
      </c>
      <c r="AT193" s="142" t="s">
        <v>494</v>
      </c>
      <c r="AU193" s="142" t="s">
        <v>86</v>
      </c>
      <c r="AY193" s="17" t="s">
        <v>136</v>
      </c>
      <c r="BE193" s="143">
        <f>IF(O193="základní",K193,0)</f>
        <v>0</v>
      </c>
      <c r="BF193" s="143">
        <f>IF(O193="snížená",K193,0)</f>
        <v>0</v>
      </c>
      <c r="BG193" s="143">
        <f>IF(O193="zákl. přenesená",K193,0)</f>
        <v>0</v>
      </c>
      <c r="BH193" s="143">
        <f>IF(O193="sníž. přenesená",K193,0)</f>
        <v>0</v>
      </c>
      <c r="BI193" s="143">
        <f>IF(O193="nulová",K193,0)</f>
        <v>0</v>
      </c>
      <c r="BJ193" s="17" t="s">
        <v>84</v>
      </c>
      <c r="BK193" s="143">
        <f>ROUND(P193*H193,2)</f>
        <v>0</v>
      </c>
      <c r="BL193" s="17" t="s">
        <v>332</v>
      </c>
      <c r="BM193" s="142" t="s">
        <v>1450</v>
      </c>
    </row>
    <row r="194" spans="2:65" s="12" customFormat="1" ht="22.5">
      <c r="B194" s="144"/>
      <c r="D194" s="145" t="s">
        <v>146</v>
      </c>
      <c r="E194" s="146" t="s">
        <v>1</v>
      </c>
      <c r="F194" s="147" t="s">
        <v>1436</v>
      </c>
      <c r="H194" s="146" t="s">
        <v>1</v>
      </c>
      <c r="M194" s="144"/>
      <c r="N194" s="148"/>
      <c r="X194" s="149"/>
      <c r="AT194" s="146" t="s">
        <v>146</v>
      </c>
      <c r="AU194" s="146" t="s">
        <v>86</v>
      </c>
      <c r="AV194" s="12" t="s">
        <v>84</v>
      </c>
      <c r="AW194" s="12" t="s">
        <v>5</v>
      </c>
      <c r="AX194" s="12" t="s">
        <v>76</v>
      </c>
      <c r="AY194" s="146" t="s">
        <v>136</v>
      </c>
    </row>
    <row r="195" spans="2:65" s="13" customFormat="1">
      <c r="B195" s="150"/>
      <c r="D195" s="145" t="s">
        <v>146</v>
      </c>
      <c r="E195" s="151" t="s">
        <v>1</v>
      </c>
      <c r="F195" s="152" t="s">
        <v>9</v>
      </c>
      <c r="H195" s="153">
        <v>12</v>
      </c>
      <c r="M195" s="150"/>
      <c r="N195" s="154"/>
      <c r="X195" s="155"/>
      <c r="AT195" s="151" t="s">
        <v>146</v>
      </c>
      <c r="AU195" s="151" t="s">
        <v>86</v>
      </c>
      <c r="AV195" s="13" t="s">
        <v>86</v>
      </c>
      <c r="AW195" s="13" t="s">
        <v>5</v>
      </c>
      <c r="AX195" s="13" t="s">
        <v>76</v>
      </c>
      <c r="AY195" s="151" t="s">
        <v>136</v>
      </c>
    </row>
    <row r="196" spans="2:65" s="14" customFormat="1">
      <c r="B196" s="156"/>
      <c r="D196" s="145" t="s">
        <v>146</v>
      </c>
      <c r="E196" s="157" t="s">
        <v>1</v>
      </c>
      <c r="F196" s="158" t="s">
        <v>158</v>
      </c>
      <c r="H196" s="159">
        <v>12</v>
      </c>
      <c r="M196" s="156"/>
      <c r="N196" s="160"/>
      <c r="X196" s="161"/>
      <c r="AT196" s="157" t="s">
        <v>146</v>
      </c>
      <c r="AU196" s="157" t="s">
        <v>86</v>
      </c>
      <c r="AV196" s="14" t="s">
        <v>144</v>
      </c>
      <c r="AW196" s="14" t="s">
        <v>5</v>
      </c>
      <c r="AX196" s="14" t="s">
        <v>84</v>
      </c>
      <c r="AY196" s="157" t="s">
        <v>136</v>
      </c>
    </row>
    <row r="197" spans="2:65" s="1" customFormat="1" ht="66.75" customHeight="1">
      <c r="B197" s="29"/>
      <c r="C197" s="181" t="s">
        <v>332</v>
      </c>
      <c r="D197" s="181" t="s">
        <v>494</v>
      </c>
      <c r="E197" s="182" t="s">
        <v>1451</v>
      </c>
      <c r="F197" s="183" t="s">
        <v>1452</v>
      </c>
      <c r="G197" s="184" t="s">
        <v>352</v>
      </c>
      <c r="H197" s="185">
        <v>7</v>
      </c>
      <c r="I197" s="186">
        <v>0</v>
      </c>
      <c r="J197" s="187"/>
      <c r="K197" s="186">
        <f>ROUND(P197*H197,2)</f>
        <v>0</v>
      </c>
      <c r="L197" s="183" t="s">
        <v>1</v>
      </c>
      <c r="M197" s="188"/>
      <c r="N197" s="189" t="s">
        <v>1</v>
      </c>
      <c r="O197" s="138" t="s">
        <v>39</v>
      </c>
      <c r="P197" s="139">
        <f>I197+J197</f>
        <v>0</v>
      </c>
      <c r="Q197" s="139">
        <f>ROUND(I197*H197,2)</f>
        <v>0</v>
      </c>
      <c r="R197" s="139">
        <f>ROUND(J197*H197,2)</f>
        <v>0</v>
      </c>
      <c r="S197" s="140">
        <v>0</v>
      </c>
      <c r="T197" s="140">
        <f>S197*H197</f>
        <v>0</v>
      </c>
      <c r="U197" s="140">
        <v>0</v>
      </c>
      <c r="V197" s="140">
        <f>U197*H197</f>
        <v>0</v>
      </c>
      <c r="W197" s="140">
        <v>0</v>
      </c>
      <c r="X197" s="141">
        <f>W197*H197</f>
        <v>0</v>
      </c>
      <c r="AR197" s="142" t="s">
        <v>497</v>
      </c>
      <c r="AT197" s="142" t="s">
        <v>494</v>
      </c>
      <c r="AU197" s="142" t="s">
        <v>86</v>
      </c>
      <c r="AY197" s="17" t="s">
        <v>136</v>
      </c>
      <c r="BE197" s="143">
        <f>IF(O197="základní",K197,0)</f>
        <v>0</v>
      </c>
      <c r="BF197" s="143">
        <f>IF(O197="snížená",K197,0)</f>
        <v>0</v>
      </c>
      <c r="BG197" s="143">
        <f>IF(O197="zákl. přenesená",K197,0)</f>
        <v>0</v>
      </c>
      <c r="BH197" s="143">
        <f>IF(O197="sníž. přenesená",K197,0)</f>
        <v>0</v>
      </c>
      <c r="BI197" s="143">
        <f>IF(O197="nulová",K197,0)</f>
        <v>0</v>
      </c>
      <c r="BJ197" s="17" t="s">
        <v>84</v>
      </c>
      <c r="BK197" s="143">
        <f>ROUND(P197*H197,2)</f>
        <v>0</v>
      </c>
      <c r="BL197" s="17" t="s">
        <v>332</v>
      </c>
      <c r="BM197" s="142" t="s">
        <v>1453</v>
      </c>
    </row>
    <row r="198" spans="2:65" s="12" customFormat="1" ht="22.5">
      <c r="B198" s="144"/>
      <c r="D198" s="145" t="s">
        <v>146</v>
      </c>
      <c r="E198" s="146" t="s">
        <v>1</v>
      </c>
      <c r="F198" s="147" t="s">
        <v>1436</v>
      </c>
      <c r="H198" s="146" t="s">
        <v>1</v>
      </c>
      <c r="M198" s="144"/>
      <c r="N198" s="148"/>
      <c r="X198" s="149"/>
      <c r="AT198" s="146" t="s">
        <v>146</v>
      </c>
      <c r="AU198" s="146" t="s">
        <v>86</v>
      </c>
      <c r="AV198" s="12" t="s">
        <v>84</v>
      </c>
      <c r="AW198" s="12" t="s">
        <v>5</v>
      </c>
      <c r="AX198" s="12" t="s">
        <v>76</v>
      </c>
      <c r="AY198" s="146" t="s">
        <v>136</v>
      </c>
    </row>
    <row r="199" spans="2:65" s="13" customFormat="1">
      <c r="B199" s="150"/>
      <c r="D199" s="145" t="s">
        <v>146</v>
      </c>
      <c r="E199" s="151" t="s">
        <v>1</v>
      </c>
      <c r="F199" s="152" t="s">
        <v>194</v>
      </c>
      <c r="H199" s="153">
        <v>7</v>
      </c>
      <c r="M199" s="150"/>
      <c r="N199" s="154"/>
      <c r="X199" s="155"/>
      <c r="AT199" s="151" t="s">
        <v>146</v>
      </c>
      <c r="AU199" s="151" t="s">
        <v>86</v>
      </c>
      <c r="AV199" s="13" t="s">
        <v>86</v>
      </c>
      <c r="AW199" s="13" t="s">
        <v>5</v>
      </c>
      <c r="AX199" s="13" t="s">
        <v>76</v>
      </c>
      <c r="AY199" s="151" t="s">
        <v>136</v>
      </c>
    </row>
    <row r="200" spans="2:65" s="14" customFormat="1">
      <c r="B200" s="156"/>
      <c r="D200" s="145" t="s">
        <v>146</v>
      </c>
      <c r="E200" s="157" t="s">
        <v>1</v>
      </c>
      <c r="F200" s="158" t="s">
        <v>158</v>
      </c>
      <c r="H200" s="159">
        <v>7</v>
      </c>
      <c r="M200" s="156"/>
      <c r="N200" s="160"/>
      <c r="X200" s="161"/>
      <c r="AT200" s="157" t="s">
        <v>146</v>
      </c>
      <c r="AU200" s="157" t="s">
        <v>86</v>
      </c>
      <c r="AV200" s="14" t="s">
        <v>144</v>
      </c>
      <c r="AW200" s="14" t="s">
        <v>5</v>
      </c>
      <c r="AX200" s="14" t="s">
        <v>84</v>
      </c>
      <c r="AY200" s="157" t="s">
        <v>136</v>
      </c>
    </row>
    <row r="201" spans="2:65" s="1" customFormat="1" ht="24.2" customHeight="1">
      <c r="B201" s="29"/>
      <c r="C201" s="131" t="s">
        <v>355</v>
      </c>
      <c r="D201" s="131" t="s">
        <v>139</v>
      </c>
      <c r="E201" s="132" t="s">
        <v>1454</v>
      </c>
      <c r="F201" s="133" t="s">
        <v>1455</v>
      </c>
      <c r="G201" s="134" t="s">
        <v>384</v>
      </c>
      <c r="H201" s="135">
        <v>11</v>
      </c>
      <c r="I201" s="136">
        <v>0</v>
      </c>
      <c r="J201" s="136">
        <v>0</v>
      </c>
      <c r="K201" s="136">
        <f>ROUND(P201*H201,2)</f>
        <v>0</v>
      </c>
      <c r="L201" s="133" t="s">
        <v>143</v>
      </c>
      <c r="M201" s="29"/>
      <c r="N201" s="137" t="s">
        <v>1</v>
      </c>
      <c r="O201" s="138" t="s">
        <v>39</v>
      </c>
      <c r="P201" s="139">
        <f>I201+J201</f>
        <v>0</v>
      </c>
      <c r="Q201" s="139">
        <f>ROUND(I201*H201,2)</f>
        <v>0</v>
      </c>
      <c r="R201" s="139">
        <f>ROUND(J201*H201,2)</f>
        <v>0</v>
      </c>
      <c r="S201" s="140">
        <v>1.5589999999999999</v>
      </c>
      <c r="T201" s="140">
        <f>S201*H201</f>
        <v>17.149000000000001</v>
      </c>
      <c r="U201" s="140">
        <v>2.5999999999999998E-4</v>
      </c>
      <c r="V201" s="140">
        <f>U201*H201</f>
        <v>2.8599999999999997E-3</v>
      </c>
      <c r="W201" s="140">
        <v>0</v>
      </c>
      <c r="X201" s="141">
        <f>W201*H201</f>
        <v>0</v>
      </c>
      <c r="AR201" s="142" t="s">
        <v>332</v>
      </c>
      <c r="AT201" s="142" t="s">
        <v>139</v>
      </c>
      <c r="AU201" s="142" t="s">
        <v>86</v>
      </c>
      <c r="AY201" s="17" t="s">
        <v>136</v>
      </c>
      <c r="BE201" s="143">
        <f>IF(O201="základní",K201,0)</f>
        <v>0</v>
      </c>
      <c r="BF201" s="143">
        <f>IF(O201="snížená",K201,0)</f>
        <v>0</v>
      </c>
      <c r="BG201" s="143">
        <f>IF(O201="zákl. přenesená",K201,0)</f>
        <v>0</v>
      </c>
      <c r="BH201" s="143">
        <f>IF(O201="sníž. přenesená",K201,0)</f>
        <v>0</v>
      </c>
      <c r="BI201" s="143">
        <f>IF(O201="nulová",K201,0)</f>
        <v>0</v>
      </c>
      <c r="BJ201" s="17" t="s">
        <v>84</v>
      </c>
      <c r="BK201" s="143">
        <f>ROUND(P201*H201,2)</f>
        <v>0</v>
      </c>
      <c r="BL201" s="17" t="s">
        <v>332</v>
      </c>
      <c r="BM201" s="142" t="s">
        <v>1456</v>
      </c>
    </row>
    <row r="202" spans="2:65" s="12" customFormat="1">
      <c r="B202" s="144"/>
      <c r="D202" s="145" t="s">
        <v>146</v>
      </c>
      <c r="E202" s="146" t="s">
        <v>1</v>
      </c>
      <c r="F202" s="147" t="s">
        <v>1457</v>
      </c>
      <c r="H202" s="146" t="s">
        <v>1</v>
      </c>
      <c r="M202" s="144"/>
      <c r="N202" s="148"/>
      <c r="X202" s="149"/>
      <c r="AT202" s="146" t="s">
        <v>146</v>
      </c>
      <c r="AU202" s="146" t="s">
        <v>86</v>
      </c>
      <c r="AV202" s="12" t="s">
        <v>84</v>
      </c>
      <c r="AW202" s="12" t="s">
        <v>5</v>
      </c>
      <c r="AX202" s="12" t="s">
        <v>76</v>
      </c>
      <c r="AY202" s="146" t="s">
        <v>136</v>
      </c>
    </row>
    <row r="203" spans="2:65" s="13" customFormat="1">
      <c r="B203" s="150"/>
      <c r="D203" s="145" t="s">
        <v>146</v>
      </c>
      <c r="E203" s="151" t="s">
        <v>1</v>
      </c>
      <c r="F203" s="152" t="s">
        <v>84</v>
      </c>
      <c r="H203" s="153">
        <v>1</v>
      </c>
      <c r="M203" s="150"/>
      <c r="N203" s="154"/>
      <c r="X203" s="155"/>
      <c r="AT203" s="151" t="s">
        <v>146</v>
      </c>
      <c r="AU203" s="151" t="s">
        <v>86</v>
      </c>
      <c r="AV203" s="13" t="s">
        <v>86</v>
      </c>
      <c r="AW203" s="13" t="s">
        <v>5</v>
      </c>
      <c r="AX203" s="13" t="s">
        <v>76</v>
      </c>
      <c r="AY203" s="151" t="s">
        <v>136</v>
      </c>
    </row>
    <row r="204" spans="2:65" s="12" customFormat="1">
      <c r="B204" s="144"/>
      <c r="D204" s="145" t="s">
        <v>146</v>
      </c>
      <c r="E204" s="146" t="s">
        <v>1</v>
      </c>
      <c r="F204" s="147" t="s">
        <v>1458</v>
      </c>
      <c r="H204" s="146" t="s">
        <v>1</v>
      </c>
      <c r="M204" s="144"/>
      <c r="N204" s="148"/>
      <c r="X204" s="149"/>
      <c r="AT204" s="146" t="s">
        <v>146</v>
      </c>
      <c r="AU204" s="146" t="s">
        <v>86</v>
      </c>
      <c r="AV204" s="12" t="s">
        <v>84</v>
      </c>
      <c r="AW204" s="12" t="s">
        <v>5</v>
      </c>
      <c r="AX204" s="12" t="s">
        <v>76</v>
      </c>
      <c r="AY204" s="146" t="s">
        <v>136</v>
      </c>
    </row>
    <row r="205" spans="2:65" s="13" customFormat="1">
      <c r="B205" s="150"/>
      <c r="D205" s="145" t="s">
        <v>146</v>
      </c>
      <c r="E205" s="151" t="s">
        <v>1</v>
      </c>
      <c r="F205" s="152" t="s">
        <v>315</v>
      </c>
      <c r="H205" s="153">
        <v>10</v>
      </c>
      <c r="M205" s="150"/>
      <c r="N205" s="154"/>
      <c r="X205" s="155"/>
      <c r="AT205" s="151" t="s">
        <v>146</v>
      </c>
      <c r="AU205" s="151" t="s">
        <v>86</v>
      </c>
      <c r="AV205" s="13" t="s">
        <v>86</v>
      </c>
      <c r="AW205" s="13" t="s">
        <v>5</v>
      </c>
      <c r="AX205" s="13" t="s">
        <v>76</v>
      </c>
      <c r="AY205" s="151" t="s">
        <v>136</v>
      </c>
    </row>
    <row r="206" spans="2:65" s="14" customFormat="1">
      <c r="B206" s="156"/>
      <c r="D206" s="145" t="s">
        <v>146</v>
      </c>
      <c r="E206" s="157" t="s">
        <v>1</v>
      </c>
      <c r="F206" s="158" t="s">
        <v>158</v>
      </c>
      <c r="H206" s="159">
        <v>11</v>
      </c>
      <c r="M206" s="156"/>
      <c r="N206" s="160"/>
      <c r="X206" s="161"/>
      <c r="AT206" s="157" t="s">
        <v>146</v>
      </c>
      <c r="AU206" s="157" t="s">
        <v>86</v>
      </c>
      <c r="AV206" s="14" t="s">
        <v>144</v>
      </c>
      <c r="AW206" s="14" t="s">
        <v>5</v>
      </c>
      <c r="AX206" s="14" t="s">
        <v>84</v>
      </c>
      <c r="AY206" s="157" t="s">
        <v>136</v>
      </c>
    </row>
    <row r="207" spans="2:65" s="1" customFormat="1" ht="66.75" customHeight="1">
      <c r="B207" s="29"/>
      <c r="C207" s="181" t="s">
        <v>358</v>
      </c>
      <c r="D207" s="181" t="s">
        <v>494</v>
      </c>
      <c r="E207" s="182" t="s">
        <v>1459</v>
      </c>
      <c r="F207" s="183" t="s">
        <v>1460</v>
      </c>
      <c r="G207" s="184" t="s">
        <v>352</v>
      </c>
      <c r="H207" s="185">
        <v>1</v>
      </c>
      <c r="I207" s="186">
        <v>0</v>
      </c>
      <c r="J207" s="187"/>
      <c r="K207" s="186">
        <f>ROUND(P207*H207,2)</f>
        <v>0</v>
      </c>
      <c r="L207" s="183" t="s">
        <v>1</v>
      </c>
      <c r="M207" s="188"/>
      <c r="N207" s="189" t="s">
        <v>1</v>
      </c>
      <c r="O207" s="138" t="s">
        <v>39</v>
      </c>
      <c r="P207" s="139">
        <f>I207+J207</f>
        <v>0</v>
      </c>
      <c r="Q207" s="139">
        <f>ROUND(I207*H207,2)</f>
        <v>0</v>
      </c>
      <c r="R207" s="139">
        <f>ROUND(J207*H207,2)</f>
        <v>0</v>
      </c>
      <c r="S207" s="140">
        <v>0</v>
      </c>
      <c r="T207" s="140">
        <f>S207*H207</f>
        <v>0</v>
      </c>
      <c r="U207" s="140">
        <v>0</v>
      </c>
      <c r="V207" s="140">
        <f>U207*H207</f>
        <v>0</v>
      </c>
      <c r="W207" s="140">
        <v>0</v>
      </c>
      <c r="X207" s="141">
        <f>W207*H207</f>
        <v>0</v>
      </c>
      <c r="AR207" s="142" t="s">
        <v>497</v>
      </c>
      <c r="AT207" s="142" t="s">
        <v>494</v>
      </c>
      <c r="AU207" s="142" t="s">
        <v>86</v>
      </c>
      <c r="AY207" s="17" t="s">
        <v>136</v>
      </c>
      <c r="BE207" s="143">
        <f>IF(O207="základní",K207,0)</f>
        <v>0</v>
      </c>
      <c r="BF207" s="143">
        <f>IF(O207="snížená",K207,0)</f>
        <v>0</v>
      </c>
      <c r="BG207" s="143">
        <f>IF(O207="zákl. přenesená",K207,0)</f>
        <v>0</v>
      </c>
      <c r="BH207" s="143">
        <f>IF(O207="sníž. přenesená",K207,0)</f>
        <v>0</v>
      </c>
      <c r="BI207" s="143">
        <f>IF(O207="nulová",K207,0)</f>
        <v>0</v>
      </c>
      <c r="BJ207" s="17" t="s">
        <v>84</v>
      </c>
      <c r="BK207" s="143">
        <f>ROUND(P207*H207,2)</f>
        <v>0</v>
      </c>
      <c r="BL207" s="17" t="s">
        <v>332</v>
      </c>
      <c r="BM207" s="142" t="s">
        <v>1461</v>
      </c>
    </row>
    <row r="208" spans="2:65" s="12" customFormat="1" ht="22.5">
      <c r="B208" s="144"/>
      <c r="D208" s="145" t="s">
        <v>146</v>
      </c>
      <c r="E208" s="146" t="s">
        <v>1</v>
      </c>
      <c r="F208" s="147" t="s">
        <v>1436</v>
      </c>
      <c r="H208" s="146" t="s">
        <v>1</v>
      </c>
      <c r="M208" s="144"/>
      <c r="N208" s="148"/>
      <c r="X208" s="149"/>
      <c r="AT208" s="146" t="s">
        <v>146</v>
      </c>
      <c r="AU208" s="146" t="s">
        <v>86</v>
      </c>
      <c r="AV208" s="12" t="s">
        <v>84</v>
      </c>
      <c r="AW208" s="12" t="s">
        <v>5</v>
      </c>
      <c r="AX208" s="12" t="s">
        <v>76</v>
      </c>
      <c r="AY208" s="146" t="s">
        <v>136</v>
      </c>
    </row>
    <row r="209" spans="2:65" s="13" customFormat="1">
      <c r="B209" s="150"/>
      <c r="D209" s="145" t="s">
        <v>146</v>
      </c>
      <c r="E209" s="151" t="s">
        <v>1</v>
      </c>
      <c r="F209" s="152" t="s">
        <v>84</v>
      </c>
      <c r="H209" s="153">
        <v>1</v>
      </c>
      <c r="M209" s="150"/>
      <c r="N209" s="154"/>
      <c r="X209" s="155"/>
      <c r="AT209" s="151" t="s">
        <v>146</v>
      </c>
      <c r="AU209" s="151" t="s">
        <v>86</v>
      </c>
      <c r="AV209" s="13" t="s">
        <v>86</v>
      </c>
      <c r="AW209" s="13" t="s">
        <v>5</v>
      </c>
      <c r="AX209" s="13" t="s">
        <v>76</v>
      </c>
      <c r="AY209" s="151" t="s">
        <v>136</v>
      </c>
    </row>
    <row r="210" spans="2:65" s="14" customFormat="1">
      <c r="B210" s="156"/>
      <c r="D210" s="145" t="s">
        <v>146</v>
      </c>
      <c r="E210" s="157" t="s">
        <v>1</v>
      </c>
      <c r="F210" s="158" t="s">
        <v>158</v>
      </c>
      <c r="H210" s="159">
        <v>1</v>
      </c>
      <c r="M210" s="156"/>
      <c r="N210" s="160"/>
      <c r="X210" s="161"/>
      <c r="AT210" s="157" t="s">
        <v>146</v>
      </c>
      <c r="AU210" s="157" t="s">
        <v>86</v>
      </c>
      <c r="AV210" s="14" t="s">
        <v>144</v>
      </c>
      <c r="AW210" s="14" t="s">
        <v>5</v>
      </c>
      <c r="AX210" s="14" t="s">
        <v>84</v>
      </c>
      <c r="AY210" s="157" t="s">
        <v>136</v>
      </c>
    </row>
    <row r="211" spans="2:65" s="1" customFormat="1" ht="55.5" customHeight="1">
      <c r="B211" s="29"/>
      <c r="C211" s="181" t="s">
        <v>363</v>
      </c>
      <c r="D211" s="181" t="s">
        <v>494</v>
      </c>
      <c r="E211" s="182" t="s">
        <v>1462</v>
      </c>
      <c r="F211" s="183" t="s">
        <v>1463</v>
      </c>
      <c r="G211" s="184" t="s">
        <v>352</v>
      </c>
      <c r="H211" s="185">
        <v>10</v>
      </c>
      <c r="I211" s="186">
        <v>0</v>
      </c>
      <c r="J211" s="187"/>
      <c r="K211" s="186">
        <f>ROUND(P211*H211,2)</f>
        <v>0</v>
      </c>
      <c r="L211" s="183" t="s">
        <v>1</v>
      </c>
      <c r="M211" s="188"/>
      <c r="N211" s="189" t="s">
        <v>1</v>
      </c>
      <c r="O211" s="138" t="s">
        <v>39</v>
      </c>
      <c r="P211" s="139">
        <f>I211+J211</f>
        <v>0</v>
      </c>
      <c r="Q211" s="139">
        <f>ROUND(I211*H211,2)</f>
        <v>0</v>
      </c>
      <c r="R211" s="139">
        <f>ROUND(J211*H211,2)</f>
        <v>0</v>
      </c>
      <c r="S211" s="140">
        <v>0</v>
      </c>
      <c r="T211" s="140">
        <f>S211*H211</f>
        <v>0</v>
      </c>
      <c r="U211" s="140">
        <v>0</v>
      </c>
      <c r="V211" s="140">
        <f>U211*H211</f>
        <v>0</v>
      </c>
      <c r="W211" s="140">
        <v>0</v>
      </c>
      <c r="X211" s="141">
        <f>W211*H211</f>
        <v>0</v>
      </c>
      <c r="AR211" s="142" t="s">
        <v>497</v>
      </c>
      <c r="AT211" s="142" t="s">
        <v>494</v>
      </c>
      <c r="AU211" s="142" t="s">
        <v>86</v>
      </c>
      <c r="AY211" s="17" t="s">
        <v>136</v>
      </c>
      <c r="BE211" s="143">
        <f>IF(O211="základní",K211,0)</f>
        <v>0</v>
      </c>
      <c r="BF211" s="143">
        <f>IF(O211="snížená",K211,0)</f>
        <v>0</v>
      </c>
      <c r="BG211" s="143">
        <f>IF(O211="zákl. přenesená",K211,0)</f>
        <v>0</v>
      </c>
      <c r="BH211" s="143">
        <f>IF(O211="sníž. přenesená",K211,0)</f>
        <v>0</v>
      </c>
      <c r="BI211" s="143">
        <f>IF(O211="nulová",K211,0)</f>
        <v>0</v>
      </c>
      <c r="BJ211" s="17" t="s">
        <v>84</v>
      </c>
      <c r="BK211" s="143">
        <f>ROUND(P211*H211,2)</f>
        <v>0</v>
      </c>
      <c r="BL211" s="17" t="s">
        <v>332</v>
      </c>
      <c r="BM211" s="142" t="s">
        <v>1464</v>
      </c>
    </row>
    <row r="212" spans="2:65" s="12" customFormat="1" ht="22.5">
      <c r="B212" s="144"/>
      <c r="D212" s="145" t="s">
        <v>146</v>
      </c>
      <c r="E212" s="146" t="s">
        <v>1</v>
      </c>
      <c r="F212" s="147" t="s">
        <v>1436</v>
      </c>
      <c r="H212" s="146" t="s">
        <v>1</v>
      </c>
      <c r="M212" s="144"/>
      <c r="N212" s="148"/>
      <c r="X212" s="149"/>
      <c r="AT212" s="146" t="s">
        <v>146</v>
      </c>
      <c r="AU212" s="146" t="s">
        <v>86</v>
      </c>
      <c r="AV212" s="12" t="s">
        <v>84</v>
      </c>
      <c r="AW212" s="12" t="s">
        <v>5</v>
      </c>
      <c r="AX212" s="12" t="s">
        <v>76</v>
      </c>
      <c r="AY212" s="146" t="s">
        <v>136</v>
      </c>
    </row>
    <row r="213" spans="2:65" s="13" customFormat="1">
      <c r="B213" s="150"/>
      <c r="D213" s="145" t="s">
        <v>146</v>
      </c>
      <c r="E213" s="151" t="s">
        <v>1</v>
      </c>
      <c r="F213" s="152" t="s">
        <v>315</v>
      </c>
      <c r="H213" s="153">
        <v>10</v>
      </c>
      <c r="M213" s="150"/>
      <c r="N213" s="154"/>
      <c r="X213" s="155"/>
      <c r="AT213" s="151" t="s">
        <v>146</v>
      </c>
      <c r="AU213" s="151" t="s">
        <v>86</v>
      </c>
      <c r="AV213" s="13" t="s">
        <v>86</v>
      </c>
      <c r="AW213" s="13" t="s">
        <v>5</v>
      </c>
      <c r="AX213" s="13" t="s">
        <v>76</v>
      </c>
      <c r="AY213" s="151" t="s">
        <v>136</v>
      </c>
    </row>
    <row r="214" spans="2:65" s="14" customFormat="1">
      <c r="B214" s="156"/>
      <c r="D214" s="145" t="s">
        <v>146</v>
      </c>
      <c r="E214" s="157" t="s">
        <v>1</v>
      </c>
      <c r="F214" s="158" t="s">
        <v>158</v>
      </c>
      <c r="H214" s="159">
        <v>10</v>
      </c>
      <c r="M214" s="156"/>
      <c r="N214" s="160"/>
      <c r="X214" s="161"/>
      <c r="AT214" s="157" t="s">
        <v>146</v>
      </c>
      <c r="AU214" s="157" t="s">
        <v>86</v>
      </c>
      <c r="AV214" s="14" t="s">
        <v>144</v>
      </c>
      <c r="AW214" s="14" t="s">
        <v>5</v>
      </c>
      <c r="AX214" s="14" t="s">
        <v>84</v>
      </c>
      <c r="AY214" s="157" t="s">
        <v>136</v>
      </c>
    </row>
    <row r="215" spans="2:65" s="1" customFormat="1" ht="33" customHeight="1">
      <c r="B215" s="29"/>
      <c r="C215" s="131" t="s">
        <v>367</v>
      </c>
      <c r="D215" s="131" t="s">
        <v>139</v>
      </c>
      <c r="E215" s="132" t="s">
        <v>1465</v>
      </c>
      <c r="F215" s="133" t="s">
        <v>1466</v>
      </c>
      <c r="G215" s="134" t="s">
        <v>502</v>
      </c>
      <c r="H215" s="135">
        <v>9556.3459999999995</v>
      </c>
      <c r="I215" s="136">
        <v>0</v>
      </c>
      <c r="J215" s="136">
        <v>0</v>
      </c>
      <c r="K215" s="136">
        <f>ROUND(P215*H215,2)</f>
        <v>0</v>
      </c>
      <c r="L215" s="133" t="s">
        <v>143</v>
      </c>
      <c r="M215" s="29"/>
      <c r="N215" s="137" t="s">
        <v>1</v>
      </c>
      <c r="O215" s="138" t="s">
        <v>39</v>
      </c>
      <c r="P215" s="139">
        <f>I215+J215</f>
        <v>0</v>
      </c>
      <c r="Q215" s="139">
        <f>ROUND(I215*H215,2)</f>
        <v>0</v>
      </c>
      <c r="R215" s="139">
        <f>ROUND(J215*H215,2)</f>
        <v>0</v>
      </c>
      <c r="S215" s="140">
        <v>0</v>
      </c>
      <c r="T215" s="140">
        <f>S215*H215</f>
        <v>0</v>
      </c>
      <c r="U215" s="140">
        <v>0</v>
      </c>
      <c r="V215" s="140">
        <f>U215*H215</f>
        <v>0</v>
      </c>
      <c r="W215" s="140">
        <v>0</v>
      </c>
      <c r="X215" s="141">
        <f>W215*H215</f>
        <v>0</v>
      </c>
      <c r="AR215" s="142" t="s">
        <v>332</v>
      </c>
      <c r="AT215" s="142" t="s">
        <v>139</v>
      </c>
      <c r="AU215" s="142" t="s">
        <v>86</v>
      </c>
      <c r="AY215" s="17" t="s">
        <v>136</v>
      </c>
      <c r="BE215" s="143">
        <f>IF(O215="základní",K215,0)</f>
        <v>0</v>
      </c>
      <c r="BF215" s="143">
        <f>IF(O215="snížená",K215,0)</f>
        <v>0</v>
      </c>
      <c r="BG215" s="143">
        <f>IF(O215="zákl. přenesená",K215,0)</f>
        <v>0</v>
      </c>
      <c r="BH215" s="143">
        <f>IF(O215="sníž. přenesená",K215,0)</f>
        <v>0</v>
      </c>
      <c r="BI215" s="143">
        <f>IF(O215="nulová",K215,0)</f>
        <v>0</v>
      </c>
      <c r="BJ215" s="17" t="s">
        <v>84</v>
      </c>
      <c r="BK215" s="143">
        <f>ROUND(P215*H215,2)</f>
        <v>0</v>
      </c>
      <c r="BL215" s="17" t="s">
        <v>332</v>
      </c>
      <c r="BM215" s="142" t="s">
        <v>1467</v>
      </c>
    </row>
    <row r="216" spans="2:65" s="11" customFormat="1" ht="22.9" customHeight="1">
      <c r="B216" s="119"/>
      <c r="D216" s="120" t="s">
        <v>75</v>
      </c>
      <c r="E216" s="129" t="s">
        <v>448</v>
      </c>
      <c r="F216" s="129" t="s">
        <v>449</v>
      </c>
      <c r="K216" s="130">
        <f>BK216</f>
        <v>0</v>
      </c>
      <c r="M216" s="119"/>
      <c r="N216" s="123"/>
      <c r="Q216" s="124">
        <f>SUM(Q217:Q250)</f>
        <v>0</v>
      </c>
      <c r="R216" s="124">
        <f>SUM(R217:R250)</f>
        <v>0</v>
      </c>
      <c r="T216" s="125">
        <f>SUM(T217:T250)</f>
        <v>162.79050400000003</v>
      </c>
      <c r="V216" s="125">
        <f>SUM(V217:V250)</f>
        <v>6.9048680000000001E-2</v>
      </c>
      <c r="X216" s="126">
        <f>SUM(X217:X250)</f>
        <v>0</v>
      </c>
      <c r="AR216" s="120" t="s">
        <v>86</v>
      </c>
      <c r="AT216" s="127" t="s">
        <v>75</v>
      </c>
      <c r="AU216" s="127" t="s">
        <v>84</v>
      </c>
      <c r="AY216" s="120" t="s">
        <v>136</v>
      </c>
      <c r="BK216" s="128">
        <f>SUM(BK217:BK250)</f>
        <v>0</v>
      </c>
    </row>
    <row r="217" spans="2:65" s="1" customFormat="1" ht="24.2" customHeight="1">
      <c r="B217" s="29"/>
      <c r="C217" s="131" t="s">
        <v>8</v>
      </c>
      <c r="D217" s="131" t="s">
        <v>139</v>
      </c>
      <c r="E217" s="132" t="s">
        <v>1468</v>
      </c>
      <c r="F217" s="133" t="s">
        <v>1469</v>
      </c>
      <c r="G217" s="134" t="s">
        <v>286</v>
      </c>
      <c r="H217" s="135">
        <v>438.6</v>
      </c>
      <c r="I217" s="136">
        <v>0</v>
      </c>
      <c r="J217" s="136">
        <v>0</v>
      </c>
      <c r="K217" s="136">
        <f>ROUND(P217*H217,2)</f>
        <v>0</v>
      </c>
      <c r="L217" s="133" t="s">
        <v>143</v>
      </c>
      <c r="M217" s="29"/>
      <c r="N217" s="137" t="s">
        <v>1</v>
      </c>
      <c r="O217" s="138" t="s">
        <v>39</v>
      </c>
      <c r="P217" s="139">
        <f>I217+J217</f>
        <v>0</v>
      </c>
      <c r="Q217" s="139">
        <f>ROUND(I217*H217,2)</f>
        <v>0</v>
      </c>
      <c r="R217" s="139">
        <f>ROUND(J217*H217,2)</f>
        <v>0</v>
      </c>
      <c r="S217" s="140">
        <v>0.15</v>
      </c>
      <c r="T217" s="140">
        <f>S217*H217</f>
        <v>65.790000000000006</v>
      </c>
      <c r="U217" s="140">
        <v>6.0000000000000002E-5</v>
      </c>
      <c r="V217" s="140">
        <f>U217*H217</f>
        <v>2.6316000000000003E-2</v>
      </c>
      <c r="W217" s="140">
        <v>0</v>
      </c>
      <c r="X217" s="141">
        <f>W217*H217</f>
        <v>0</v>
      </c>
      <c r="AR217" s="142" t="s">
        <v>332</v>
      </c>
      <c r="AT217" s="142" t="s">
        <v>139</v>
      </c>
      <c r="AU217" s="142" t="s">
        <v>86</v>
      </c>
      <c r="AY217" s="17" t="s">
        <v>136</v>
      </c>
      <c r="BE217" s="143">
        <f>IF(O217="základní",K217,0)</f>
        <v>0</v>
      </c>
      <c r="BF217" s="143">
        <f>IF(O217="snížená",K217,0)</f>
        <v>0</v>
      </c>
      <c r="BG217" s="143">
        <f>IF(O217="zákl. přenesená",K217,0)</f>
        <v>0</v>
      </c>
      <c r="BH217" s="143">
        <f>IF(O217="sníž. přenesená",K217,0)</f>
        <v>0</v>
      </c>
      <c r="BI217" s="143">
        <f>IF(O217="nulová",K217,0)</f>
        <v>0</v>
      </c>
      <c r="BJ217" s="17" t="s">
        <v>84</v>
      </c>
      <c r="BK217" s="143">
        <f>ROUND(P217*H217,2)</f>
        <v>0</v>
      </c>
      <c r="BL217" s="17" t="s">
        <v>332</v>
      </c>
      <c r="BM217" s="142" t="s">
        <v>1470</v>
      </c>
    </row>
    <row r="218" spans="2:65" s="13" customFormat="1">
      <c r="B218" s="150"/>
      <c r="D218" s="145" t="s">
        <v>146</v>
      </c>
      <c r="E218" s="151" t="s">
        <v>1</v>
      </c>
      <c r="F218" s="152" t="s">
        <v>1471</v>
      </c>
      <c r="H218" s="153">
        <v>438.6</v>
      </c>
      <c r="M218" s="150"/>
      <c r="N218" s="154"/>
      <c r="X218" s="155"/>
      <c r="AT218" s="151" t="s">
        <v>146</v>
      </c>
      <c r="AU218" s="151" t="s">
        <v>86</v>
      </c>
      <c r="AV218" s="13" t="s">
        <v>86</v>
      </c>
      <c r="AW218" s="13" t="s">
        <v>5</v>
      </c>
      <c r="AX218" s="13" t="s">
        <v>76</v>
      </c>
      <c r="AY218" s="151" t="s">
        <v>136</v>
      </c>
    </row>
    <row r="219" spans="2:65" s="14" customFormat="1">
      <c r="B219" s="156"/>
      <c r="D219" s="145" t="s">
        <v>146</v>
      </c>
      <c r="E219" s="157" t="s">
        <v>1</v>
      </c>
      <c r="F219" s="158" t="s">
        <v>158</v>
      </c>
      <c r="H219" s="159">
        <v>438.6</v>
      </c>
      <c r="M219" s="156"/>
      <c r="N219" s="160"/>
      <c r="X219" s="161"/>
      <c r="AT219" s="157" t="s">
        <v>146</v>
      </c>
      <c r="AU219" s="157" t="s">
        <v>86</v>
      </c>
      <c r="AV219" s="14" t="s">
        <v>144</v>
      </c>
      <c r="AW219" s="14" t="s">
        <v>5</v>
      </c>
      <c r="AX219" s="14" t="s">
        <v>84</v>
      </c>
      <c r="AY219" s="157" t="s">
        <v>136</v>
      </c>
    </row>
    <row r="220" spans="2:65" s="1" customFormat="1" ht="24.2" customHeight="1">
      <c r="B220" s="29"/>
      <c r="C220" s="131" t="s">
        <v>381</v>
      </c>
      <c r="D220" s="131" t="s">
        <v>139</v>
      </c>
      <c r="E220" s="132" t="s">
        <v>1472</v>
      </c>
      <c r="F220" s="133" t="s">
        <v>1473</v>
      </c>
      <c r="G220" s="134" t="s">
        <v>286</v>
      </c>
      <c r="H220" s="135">
        <v>438.6</v>
      </c>
      <c r="I220" s="136">
        <v>0</v>
      </c>
      <c r="J220" s="136">
        <v>0</v>
      </c>
      <c r="K220" s="136">
        <f>ROUND(P220*H220,2)</f>
        <v>0</v>
      </c>
      <c r="L220" s="133" t="s">
        <v>143</v>
      </c>
      <c r="M220" s="29"/>
      <c r="N220" s="137" t="s">
        <v>1</v>
      </c>
      <c r="O220" s="138" t="s">
        <v>39</v>
      </c>
      <c r="P220" s="139">
        <f>I220+J220</f>
        <v>0</v>
      </c>
      <c r="Q220" s="139">
        <f>ROUND(I220*H220,2)</f>
        <v>0</v>
      </c>
      <c r="R220" s="139">
        <f>ROUND(J220*H220,2)</f>
        <v>0</v>
      </c>
      <c r="S220" s="140">
        <v>0.15</v>
      </c>
      <c r="T220" s="140">
        <f>S220*H220</f>
        <v>65.790000000000006</v>
      </c>
      <c r="U220" s="140">
        <v>6.9999999999999994E-5</v>
      </c>
      <c r="V220" s="140">
        <f>U220*H220</f>
        <v>3.0702E-2</v>
      </c>
      <c r="W220" s="140">
        <v>0</v>
      </c>
      <c r="X220" s="141">
        <f>W220*H220</f>
        <v>0</v>
      </c>
      <c r="AR220" s="142" t="s">
        <v>332</v>
      </c>
      <c r="AT220" s="142" t="s">
        <v>139</v>
      </c>
      <c r="AU220" s="142" t="s">
        <v>86</v>
      </c>
      <c r="AY220" s="17" t="s">
        <v>136</v>
      </c>
      <c r="BE220" s="143">
        <f>IF(O220="základní",K220,0)</f>
        <v>0</v>
      </c>
      <c r="BF220" s="143">
        <f>IF(O220="snížená",K220,0)</f>
        <v>0</v>
      </c>
      <c r="BG220" s="143">
        <f>IF(O220="zákl. přenesená",K220,0)</f>
        <v>0</v>
      </c>
      <c r="BH220" s="143">
        <f>IF(O220="sníž. přenesená",K220,0)</f>
        <v>0</v>
      </c>
      <c r="BI220" s="143">
        <f>IF(O220="nulová",K220,0)</f>
        <v>0</v>
      </c>
      <c r="BJ220" s="17" t="s">
        <v>84</v>
      </c>
      <c r="BK220" s="143">
        <f>ROUND(P220*H220,2)</f>
        <v>0</v>
      </c>
      <c r="BL220" s="17" t="s">
        <v>332</v>
      </c>
      <c r="BM220" s="142" t="s">
        <v>1474</v>
      </c>
    </row>
    <row r="221" spans="2:65" s="13" customFormat="1">
      <c r="B221" s="150"/>
      <c r="D221" s="145" t="s">
        <v>146</v>
      </c>
      <c r="E221" s="151" t="s">
        <v>1</v>
      </c>
      <c r="F221" s="152" t="s">
        <v>1471</v>
      </c>
      <c r="H221" s="153">
        <v>438.6</v>
      </c>
      <c r="M221" s="150"/>
      <c r="N221" s="154"/>
      <c r="X221" s="155"/>
      <c r="AT221" s="151" t="s">
        <v>146</v>
      </c>
      <c r="AU221" s="151" t="s">
        <v>86</v>
      </c>
      <c r="AV221" s="13" t="s">
        <v>86</v>
      </c>
      <c r="AW221" s="13" t="s">
        <v>5</v>
      </c>
      <c r="AX221" s="13" t="s">
        <v>76</v>
      </c>
      <c r="AY221" s="151" t="s">
        <v>136</v>
      </c>
    </row>
    <row r="222" spans="2:65" s="14" customFormat="1">
      <c r="B222" s="156"/>
      <c r="D222" s="145" t="s">
        <v>146</v>
      </c>
      <c r="E222" s="157" t="s">
        <v>1</v>
      </c>
      <c r="F222" s="158" t="s">
        <v>158</v>
      </c>
      <c r="H222" s="159">
        <v>438.6</v>
      </c>
      <c r="M222" s="156"/>
      <c r="N222" s="160"/>
      <c r="X222" s="161"/>
      <c r="AT222" s="157" t="s">
        <v>146</v>
      </c>
      <c r="AU222" s="157" t="s">
        <v>86</v>
      </c>
      <c r="AV222" s="14" t="s">
        <v>144</v>
      </c>
      <c r="AW222" s="14" t="s">
        <v>5</v>
      </c>
      <c r="AX222" s="14" t="s">
        <v>84</v>
      </c>
      <c r="AY222" s="157" t="s">
        <v>136</v>
      </c>
    </row>
    <row r="223" spans="2:65" s="1" customFormat="1" ht="24.2" customHeight="1">
      <c r="B223" s="29"/>
      <c r="C223" s="131" t="s">
        <v>392</v>
      </c>
      <c r="D223" s="131" t="s">
        <v>139</v>
      </c>
      <c r="E223" s="132" t="s">
        <v>1475</v>
      </c>
      <c r="F223" s="133" t="s">
        <v>1476</v>
      </c>
      <c r="G223" s="134" t="s">
        <v>286</v>
      </c>
      <c r="H223" s="135">
        <v>123.3</v>
      </c>
      <c r="I223" s="136">
        <v>0</v>
      </c>
      <c r="J223" s="136">
        <v>0</v>
      </c>
      <c r="K223" s="136">
        <f>ROUND(P223*H223,2)</f>
        <v>0</v>
      </c>
      <c r="L223" s="133" t="s">
        <v>143</v>
      </c>
      <c r="M223" s="29"/>
      <c r="N223" s="137" t="s">
        <v>1</v>
      </c>
      <c r="O223" s="138" t="s">
        <v>39</v>
      </c>
      <c r="P223" s="139">
        <f>I223+J223</f>
        <v>0</v>
      </c>
      <c r="Q223" s="139">
        <f>ROUND(I223*H223,2)</f>
        <v>0</v>
      </c>
      <c r="R223" s="139">
        <f>ROUND(J223*H223,2)</f>
        <v>0</v>
      </c>
      <c r="S223" s="140">
        <v>0.17</v>
      </c>
      <c r="T223" s="140">
        <f>S223*H223</f>
        <v>20.961000000000002</v>
      </c>
      <c r="U223" s="140">
        <v>5.0000000000000002E-5</v>
      </c>
      <c r="V223" s="140">
        <f>U223*H223</f>
        <v>6.1650000000000003E-3</v>
      </c>
      <c r="W223" s="140">
        <v>0</v>
      </c>
      <c r="X223" s="141">
        <f>W223*H223</f>
        <v>0</v>
      </c>
      <c r="AR223" s="142" t="s">
        <v>332</v>
      </c>
      <c r="AT223" s="142" t="s">
        <v>139</v>
      </c>
      <c r="AU223" s="142" t="s">
        <v>86</v>
      </c>
      <c r="AY223" s="17" t="s">
        <v>136</v>
      </c>
      <c r="BE223" s="143">
        <f>IF(O223="základní",K223,0)</f>
        <v>0</v>
      </c>
      <c r="BF223" s="143">
        <f>IF(O223="snížená",K223,0)</f>
        <v>0</v>
      </c>
      <c r="BG223" s="143">
        <f>IF(O223="zákl. přenesená",K223,0)</f>
        <v>0</v>
      </c>
      <c r="BH223" s="143">
        <f>IF(O223="sníž. přenesená",K223,0)</f>
        <v>0</v>
      </c>
      <c r="BI223" s="143">
        <f>IF(O223="nulová",K223,0)</f>
        <v>0</v>
      </c>
      <c r="BJ223" s="17" t="s">
        <v>84</v>
      </c>
      <c r="BK223" s="143">
        <f>ROUND(P223*H223,2)</f>
        <v>0</v>
      </c>
      <c r="BL223" s="17" t="s">
        <v>332</v>
      </c>
      <c r="BM223" s="142" t="s">
        <v>1477</v>
      </c>
    </row>
    <row r="224" spans="2:65" s="13" customFormat="1">
      <c r="B224" s="150"/>
      <c r="D224" s="145" t="s">
        <v>146</v>
      </c>
      <c r="E224" s="151" t="s">
        <v>1</v>
      </c>
      <c r="F224" s="152" t="s">
        <v>445</v>
      </c>
      <c r="H224" s="153">
        <v>123.3</v>
      </c>
      <c r="M224" s="150"/>
      <c r="N224" s="154"/>
      <c r="X224" s="155"/>
      <c r="AT224" s="151" t="s">
        <v>146</v>
      </c>
      <c r="AU224" s="151" t="s">
        <v>86</v>
      </c>
      <c r="AV224" s="13" t="s">
        <v>86</v>
      </c>
      <c r="AW224" s="13" t="s">
        <v>5</v>
      </c>
      <c r="AX224" s="13" t="s">
        <v>76</v>
      </c>
      <c r="AY224" s="151" t="s">
        <v>136</v>
      </c>
    </row>
    <row r="225" spans="2:65" s="14" customFormat="1">
      <c r="B225" s="156"/>
      <c r="D225" s="145" t="s">
        <v>146</v>
      </c>
      <c r="E225" s="157" t="s">
        <v>1</v>
      </c>
      <c r="F225" s="158" t="s">
        <v>158</v>
      </c>
      <c r="H225" s="159">
        <v>123.3</v>
      </c>
      <c r="M225" s="156"/>
      <c r="N225" s="160"/>
      <c r="X225" s="161"/>
      <c r="AT225" s="157" t="s">
        <v>146</v>
      </c>
      <c r="AU225" s="157" t="s">
        <v>86</v>
      </c>
      <c r="AV225" s="14" t="s">
        <v>144</v>
      </c>
      <c r="AW225" s="14" t="s">
        <v>5</v>
      </c>
      <c r="AX225" s="14" t="s">
        <v>84</v>
      </c>
      <c r="AY225" s="157" t="s">
        <v>136</v>
      </c>
    </row>
    <row r="226" spans="2:65" s="1" customFormat="1" ht="55.5" customHeight="1">
      <c r="B226" s="29"/>
      <c r="C226" s="131" t="s">
        <v>400</v>
      </c>
      <c r="D226" s="131" t="s">
        <v>139</v>
      </c>
      <c r="E226" s="132" t="s">
        <v>1478</v>
      </c>
      <c r="F226" s="133" t="s">
        <v>1479</v>
      </c>
      <c r="G226" s="134" t="s">
        <v>142</v>
      </c>
      <c r="H226" s="135">
        <v>15.436</v>
      </c>
      <c r="I226" s="136">
        <v>0</v>
      </c>
      <c r="J226" s="136">
        <v>0</v>
      </c>
      <c r="K226" s="136">
        <f>ROUND(P226*H226,2)</f>
        <v>0</v>
      </c>
      <c r="L226" s="133" t="s">
        <v>1</v>
      </c>
      <c r="M226" s="29"/>
      <c r="N226" s="137" t="s">
        <v>1</v>
      </c>
      <c r="O226" s="138" t="s">
        <v>39</v>
      </c>
      <c r="P226" s="139">
        <f>I226+J226</f>
        <v>0</v>
      </c>
      <c r="Q226" s="139">
        <f>ROUND(I226*H226,2)</f>
        <v>0</v>
      </c>
      <c r="R226" s="139">
        <f>ROUND(J226*H226,2)</f>
        <v>0</v>
      </c>
      <c r="S226" s="140">
        <v>0.66400000000000003</v>
      </c>
      <c r="T226" s="140">
        <f>S226*H226</f>
        <v>10.249504</v>
      </c>
      <c r="U226" s="140">
        <v>3.8000000000000002E-4</v>
      </c>
      <c r="V226" s="140">
        <f>U226*H226</f>
        <v>5.8656800000000007E-3</v>
      </c>
      <c r="W226" s="140">
        <v>0</v>
      </c>
      <c r="X226" s="141">
        <f>W226*H226</f>
        <v>0</v>
      </c>
      <c r="AR226" s="142" t="s">
        <v>332</v>
      </c>
      <c r="AT226" s="142" t="s">
        <v>139</v>
      </c>
      <c r="AU226" s="142" t="s">
        <v>86</v>
      </c>
      <c r="AY226" s="17" t="s">
        <v>136</v>
      </c>
      <c r="BE226" s="143">
        <f>IF(O226="základní",K226,0)</f>
        <v>0</v>
      </c>
      <c r="BF226" s="143">
        <f>IF(O226="snížená",K226,0)</f>
        <v>0</v>
      </c>
      <c r="BG226" s="143">
        <f>IF(O226="zákl. přenesená",K226,0)</f>
        <v>0</v>
      </c>
      <c r="BH226" s="143">
        <f>IF(O226="sníž. přenesená",K226,0)</f>
        <v>0</v>
      </c>
      <c r="BI226" s="143">
        <f>IF(O226="nulová",K226,0)</f>
        <v>0</v>
      </c>
      <c r="BJ226" s="17" t="s">
        <v>84</v>
      </c>
      <c r="BK226" s="143">
        <f>ROUND(P226*H226,2)</f>
        <v>0</v>
      </c>
      <c r="BL226" s="17" t="s">
        <v>332</v>
      </c>
      <c r="BM226" s="142" t="s">
        <v>1480</v>
      </c>
    </row>
    <row r="227" spans="2:65" s="12" customFormat="1">
      <c r="B227" s="144"/>
      <c r="D227" s="145" t="s">
        <v>146</v>
      </c>
      <c r="E227" s="146" t="s">
        <v>1</v>
      </c>
      <c r="F227" s="147" t="s">
        <v>1481</v>
      </c>
      <c r="H227" s="146" t="s">
        <v>1</v>
      </c>
      <c r="M227" s="144"/>
      <c r="N227" s="148"/>
      <c r="X227" s="149"/>
      <c r="AT227" s="146" t="s">
        <v>146</v>
      </c>
      <c r="AU227" s="146" t="s">
        <v>86</v>
      </c>
      <c r="AV227" s="12" t="s">
        <v>84</v>
      </c>
      <c r="AW227" s="12" t="s">
        <v>5</v>
      </c>
      <c r="AX227" s="12" t="s">
        <v>76</v>
      </c>
      <c r="AY227" s="146" t="s">
        <v>136</v>
      </c>
    </row>
    <row r="228" spans="2:65" s="12" customFormat="1">
      <c r="B228" s="144"/>
      <c r="D228" s="145" t="s">
        <v>146</v>
      </c>
      <c r="E228" s="146" t="s">
        <v>1</v>
      </c>
      <c r="F228" s="147" t="s">
        <v>1482</v>
      </c>
      <c r="H228" s="146" t="s">
        <v>1</v>
      </c>
      <c r="M228" s="144"/>
      <c r="N228" s="148"/>
      <c r="X228" s="149"/>
      <c r="AT228" s="146" t="s">
        <v>146</v>
      </c>
      <c r="AU228" s="146" t="s">
        <v>86</v>
      </c>
      <c r="AV228" s="12" t="s">
        <v>84</v>
      </c>
      <c r="AW228" s="12" t="s">
        <v>5</v>
      </c>
      <c r="AX228" s="12" t="s">
        <v>76</v>
      </c>
      <c r="AY228" s="146" t="s">
        <v>136</v>
      </c>
    </row>
    <row r="229" spans="2:65" s="13" customFormat="1">
      <c r="B229" s="150"/>
      <c r="D229" s="145" t="s">
        <v>146</v>
      </c>
      <c r="E229" s="151" t="s">
        <v>1</v>
      </c>
      <c r="F229" s="152" t="s">
        <v>1483</v>
      </c>
      <c r="H229" s="153">
        <v>14.333</v>
      </c>
      <c r="M229" s="150"/>
      <c r="N229" s="154"/>
      <c r="X229" s="155"/>
      <c r="AT229" s="151" t="s">
        <v>146</v>
      </c>
      <c r="AU229" s="151" t="s">
        <v>86</v>
      </c>
      <c r="AV229" s="13" t="s">
        <v>86</v>
      </c>
      <c r="AW229" s="13" t="s">
        <v>5</v>
      </c>
      <c r="AX229" s="13" t="s">
        <v>76</v>
      </c>
      <c r="AY229" s="151" t="s">
        <v>136</v>
      </c>
    </row>
    <row r="230" spans="2:65" s="12" customFormat="1">
      <c r="B230" s="144"/>
      <c r="D230" s="145" t="s">
        <v>146</v>
      </c>
      <c r="E230" s="146" t="s">
        <v>1</v>
      </c>
      <c r="F230" s="147" t="s">
        <v>1484</v>
      </c>
      <c r="H230" s="146" t="s">
        <v>1</v>
      </c>
      <c r="M230" s="144"/>
      <c r="N230" s="148"/>
      <c r="X230" s="149"/>
      <c r="AT230" s="146" t="s">
        <v>146</v>
      </c>
      <c r="AU230" s="146" t="s">
        <v>86</v>
      </c>
      <c r="AV230" s="12" t="s">
        <v>84</v>
      </c>
      <c r="AW230" s="12" t="s">
        <v>5</v>
      </c>
      <c r="AX230" s="12" t="s">
        <v>76</v>
      </c>
      <c r="AY230" s="146" t="s">
        <v>136</v>
      </c>
    </row>
    <row r="231" spans="2:65" s="13" customFormat="1">
      <c r="B231" s="150"/>
      <c r="D231" s="145" t="s">
        <v>146</v>
      </c>
      <c r="E231" s="151" t="s">
        <v>1</v>
      </c>
      <c r="F231" s="152" t="s">
        <v>1485</v>
      </c>
      <c r="H231" s="153">
        <v>1.103</v>
      </c>
      <c r="M231" s="150"/>
      <c r="N231" s="154"/>
      <c r="X231" s="155"/>
      <c r="AT231" s="151" t="s">
        <v>146</v>
      </c>
      <c r="AU231" s="151" t="s">
        <v>86</v>
      </c>
      <c r="AV231" s="13" t="s">
        <v>86</v>
      </c>
      <c r="AW231" s="13" t="s">
        <v>5</v>
      </c>
      <c r="AX231" s="13" t="s">
        <v>76</v>
      </c>
      <c r="AY231" s="151" t="s">
        <v>136</v>
      </c>
    </row>
    <row r="232" spans="2:65" s="14" customFormat="1">
      <c r="B232" s="156"/>
      <c r="D232" s="145" t="s">
        <v>146</v>
      </c>
      <c r="E232" s="157" t="s">
        <v>1</v>
      </c>
      <c r="F232" s="158" t="s">
        <v>158</v>
      </c>
      <c r="H232" s="159">
        <v>15.436</v>
      </c>
      <c r="M232" s="156"/>
      <c r="N232" s="160"/>
      <c r="X232" s="161"/>
      <c r="AT232" s="157" t="s">
        <v>146</v>
      </c>
      <c r="AU232" s="157" t="s">
        <v>86</v>
      </c>
      <c r="AV232" s="14" t="s">
        <v>144</v>
      </c>
      <c r="AW232" s="14" t="s">
        <v>5</v>
      </c>
      <c r="AX232" s="14" t="s">
        <v>84</v>
      </c>
      <c r="AY232" s="157" t="s">
        <v>136</v>
      </c>
    </row>
    <row r="233" spans="2:65" s="1" customFormat="1" ht="66.75" customHeight="1">
      <c r="B233" s="29"/>
      <c r="C233" s="131" t="s">
        <v>408</v>
      </c>
      <c r="D233" s="131" t="s">
        <v>139</v>
      </c>
      <c r="E233" s="132" t="s">
        <v>1486</v>
      </c>
      <c r="F233" s="133" t="s">
        <v>1487</v>
      </c>
      <c r="G233" s="134" t="s">
        <v>352</v>
      </c>
      <c r="H233" s="135">
        <v>21</v>
      </c>
      <c r="I233" s="136">
        <v>0</v>
      </c>
      <c r="J233" s="136">
        <v>0</v>
      </c>
      <c r="K233" s="136">
        <f>ROUND(P233*H233,2)</f>
        <v>0</v>
      </c>
      <c r="L233" s="133" t="s">
        <v>1</v>
      </c>
      <c r="M233" s="29"/>
      <c r="N233" s="137" t="s">
        <v>1</v>
      </c>
      <c r="O233" s="138" t="s">
        <v>39</v>
      </c>
      <c r="P233" s="139">
        <f>I233+J233</f>
        <v>0</v>
      </c>
      <c r="Q233" s="139">
        <f>ROUND(I233*H233,2)</f>
        <v>0</v>
      </c>
      <c r="R233" s="139">
        <f>ROUND(J233*H233,2)</f>
        <v>0</v>
      </c>
      <c r="S233" s="140">
        <v>0</v>
      </c>
      <c r="T233" s="140">
        <f>S233*H233</f>
        <v>0</v>
      </c>
      <c r="U233" s="140">
        <v>0</v>
      </c>
      <c r="V233" s="140">
        <f>U233*H233</f>
        <v>0</v>
      </c>
      <c r="W233" s="140">
        <v>0</v>
      </c>
      <c r="X233" s="141">
        <f>W233*H233</f>
        <v>0</v>
      </c>
      <c r="AR233" s="142" t="s">
        <v>332</v>
      </c>
      <c r="AT233" s="142" t="s">
        <v>139</v>
      </c>
      <c r="AU233" s="142" t="s">
        <v>86</v>
      </c>
      <c r="AY233" s="17" t="s">
        <v>136</v>
      </c>
      <c r="BE233" s="143">
        <f>IF(O233="základní",K233,0)</f>
        <v>0</v>
      </c>
      <c r="BF233" s="143">
        <f>IF(O233="snížená",K233,0)</f>
        <v>0</v>
      </c>
      <c r="BG233" s="143">
        <f>IF(O233="zákl. přenesená",K233,0)</f>
        <v>0</v>
      </c>
      <c r="BH233" s="143">
        <f>IF(O233="sníž. přenesená",K233,0)</f>
        <v>0</v>
      </c>
      <c r="BI233" s="143">
        <f>IF(O233="nulová",K233,0)</f>
        <v>0</v>
      </c>
      <c r="BJ233" s="17" t="s">
        <v>84</v>
      </c>
      <c r="BK233" s="143">
        <f>ROUND(P233*H233,2)</f>
        <v>0</v>
      </c>
      <c r="BL233" s="17" t="s">
        <v>332</v>
      </c>
      <c r="BM233" s="142" t="s">
        <v>1488</v>
      </c>
    </row>
    <row r="234" spans="2:65" s="12" customFormat="1" ht="22.5">
      <c r="B234" s="144"/>
      <c r="D234" s="145" t="s">
        <v>146</v>
      </c>
      <c r="E234" s="146" t="s">
        <v>1</v>
      </c>
      <c r="F234" s="147" t="s">
        <v>1489</v>
      </c>
      <c r="H234" s="146" t="s">
        <v>1</v>
      </c>
      <c r="M234" s="144"/>
      <c r="N234" s="148"/>
      <c r="X234" s="149"/>
      <c r="AT234" s="146" t="s">
        <v>146</v>
      </c>
      <c r="AU234" s="146" t="s">
        <v>86</v>
      </c>
      <c r="AV234" s="12" t="s">
        <v>84</v>
      </c>
      <c r="AW234" s="12" t="s">
        <v>5</v>
      </c>
      <c r="AX234" s="12" t="s">
        <v>76</v>
      </c>
      <c r="AY234" s="146" t="s">
        <v>136</v>
      </c>
    </row>
    <row r="235" spans="2:65" s="12" customFormat="1">
      <c r="B235" s="144"/>
      <c r="D235" s="145" t="s">
        <v>146</v>
      </c>
      <c r="E235" s="146" t="s">
        <v>1</v>
      </c>
      <c r="F235" s="147" t="s">
        <v>1481</v>
      </c>
      <c r="H235" s="146" t="s">
        <v>1</v>
      </c>
      <c r="M235" s="144"/>
      <c r="N235" s="148"/>
      <c r="X235" s="149"/>
      <c r="AT235" s="146" t="s">
        <v>146</v>
      </c>
      <c r="AU235" s="146" t="s">
        <v>86</v>
      </c>
      <c r="AV235" s="12" t="s">
        <v>84</v>
      </c>
      <c r="AW235" s="12" t="s">
        <v>5</v>
      </c>
      <c r="AX235" s="12" t="s">
        <v>76</v>
      </c>
      <c r="AY235" s="146" t="s">
        <v>136</v>
      </c>
    </row>
    <row r="236" spans="2:65" s="12" customFormat="1">
      <c r="B236" s="144"/>
      <c r="D236" s="145" t="s">
        <v>146</v>
      </c>
      <c r="E236" s="146" t="s">
        <v>1</v>
      </c>
      <c r="F236" s="147" t="s">
        <v>1490</v>
      </c>
      <c r="H236" s="146" t="s">
        <v>1</v>
      </c>
      <c r="M236" s="144"/>
      <c r="N236" s="148"/>
      <c r="X236" s="149"/>
      <c r="AT236" s="146" t="s">
        <v>146</v>
      </c>
      <c r="AU236" s="146" t="s">
        <v>86</v>
      </c>
      <c r="AV236" s="12" t="s">
        <v>84</v>
      </c>
      <c r="AW236" s="12" t="s">
        <v>5</v>
      </c>
      <c r="AX236" s="12" t="s">
        <v>76</v>
      </c>
      <c r="AY236" s="146" t="s">
        <v>136</v>
      </c>
    </row>
    <row r="237" spans="2:65" s="13" customFormat="1">
      <c r="B237" s="150"/>
      <c r="D237" s="145" t="s">
        <v>146</v>
      </c>
      <c r="E237" s="151" t="s">
        <v>1</v>
      </c>
      <c r="F237" s="152" t="s">
        <v>8</v>
      </c>
      <c r="H237" s="153">
        <v>21</v>
      </c>
      <c r="M237" s="150"/>
      <c r="N237" s="154"/>
      <c r="X237" s="155"/>
      <c r="AT237" s="151" t="s">
        <v>146</v>
      </c>
      <c r="AU237" s="151" t="s">
        <v>86</v>
      </c>
      <c r="AV237" s="13" t="s">
        <v>86</v>
      </c>
      <c r="AW237" s="13" t="s">
        <v>5</v>
      </c>
      <c r="AX237" s="13" t="s">
        <v>76</v>
      </c>
      <c r="AY237" s="151" t="s">
        <v>136</v>
      </c>
    </row>
    <row r="238" spans="2:65" s="14" customFormat="1">
      <c r="B238" s="156"/>
      <c r="D238" s="145" t="s">
        <v>146</v>
      </c>
      <c r="E238" s="157" t="s">
        <v>1</v>
      </c>
      <c r="F238" s="158" t="s">
        <v>158</v>
      </c>
      <c r="H238" s="159">
        <v>21</v>
      </c>
      <c r="M238" s="156"/>
      <c r="N238" s="160"/>
      <c r="X238" s="161"/>
      <c r="AT238" s="157" t="s">
        <v>146</v>
      </c>
      <c r="AU238" s="157" t="s">
        <v>86</v>
      </c>
      <c r="AV238" s="14" t="s">
        <v>144</v>
      </c>
      <c r="AW238" s="14" t="s">
        <v>5</v>
      </c>
      <c r="AX238" s="14" t="s">
        <v>84</v>
      </c>
      <c r="AY238" s="157" t="s">
        <v>136</v>
      </c>
    </row>
    <row r="239" spans="2:65" s="1" customFormat="1" ht="66.75" customHeight="1">
      <c r="B239" s="29"/>
      <c r="C239" s="131" t="s">
        <v>441</v>
      </c>
      <c r="D239" s="131" t="s">
        <v>139</v>
      </c>
      <c r="E239" s="132" t="s">
        <v>1491</v>
      </c>
      <c r="F239" s="133" t="s">
        <v>1492</v>
      </c>
      <c r="G239" s="134" t="s">
        <v>352</v>
      </c>
      <c r="H239" s="135">
        <v>8</v>
      </c>
      <c r="I239" s="136">
        <v>0</v>
      </c>
      <c r="J239" s="136">
        <v>0</v>
      </c>
      <c r="K239" s="136">
        <f>ROUND(P239*H239,2)</f>
        <v>0</v>
      </c>
      <c r="L239" s="133" t="s">
        <v>1</v>
      </c>
      <c r="M239" s="29"/>
      <c r="N239" s="137" t="s">
        <v>1</v>
      </c>
      <c r="O239" s="138" t="s">
        <v>39</v>
      </c>
      <c r="P239" s="139">
        <f>I239+J239</f>
        <v>0</v>
      </c>
      <c r="Q239" s="139">
        <f>ROUND(I239*H239,2)</f>
        <v>0</v>
      </c>
      <c r="R239" s="139">
        <f>ROUND(J239*H239,2)</f>
        <v>0</v>
      </c>
      <c r="S239" s="140">
        <v>0</v>
      </c>
      <c r="T239" s="140">
        <f>S239*H239</f>
        <v>0</v>
      </c>
      <c r="U239" s="140">
        <v>0</v>
      </c>
      <c r="V239" s="140">
        <f>U239*H239</f>
        <v>0</v>
      </c>
      <c r="W239" s="140">
        <v>0</v>
      </c>
      <c r="X239" s="141">
        <f>W239*H239</f>
        <v>0</v>
      </c>
      <c r="AR239" s="142" t="s">
        <v>332</v>
      </c>
      <c r="AT239" s="142" t="s">
        <v>139</v>
      </c>
      <c r="AU239" s="142" t="s">
        <v>86</v>
      </c>
      <c r="AY239" s="17" t="s">
        <v>136</v>
      </c>
      <c r="BE239" s="143">
        <f>IF(O239="základní",K239,0)</f>
        <v>0</v>
      </c>
      <c r="BF239" s="143">
        <f>IF(O239="snížená",K239,0)</f>
        <v>0</v>
      </c>
      <c r="BG239" s="143">
        <f>IF(O239="zákl. přenesená",K239,0)</f>
        <v>0</v>
      </c>
      <c r="BH239" s="143">
        <f>IF(O239="sníž. přenesená",K239,0)</f>
        <v>0</v>
      </c>
      <c r="BI239" s="143">
        <f>IF(O239="nulová",K239,0)</f>
        <v>0</v>
      </c>
      <c r="BJ239" s="17" t="s">
        <v>84</v>
      </c>
      <c r="BK239" s="143">
        <f>ROUND(P239*H239,2)</f>
        <v>0</v>
      </c>
      <c r="BL239" s="17" t="s">
        <v>332</v>
      </c>
      <c r="BM239" s="142" t="s">
        <v>1493</v>
      </c>
    </row>
    <row r="240" spans="2:65" s="12" customFormat="1" ht="22.5">
      <c r="B240" s="144"/>
      <c r="D240" s="145" t="s">
        <v>146</v>
      </c>
      <c r="E240" s="146" t="s">
        <v>1</v>
      </c>
      <c r="F240" s="147" t="s">
        <v>1489</v>
      </c>
      <c r="H240" s="146" t="s">
        <v>1</v>
      </c>
      <c r="M240" s="144"/>
      <c r="N240" s="148"/>
      <c r="X240" s="149"/>
      <c r="AT240" s="146" t="s">
        <v>146</v>
      </c>
      <c r="AU240" s="146" t="s">
        <v>86</v>
      </c>
      <c r="AV240" s="12" t="s">
        <v>84</v>
      </c>
      <c r="AW240" s="12" t="s">
        <v>5</v>
      </c>
      <c r="AX240" s="12" t="s">
        <v>76</v>
      </c>
      <c r="AY240" s="146" t="s">
        <v>136</v>
      </c>
    </row>
    <row r="241" spans="2:65" s="12" customFormat="1">
      <c r="B241" s="144"/>
      <c r="D241" s="145" t="s">
        <v>146</v>
      </c>
      <c r="E241" s="146" t="s">
        <v>1</v>
      </c>
      <c r="F241" s="147" t="s">
        <v>1481</v>
      </c>
      <c r="H241" s="146" t="s">
        <v>1</v>
      </c>
      <c r="M241" s="144"/>
      <c r="N241" s="148"/>
      <c r="X241" s="149"/>
      <c r="AT241" s="146" t="s">
        <v>146</v>
      </c>
      <c r="AU241" s="146" t="s">
        <v>86</v>
      </c>
      <c r="AV241" s="12" t="s">
        <v>84</v>
      </c>
      <c r="AW241" s="12" t="s">
        <v>5</v>
      </c>
      <c r="AX241" s="12" t="s">
        <v>76</v>
      </c>
      <c r="AY241" s="146" t="s">
        <v>136</v>
      </c>
    </row>
    <row r="242" spans="2:65" s="12" customFormat="1">
      <c r="B242" s="144"/>
      <c r="D242" s="145" t="s">
        <v>146</v>
      </c>
      <c r="E242" s="146" t="s">
        <v>1</v>
      </c>
      <c r="F242" s="147" t="s">
        <v>1494</v>
      </c>
      <c r="H242" s="146" t="s">
        <v>1</v>
      </c>
      <c r="M242" s="144"/>
      <c r="N242" s="148"/>
      <c r="X242" s="149"/>
      <c r="AT242" s="146" t="s">
        <v>146</v>
      </c>
      <c r="AU242" s="146" t="s">
        <v>86</v>
      </c>
      <c r="AV242" s="12" t="s">
        <v>84</v>
      </c>
      <c r="AW242" s="12" t="s">
        <v>5</v>
      </c>
      <c r="AX242" s="12" t="s">
        <v>76</v>
      </c>
      <c r="AY242" s="146" t="s">
        <v>136</v>
      </c>
    </row>
    <row r="243" spans="2:65" s="13" customFormat="1">
      <c r="B243" s="150"/>
      <c r="D243" s="145" t="s">
        <v>146</v>
      </c>
      <c r="E243" s="151" t="s">
        <v>1</v>
      </c>
      <c r="F243" s="152" t="s">
        <v>306</v>
      </c>
      <c r="H243" s="153">
        <v>8</v>
      </c>
      <c r="M243" s="150"/>
      <c r="N243" s="154"/>
      <c r="X243" s="155"/>
      <c r="AT243" s="151" t="s">
        <v>146</v>
      </c>
      <c r="AU243" s="151" t="s">
        <v>86</v>
      </c>
      <c r="AV243" s="13" t="s">
        <v>86</v>
      </c>
      <c r="AW243" s="13" t="s">
        <v>5</v>
      </c>
      <c r="AX243" s="13" t="s">
        <v>76</v>
      </c>
      <c r="AY243" s="151" t="s">
        <v>136</v>
      </c>
    </row>
    <row r="244" spans="2:65" s="14" customFormat="1">
      <c r="B244" s="156"/>
      <c r="D244" s="145" t="s">
        <v>146</v>
      </c>
      <c r="E244" s="157" t="s">
        <v>1</v>
      </c>
      <c r="F244" s="158" t="s">
        <v>158</v>
      </c>
      <c r="H244" s="159">
        <v>8</v>
      </c>
      <c r="M244" s="156"/>
      <c r="N244" s="160"/>
      <c r="X244" s="161"/>
      <c r="AT244" s="157" t="s">
        <v>146</v>
      </c>
      <c r="AU244" s="157" t="s">
        <v>86</v>
      </c>
      <c r="AV244" s="14" t="s">
        <v>144</v>
      </c>
      <c r="AW244" s="14" t="s">
        <v>5</v>
      </c>
      <c r="AX244" s="14" t="s">
        <v>84</v>
      </c>
      <c r="AY244" s="157" t="s">
        <v>136</v>
      </c>
    </row>
    <row r="245" spans="2:65" s="1" customFormat="1" ht="44.25" customHeight="1">
      <c r="B245" s="29"/>
      <c r="C245" s="131" t="s">
        <v>450</v>
      </c>
      <c r="D245" s="131" t="s">
        <v>139</v>
      </c>
      <c r="E245" s="132" t="s">
        <v>1495</v>
      </c>
      <c r="F245" s="133" t="s">
        <v>1496</v>
      </c>
      <c r="G245" s="134" t="s">
        <v>352</v>
      </c>
      <c r="H245" s="135">
        <v>28</v>
      </c>
      <c r="I245" s="136">
        <v>0</v>
      </c>
      <c r="J245" s="136">
        <v>0</v>
      </c>
      <c r="K245" s="136">
        <f>ROUND(P245*H245,2)</f>
        <v>0</v>
      </c>
      <c r="L245" s="133" t="s">
        <v>1</v>
      </c>
      <c r="M245" s="29"/>
      <c r="N245" s="137" t="s">
        <v>1</v>
      </c>
      <c r="O245" s="138" t="s">
        <v>39</v>
      </c>
      <c r="P245" s="139">
        <f>I245+J245</f>
        <v>0</v>
      </c>
      <c r="Q245" s="139">
        <f>ROUND(I245*H245,2)</f>
        <v>0</v>
      </c>
      <c r="R245" s="139">
        <f>ROUND(J245*H245,2)</f>
        <v>0</v>
      </c>
      <c r="S245" s="140">
        <v>0</v>
      </c>
      <c r="T245" s="140">
        <f>S245*H245</f>
        <v>0</v>
      </c>
      <c r="U245" s="140">
        <v>0</v>
      </c>
      <c r="V245" s="140">
        <f>U245*H245</f>
        <v>0</v>
      </c>
      <c r="W245" s="140">
        <v>0</v>
      </c>
      <c r="X245" s="141">
        <f>W245*H245</f>
        <v>0</v>
      </c>
      <c r="AR245" s="142" t="s">
        <v>332</v>
      </c>
      <c r="AT245" s="142" t="s">
        <v>139</v>
      </c>
      <c r="AU245" s="142" t="s">
        <v>86</v>
      </c>
      <c r="AY245" s="17" t="s">
        <v>136</v>
      </c>
      <c r="BE245" s="143">
        <f>IF(O245="základní",K245,0)</f>
        <v>0</v>
      </c>
      <c r="BF245" s="143">
        <f>IF(O245="snížená",K245,0)</f>
        <v>0</v>
      </c>
      <c r="BG245" s="143">
        <f>IF(O245="zákl. přenesená",K245,0)</f>
        <v>0</v>
      </c>
      <c r="BH245" s="143">
        <f>IF(O245="sníž. přenesená",K245,0)</f>
        <v>0</v>
      </c>
      <c r="BI245" s="143">
        <f>IF(O245="nulová",K245,0)</f>
        <v>0</v>
      </c>
      <c r="BJ245" s="17" t="s">
        <v>84</v>
      </c>
      <c r="BK245" s="143">
        <f>ROUND(P245*H245,2)</f>
        <v>0</v>
      </c>
      <c r="BL245" s="17" t="s">
        <v>332</v>
      </c>
      <c r="BM245" s="142" t="s">
        <v>1497</v>
      </c>
    </row>
    <row r="246" spans="2:65" s="12" customFormat="1" ht="22.5">
      <c r="B246" s="144"/>
      <c r="D246" s="145" t="s">
        <v>146</v>
      </c>
      <c r="E246" s="146" t="s">
        <v>1</v>
      </c>
      <c r="F246" s="147" t="s">
        <v>1498</v>
      </c>
      <c r="H246" s="146" t="s">
        <v>1</v>
      </c>
      <c r="M246" s="144"/>
      <c r="N246" s="148"/>
      <c r="X246" s="149"/>
      <c r="AT246" s="146" t="s">
        <v>146</v>
      </c>
      <c r="AU246" s="146" t="s">
        <v>86</v>
      </c>
      <c r="AV246" s="12" t="s">
        <v>84</v>
      </c>
      <c r="AW246" s="12" t="s">
        <v>5</v>
      </c>
      <c r="AX246" s="12" t="s">
        <v>76</v>
      </c>
      <c r="AY246" s="146" t="s">
        <v>136</v>
      </c>
    </row>
    <row r="247" spans="2:65" s="12" customFormat="1">
      <c r="B247" s="144"/>
      <c r="D247" s="145" t="s">
        <v>146</v>
      </c>
      <c r="E247" s="146" t="s">
        <v>1</v>
      </c>
      <c r="F247" s="147" t="s">
        <v>1481</v>
      </c>
      <c r="H247" s="146" t="s">
        <v>1</v>
      </c>
      <c r="M247" s="144"/>
      <c r="N247" s="148"/>
      <c r="X247" s="149"/>
      <c r="AT247" s="146" t="s">
        <v>146</v>
      </c>
      <c r="AU247" s="146" t="s">
        <v>86</v>
      </c>
      <c r="AV247" s="12" t="s">
        <v>84</v>
      </c>
      <c r="AW247" s="12" t="s">
        <v>5</v>
      </c>
      <c r="AX247" s="12" t="s">
        <v>76</v>
      </c>
      <c r="AY247" s="146" t="s">
        <v>136</v>
      </c>
    </row>
    <row r="248" spans="2:65" s="13" customFormat="1">
      <c r="B248" s="150"/>
      <c r="D248" s="145" t="s">
        <v>146</v>
      </c>
      <c r="E248" s="151" t="s">
        <v>1</v>
      </c>
      <c r="F248" s="152" t="s">
        <v>585</v>
      </c>
      <c r="H248" s="153">
        <v>28</v>
      </c>
      <c r="M248" s="150"/>
      <c r="N248" s="154"/>
      <c r="X248" s="155"/>
      <c r="AT248" s="151" t="s">
        <v>146</v>
      </c>
      <c r="AU248" s="151" t="s">
        <v>86</v>
      </c>
      <c r="AV248" s="13" t="s">
        <v>86</v>
      </c>
      <c r="AW248" s="13" t="s">
        <v>5</v>
      </c>
      <c r="AX248" s="13" t="s">
        <v>76</v>
      </c>
      <c r="AY248" s="151" t="s">
        <v>136</v>
      </c>
    </row>
    <row r="249" spans="2:65" s="14" customFormat="1">
      <c r="B249" s="156"/>
      <c r="D249" s="145" t="s">
        <v>146</v>
      </c>
      <c r="E249" s="157" t="s">
        <v>1</v>
      </c>
      <c r="F249" s="158" t="s">
        <v>158</v>
      </c>
      <c r="H249" s="159">
        <v>28</v>
      </c>
      <c r="M249" s="156"/>
      <c r="N249" s="160"/>
      <c r="X249" s="161"/>
      <c r="AT249" s="157" t="s">
        <v>146</v>
      </c>
      <c r="AU249" s="157" t="s">
        <v>86</v>
      </c>
      <c r="AV249" s="14" t="s">
        <v>144</v>
      </c>
      <c r="AW249" s="14" t="s">
        <v>5</v>
      </c>
      <c r="AX249" s="14" t="s">
        <v>84</v>
      </c>
      <c r="AY249" s="157" t="s">
        <v>136</v>
      </c>
    </row>
    <row r="250" spans="2:65" s="1" customFormat="1" ht="33" customHeight="1">
      <c r="B250" s="29"/>
      <c r="C250" s="131" t="s">
        <v>585</v>
      </c>
      <c r="D250" s="131" t="s">
        <v>139</v>
      </c>
      <c r="E250" s="132" t="s">
        <v>596</v>
      </c>
      <c r="F250" s="133" t="s">
        <v>597</v>
      </c>
      <c r="G250" s="134" t="s">
        <v>502</v>
      </c>
      <c r="H250" s="135">
        <v>9685.9439999999995</v>
      </c>
      <c r="I250" s="136">
        <v>0</v>
      </c>
      <c r="J250" s="136">
        <v>0</v>
      </c>
      <c r="K250" s="136">
        <f>ROUND(P250*H250,2)</f>
        <v>0</v>
      </c>
      <c r="L250" s="133" t="s">
        <v>143</v>
      </c>
      <c r="M250" s="29"/>
      <c r="N250" s="137" t="s">
        <v>1</v>
      </c>
      <c r="O250" s="138" t="s">
        <v>39</v>
      </c>
      <c r="P250" s="139">
        <f>I250+J250</f>
        <v>0</v>
      </c>
      <c r="Q250" s="139">
        <f>ROUND(I250*H250,2)</f>
        <v>0</v>
      </c>
      <c r="R250" s="139">
        <f>ROUND(J250*H250,2)</f>
        <v>0</v>
      </c>
      <c r="S250" s="140">
        <v>0</v>
      </c>
      <c r="T250" s="140">
        <f>S250*H250</f>
        <v>0</v>
      </c>
      <c r="U250" s="140">
        <v>0</v>
      </c>
      <c r="V250" s="140">
        <f>U250*H250</f>
        <v>0</v>
      </c>
      <c r="W250" s="140">
        <v>0</v>
      </c>
      <c r="X250" s="141">
        <f>W250*H250</f>
        <v>0</v>
      </c>
      <c r="AR250" s="142" t="s">
        <v>332</v>
      </c>
      <c r="AT250" s="142" t="s">
        <v>139</v>
      </c>
      <c r="AU250" s="142" t="s">
        <v>86</v>
      </c>
      <c r="AY250" s="17" t="s">
        <v>136</v>
      </c>
      <c r="BE250" s="143">
        <f>IF(O250="základní",K250,0)</f>
        <v>0</v>
      </c>
      <c r="BF250" s="143">
        <f>IF(O250="snížená",K250,0)</f>
        <v>0</v>
      </c>
      <c r="BG250" s="143">
        <f>IF(O250="zákl. přenesená",K250,0)</f>
        <v>0</v>
      </c>
      <c r="BH250" s="143">
        <f>IF(O250="sníž. přenesená",K250,0)</f>
        <v>0</v>
      </c>
      <c r="BI250" s="143">
        <f>IF(O250="nulová",K250,0)</f>
        <v>0</v>
      </c>
      <c r="BJ250" s="17" t="s">
        <v>84</v>
      </c>
      <c r="BK250" s="143">
        <f>ROUND(P250*H250,2)</f>
        <v>0</v>
      </c>
      <c r="BL250" s="17" t="s">
        <v>332</v>
      </c>
      <c r="BM250" s="142" t="s">
        <v>1499</v>
      </c>
    </row>
    <row r="251" spans="2:65" s="11" customFormat="1" ht="22.9" customHeight="1">
      <c r="B251" s="119"/>
      <c r="D251" s="120" t="s">
        <v>75</v>
      </c>
      <c r="E251" s="129" t="s">
        <v>1366</v>
      </c>
      <c r="F251" s="129" t="s">
        <v>1367</v>
      </c>
      <c r="K251" s="130">
        <f>BK251</f>
        <v>0</v>
      </c>
      <c r="M251" s="119"/>
      <c r="N251" s="123"/>
      <c r="Q251" s="124">
        <f>SUM(Q252:Q273)</f>
        <v>0</v>
      </c>
      <c r="R251" s="124">
        <f>SUM(R252:R273)</f>
        <v>0</v>
      </c>
      <c r="T251" s="125">
        <f>SUM(T252:T273)</f>
        <v>53.265599999999999</v>
      </c>
      <c r="V251" s="125">
        <f>SUM(V252:V273)</f>
        <v>0.82445200000000007</v>
      </c>
      <c r="X251" s="126">
        <f>SUM(X252:X273)</f>
        <v>0</v>
      </c>
      <c r="AR251" s="120" t="s">
        <v>86</v>
      </c>
      <c r="AT251" s="127" t="s">
        <v>75</v>
      </c>
      <c r="AU251" s="127" t="s">
        <v>84</v>
      </c>
      <c r="AY251" s="120" t="s">
        <v>136</v>
      </c>
      <c r="BK251" s="128">
        <f>SUM(BK252:BK273)</f>
        <v>0</v>
      </c>
    </row>
    <row r="252" spans="2:65" s="1" customFormat="1" ht="24.2" customHeight="1">
      <c r="B252" s="29"/>
      <c r="C252" s="131" t="s">
        <v>589</v>
      </c>
      <c r="D252" s="131" t="s">
        <v>139</v>
      </c>
      <c r="E252" s="132" t="s">
        <v>1500</v>
      </c>
      <c r="F252" s="133" t="s">
        <v>1501</v>
      </c>
      <c r="G252" s="134" t="s">
        <v>286</v>
      </c>
      <c r="H252" s="135">
        <v>246.6</v>
      </c>
      <c r="I252" s="136">
        <v>0</v>
      </c>
      <c r="J252" s="136">
        <v>0</v>
      </c>
      <c r="K252" s="136">
        <f>ROUND(P252*H252,2)</f>
        <v>0</v>
      </c>
      <c r="L252" s="133" t="s">
        <v>143</v>
      </c>
      <c r="M252" s="29"/>
      <c r="N252" s="137" t="s">
        <v>1</v>
      </c>
      <c r="O252" s="138" t="s">
        <v>39</v>
      </c>
      <c r="P252" s="139">
        <f>I252+J252</f>
        <v>0</v>
      </c>
      <c r="Q252" s="139">
        <f>ROUND(I252*H252,2)</f>
        <v>0</v>
      </c>
      <c r="R252" s="139">
        <f>ROUND(J252*H252,2)</f>
        <v>0</v>
      </c>
      <c r="S252" s="140">
        <v>0.216</v>
      </c>
      <c r="T252" s="140">
        <f>S252*H252</f>
        <v>53.265599999999999</v>
      </c>
      <c r="U252" s="140">
        <v>9.7999999999999997E-4</v>
      </c>
      <c r="V252" s="140">
        <f>U252*H252</f>
        <v>0.24166799999999999</v>
      </c>
      <c r="W252" s="140">
        <v>0</v>
      </c>
      <c r="X252" s="141">
        <f>W252*H252</f>
        <v>0</v>
      </c>
      <c r="AR252" s="142" t="s">
        <v>332</v>
      </c>
      <c r="AT252" s="142" t="s">
        <v>139</v>
      </c>
      <c r="AU252" s="142" t="s">
        <v>86</v>
      </c>
      <c r="AY252" s="17" t="s">
        <v>136</v>
      </c>
      <c r="BE252" s="143">
        <f>IF(O252="základní",K252,0)</f>
        <v>0</v>
      </c>
      <c r="BF252" s="143">
        <f>IF(O252="snížená",K252,0)</f>
        <v>0</v>
      </c>
      <c r="BG252" s="143">
        <f>IF(O252="zákl. přenesená",K252,0)</f>
        <v>0</v>
      </c>
      <c r="BH252" s="143">
        <f>IF(O252="sníž. přenesená",K252,0)</f>
        <v>0</v>
      </c>
      <c r="BI252" s="143">
        <f>IF(O252="nulová",K252,0)</f>
        <v>0</v>
      </c>
      <c r="BJ252" s="17" t="s">
        <v>84</v>
      </c>
      <c r="BK252" s="143">
        <f>ROUND(P252*H252,2)</f>
        <v>0</v>
      </c>
      <c r="BL252" s="17" t="s">
        <v>332</v>
      </c>
      <c r="BM252" s="142" t="s">
        <v>1502</v>
      </c>
    </row>
    <row r="253" spans="2:65" s="12" customFormat="1" ht="22.5">
      <c r="B253" s="144"/>
      <c r="D253" s="145" t="s">
        <v>146</v>
      </c>
      <c r="E253" s="146" t="s">
        <v>1</v>
      </c>
      <c r="F253" s="147" t="s">
        <v>1503</v>
      </c>
      <c r="H253" s="146" t="s">
        <v>1</v>
      </c>
      <c r="M253" s="144"/>
      <c r="N253" s="148"/>
      <c r="X253" s="149"/>
      <c r="AT253" s="146" t="s">
        <v>146</v>
      </c>
      <c r="AU253" s="146" t="s">
        <v>86</v>
      </c>
      <c r="AV253" s="12" t="s">
        <v>84</v>
      </c>
      <c r="AW253" s="12" t="s">
        <v>5</v>
      </c>
      <c r="AX253" s="12" t="s">
        <v>76</v>
      </c>
      <c r="AY253" s="146" t="s">
        <v>136</v>
      </c>
    </row>
    <row r="254" spans="2:65" s="12" customFormat="1">
      <c r="B254" s="144"/>
      <c r="D254" s="145" t="s">
        <v>146</v>
      </c>
      <c r="E254" s="146" t="s">
        <v>1</v>
      </c>
      <c r="F254" s="147" t="s">
        <v>1504</v>
      </c>
      <c r="H254" s="146" t="s">
        <v>1</v>
      </c>
      <c r="M254" s="144"/>
      <c r="N254" s="148"/>
      <c r="X254" s="149"/>
      <c r="AT254" s="146" t="s">
        <v>146</v>
      </c>
      <c r="AU254" s="146" t="s">
        <v>86</v>
      </c>
      <c r="AV254" s="12" t="s">
        <v>84</v>
      </c>
      <c r="AW254" s="12" t="s">
        <v>5</v>
      </c>
      <c r="AX254" s="12" t="s">
        <v>76</v>
      </c>
      <c r="AY254" s="146" t="s">
        <v>136</v>
      </c>
    </row>
    <row r="255" spans="2:65" s="13" customFormat="1">
      <c r="B255" s="150"/>
      <c r="D255" s="145" t="s">
        <v>146</v>
      </c>
      <c r="E255" s="151" t="s">
        <v>1</v>
      </c>
      <c r="F255" s="152" t="s">
        <v>1505</v>
      </c>
      <c r="H255" s="153">
        <v>158.4</v>
      </c>
      <c r="M255" s="150"/>
      <c r="N255" s="154"/>
      <c r="X255" s="155"/>
      <c r="AT255" s="151" t="s">
        <v>146</v>
      </c>
      <c r="AU255" s="151" t="s">
        <v>86</v>
      </c>
      <c r="AV255" s="13" t="s">
        <v>86</v>
      </c>
      <c r="AW255" s="13" t="s">
        <v>5</v>
      </c>
      <c r="AX255" s="13" t="s">
        <v>76</v>
      </c>
      <c r="AY255" s="151" t="s">
        <v>136</v>
      </c>
    </row>
    <row r="256" spans="2:65" s="12" customFormat="1">
      <c r="B256" s="144"/>
      <c r="D256" s="145" t="s">
        <v>146</v>
      </c>
      <c r="E256" s="146" t="s">
        <v>1</v>
      </c>
      <c r="F256" s="147" t="s">
        <v>1506</v>
      </c>
      <c r="H256" s="146" t="s">
        <v>1</v>
      </c>
      <c r="M256" s="144"/>
      <c r="N256" s="148"/>
      <c r="X256" s="149"/>
      <c r="AT256" s="146" t="s">
        <v>146</v>
      </c>
      <c r="AU256" s="146" t="s">
        <v>86</v>
      </c>
      <c r="AV256" s="12" t="s">
        <v>84</v>
      </c>
      <c r="AW256" s="12" t="s">
        <v>5</v>
      </c>
      <c r="AX256" s="12" t="s">
        <v>76</v>
      </c>
      <c r="AY256" s="146" t="s">
        <v>136</v>
      </c>
    </row>
    <row r="257" spans="2:65" s="13" customFormat="1">
      <c r="B257" s="150"/>
      <c r="D257" s="145" t="s">
        <v>146</v>
      </c>
      <c r="E257" s="151" t="s">
        <v>1</v>
      </c>
      <c r="F257" s="152" t="s">
        <v>1507</v>
      </c>
      <c r="H257" s="153">
        <v>68.400000000000006</v>
      </c>
      <c r="M257" s="150"/>
      <c r="N257" s="154"/>
      <c r="X257" s="155"/>
      <c r="AT257" s="151" t="s">
        <v>146</v>
      </c>
      <c r="AU257" s="151" t="s">
        <v>86</v>
      </c>
      <c r="AV257" s="13" t="s">
        <v>86</v>
      </c>
      <c r="AW257" s="13" t="s">
        <v>5</v>
      </c>
      <c r="AX257" s="13" t="s">
        <v>76</v>
      </c>
      <c r="AY257" s="151" t="s">
        <v>136</v>
      </c>
    </row>
    <row r="258" spans="2:65" s="12" customFormat="1">
      <c r="B258" s="144"/>
      <c r="D258" s="145" t="s">
        <v>146</v>
      </c>
      <c r="E258" s="146" t="s">
        <v>1</v>
      </c>
      <c r="F258" s="147" t="s">
        <v>1508</v>
      </c>
      <c r="H258" s="146" t="s">
        <v>1</v>
      </c>
      <c r="M258" s="144"/>
      <c r="N258" s="148"/>
      <c r="X258" s="149"/>
      <c r="AT258" s="146" t="s">
        <v>146</v>
      </c>
      <c r="AU258" s="146" t="s">
        <v>86</v>
      </c>
      <c r="AV258" s="12" t="s">
        <v>84</v>
      </c>
      <c r="AW258" s="12" t="s">
        <v>5</v>
      </c>
      <c r="AX258" s="12" t="s">
        <v>76</v>
      </c>
      <c r="AY258" s="146" t="s">
        <v>136</v>
      </c>
    </row>
    <row r="259" spans="2:65" s="13" customFormat="1">
      <c r="B259" s="150"/>
      <c r="D259" s="145" t="s">
        <v>146</v>
      </c>
      <c r="E259" s="151" t="s">
        <v>1</v>
      </c>
      <c r="F259" s="152" t="s">
        <v>1509</v>
      </c>
      <c r="H259" s="153">
        <v>19.8</v>
      </c>
      <c r="M259" s="150"/>
      <c r="N259" s="154"/>
      <c r="X259" s="155"/>
      <c r="AT259" s="151" t="s">
        <v>146</v>
      </c>
      <c r="AU259" s="151" t="s">
        <v>86</v>
      </c>
      <c r="AV259" s="13" t="s">
        <v>86</v>
      </c>
      <c r="AW259" s="13" t="s">
        <v>5</v>
      </c>
      <c r="AX259" s="13" t="s">
        <v>76</v>
      </c>
      <c r="AY259" s="151" t="s">
        <v>136</v>
      </c>
    </row>
    <row r="260" spans="2:65" s="14" customFormat="1">
      <c r="B260" s="156"/>
      <c r="D260" s="145" t="s">
        <v>146</v>
      </c>
      <c r="E260" s="157" t="s">
        <v>1</v>
      </c>
      <c r="F260" s="158" t="s">
        <v>158</v>
      </c>
      <c r="H260" s="159">
        <v>246.6</v>
      </c>
      <c r="M260" s="156"/>
      <c r="N260" s="160"/>
      <c r="X260" s="161"/>
      <c r="AT260" s="157" t="s">
        <v>146</v>
      </c>
      <c r="AU260" s="157" t="s">
        <v>86</v>
      </c>
      <c r="AV260" s="14" t="s">
        <v>144</v>
      </c>
      <c r="AW260" s="14" t="s">
        <v>5</v>
      </c>
      <c r="AX260" s="14" t="s">
        <v>84</v>
      </c>
      <c r="AY260" s="157" t="s">
        <v>136</v>
      </c>
    </row>
    <row r="261" spans="2:65" s="1" customFormat="1" ht="33" customHeight="1">
      <c r="B261" s="29"/>
      <c r="C261" s="181" t="s">
        <v>595</v>
      </c>
      <c r="D261" s="181" t="s">
        <v>494</v>
      </c>
      <c r="E261" s="182" t="s">
        <v>1510</v>
      </c>
      <c r="F261" s="183" t="s">
        <v>1511</v>
      </c>
      <c r="G261" s="184" t="s">
        <v>142</v>
      </c>
      <c r="H261" s="185">
        <v>45.53</v>
      </c>
      <c r="I261" s="186">
        <v>0</v>
      </c>
      <c r="J261" s="187"/>
      <c r="K261" s="186">
        <f>ROUND(P261*H261,2)</f>
        <v>0</v>
      </c>
      <c r="L261" s="183" t="s">
        <v>1</v>
      </c>
      <c r="M261" s="188"/>
      <c r="N261" s="189" t="s">
        <v>1</v>
      </c>
      <c r="O261" s="138" t="s">
        <v>39</v>
      </c>
      <c r="P261" s="139">
        <f>I261+J261</f>
        <v>0</v>
      </c>
      <c r="Q261" s="139">
        <f>ROUND(I261*H261,2)</f>
        <v>0</v>
      </c>
      <c r="R261" s="139">
        <f>ROUND(J261*H261,2)</f>
        <v>0</v>
      </c>
      <c r="S261" s="140">
        <v>0</v>
      </c>
      <c r="T261" s="140">
        <f>S261*H261</f>
        <v>0</v>
      </c>
      <c r="U261" s="140">
        <v>1.2800000000000001E-2</v>
      </c>
      <c r="V261" s="140">
        <f>U261*H261</f>
        <v>0.58278400000000008</v>
      </c>
      <c r="W261" s="140">
        <v>0</v>
      </c>
      <c r="X261" s="141">
        <f>W261*H261</f>
        <v>0</v>
      </c>
      <c r="AR261" s="142" t="s">
        <v>497</v>
      </c>
      <c r="AT261" s="142" t="s">
        <v>494</v>
      </c>
      <c r="AU261" s="142" t="s">
        <v>86</v>
      </c>
      <c r="AY261" s="17" t="s">
        <v>136</v>
      </c>
      <c r="BE261" s="143">
        <f>IF(O261="základní",K261,0)</f>
        <v>0</v>
      </c>
      <c r="BF261" s="143">
        <f>IF(O261="snížená",K261,0)</f>
        <v>0</v>
      </c>
      <c r="BG261" s="143">
        <f>IF(O261="zákl. přenesená",K261,0)</f>
        <v>0</v>
      </c>
      <c r="BH261" s="143">
        <f>IF(O261="sníž. přenesená",K261,0)</f>
        <v>0</v>
      </c>
      <c r="BI261" s="143">
        <f>IF(O261="nulová",K261,0)</f>
        <v>0</v>
      </c>
      <c r="BJ261" s="17" t="s">
        <v>84</v>
      </c>
      <c r="BK261" s="143">
        <f>ROUND(P261*H261,2)</f>
        <v>0</v>
      </c>
      <c r="BL261" s="17" t="s">
        <v>332</v>
      </c>
      <c r="BM261" s="142" t="s">
        <v>1512</v>
      </c>
    </row>
    <row r="262" spans="2:65" s="12" customFormat="1">
      <c r="B262" s="144"/>
      <c r="D262" s="145" t="s">
        <v>146</v>
      </c>
      <c r="E262" s="146" t="s">
        <v>1</v>
      </c>
      <c r="F262" s="147" t="s">
        <v>1504</v>
      </c>
      <c r="H262" s="146" t="s">
        <v>1</v>
      </c>
      <c r="M262" s="144"/>
      <c r="N262" s="148"/>
      <c r="X262" s="149"/>
      <c r="AT262" s="146" t="s">
        <v>146</v>
      </c>
      <c r="AU262" s="146" t="s">
        <v>86</v>
      </c>
      <c r="AV262" s="12" t="s">
        <v>84</v>
      </c>
      <c r="AW262" s="12" t="s">
        <v>5</v>
      </c>
      <c r="AX262" s="12" t="s">
        <v>76</v>
      </c>
      <c r="AY262" s="146" t="s">
        <v>136</v>
      </c>
    </row>
    <row r="263" spans="2:65" s="13" customFormat="1">
      <c r="B263" s="150"/>
      <c r="D263" s="145" t="s">
        <v>146</v>
      </c>
      <c r="E263" s="151" t="s">
        <v>1</v>
      </c>
      <c r="F263" s="152" t="s">
        <v>1513</v>
      </c>
      <c r="H263" s="153">
        <v>27.72</v>
      </c>
      <c r="M263" s="150"/>
      <c r="N263" s="154"/>
      <c r="X263" s="155"/>
      <c r="AT263" s="151" t="s">
        <v>146</v>
      </c>
      <c r="AU263" s="151" t="s">
        <v>86</v>
      </c>
      <c r="AV263" s="13" t="s">
        <v>86</v>
      </c>
      <c r="AW263" s="13" t="s">
        <v>5</v>
      </c>
      <c r="AX263" s="13" t="s">
        <v>76</v>
      </c>
      <c r="AY263" s="151" t="s">
        <v>136</v>
      </c>
    </row>
    <row r="264" spans="2:65" s="12" customFormat="1">
      <c r="B264" s="144"/>
      <c r="D264" s="145" t="s">
        <v>146</v>
      </c>
      <c r="E264" s="146" t="s">
        <v>1</v>
      </c>
      <c r="F264" s="147" t="s">
        <v>1506</v>
      </c>
      <c r="H264" s="146" t="s">
        <v>1</v>
      </c>
      <c r="M264" s="144"/>
      <c r="N264" s="148"/>
      <c r="X264" s="149"/>
      <c r="AT264" s="146" t="s">
        <v>146</v>
      </c>
      <c r="AU264" s="146" t="s">
        <v>86</v>
      </c>
      <c r="AV264" s="12" t="s">
        <v>84</v>
      </c>
      <c r="AW264" s="12" t="s">
        <v>5</v>
      </c>
      <c r="AX264" s="12" t="s">
        <v>76</v>
      </c>
      <c r="AY264" s="146" t="s">
        <v>136</v>
      </c>
    </row>
    <row r="265" spans="2:65" s="13" customFormat="1">
      <c r="B265" s="150"/>
      <c r="D265" s="145" t="s">
        <v>146</v>
      </c>
      <c r="E265" s="151" t="s">
        <v>1</v>
      </c>
      <c r="F265" s="152" t="s">
        <v>1514</v>
      </c>
      <c r="H265" s="153">
        <v>10.602</v>
      </c>
      <c r="M265" s="150"/>
      <c r="N265" s="154"/>
      <c r="X265" s="155"/>
      <c r="AT265" s="151" t="s">
        <v>146</v>
      </c>
      <c r="AU265" s="151" t="s">
        <v>86</v>
      </c>
      <c r="AV265" s="13" t="s">
        <v>86</v>
      </c>
      <c r="AW265" s="13" t="s">
        <v>5</v>
      </c>
      <c r="AX265" s="13" t="s">
        <v>76</v>
      </c>
      <c r="AY265" s="151" t="s">
        <v>136</v>
      </c>
    </row>
    <row r="266" spans="2:65" s="12" customFormat="1">
      <c r="B266" s="144"/>
      <c r="D266" s="145" t="s">
        <v>146</v>
      </c>
      <c r="E266" s="146" t="s">
        <v>1</v>
      </c>
      <c r="F266" s="147" t="s">
        <v>1508</v>
      </c>
      <c r="H266" s="146" t="s">
        <v>1</v>
      </c>
      <c r="M266" s="144"/>
      <c r="N266" s="148"/>
      <c r="X266" s="149"/>
      <c r="AT266" s="146" t="s">
        <v>146</v>
      </c>
      <c r="AU266" s="146" t="s">
        <v>86</v>
      </c>
      <c r="AV266" s="12" t="s">
        <v>84</v>
      </c>
      <c r="AW266" s="12" t="s">
        <v>5</v>
      </c>
      <c r="AX266" s="12" t="s">
        <v>76</v>
      </c>
      <c r="AY266" s="146" t="s">
        <v>136</v>
      </c>
    </row>
    <row r="267" spans="2:65" s="13" customFormat="1">
      <c r="B267" s="150"/>
      <c r="D267" s="145" t="s">
        <v>146</v>
      </c>
      <c r="E267" s="151" t="s">
        <v>1</v>
      </c>
      <c r="F267" s="152" t="s">
        <v>1515</v>
      </c>
      <c r="H267" s="153">
        <v>3.069</v>
      </c>
      <c r="M267" s="150"/>
      <c r="N267" s="154"/>
      <c r="X267" s="155"/>
      <c r="AT267" s="151" t="s">
        <v>146</v>
      </c>
      <c r="AU267" s="151" t="s">
        <v>86</v>
      </c>
      <c r="AV267" s="13" t="s">
        <v>86</v>
      </c>
      <c r="AW267" s="13" t="s">
        <v>5</v>
      </c>
      <c r="AX267" s="13" t="s">
        <v>76</v>
      </c>
      <c r="AY267" s="151" t="s">
        <v>136</v>
      </c>
    </row>
    <row r="268" spans="2:65" s="14" customFormat="1">
      <c r="B268" s="156"/>
      <c r="D268" s="145" t="s">
        <v>146</v>
      </c>
      <c r="E268" s="157" t="s">
        <v>1</v>
      </c>
      <c r="F268" s="158" t="s">
        <v>158</v>
      </c>
      <c r="H268" s="159">
        <v>41.390999999999998</v>
      </c>
      <c r="M268" s="156"/>
      <c r="N268" s="160"/>
      <c r="X268" s="161"/>
      <c r="AT268" s="157" t="s">
        <v>146</v>
      </c>
      <c r="AU268" s="157" t="s">
        <v>86</v>
      </c>
      <c r="AV268" s="14" t="s">
        <v>144</v>
      </c>
      <c r="AW268" s="14" t="s">
        <v>5</v>
      </c>
      <c r="AX268" s="14" t="s">
        <v>84</v>
      </c>
      <c r="AY268" s="157" t="s">
        <v>136</v>
      </c>
    </row>
    <row r="269" spans="2:65" s="13" customFormat="1">
      <c r="B269" s="150"/>
      <c r="D269" s="145" t="s">
        <v>146</v>
      </c>
      <c r="F269" s="152" t="s">
        <v>1516</v>
      </c>
      <c r="H269" s="153">
        <v>45.53</v>
      </c>
      <c r="M269" s="150"/>
      <c r="N269" s="154"/>
      <c r="X269" s="155"/>
      <c r="AT269" s="151" t="s">
        <v>146</v>
      </c>
      <c r="AU269" s="151" t="s">
        <v>86</v>
      </c>
      <c r="AV269" s="13" t="s">
        <v>86</v>
      </c>
      <c r="AW269" s="13" t="s">
        <v>4</v>
      </c>
      <c r="AX269" s="13" t="s">
        <v>84</v>
      </c>
      <c r="AY269" s="151" t="s">
        <v>136</v>
      </c>
    </row>
    <row r="270" spans="2:65" s="1" customFormat="1" ht="16.5" customHeight="1">
      <c r="B270" s="29"/>
      <c r="C270" s="131" t="s">
        <v>601</v>
      </c>
      <c r="D270" s="131" t="s">
        <v>139</v>
      </c>
      <c r="E270" s="132" t="s">
        <v>1517</v>
      </c>
      <c r="F270" s="133" t="s">
        <v>1518</v>
      </c>
      <c r="G270" s="134" t="s">
        <v>286</v>
      </c>
      <c r="H270" s="135">
        <v>123.3</v>
      </c>
      <c r="I270" s="136">
        <v>0</v>
      </c>
      <c r="J270" s="136">
        <v>0</v>
      </c>
      <c r="K270" s="136">
        <f>ROUND(P270*H270,2)</f>
        <v>0</v>
      </c>
      <c r="L270" s="133" t="s">
        <v>1</v>
      </c>
      <c r="M270" s="29"/>
      <c r="N270" s="137" t="s">
        <v>1</v>
      </c>
      <c r="O270" s="138" t="s">
        <v>39</v>
      </c>
      <c r="P270" s="139">
        <f>I270+J270</f>
        <v>0</v>
      </c>
      <c r="Q270" s="139">
        <f>ROUND(I270*H270,2)</f>
        <v>0</v>
      </c>
      <c r="R270" s="139">
        <f>ROUND(J270*H270,2)</f>
        <v>0</v>
      </c>
      <c r="S270" s="140">
        <v>0</v>
      </c>
      <c r="T270" s="140">
        <f>S270*H270</f>
        <v>0</v>
      </c>
      <c r="U270" s="140">
        <v>0</v>
      </c>
      <c r="V270" s="140">
        <f>U270*H270</f>
        <v>0</v>
      </c>
      <c r="W270" s="140">
        <v>0</v>
      </c>
      <c r="X270" s="141">
        <f>W270*H270</f>
        <v>0</v>
      </c>
      <c r="AR270" s="142" t="s">
        <v>332</v>
      </c>
      <c r="AT270" s="142" t="s">
        <v>139</v>
      </c>
      <c r="AU270" s="142" t="s">
        <v>86</v>
      </c>
      <c r="AY270" s="17" t="s">
        <v>136</v>
      </c>
      <c r="BE270" s="143">
        <f>IF(O270="základní",K270,0)</f>
        <v>0</v>
      </c>
      <c r="BF270" s="143">
        <f>IF(O270="snížená",K270,0)</f>
        <v>0</v>
      </c>
      <c r="BG270" s="143">
        <f>IF(O270="zákl. přenesená",K270,0)</f>
        <v>0</v>
      </c>
      <c r="BH270" s="143">
        <f>IF(O270="sníž. přenesená",K270,0)</f>
        <v>0</v>
      </c>
      <c r="BI270" s="143">
        <f>IF(O270="nulová",K270,0)</f>
        <v>0</v>
      </c>
      <c r="BJ270" s="17" t="s">
        <v>84</v>
      </c>
      <c r="BK270" s="143">
        <f>ROUND(P270*H270,2)</f>
        <v>0</v>
      </c>
      <c r="BL270" s="17" t="s">
        <v>332</v>
      </c>
      <c r="BM270" s="142" t="s">
        <v>1519</v>
      </c>
    </row>
    <row r="271" spans="2:65" s="13" customFormat="1">
      <c r="B271" s="150"/>
      <c r="D271" s="145" t="s">
        <v>146</v>
      </c>
      <c r="E271" s="151" t="s">
        <v>1</v>
      </c>
      <c r="F271" s="152" t="s">
        <v>445</v>
      </c>
      <c r="H271" s="153">
        <v>123.3</v>
      </c>
      <c r="M271" s="150"/>
      <c r="N271" s="154"/>
      <c r="X271" s="155"/>
      <c r="AT271" s="151" t="s">
        <v>146</v>
      </c>
      <c r="AU271" s="151" t="s">
        <v>86</v>
      </c>
      <c r="AV271" s="13" t="s">
        <v>86</v>
      </c>
      <c r="AW271" s="13" t="s">
        <v>5</v>
      </c>
      <c r="AX271" s="13" t="s">
        <v>76</v>
      </c>
      <c r="AY271" s="151" t="s">
        <v>136</v>
      </c>
    </row>
    <row r="272" spans="2:65" s="14" customFormat="1">
      <c r="B272" s="156"/>
      <c r="D272" s="145" t="s">
        <v>146</v>
      </c>
      <c r="E272" s="157" t="s">
        <v>1</v>
      </c>
      <c r="F272" s="158" t="s">
        <v>158</v>
      </c>
      <c r="H272" s="159">
        <v>123.3</v>
      </c>
      <c r="M272" s="156"/>
      <c r="N272" s="160"/>
      <c r="X272" s="161"/>
      <c r="AT272" s="157" t="s">
        <v>146</v>
      </c>
      <c r="AU272" s="157" t="s">
        <v>86</v>
      </c>
      <c r="AV272" s="14" t="s">
        <v>144</v>
      </c>
      <c r="AW272" s="14" t="s">
        <v>5</v>
      </c>
      <c r="AX272" s="14" t="s">
        <v>84</v>
      </c>
      <c r="AY272" s="157" t="s">
        <v>136</v>
      </c>
    </row>
    <row r="273" spans="2:65" s="1" customFormat="1" ht="33" customHeight="1">
      <c r="B273" s="29"/>
      <c r="C273" s="131" t="s">
        <v>497</v>
      </c>
      <c r="D273" s="131" t="s">
        <v>139</v>
      </c>
      <c r="E273" s="132" t="s">
        <v>1379</v>
      </c>
      <c r="F273" s="133" t="s">
        <v>1380</v>
      </c>
      <c r="G273" s="134" t="s">
        <v>502</v>
      </c>
      <c r="H273" s="135">
        <v>763.154</v>
      </c>
      <c r="I273" s="136">
        <v>0</v>
      </c>
      <c r="J273" s="136">
        <v>0</v>
      </c>
      <c r="K273" s="136">
        <f>ROUND(P273*H273,2)</f>
        <v>0</v>
      </c>
      <c r="L273" s="133" t="s">
        <v>143</v>
      </c>
      <c r="M273" s="29"/>
      <c r="N273" s="137" t="s">
        <v>1</v>
      </c>
      <c r="O273" s="138" t="s">
        <v>39</v>
      </c>
      <c r="P273" s="139">
        <f>I273+J273</f>
        <v>0</v>
      </c>
      <c r="Q273" s="139">
        <f>ROUND(I273*H273,2)</f>
        <v>0</v>
      </c>
      <c r="R273" s="139">
        <f>ROUND(J273*H273,2)</f>
        <v>0</v>
      </c>
      <c r="S273" s="140">
        <v>0</v>
      </c>
      <c r="T273" s="140">
        <f>S273*H273</f>
        <v>0</v>
      </c>
      <c r="U273" s="140">
        <v>0</v>
      </c>
      <c r="V273" s="140">
        <f>U273*H273</f>
        <v>0</v>
      </c>
      <c r="W273" s="140">
        <v>0</v>
      </c>
      <c r="X273" s="141">
        <f>W273*H273</f>
        <v>0</v>
      </c>
      <c r="AR273" s="142" t="s">
        <v>332</v>
      </c>
      <c r="AT273" s="142" t="s">
        <v>139</v>
      </c>
      <c r="AU273" s="142" t="s">
        <v>86</v>
      </c>
      <c r="AY273" s="17" t="s">
        <v>136</v>
      </c>
      <c r="BE273" s="143">
        <f>IF(O273="základní",K273,0)</f>
        <v>0</v>
      </c>
      <c r="BF273" s="143">
        <f>IF(O273="snížená",K273,0)</f>
        <v>0</v>
      </c>
      <c r="BG273" s="143">
        <f>IF(O273="zákl. přenesená",K273,0)</f>
        <v>0</v>
      </c>
      <c r="BH273" s="143">
        <f>IF(O273="sníž. přenesená",K273,0)</f>
        <v>0</v>
      </c>
      <c r="BI273" s="143">
        <f>IF(O273="nulová",K273,0)</f>
        <v>0</v>
      </c>
      <c r="BJ273" s="17" t="s">
        <v>84</v>
      </c>
      <c r="BK273" s="143">
        <f>ROUND(P273*H273,2)</f>
        <v>0</v>
      </c>
      <c r="BL273" s="17" t="s">
        <v>332</v>
      </c>
      <c r="BM273" s="142" t="s">
        <v>1520</v>
      </c>
    </row>
    <row r="274" spans="2:65" s="11" customFormat="1" ht="25.9" customHeight="1">
      <c r="B274" s="119"/>
      <c r="D274" s="120" t="s">
        <v>75</v>
      </c>
      <c r="E274" s="121" t="s">
        <v>625</v>
      </c>
      <c r="F274" s="121" t="s">
        <v>626</v>
      </c>
      <c r="K274" s="122">
        <f>BK274</f>
        <v>0</v>
      </c>
      <c r="M274" s="119"/>
      <c r="N274" s="123"/>
      <c r="Q274" s="124">
        <f>Q275</f>
        <v>0</v>
      </c>
      <c r="R274" s="124">
        <f>R275</f>
        <v>0</v>
      </c>
      <c r="T274" s="125">
        <f>T275</f>
        <v>0</v>
      </c>
      <c r="V274" s="125">
        <f>V275</f>
        <v>0</v>
      </c>
      <c r="X274" s="126">
        <f>X275</f>
        <v>0</v>
      </c>
      <c r="AR274" s="120" t="s">
        <v>185</v>
      </c>
      <c r="AT274" s="127" t="s">
        <v>75</v>
      </c>
      <c r="AU274" s="127" t="s">
        <v>76</v>
      </c>
      <c r="AY274" s="120" t="s">
        <v>136</v>
      </c>
      <c r="BK274" s="128">
        <f>BK275</f>
        <v>0</v>
      </c>
    </row>
    <row r="275" spans="2:65" s="11" customFormat="1" ht="22.9" customHeight="1">
      <c r="B275" s="119"/>
      <c r="D275" s="120" t="s">
        <v>75</v>
      </c>
      <c r="E275" s="129" t="s">
        <v>627</v>
      </c>
      <c r="F275" s="129" t="s">
        <v>628</v>
      </c>
      <c r="K275" s="130">
        <f>BK275</f>
        <v>0</v>
      </c>
      <c r="M275" s="119"/>
      <c r="N275" s="123"/>
      <c r="Q275" s="124">
        <f>SUM(Q276:Q284)</f>
        <v>0</v>
      </c>
      <c r="R275" s="124">
        <f>SUM(R276:R284)</f>
        <v>0</v>
      </c>
      <c r="T275" s="125">
        <f>SUM(T276:T284)</f>
        <v>0</v>
      </c>
      <c r="V275" s="125">
        <f>SUM(V276:V284)</f>
        <v>0</v>
      </c>
      <c r="X275" s="126">
        <f>SUM(X276:X284)</f>
        <v>0</v>
      </c>
      <c r="AR275" s="120" t="s">
        <v>185</v>
      </c>
      <c r="AT275" s="127" t="s">
        <v>75</v>
      </c>
      <c r="AU275" s="127" t="s">
        <v>84</v>
      </c>
      <c r="AY275" s="120" t="s">
        <v>136</v>
      </c>
      <c r="BK275" s="128">
        <f>SUM(BK276:BK284)</f>
        <v>0</v>
      </c>
    </row>
    <row r="276" spans="2:65" s="1" customFormat="1" ht="21.75" customHeight="1">
      <c r="B276" s="29"/>
      <c r="C276" s="131" t="s">
        <v>613</v>
      </c>
      <c r="D276" s="131" t="s">
        <v>139</v>
      </c>
      <c r="E276" s="132" t="s">
        <v>1383</v>
      </c>
      <c r="F276" s="133" t="s">
        <v>1521</v>
      </c>
      <c r="G276" s="134" t="s">
        <v>352</v>
      </c>
      <c r="H276" s="135">
        <v>1</v>
      </c>
      <c r="I276" s="136">
        <v>0</v>
      </c>
      <c r="J276" s="136">
        <v>0</v>
      </c>
      <c r="K276" s="136">
        <f>ROUND(P276*H276,2)</f>
        <v>0</v>
      </c>
      <c r="L276" s="133" t="s">
        <v>1</v>
      </c>
      <c r="M276" s="29"/>
      <c r="N276" s="137" t="s">
        <v>1</v>
      </c>
      <c r="O276" s="138" t="s">
        <v>39</v>
      </c>
      <c r="P276" s="139">
        <f>I276+J276</f>
        <v>0</v>
      </c>
      <c r="Q276" s="139">
        <f>ROUND(I276*H276,2)</f>
        <v>0</v>
      </c>
      <c r="R276" s="139">
        <f>ROUND(J276*H276,2)</f>
        <v>0</v>
      </c>
      <c r="S276" s="140">
        <v>0</v>
      </c>
      <c r="T276" s="140">
        <f>S276*H276</f>
        <v>0</v>
      </c>
      <c r="U276" s="140">
        <v>0</v>
      </c>
      <c r="V276" s="140">
        <f>U276*H276</f>
        <v>0</v>
      </c>
      <c r="W276" s="140">
        <v>0</v>
      </c>
      <c r="X276" s="141">
        <f>W276*H276</f>
        <v>0</v>
      </c>
      <c r="AR276" s="142" t="s">
        <v>632</v>
      </c>
      <c r="AT276" s="142" t="s">
        <v>139</v>
      </c>
      <c r="AU276" s="142" t="s">
        <v>86</v>
      </c>
      <c r="AY276" s="17" t="s">
        <v>136</v>
      </c>
      <c r="BE276" s="143">
        <f>IF(O276="základní",K276,0)</f>
        <v>0</v>
      </c>
      <c r="BF276" s="143">
        <f>IF(O276="snížená",K276,0)</f>
        <v>0</v>
      </c>
      <c r="BG276" s="143">
        <f>IF(O276="zákl. přenesená",K276,0)</f>
        <v>0</v>
      </c>
      <c r="BH276" s="143">
        <f>IF(O276="sníž. přenesená",K276,0)</f>
        <v>0</v>
      </c>
      <c r="BI276" s="143">
        <f>IF(O276="nulová",K276,0)</f>
        <v>0</v>
      </c>
      <c r="BJ276" s="17" t="s">
        <v>84</v>
      </c>
      <c r="BK276" s="143">
        <f>ROUND(P276*H276,2)</f>
        <v>0</v>
      </c>
      <c r="BL276" s="17" t="s">
        <v>632</v>
      </c>
      <c r="BM276" s="142" t="s">
        <v>1522</v>
      </c>
    </row>
    <row r="277" spans="2:65" s="13" customFormat="1">
      <c r="B277" s="150"/>
      <c r="D277" s="145" t="s">
        <v>146</v>
      </c>
      <c r="E277" s="151" t="s">
        <v>1</v>
      </c>
      <c r="F277" s="152" t="s">
        <v>84</v>
      </c>
      <c r="H277" s="153">
        <v>1</v>
      </c>
      <c r="M277" s="150"/>
      <c r="N277" s="154"/>
      <c r="X277" s="155"/>
      <c r="AT277" s="151" t="s">
        <v>146</v>
      </c>
      <c r="AU277" s="151" t="s">
        <v>86</v>
      </c>
      <c r="AV277" s="13" t="s">
        <v>86</v>
      </c>
      <c r="AW277" s="13" t="s">
        <v>5</v>
      </c>
      <c r="AX277" s="13" t="s">
        <v>76</v>
      </c>
      <c r="AY277" s="151" t="s">
        <v>136</v>
      </c>
    </row>
    <row r="278" spans="2:65" s="14" customFormat="1">
      <c r="B278" s="156"/>
      <c r="D278" s="145" t="s">
        <v>146</v>
      </c>
      <c r="E278" s="157" t="s">
        <v>1</v>
      </c>
      <c r="F278" s="158" t="s">
        <v>158</v>
      </c>
      <c r="H278" s="159">
        <v>1</v>
      </c>
      <c r="M278" s="156"/>
      <c r="N278" s="160"/>
      <c r="X278" s="161"/>
      <c r="AT278" s="157" t="s">
        <v>146</v>
      </c>
      <c r="AU278" s="157" t="s">
        <v>86</v>
      </c>
      <c r="AV278" s="14" t="s">
        <v>144</v>
      </c>
      <c r="AW278" s="14" t="s">
        <v>5</v>
      </c>
      <c r="AX278" s="14" t="s">
        <v>84</v>
      </c>
      <c r="AY278" s="157" t="s">
        <v>136</v>
      </c>
    </row>
    <row r="279" spans="2:65" s="1" customFormat="1" ht="16.5" customHeight="1">
      <c r="B279" s="29"/>
      <c r="C279" s="131" t="s">
        <v>620</v>
      </c>
      <c r="D279" s="131" t="s">
        <v>139</v>
      </c>
      <c r="E279" s="132" t="s">
        <v>1523</v>
      </c>
      <c r="F279" s="133" t="s">
        <v>1524</v>
      </c>
      <c r="G279" s="134" t="s">
        <v>352</v>
      </c>
      <c r="H279" s="135">
        <v>1</v>
      </c>
      <c r="I279" s="136">
        <v>0</v>
      </c>
      <c r="J279" s="136">
        <v>0</v>
      </c>
      <c r="K279" s="136">
        <f>ROUND(P279*H279,2)</f>
        <v>0</v>
      </c>
      <c r="L279" s="133" t="s">
        <v>1</v>
      </c>
      <c r="M279" s="29"/>
      <c r="N279" s="137" t="s">
        <v>1</v>
      </c>
      <c r="O279" s="138" t="s">
        <v>39</v>
      </c>
      <c r="P279" s="139">
        <f>I279+J279</f>
        <v>0</v>
      </c>
      <c r="Q279" s="139">
        <f>ROUND(I279*H279,2)</f>
        <v>0</v>
      </c>
      <c r="R279" s="139">
        <f>ROUND(J279*H279,2)</f>
        <v>0</v>
      </c>
      <c r="S279" s="140">
        <v>0</v>
      </c>
      <c r="T279" s="140">
        <f>S279*H279</f>
        <v>0</v>
      </c>
      <c r="U279" s="140">
        <v>0</v>
      </c>
      <c r="V279" s="140">
        <f>U279*H279</f>
        <v>0</v>
      </c>
      <c r="W279" s="140">
        <v>0</v>
      </c>
      <c r="X279" s="141">
        <f>W279*H279</f>
        <v>0</v>
      </c>
      <c r="AR279" s="142" t="s">
        <v>632</v>
      </c>
      <c r="AT279" s="142" t="s">
        <v>139</v>
      </c>
      <c r="AU279" s="142" t="s">
        <v>86</v>
      </c>
      <c r="AY279" s="17" t="s">
        <v>136</v>
      </c>
      <c r="BE279" s="143">
        <f>IF(O279="základní",K279,0)</f>
        <v>0</v>
      </c>
      <c r="BF279" s="143">
        <f>IF(O279="snížená",K279,0)</f>
        <v>0</v>
      </c>
      <c r="BG279" s="143">
        <f>IF(O279="zákl. přenesená",K279,0)</f>
        <v>0</v>
      </c>
      <c r="BH279" s="143">
        <f>IF(O279="sníž. přenesená",K279,0)</f>
        <v>0</v>
      </c>
      <c r="BI279" s="143">
        <f>IF(O279="nulová",K279,0)</f>
        <v>0</v>
      </c>
      <c r="BJ279" s="17" t="s">
        <v>84</v>
      </c>
      <c r="BK279" s="143">
        <f>ROUND(P279*H279,2)</f>
        <v>0</v>
      </c>
      <c r="BL279" s="17" t="s">
        <v>632</v>
      </c>
      <c r="BM279" s="142" t="s">
        <v>1525</v>
      </c>
    </row>
    <row r="280" spans="2:65" s="13" customFormat="1">
      <c r="B280" s="150"/>
      <c r="D280" s="145" t="s">
        <v>146</v>
      </c>
      <c r="E280" s="151" t="s">
        <v>1</v>
      </c>
      <c r="F280" s="152" t="s">
        <v>84</v>
      </c>
      <c r="H280" s="153">
        <v>1</v>
      </c>
      <c r="M280" s="150"/>
      <c r="N280" s="154"/>
      <c r="X280" s="155"/>
      <c r="AT280" s="151" t="s">
        <v>146</v>
      </c>
      <c r="AU280" s="151" t="s">
        <v>86</v>
      </c>
      <c r="AV280" s="13" t="s">
        <v>86</v>
      </c>
      <c r="AW280" s="13" t="s">
        <v>5</v>
      </c>
      <c r="AX280" s="13" t="s">
        <v>76</v>
      </c>
      <c r="AY280" s="151" t="s">
        <v>136</v>
      </c>
    </row>
    <row r="281" spans="2:65" s="14" customFormat="1">
      <c r="B281" s="156"/>
      <c r="D281" s="145" t="s">
        <v>146</v>
      </c>
      <c r="E281" s="157" t="s">
        <v>1</v>
      </c>
      <c r="F281" s="158" t="s">
        <v>158</v>
      </c>
      <c r="H281" s="159">
        <v>1</v>
      </c>
      <c r="M281" s="156"/>
      <c r="N281" s="160"/>
      <c r="X281" s="161"/>
      <c r="AT281" s="157" t="s">
        <v>146</v>
      </c>
      <c r="AU281" s="157" t="s">
        <v>86</v>
      </c>
      <c r="AV281" s="14" t="s">
        <v>144</v>
      </c>
      <c r="AW281" s="14" t="s">
        <v>5</v>
      </c>
      <c r="AX281" s="14" t="s">
        <v>84</v>
      </c>
      <c r="AY281" s="157" t="s">
        <v>136</v>
      </c>
    </row>
    <row r="282" spans="2:65" s="1" customFormat="1" ht="16.5" customHeight="1">
      <c r="B282" s="29"/>
      <c r="C282" s="131" t="s">
        <v>629</v>
      </c>
      <c r="D282" s="131" t="s">
        <v>139</v>
      </c>
      <c r="E282" s="132" t="s">
        <v>1526</v>
      </c>
      <c r="F282" s="133" t="s">
        <v>1527</v>
      </c>
      <c r="G282" s="134" t="s">
        <v>352</v>
      </c>
      <c r="H282" s="135">
        <v>1</v>
      </c>
      <c r="I282" s="136">
        <v>0</v>
      </c>
      <c r="J282" s="136">
        <v>0</v>
      </c>
      <c r="K282" s="136">
        <f>ROUND(P282*H282,2)</f>
        <v>0</v>
      </c>
      <c r="L282" s="133" t="s">
        <v>1</v>
      </c>
      <c r="M282" s="29"/>
      <c r="N282" s="137" t="s">
        <v>1</v>
      </c>
      <c r="O282" s="138" t="s">
        <v>39</v>
      </c>
      <c r="P282" s="139">
        <f>I282+J282</f>
        <v>0</v>
      </c>
      <c r="Q282" s="139">
        <f>ROUND(I282*H282,2)</f>
        <v>0</v>
      </c>
      <c r="R282" s="139">
        <f>ROUND(J282*H282,2)</f>
        <v>0</v>
      </c>
      <c r="S282" s="140">
        <v>0</v>
      </c>
      <c r="T282" s="140">
        <f>S282*H282</f>
        <v>0</v>
      </c>
      <c r="U282" s="140">
        <v>0</v>
      </c>
      <c r="V282" s="140">
        <f>U282*H282</f>
        <v>0</v>
      </c>
      <c r="W282" s="140">
        <v>0</v>
      </c>
      <c r="X282" s="141">
        <f>W282*H282</f>
        <v>0</v>
      </c>
      <c r="AR282" s="142" t="s">
        <v>632</v>
      </c>
      <c r="AT282" s="142" t="s">
        <v>139</v>
      </c>
      <c r="AU282" s="142" t="s">
        <v>86</v>
      </c>
      <c r="AY282" s="17" t="s">
        <v>136</v>
      </c>
      <c r="BE282" s="143">
        <f>IF(O282="základní",K282,0)</f>
        <v>0</v>
      </c>
      <c r="BF282" s="143">
        <f>IF(O282="snížená",K282,0)</f>
        <v>0</v>
      </c>
      <c r="BG282" s="143">
        <f>IF(O282="zákl. přenesená",K282,0)</f>
        <v>0</v>
      </c>
      <c r="BH282" s="143">
        <f>IF(O282="sníž. přenesená",K282,0)</f>
        <v>0</v>
      </c>
      <c r="BI282" s="143">
        <f>IF(O282="nulová",K282,0)</f>
        <v>0</v>
      </c>
      <c r="BJ282" s="17" t="s">
        <v>84</v>
      </c>
      <c r="BK282" s="143">
        <f>ROUND(P282*H282,2)</f>
        <v>0</v>
      </c>
      <c r="BL282" s="17" t="s">
        <v>632</v>
      </c>
      <c r="BM282" s="142" t="s">
        <v>1528</v>
      </c>
    </row>
    <row r="283" spans="2:65" s="13" customFormat="1">
      <c r="B283" s="150"/>
      <c r="D283" s="145" t="s">
        <v>146</v>
      </c>
      <c r="E283" s="151" t="s">
        <v>1</v>
      </c>
      <c r="F283" s="152" t="s">
        <v>84</v>
      </c>
      <c r="H283" s="153">
        <v>1</v>
      </c>
      <c r="M283" s="150"/>
      <c r="N283" s="154"/>
      <c r="X283" s="155"/>
      <c r="AT283" s="151" t="s">
        <v>146</v>
      </c>
      <c r="AU283" s="151" t="s">
        <v>86</v>
      </c>
      <c r="AV283" s="13" t="s">
        <v>86</v>
      </c>
      <c r="AW283" s="13" t="s">
        <v>5</v>
      </c>
      <c r="AX283" s="13" t="s">
        <v>76</v>
      </c>
      <c r="AY283" s="151" t="s">
        <v>136</v>
      </c>
    </row>
    <row r="284" spans="2:65" s="14" customFormat="1">
      <c r="B284" s="156"/>
      <c r="D284" s="145" t="s">
        <v>146</v>
      </c>
      <c r="E284" s="157" t="s">
        <v>1</v>
      </c>
      <c r="F284" s="158" t="s">
        <v>158</v>
      </c>
      <c r="H284" s="159">
        <v>1</v>
      </c>
      <c r="M284" s="156"/>
      <c r="N284" s="178"/>
      <c r="O284" s="179"/>
      <c r="P284" s="179"/>
      <c r="Q284" s="179"/>
      <c r="R284" s="179"/>
      <c r="S284" s="179"/>
      <c r="T284" s="179"/>
      <c r="U284" s="179"/>
      <c r="V284" s="179"/>
      <c r="W284" s="179"/>
      <c r="X284" s="180"/>
      <c r="AT284" s="157" t="s">
        <v>146</v>
      </c>
      <c r="AU284" s="157" t="s">
        <v>86</v>
      </c>
      <c r="AV284" s="14" t="s">
        <v>144</v>
      </c>
      <c r="AW284" s="14" t="s">
        <v>5</v>
      </c>
      <c r="AX284" s="14" t="s">
        <v>84</v>
      </c>
      <c r="AY284" s="157" t="s">
        <v>136</v>
      </c>
    </row>
    <row r="285" spans="2:65" s="1" customFormat="1" ht="6.95" customHeight="1">
      <c r="B285" s="41"/>
      <c r="C285" s="42"/>
      <c r="D285" s="42"/>
      <c r="E285" s="42"/>
      <c r="F285" s="42"/>
      <c r="G285" s="42"/>
      <c r="H285" s="42"/>
      <c r="I285" s="42"/>
      <c r="J285" s="42"/>
      <c r="K285" s="42"/>
      <c r="L285" s="42"/>
      <c r="M285" s="29"/>
    </row>
  </sheetData>
  <sheetProtection formatColumns="0" formatRows="0" autoFilter="0"/>
  <autoFilter ref="C126:L284"/>
  <mergeCells count="9">
    <mergeCell ref="E87:H87"/>
    <mergeCell ref="E117:H117"/>
    <mergeCell ref="E119:H119"/>
    <mergeCell ref="M2:Z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dimension ref="A1:J110"/>
  <sheetViews>
    <sheetView showZeros="0" topLeftCell="A85" zoomScale="130" zoomScaleNormal="130" zoomScaleSheetLayoutView="130" workbookViewId="0">
      <selection activeCell="I114" sqref="I114"/>
    </sheetView>
  </sheetViews>
  <sheetFormatPr defaultColWidth="10.33203125" defaultRowHeight="12.75"/>
  <cols>
    <col min="1" max="1" width="6.6640625" style="203" customWidth="1"/>
    <col min="2" max="2" width="96.33203125" style="203" customWidth="1"/>
    <col min="3" max="3" width="10.33203125" style="202" hidden="1" customWidth="1"/>
    <col min="4" max="4" width="7.1640625" style="202" customWidth="1"/>
    <col min="5" max="5" width="9.33203125" style="202" customWidth="1"/>
    <col min="6" max="6" width="18.33203125" style="201" bestFit="1" customWidth="1"/>
    <col min="7" max="7" width="30.5" style="200" customWidth="1"/>
    <col min="8" max="16384" width="10.33203125" style="200"/>
  </cols>
  <sheetData>
    <row r="1" spans="1:10" ht="25.5" customHeight="1">
      <c r="A1" s="294" t="s">
        <v>1776</v>
      </c>
      <c r="B1" s="293" t="s">
        <v>1775</v>
      </c>
      <c r="C1" s="292"/>
      <c r="D1" s="328"/>
      <c r="E1" s="329"/>
      <c r="F1" s="329"/>
      <c r="G1" s="330"/>
    </row>
    <row r="2" spans="1:10" ht="17.25" customHeight="1" thickBot="1">
      <c r="A2" s="291"/>
      <c r="B2" s="290" t="s">
        <v>1774</v>
      </c>
      <c r="C2" s="289"/>
      <c r="D2" s="331"/>
      <c r="E2" s="332"/>
      <c r="F2" s="332"/>
      <c r="G2" s="333"/>
    </row>
    <row r="3" spans="1:10" ht="17.25" customHeight="1" thickBot="1">
      <c r="A3" s="288"/>
      <c r="B3" s="338"/>
      <c r="C3" s="338"/>
      <c r="D3" s="339"/>
      <c r="E3" s="340"/>
    </row>
    <row r="4" spans="1:10" ht="12.75" customHeight="1" thickBot="1">
      <c r="A4" s="287" t="s">
        <v>1773</v>
      </c>
      <c r="B4" s="286"/>
      <c r="C4" s="286"/>
      <c r="D4" s="341"/>
      <c r="E4" s="342"/>
    </row>
    <row r="5" spans="1:10" ht="12.75" customHeight="1">
      <c r="A5" s="343" t="s">
        <v>1772</v>
      </c>
      <c r="B5" s="344" t="s">
        <v>1771</v>
      </c>
      <c r="C5" s="345" t="s">
        <v>55</v>
      </c>
      <c r="D5" s="345" t="s">
        <v>1770</v>
      </c>
      <c r="E5" s="346" t="s">
        <v>1769</v>
      </c>
      <c r="F5" s="334" t="s">
        <v>1768</v>
      </c>
      <c r="G5" s="336" t="s">
        <v>1767</v>
      </c>
    </row>
    <row r="6" spans="1:10" ht="12.75" customHeight="1" thickBot="1">
      <c r="A6" s="343"/>
      <c r="B6" s="344"/>
      <c r="C6" s="345"/>
      <c r="D6" s="345"/>
      <c r="E6" s="346"/>
      <c r="F6" s="335"/>
      <c r="G6" s="337"/>
    </row>
    <row r="7" spans="1:10" s="277" customFormat="1" ht="12.75" customHeight="1" thickBot="1">
      <c r="A7" s="285" t="s">
        <v>1766</v>
      </c>
      <c r="B7" s="284" t="s">
        <v>1766</v>
      </c>
      <c r="C7" s="283" t="s">
        <v>1766</v>
      </c>
      <c r="D7" s="283" t="s">
        <v>1766</v>
      </c>
      <c r="E7" s="282" t="s">
        <v>1766</v>
      </c>
      <c r="F7" s="283" t="s">
        <v>1766</v>
      </c>
      <c r="G7" s="282" t="s">
        <v>1766</v>
      </c>
    </row>
    <row r="8" spans="1:10" s="277" customFormat="1" ht="12.75" customHeight="1">
      <c r="A8" s="281"/>
      <c r="B8" s="280"/>
      <c r="C8" s="279"/>
      <c r="D8" s="279"/>
      <c r="E8" s="278"/>
      <c r="F8" s="201"/>
    </row>
    <row r="9" spans="1:10" s="217" customFormat="1" ht="12.75" customHeight="1">
      <c r="A9" s="264"/>
      <c r="B9" s="275" t="s">
        <v>1765</v>
      </c>
      <c r="C9" s="274"/>
      <c r="D9" s="274"/>
      <c r="E9" s="276"/>
      <c r="F9" s="201"/>
    </row>
    <row r="10" spans="1:10" s="217" customFormat="1" ht="12.75" customHeight="1">
      <c r="A10" s="264"/>
      <c r="B10" s="275" t="s">
        <v>1764</v>
      </c>
      <c r="C10" s="274"/>
      <c r="D10" s="274"/>
      <c r="E10" s="276"/>
      <c r="F10" s="201"/>
    </row>
    <row r="11" spans="1:10" s="217" customFormat="1" ht="12.75" customHeight="1">
      <c r="A11" s="264"/>
      <c r="B11" s="275"/>
      <c r="C11" s="274"/>
      <c r="D11" s="274"/>
      <c r="E11" s="273"/>
      <c r="F11" s="272"/>
      <c r="G11" s="271"/>
    </row>
    <row r="12" spans="1:10" s="267" customFormat="1" ht="12.75" customHeight="1">
      <c r="A12" s="254" t="s">
        <v>1763</v>
      </c>
      <c r="B12" s="270" t="s">
        <v>1762</v>
      </c>
      <c r="C12" s="252"/>
      <c r="D12" s="252" t="s">
        <v>1689</v>
      </c>
      <c r="E12" s="251" t="s">
        <v>84</v>
      </c>
      <c r="F12" s="250">
        <v>0</v>
      </c>
      <c r="G12" s="204">
        <f>E12*F12</f>
        <v>0</v>
      </c>
    </row>
    <row r="13" spans="1:10" s="267" customFormat="1" ht="12.75" customHeight="1">
      <c r="A13" s="254" t="s">
        <v>1761</v>
      </c>
      <c r="B13" s="253" t="s">
        <v>1760</v>
      </c>
      <c r="C13" s="252"/>
      <c r="D13" s="252" t="s">
        <v>1689</v>
      </c>
      <c r="E13" s="251" t="s">
        <v>1759</v>
      </c>
      <c r="F13" s="250">
        <v>0</v>
      </c>
      <c r="G13" s="204">
        <f>E13*F13</f>
        <v>0</v>
      </c>
      <c r="J13" s="269"/>
    </row>
    <row r="14" spans="1:10" s="267" customFormat="1" ht="12.75" customHeight="1">
      <c r="A14" s="254" t="s">
        <v>1758</v>
      </c>
      <c r="B14" s="253" t="s">
        <v>1757</v>
      </c>
      <c r="C14" s="252"/>
      <c r="D14" s="252" t="s">
        <v>1689</v>
      </c>
      <c r="E14" s="251" t="s">
        <v>1157</v>
      </c>
      <c r="F14" s="250">
        <v>0</v>
      </c>
      <c r="G14" s="204">
        <f>E14*F14</f>
        <v>0</v>
      </c>
    </row>
    <row r="15" spans="1:10" s="217" customFormat="1" ht="12.75" customHeight="1">
      <c r="A15" s="211"/>
      <c r="B15" s="265" t="s">
        <v>1756</v>
      </c>
      <c r="C15" s="209"/>
      <c r="D15" s="209"/>
      <c r="E15" s="208"/>
      <c r="F15" s="207"/>
      <c r="G15" s="204"/>
    </row>
    <row r="16" spans="1:10" s="267" customFormat="1" ht="12.75" customHeight="1">
      <c r="A16" s="254" t="s">
        <v>1755</v>
      </c>
      <c r="B16" s="253" t="s">
        <v>1754</v>
      </c>
      <c r="C16" s="252"/>
      <c r="D16" s="252" t="s">
        <v>352</v>
      </c>
      <c r="E16" s="251" t="s">
        <v>84</v>
      </c>
      <c r="F16" s="250">
        <v>0</v>
      </c>
      <c r="G16" s="204">
        <f>E16*F16</f>
        <v>0</v>
      </c>
    </row>
    <row r="17" spans="1:7" s="267" customFormat="1" ht="25.5" customHeight="1">
      <c r="A17" s="254"/>
      <c r="B17" s="268" t="s">
        <v>1753</v>
      </c>
      <c r="C17" s="252"/>
      <c r="D17" s="252"/>
      <c r="E17" s="251"/>
      <c r="F17" s="250"/>
      <c r="G17" s="204"/>
    </row>
    <row r="18" spans="1:7" s="267" customFormat="1" ht="12.75" customHeight="1">
      <c r="A18" s="254" t="s">
        <v>1752</v>
      </c>
      <c r="B18" s="253" t="s">
        <v>1751</v>
      </c>
      <c r="C18" s="252"/>
      <c r="D18" s="252" t="s">
        <v>352</v>
      </c>
      <c r="E18" s="251" t="s">
        <v>84</v>
      </c>
      <c r="F18" s="250">
        <v>0</v>
      </c>
      <c r="G18" s="204">
        <f>E18*F18</f>
        <v>0</v>
      </c>
    </row>
    <row r="19" spans="1:7" s="267" customFormat="1" ht="12.75" customHeight="1">
      <c r="A19" s="254"/>
      <c r="B19" s="260" t="s">
        <v>1748</v>
      </c>
      <c r="C19" s="252"/>
      <c r="D19" s="252"/>
      <c r="E19" s="251"/>
      <c r="F19" s="250"/>
      <c r="G19" s="204"/>
    </row>
    <row r="20" spans="1:7" s="217" customFormat="1" ht="12.75" customHeight="1">
      <c r="A20" s="211"/>
      <c r="B20" s="265" t="s">
        <v>1747</v>
      </c>
      <c r="C20" s="209"/>
      <c r="D20" s="209"/>
      <c r="E20" s="208"/>
      <c r="F20" s="207"/>
      <c r="G20" s="204"/>
    </row>
    <row r="21" spans="1:7" s="217" customFormat="1" ht="30" customHeight="1">
      <c r="A21" s="254" t="s">
        <v>1750</v>
      </c>
      <c r="B21" s="266" t="s">
        <v>1749</v>
      </c>
      <c r="C21" s="252"/>
      <c r="D21" s="252" t="s">
        <v>352</v>
      </c>
      <c r="E21" s="251" t="s">
        <v>84</v>
      </c>
      <c r="F21" s="250">
        <v>0</v>
      </c>
      <c r="G21" s="204">
        <f>E21*F21</f>
        <v>0</v>
      </c>
    </row>
    <row r="22" spans="1:7" s="217" customFormat="1" ht="12.75" customHeight="1">
      <c r="A22" s="254"/>
      <c r="B22" s="260" t="s">
        <v>1748</v>
      </c>
      <c r="C22" s="252"/>
      <c r="D22" s="252"/>
      <c r="E22" s="251"/>
      <c r="F22" s="250"/>
      <c r="G22" s="204"/>
    </row>
    <row r="23" spans="1:7" s="217" customFormat="1" ht="12.75" customHeight="1">
      <c r="A23" s="211"/>
      <c r="B23" s="265" t="s">
        <v>1747</v>
      </c>
      <c r="C23" s="209"/>
      <c r="D23" s="209"/>
      <c r="E23" s="208"/>
      <c r="F23" s="207"/>
      <c r="G23" s="204"/>
    </row>
    <row r="24" spans="1:7" s="217" customFormat="1" ht="12.75" customHeight="1">
      <c r="A24" s="211"/>
      <c r="B24" s="210"/>
      <c r="C24" s="209"/>
      <c r="D24" s="209"/>
      <c r="E24" s="208"/>
      <c r="F24" s="207"/>
      <c r="G24" s="204"/>
    </row>
    <row r="25" spans="1:7" s="217" customFormat="1" ht="12.75" customHeight="1">
      <c r="A25" s="211"/>
      <c r="B25" s="210"/>
      <c r="C25" s="209"/>
      <c r="D25" s="209"/>
      <c r="E25" s="208"/>
      <c r="F25" s="207"/>
      <c r="G25" s="204"/>
    </row>
    <row r="26" spans="1:7" s="217" customFormat="1" ht="12.75" customHeight="1">
      <c r="A26" s="211"/>
      <c r="B26" s="210"/>
      <c r="C26" s="209"/>
      <c r="D26" s="209"/>
      <c r="E26" s="208"/>
      <c r="F26" s="207"/>
      <c r="G26" s="204"/>
    </row>
    <row r="27" spans="1:7" s="255" customFormat="1" ht="12.75" customHeight="1">
      <c r="A27" s="211"/>
      <c r="B27" s="210"/>
      <c r="C27" s="209"/>
      <c r="D27" s="209"/>
      <c r="E27" s="208"/>
      <c r="F27" s="207"/>
      <c r="G27" s="204"/>
    </row>
    <row r="28" spans="1:7" s="255" customFormat="1" ht="12.75" customHeight="1">
      <c r="A28" s="264">
        <v>2</v>
      </c>
      <c r="B28" s="244" t="s">
        <v>1746</v>
      </c>
      <c r="C28" s="209"/>
      <c r="D28" s="209"/>
      <c r="E28" s="208"/>
      <c r="F28" s="207"/>
      <c r="G28" s="204"/>
    </row>
    <row r="29" spans="1:7" s="255" customFormat="1" ht="12.75" customHeight="1">
      <c r="A29" s="264"/>
      <c r="B29" s="244"/>
      <c r="C29" s="209"/>
      <c r="D29" s="209"/>
      <c r="E29" s="208"/>
      <c r="F29" s="207"/>
      <c r="G29" s="204"/>
    </row>
    <row r="30" spans="1:7" s="255" customFormat="1" ht="12.75" customHeight="1">
      <c r="A30" s="254" t="s">
        <v>1745</v>
      </c>
      <c r="B30" s="253" t="s">
        <v>1744</v>
      </c>
      <c r="C30" s="252"/>
      <c r="D30" s="252" t="s">
        <v>1689</v>
      </c>
      <c r="E30" s="251" t="s">
        <v>84</v>
      </c>
      <c r="F30" s="250">
        <v>0</v>
      </c>
      <c r="G30" s="204">
        <f t="shared" ref="G30:G41" si="0">E30*F30</f>
        <v>0</v>
      </c>
    </row>
    <row r="31" spans="1:7" s="255" customFormat="1" ht="12.75" customHeight="1">
      <c r="A31" s="254" t="s">
        <v>1743</v>
      </c>
      <c r="B31" s="253" t="s">
        <v>1742</v>
      </c>
      <c r="C31" s="252"/>
      <c r="D31" s="252" t="s">
        <v>1689</v>
      </c>
      <c r="E31" s="251" t="s">
        <v>168</v>
      </c>
      <c r="F31" s="250">
        <v>0</v>
      </c>
      <c r="G31" s="204">
        <f t="shared" si="0"/>
        <v>0</v>
      </c>
    </row>
    <row r="32" spans="1:7" s="255" customFormat="1" ht="12.75" customHeight="1">
      <c r="A32" s="254" t="s">
        <v>1741</v>
      </c>
      <c r="B32" s="253" t="s">
        <v>1740</v>
      </c>
      <c r="C32" s="252"/>
      <c r="D32" s="252" t="s">
        <v>1689</v>
      </c>
      <c r="E32" s="251" t="s">
        <v>168</v>
      </c>
      <c r="F32" s="250">
        <v>0</v>
      </c>
      <c r="G32" s="204">
        <f t="shared" si="0"/>
        <v>0</v>
      </c>
    </row>
    <row r="33" spans="1:7" s="255" customFormat="1" ht="12.75" customHeight="1">
      <c r="A33" s="254" t="s">
        <v>1739</v>
      </c>
      <c r="B33" s="253" t="s">
        <v>1738</v>
      </c>
      <c r="C33" s="252"/>
      <c r="D33" s="252" t="s">
        <v>1689</v>
      </c>
      <c r="E33" s="251" t="s">
        <v>168</v>
      </c>
      <c r="F33" s="250">
        <v>0</v>
      </c>
      <c r="G33" s="204">
        <f t="shared" si="0"/>
        <v>0</v>
      </c>
    </row>
    <row r="34" spans="1:7" s="255" customFormat="1" ht="12.75" customHeight="1">
      <c r="A34" s="254" t="s">
        <v>1737</v>
      </c>
      <c r="B34" s="263" t="s">
        <v>1736</v>
      </c>
      <c r="C34" s="262"/>
      <c r="D34" s="261" t="s">
        <v>1689</v>
      </c>
      <c r="E34" s="251" t="s">
        <v>84</v>
      </c>
      <c r="F34" s="250">
        <v>0</v>
      </c>
      <c r="G34" s="204">
        <f t="shared" si="0"/>
        <v>0</v>
      </c>
    </row>
    <row r="35" spans="1:7" s="255" customFormat="1" ht="12.75" customHeight="1">
      <c r="A35" s="254" t="s">
        <v>1735</v>
      </c>
      <c r="B35" s="253" t="s">
        <v>1734</v>
      </c>
      <c r="C35" s="252"/>
      <c r="D35" s="252" t="s">
        <v>1689</v>
      </c>
      <c r="E35" s="251" t="s">
        <v>84</v>
      </c>
      <c r="F35" s="250">
        <v>0</v>
      </c>
      <c r="G35" s="204">
        <f t="shared" si="0"/>
        <v>0</v>
      </c>
    </row>
    <row r="36" spans="1:7" s="255" customFormat="1" ht="12.75" customHeight="1">
      <c r="A36" s="254" t="s">
        <v>1733</v>
      </c>
      <c r="B36" s="253" t="s">
        <v>1732</v>
      </c>
      <c r="C36" s="252"/>
      <c r="D36" s="252" t="s">
        <v>1689</v>
      </c>
      <c r="E36" s="251" t="s">
        <v>84</v>
      </c>
      <c r="F36" s="250">
        <v>0</v>
      </c>
      <c r="G36" s="204">
        <f t="shared" si="0"/>
        <v>0</v>
      </c>
    </row>
    <row r="37" spans="1:7" s="255" customFormat="1" ht="12.75" customHeight="1">
      <c r="A37" s="254" t="s">
        <v>1731</v>
      </c>
      <c r="B37" s="253" t="s">
        <v>1730</v>
      </c>
      <c r="C37" s="252"/>
      <c r="D37" s="252" t="s">
        <v>1689</v>
      </c>
      <c r="E37" s="251" t="s">
        <v>84</v>
      </c>
      <c r="F37" s="250">
        <v>0</v>
      </c>
      <c r="G37" s="204">
        <f t="shared" si="0"/>
        <v>0</v>
      </c>
    </row>
    <row r="38" spans="1:7" s="255" customFormat="1" ht="12.75" customHeight="1">
      <c r="A38" s="254" t="s">
        <v>1729</v>
      </c>
      <c r="B38" s="253" t="s">
        <v>1728</v>
      </c>
      <c r="C38" s="252"/>
      <c r="D38" s="252" t="s">
        <v>1689</v>
      </c>
      <c r="E38" s="251">
        <v>1</v>
      </c>
      <c r="F38" s="250">
        <v>0</v>
      </c>
      <c r="G38" s="204">
        <f t="shared" si="0"/>
        <v>0</v>
      </c>
    </row>
    <row r="39" spans="1:7" s="255" customFormat="1" ht="12.75" customHeight="1">
      <c r="A39" s="254" t="s">
        <v>1727</v>
      </c>
      <c r="B39" s="253" t="s">
        <v>1726</v>
      </c>
      <c r="C39" s="252"/>
      <c r="D39" s="252" t="s">
        <v>1689</v>
      </c>
      <c r="E39" s="251" t="s">
        <v>84</v>
      </c>
      <c r="F39" s="250">
        <v>0</v>
      </c>
      <c r="G39" s="204">
        <f t="shared" si="0"/>
        <v>0</v>
      </c>
    </row>
    <row r="40" spans="1:7" s="255" customFormat="1" ht="23.65" customHeight="1">
      <c r="A40" s="254" t="s">
        <v>1725</v>
      </c>
      <c r="B40" s="253" t="s">
        <v>1724</v>
      </c>
      <c r="C40" s="252"/>
      <c r="D40" s="252" t="s">
        <v>1689</v>
      </c>
      <c r="E40" s="251" t="s">
        <v>84</v>
      </c>
      <c r="F40" s="250">
        <v>0</v>
      </c>
      <c r="G40" s="204">
        <f t="shared" si="0"/>
        <v>0</v>
      </c>
    </row>
    <row r="41" spans="1:7" s="255" customFormat="1" ht="12.75" customHeight="1">
      <c r="A41" s="254" t="s">
        <v>1723</v>
      </c>
      <c r="B41" s="253" t="s">
        <v>1722</v>
      </c>
      <c r="C41" s="252"/>
      <c r="D41" s="252" t="s">
        <v>1689</v>
      </c>
      <c r="E41" s="251" t="s">
        <v>84</v>
      </c>
      <c r="F41" s="250">
        <v>0</v>
      </c>
      <c r="G41" s="204">
        <f t="shared" si="0"/>
        <v>0</v>
      </c>
    </row>
    <row r="42" spans="1:7" s="255" customFormat="1" ht="12.75" customHeight="1">
      <c r="A42" s="254"/>
      <c r="B42" s="260" t="s">
        <v>1721</v>
      </c>
      <c r="C42" s="252"/>
      <c r="D42" s="252"/>
      <c r="E42" s="251"/>
      <c r="F42" s="250"/>
      <c r="G42" s="204"/>
    </row>
    <row r="43" spans="1:7" s="255" customFormat="1" ht="12.75" customHeight="1">
      <c r="A43" s="254" t="s">
        <v>1720</v>
      </c>
      <c r="B43" s="259" t="s">
        <v>1719</v>
      </c>
      <c r="C43" s="258"/>
      <c r="D43" s="257" t="s">
        <v>352</v>
      </c>
      <c r="E43" s="256" t="s">
        <v>84</v>
      </c>
      <c r="F43" s="250">
        <v>0</v>
      </c>
      <c r="G43" s="204">
        <f>E43*F43</f>
        <v>0</v>
      </c>
    </row>
    <row r="44" spans="1:7" ht="12.75" customHeight="1">
      <c r="A44" s="254" t="s">
        <v>1718</v>
      </c>
      <c r="B44" s="253" t="s">
        <v>1717</v>
      </c>
      <c r="C44" s="252"/>
      <c r="D44" s="252" t="s">
        <v>286</v>
      </c>
      <c r="E44" s="251" t="s">
        <v>1178</v>
      </c>
      <c r="F44" s="250">
        <v>0</v>
      </c>
      <c r="G44" s="204">
        <f>E44*F44</f>
        <v>0</v>
      </c>
    </row>
    <row r="45" spans="1:7" ht="12.75" customHeight="1">
      <c r="A45" s="254" t="s">
        <v>1716</v>
      </c>
      <c r="B45" s="253" t="s">
        <v>1715</v>
      </c>
      <c r="C45" s="252"/>
      <c r="D45" s="252" t="s">
        <v>1684</v>
      </c>
      <c r="E45" s="251" t="s">
        <v>84</v>
      </c>
      <c r="F45" s="250">
        <v>0</v>
      </c>
      <c r="G45" s="204">
        <f>E45*F45</f>
        <v>0</v>
      </c>
    </row>
    <row r="46" spans="1:7" ht="12.75" customHeight="1">
      <c r="A46" s="254" t="s">
        <v>1714</v>
      </c>
      <c r="B46" s="253" t="s">
        <v>1713</v>
      </c>
      <c r="C46" s="252"/>
      <c r="D46" s="252" t="s">
        <v>1684</v>
      </c>
      <c r="E46" s="251" t="s">
        <v>84</v>
      </c>
      <c r="F46" s="250">
        <v>0</v>
      </c>
      <c r="G46" s="204">
        <f>E46*F46</f>
        <v>0</v>
      </c>
    </row>
    <row r="47" spans="1:7" ht="12.75" customHeight="1">
      <c r="A47" s="211"/>
      <c r="B47" s="221"/>
      <c r="C47" s="209"/>
      <c r="D47" s="209"/>
      <c r="E47" s="208"/>
      <c r="F47" s="207"/>
      <c r="G47" s="204"/>
    </row>
    <row r="48" spans="1:7" ht="12.75" customHeight="1">
      <c r="A48" s="245" t="s">
        <v>1712</v>
      </c>
      <c r="B48" s="244" t="s">
        <v>1711</v>
      </c>
      <c r="C48" s="209"/>
      <c r="D48" s="209"/>
      <c r="E48" s="208"/>
      <c r="F48" s="207"/>
      <c r="G48" s="204"/>
    </row>
    <row r="49" spans="1:7" ht="12.75" customHeight="1">
      <c r="A49" s="211" t="s">
        <v>1710</v>
      </c>
      <c r="B49" s="221" t="s">
        <v>1709</v>
      </c>
      <c r="C49" s="209"/>
      <c r="D49" s="209" t="s">
        <v>1689</v>
      </c>
      <c r="E49" s="208" t="s">
        <v>185</v>
      </c>
      <c r="F49" s="207">
        <v>0</v>
      </c>
      <c r="G49" s="204">
        <f>E49*F49</f>
        <v>0</v>
      </c>
    </row>
    <row r="50" spans="1:7" ht="12.75" customHeight="1">
      <c r="A50" s="211" t="s">
        <v>1708</v>
      </c>
      <c r="B50" s="210" t="s">
        <v>1707</v>
      </c>
      <c r="C50" s="209"/>
      <c r="D50" s="209" t="s">
        <v>1689</v>
      </c>
      <c r="E50" s="208" t="s">
        <v>185</v>
      </c>
      <c r="F50" s="207">
        <v>0</v>
      </c>
      <c r="G50" s="204">
        <f>E50*F50</f>
        <v>0</v>
      </c>
    </row>
    <row r="51" spans="1:7" ht="12.75" customHeight="1">
      <c r="A51" s="211" t="s">
        <v>1706</v>
      </c>
      <c r="B51" s="221" t="s">
        <v>1705</v>
      </c>
      <c r="C51" s="209"/>
      <c r="D51" s="209" t="s">
        <v>1689</v>
      </c>
      <c r="E51" s="208" t="s">
        <v>315</v>
      </c>
      <c r="F51" s="207">
        <v>0</v>
      </c>
      <c r="G51" s="204">
        <f>E51*F51</f>
        <v>0</v>
      </c>
    </row>
    <row r="52" spans="1:7" ht="12.75" customHeight="1">
      <c r="A52" s="211"/>
      <c r="B52" s="230" t="s">
        <v>1704</v>
      </c>
      <c r="C52" s="209"/>
      <c r="D52" s="209"/>
      <c r="E52" s="208"/>
      <c r="F52" s="207"/>
      <c r="G52" s="204"/>
    </row>
    <row r="53" spans="1:7" ht="12.75" customHeight="1">
      <c r="A53" s="211" t="s">
        <v>1703</v>
      </c>
      <c r="B53" s="221" t="s">
        <v>1702</v>
      </c>
      <c r="C53" s="209"/>
      <c r="D53" s="209" t="s">
        <v>1689</v>
      </c>
      <c r="E53" s="208" t="s">
        <v>84</v>
      </c>
      <c r="F53" s="207">
        <v>0</v>
      </c>
      <c r="G53" s="204">
        <f>E53*F53</f>
        <v>0</v>
      </c>
    </row>
    <row r="54" spans="1:7" ht="12.75" customHeight="1">
      <c r="A54" s="211"/>
      <c r="B54" s="249" t="s">
        <v>1701</v>
      </c>
      <c r="C54" s="209"/>
      <c r="D54" s="209"/>
      <c r="E54" s="208"/>
      <c r="F54" s="207"/>
      <c r="G54" s="204">
        <f>E54*F54</f>
        <v>0</v>
      </c>
    </row>
    <row r="55" spans="1:7" ht="12.75" customHeight="1">
      <c r="A55" s="211" t="s">
        <v>1700</v>
      </c>
      <c r="B55" s="246" t="s">
        <v>1699</v>
      </c>
      <c r="C55" s="209"/>
      <c r="D55" s="209" t="s">
        <v>286</v>
      </c>
      <c r="E55" s="208" t="s">
        <v>1698</v>
      </c>
      <c r="F55" s="207">
        <v>0</v>
      </c>
      <c r="G55" s="204">
        <f>E55*F55</f>
        <v>0</v>
      </c>
    </row>
    <row r="56" spans="1:7" ht="12.75" customHeight="1">
      <c r="A56" s="211"/>
      <c r="B56" s="248" t="s">
        <v>1697</v>
      </c>
      <c r="C56" s="209"/>
      <c r="D56" s="209"/>
      <c r="E56" s="208"/>
      <c r="F56" s="207"/>
      <c r="G56" s="204"/>
    </row>
    <row r="57" spans="1:7" ht="19.5" customHeight="1">
      <c r="A57" s="211"/>
      <c r="B57" s="247" t="s">
        <v>1696</v>
      </c>
      <c r="C57" s="209"/>
      <c r="D57" s="209" t="s">
        <v>1689</v>
      </c>
      <c r="E57" s="208" t="s">
        <v>84</v>
      </c>
      <c r="F57" s="207">
        <v>0</v>
      </c>
      <c r="G57" s="204">
        <f>E57*F57</f>
        <v>0</v>
      </c>
    </row>
    <row r="58" spans="1:7" ht="12.75" customHeight="1">
      <c r="A58" s="211"/>
      <c r="B58" s="246"/>
      <c r="C58" s="209"/>
      <c r="D58" s="209"/>
      <c r="E58" s="208"/>
      <c r="F58" s="207"/>
      <c r="G58" s="204"/>
    </row>
    <row r="59" spans="1:7" ht="12.75" customHeight="1">
      <c r="A59" s="245" t="s">
        <v>1695</v>
      </c>
      <c r="B59" s="244" t="s">
        <v>1694</v>
      </c>
      <c r="C59" s="209"/>
      <c r="D59" s="209"/>
      <c r="E59" s="208"/>
      <c r="F59" s="207"/>
      <c r="G59" s="204"/>
    </row>
    <row r="60" spans="1:7" ht="12.75" customHeight="1">
      <c r="A60" s="211" t="s">
        <v>1693</v>
      </c>
      <c r="B60" s="210" t="s">
        <v>1692</v>
      </c>
      <c r="C60" s="209"/>
      <c r="D60" s="209" t="s">
        <v>1689</v>
      </c>
      <c r="E60" s="208" t="s">
        <v>84</v>
      </c>
      <c r="F60" s="207">
        <v>0</v>
      </c>
      <c r="G60" s="204">
        <f>E60*F60</f>
        <v>0</v>
      </c>
    </row>
    <row r="61" spans="1:7" ht="12.75" customHeight="1">
      <c r="A61" s="211" t="s">
        <v>1691</v>
      </c>
      <c r="B61" s="210" t="s">
        <v>1690</v>
      </c>
      <c r="C61" s="209"/>
      <c r="D61" s="209" t="s">
        <v>1689</v>
      </c>
      <c r="E61" s="208" t="s">
        <v>84</v>
      </c>
      <c r="F61" s="207">
        <v>0</v>
      </c>
      <c r="G61" s="204">
        <f>E61*F61</f>
        <v>0</v>
      </c>
    </row>
    <row r="62" spans="1:7" ht="12.75" customHeight="1">
      <c r="A62" s="211"/>
      <c r="B62" s="210"/>
      <c r="C62" s="209"/>
      <c r="D62" s="209"/>
      <c r="E62" s="208"/>
      <c r="F62" s="207"/>
      <c r="G62" s="204"/>
    </row>
    <row r="63" spans="1:7" ht="12.75" customHeight="1">
      <c r="A63" s="245" t="s">
        <v>1688</v>
      </c>
      <c r="B63" s="244" t="s">
        <v>1687</v>
      </c>
      <c r="C63" s="209"/>
      <c r="D63" s="209"/>
      <c r="E63" s="208"/>
      <c r="F63" s="207"/>
      <c r="G63" s="204"/>
    </row>
    <row r="64" spans="1:7" ht="12.75" customHeight="1">
      <c r="A64" s="211" t="s">
        <v>1686</v>
      </c>
      <c r="B64" s="221" t="s">
        <v>1685</v>
      </c>
      <c r="C64" s="209"/>
      <c r="D64" s="209" t="s">
        <v>1684</v>
      </c>
      <c r="E64" s="208" t="s">
        <v>84</v>
      </c>
      <c r="F64" s="207">
        <v>0</v>
      </c>
      <c r="G64" s="204">
        <f>E64*F64</f>
        <v>0</v>
      </c>
    </row>
    <row r="65" spans="1:7" ht="12.75" customHeight="1" thickBot="1">
      <c r="A65" s="243"/>
      <c r="B65" s="242" t="s">
        <v>1683</v>
      </c>
      <c r="C65" s="241"/>
      <c r="D65" s="241"/>
      <c r="E65" s="240"/>
      <c r="F65" s="207"/>
      <c r="G65" s="204"/>
    </row>
    <row r="66" spans="1:7" ht="12.75" customHeight="1">
      <c r="A66" s="239">
        <v>3</v>
      </c>
      <c r="B66" s="238" t="s">
        <v>1682</v>
      </c>
      <c r="C66" s="237"/>
      <c r="D66" s="236"/>
      <c r="E66" s="235"/>
      <c r="F66" s="207"/>
      <c r="G66" s="204"/>
    </row>
    <row r="67" spans="1:7" ht="12.75" customHeight="1">
      <c r="A67" s="220" t="s">
        <v>1681</v>
      </c>
      <c r="B67" s="234" t="s">
        <v>1680</v>
      </c>
      <c r="C67" s="233"/>
      <c r="D67" s="209"/>
      <c r="E67" s="208"/>
      <c r="F67" s="207"/>
      <c r="G67" s="204"/>
    </row>
    <row r="68" spans="1:7" ht="12.75" customHeight="1">
      <c r="A68" s="211" t="s">
        <v>1679</v>
      </c>
      <c r="B68" s="221" t="s">
        <v>1678</v>
      </c>
      <c r="C68" s="213"/>
      <c r="D68" s="213" t="s">
        <v>286</v>
      </c>
      <c r="E68" s="212" t="s">
        <v>1675</v>
      </c>
      <c r="F68" s="207">
        <v>0</v>
      </c>
      <c r="G68" s="204">
        <f>E68*F68</f>
        <v>0</v>
      </c>
    </row>
    <row r="69" spans="1:7" ht="12.75" customHeight="1">
      <c r="A69" s="211" t="s">
        <v>1677</v>
      </c>
      <c r="B69" s="221" t="s">
        <v>1676</v>
      </c>
      <c r="C69" s="213"/>
      <c r="D69" s="213" t="s">
        <v>286</v>
      </c>
      <c r="E69" s="212" t="s">
        <v>1675</v>
      </c>
      <c r="F69" s="207">
        <v>0</v>
      </c>
      <c r="G69" s="204">
        <f>E69*F69</f>
        <v>0</v>
      </c>
    </row>
    <row r="70" spans="1:7" ht="12.75" customHeight="1">
      <c r="A70" s="211" t="s">
        <v>1674</v>
      </c>
      <c r="B70" s="232" t="s">
        <v>1673</v>
      </c>
      <c r="C70" s="213"/>
      <c r="D70" s="213" t="s">
        <v>286</v>
      </c>
      <c r="E70" s="212" t="s">
        <v>629</v>
      </c>
      <c r="F70" s="207">
        <v>0</v>
      </c>
      <c r="G70" s="204">
        <f>E70*F70</f>
        <v>0</v>
      </c>
    </row>
    <row r="71" spans="1:7" ht="12.75" customHeight="1">
      <c r="A71" s="211" t="s">
        <v>1672</v>
      </c>
      <c r="B71" s="232" t="s">
        <v>1671</v>
      </c>
      <c r="C71" s="213"/>
      <c r="D71" s="213" t="s">
        <v>286</v>
      </c>
      <c r="E71" s="212" t="s">
        <v>595</v>
      </c>
      <c r="F71" s="207">
        <v>0</v>
      </c>
      <c r="G71" s="204">
        <f>E71*F71</f>
        <v>0</v>
      </c>
    </row>
    <row r="72" spans="1:7" ht="12.75" customHeight="1">
      <c r="A72" s="211" t="s">
        <v>1670</v>
      </c>
      <c r="B72" s="232" t="s">
        <v>1669</v>
      </c>
      <c r="C72" s="213"/>
      <c r="D72" s="213" t="s">
        <v>286</v>
      </c>
      <c r="E72" s="212" t="s">
        <v>497</v>
      </c>
      <c r="F72" s="207">
        <v>0</v>
      </c>
      <c r="G72" s="204">
        <f>E72*F72</f>
        <v>0</v>
      </c>
    </row>
    <row r="73" spans="1:7" ht="12.75" customHeight="1">
      <c r="A73" s="211"/>
      <c r="B73" s="232"/>
      <c r="C73" s="213"/>
      <c r="D73" s="213"/>
      <c r="E73" s="212"/>
      <c r="F73" s="207"/>
      <c r="G73" s="204"/>
    </row>
    <row r="74" spans="1:7" ht="12.75" customHeight="1">
      <c r="A74" s="220" t="s">
        <v>1668</v>
      </c>
      <c r="B74" s="231" t="s">
        <v>1667</v>
      </c>
      <c r="C74" s="214"/>
      <c r="D74" s="213"/>
      <c r="E74" s="212"/>
      <c r="F74" s="207"/>
      <c r="G74" s="204"/>
    </row>
    <row r="75" spans="1:7" ht="12.75" customHeight="1">
      <c r="A75" s="211" t="s">
        <v>1666</v>
      </c>
      <c r="B75" s="221" t="s">
        <v>1665</v>
      </c>
      <c r="C75" s="214"/>
      <c r="D75" s="213" t="s">
        <v>286</v>
      </c>
      <c r="E75" s="212" t="s">
        <v>9</v>
      </c>
      <c r="F75" s="207">
        <v>0</v>
      </c>
      <c r="G75" s="204">
        <f>E75*F75</f>
        <v>0</v>
      </c>
    </row>
    <row r="76" spans="1:7" ht="12.75" customHeight="1">
      <c r="A76" s="211"/>
      <c r="B76" s="230" t="s">
        <v>1664</v>
      </c>
      <c r="C76" s="214"/>
      <c r="D76" s="213"/>
      <c r="E76" s="212"/>
      <c r="F76" s="207"/>
      <c r="G76" s="204"/>
    </row>
    <row r="77" spans="1:7" ht="12.75" customHeight="1">
      <c r="A77" s="211" t="s">
        <v>1663</v>
      </c>
      <c r="B77" s="229" t="s">
        <v>1662</v>
      </c>
      <c r="C77" s="228"/>
      <c r="D77" s="227" t="s">
        <v>286</v>
      </c>
      <c r="E77" s="226" t="s">
        <v>9</v>
      </c>
      <c r="F77" s="207">
        <v>0</v>
      </c>
      <c r="G77" s="204">
        <f>E77*F77</f>
        <v>0</v>
      </c>
    </row>
    <row r="78" spans="1:7" ht="12.75" customHeight="1">
      <c r="A78" s="211"/>
      <c r="B78" s="225" t="s">
        <v>1661</v>
      </c>
      <c r="C78" s="224"/>
      <c r="D78" s="223"/>
      <c r="E78" s="222"/>
      <c r="F78" s="207"/>
      <c r="G78" s="204"/>
    </row>
    <row r="79" spans="1:7" ht="12.75" customHeight="1">
      <c r="A79" s="211"/>
      <c r="B79" s="221"/>
      <c r="C79" s="214"/>
      <c r="D79" s="213"/>
      <c r="E79" s="212"/>
      <c r="F79" s="207"/>
      <c r="G79" s="204"/>
    </row>
    <row r="80" spans="1:7" ht="12.75" customHeight="1">
      <c r="A80" s="220">
        <v>4</v>
      </c>
      <c r="B80" s="219" t="s">
        <v>372</v>
      </c>
      <c r="C80" s="214"/>
      <c r="D80" s="213"/>
      <c r="E80" s="212"/>
      <c r="F80" s="207"/>
      <c r="G80" s="204"/>
    </row>
    <row r="81" spans="1:7" ht="12.75" customHeight="1">
      <c r="A81" s="211" t="s">
        <v>1660</v>
      </c>
      <c r="B81" s="215" t="s">
        <v>1659</v>
      </c>
      <c r="C81" s="214"/>
      <c r="D81" s="213" t="s">
        <v>352</v>
      </c>
      <c r="E81" s="212" t="s">
        <v>84</v>
      </c>
      <c r="F81" s="207">
        <v>0</v>
      </c>
      <c r="G81" s="204">
        <f>E81*F81</f>
        <v>0</v>
      </c>
    </row>
    <row r="82" spans="1:7" ht="12.75" customHeight="1">
      <c r="A82" s="211" t="s">
        <v>1658</v>
      </c>
      <c r="B82" s="215" t="s">
        <v>1657</v>
      </c>
      <c r="C82" s="214"/>
      <c r="D82" s="213" t="s">
        <v>352</v>
      </c>
      <c r="E82" s="212" t="s">
        <v>84</v>
      </c>
      <c r="F82" s="207">
        <v>0</v>
      </c>
      <c r="G82" s="204">
        <f>E82*F82</f>
        <v>0</v>
      </c>
    </row>
    <row r="83" spans="1:7" ht="12.75" customHeight="1">
      <c r="A83" s="211" t="s">
        <v>1656</v>
      </c>
      <c r="B83" s="215" t="s">
        <v>1655</v>
      </c>
      <c r="C83" s="214"/>
      <c r="D83" s="213" t="s">
        <v>1627</v>
      </c>
      <c r="E83" s="212" t="s">
        <v>84</v>
      </c>
      <c r="F83" s="207">
        <v>0</v>
      </c>
      <c r="G83" s="204">
        <f>E83*F83</f>
        <v>0</v>
      </c>
    </row>
    <row r="84" spans="1:7" ht="12.75" customHeight="1">
      <c r="A84" s="211" t="s">
        <v>1654</v>
      </c>
      <c r="B84" s="215" t="s">
        <v>1653</v>
      </c>
      <c r="C84" s="214"/>
      <c r="D84" s="213" t="s">
        <v>1627</v>
      </c>
      <c r="E84" s="212" t="s">
        <v>84</v>
      </c>
      <c r="F84" s="207">
        <v>0</v>
      </c>
      <c r="G84" s="204">
        <f>E84*F84</f>
        <v>0</v>
      </c>
    </row>
    <row r="85" spans="1:7" ht="12.75" customHeight="1">
      <c r="A85" s="211" t="s">
        <v>1652</v>
      </c>
      <c r="B85" s="215" t="s">
        <v>1651</v>
      </c>
      <c r="C85" s="214"/>
      <c r="D85" s="213" t="s">
        <v>1627</v>
      </c>
      <c r="E85" s="212">
        <v>1</v>
      </c>
      <c r="F85" s="207">
        <v>0</v>
      </c>
      <c r="G85" s="204">
        <f>E85*F85</f>
        <v>0</v>
      </c>
    </row>
    <row r="86" spans="1:7" ht="12.75" customHeight="1">
      <c r="A86" s="211"/>
      <c r="B86" s="216" t="s">
        <v>1650</v>
      </c>
      <c r="C86" s="214"/>
      <c r="D86" s="213"/>
      <c r="E86" s="212"/>
      <c r="F86" s="207"/>
      <c r="G86" s="204"/>
    </row>
    <row r="87" spans="1:7" ht="12.75" customHeight="1">
      <c r="A87" s="211"/>
      <c r="B87" s="216" t="s">
        <v>1649</v>
      </c>
      <c r="C87" s="214"/>
      <c r="D87" s="213"/>
      <c r="E87" s="212"/>
      <c r="F87" s="207"/>
      <c r="G87" s="204"/>
    </row>
    <row r="88" spans="1:7" ht="12.75" customHeight="1">
      <c r="A88" s="211"/>
      <c r="B88" s="216" t="s">
        <v>1648</v>
      </c>
      <c r="C88" s="214"/>
      <c r="D88" s="213"/>
      <c r="E88" s="212"/>
      <c r="F88" s="207"/>
      <c r="G88" s="204"/>
    </row>
    <row r="89" spans="1:7" ht="12.75" customHeight="1">
      <c r="A89" s="211"/>
      <c r="B89" s="216" t="s">
        <v>1647</v>
      </c>
      <c r="C89" s="214"/>
      <c r="D89" s="213"/>
      <c r="E89" s="212"/>
      <c r="F89" s="207"/>
      <c r="G89" s="204"/>
    </row>
    <row r="90" spans="1:7" ht="12.75" customHeight="1">
      <c r="A90" s="211"/>
      <c r="B90" s="216"/>
      <c r="C90" s="214"/>
      <c r="D90" s="213"/>
      <c r="E90" s="212"/>
      <c r="F90" s="207"/>
      <c r="G90" s="204"/>
    </row>
    <row r="91" spans="1:7" ht="12.75" customHeight="1">
      <c r="A91" s="211"/>
      <c r="B91" s="216"/>
      <c r="C91" s="214"/>
      <c r="D91" s="213"/>
      <c r="E91" s="212"/>
      <c r="F91" s="207"/>
      <c r="G91" s="204"/>
    </row>
    <row r="92" spans="1:7" ht="12.75" customHeight="1">
      <c r="A92" s="211"/>
      <c r="B92" s="215"/>
      <c r="C92" s="214"/>
      <c r="D92" s="213"/>
      <c r="E92" s="212"/>
      <c r="F92" s="207"/>
      <c r="G92" s="204"/>
    </row>
    <row r="93" spans="1:7" ht="12.75" customHeight="1">
      <c r="A93" s="211" t="s">
        <v>1646</v>
      </c>
      <c r="B93" s="215" t="s">
        <v>1645</v>
      </c>
      <c r="C93" s="214"/>
      <c r="D93" s="213" t="s">
        <v>1627</v>
      </c>
      <c r="E93" s="212">
        <v>1</v>
      </c>
      <c r="F93" s="207">
        <v>0</v>
      </c>
      <c r="G93" s="204">
        <f>E93*F93</f>
        <v>0</v>
      </c>
    </row>
    <row r="94" spans="1:7" ht="12.75" customHeight="1">
      <c r="A94" s="211" t="s">
        <v>1644</v>
      </c>
      <c r="B94" s="215" t="s">
        <v>1643</v>
      </c>
      <c r="C94" s="214"/>
      <c r="D94" s="213" t="s">
        <v>1627</v>
      </c>
      <c r="E94" s="212">
        <v>1</v>
      </c>
      <c r="F94" s="207">
        <v>0</v>
      </c>
      <c r="G94" s="204">
        <f>E94*F94</f>
        <v>0</v>
      </c>
    </row>
    <row r="95" spans="1:7" ht="12.75" customHeight="1">
      <c r="A95" s="211" t="s">
        <v>1642</v>
      </c>
      <c r="B95" s="215" t="s">
        <v>1641</v>
      </c>
      <c r="C95" s="214"/>
      <c r="D95" s="213" t="s">
        <v>1627</v>
      </c>
      <c r="E95" s="212">
        <v>1</v>
      </c>
      <c r="F95" s="207">
        <v>0</v>
      </c>
      <c r="G95" s="204">
        <f>E95*F95</f>
        <v>0</v>
      </c>
    </row>
    <row r="96" spans="1:7" ht="12.75" customHeight="1">
      <c r="A96" s="211"/>
      <c r="B96" s="216" t="s">
        <v>1640</v>
      </c>
      <c r="C96" s="214"/>
      <c r="D96" s="213"/>
      <c r="E96" s="212"/>
      <c r="F96" s="207"/>
      <c r="G96" s="204"/>
    </row>
    <row r="97" spans="1:7" ht="12.75" customHeight="1">
      <c r="A97" s="211" t="s">
        <v>1639</v>
      </c>
      <c r="B97" s="215" t="s">
        <v>1638</v>
      </c>
      <c r="C97" s="214"/>
      <c r="D97" s="213" t="s">
        <v>1627</v>
      </c>
      <c r="E97" s="212">
        <v>1</v>
      </c>
      <c r="F97" s="207">
        <v>0</v>
      </c>
      <c r="G97" s="204">
        <f>E97*F97</f>
        <v>0</v>
      </c>
    </row>
    <row r="98" spans="1:7" ht="12.75" customHeight="1">
      <c r="A98" s="211"/>
      <c r="B98" s="216" t="s">
        <v>1637</v>
      </c>
      <c r="C98" s="214"/>
      <c r="D98" s="213"/>
      <c r="E98" s="212"/>
      <c r="F98" s="207"/>
      <c r="G98" s="204"/>
    </row>
    <row r="99" spans="1:7" ht="12.75" customHeight="1">
      <c r="A99" s="211"/>
      <c r="B99" s="216" t="s">
        <v>1636</v>
      </c>
      <c r="C99" s="214"/>
      <c r="D99" s="213"/>
      <c r="E99" s="212"/>
      <c r="F99" s="207"/>
      <c r="G99" s="204"/>
    </row>
    <row r="100" spans="1:7" ht="12.75" customHeight="1">
      <c r="A100" s="211"/>
      <c r="B100" s="216" t="s">
        <v>1635</v>
      </c>
      <c r="C100" s="214"/>
      <c r="D100" s="213"/>
      <c r="E100" s="212"/>
      <c r="F100" s="207"/>
      <c r="G100" s="204"/>
    </row>
    <row r="101" spans="1:7" ht="12.75" customHeight="1">
      <c r="A101" s="211"/>
      <c r="B101" s="216" t="s">
        <v>1634</v>
      </c>
      <c r="C101" s="214"/>
      <c r="D101" s="213"/>
      <c r="E101" s="212"/>
      <c r="F101" s="207"/>
      <c r="G101" s="204"/>
    </row>
    <row r="102" spans="1:7" ht="12.75" customHeight="1">
      <c r="A102" s="211"/>
      <c r="B102" s="216"/>
      <c r="C102" s="214"/>
      <c r="D102" s="213"/>
      <c r="E102" s="212"/>
      <c r="F102" s="207"/>
      <c r="G102" s="204"/>
    </row>
    <row r="103" spans="1:7" s="217" customFormat="1" ht="12.75" customHeight="1">
      <c r="A103" s="211" t="s">
        <v>1633</v>
      </c>
      <c r="B103" s="215" t="s">
        <v>1632</v>
      </c>
      <c r="C103" s="214"/>
      <c r="D103" s="213" t="s">
        <v>1627</v>
      </c>
      <c r="E103" s="212">
        <v>1</v>
      </c>
      <c r="F103" s="207">
        <v>0</v>
      </c>
      <c r="G103" s="204">
        <f>E103*F103</f>
        <v>0</v>
      </c>
    </row>
    <row r="104" spans="1:7" s="217" customFormat="1" ht="12.75" customHeight="1">
      <c r="A104" s="211"/>
      <c r="B104" s="218" t="s">
        <v>1631</v>
      </c>
      <c r="C104" s="214"/>
      <c r="D104" s="213"/>
      <c r="E104" s="212"/>
      <c r="F104" s="207"/>
      <c r="G104" s="204"/>
    </row>
    <row r="105" spans="1:7" s="217" customFormat="1" ht="12.75" customHeight="1">
      <c r="A105" s="211"/>
      <c r="B105" s="218" t="s">
        <v>1630</v>
      </c>
      <c r="C105" s="214"/>
      <c r="D105" s="213"/>
      <c r="E105" s="212"/>
      <c r="F105" s="207"/>
      <c r="G105" s="204"/>
    </row>
    <row r="106" spans="1:7">
      <c r="A106" s="211" t="s">
        <v>1629</v>
      </c>
      <c r="B106" s="215" t="s">
        <v>1628</v>
      </c>
      <c r="C106" s="214"/>
      <c r="D106" s="213" t="s">
        <v>1627</v>
      </c>
      <c r="E106" s="212">
        <v>1</v>
      </c>
      <c r="F106" s="207">
        <v>0</v>
      </c>
      <c r="G106" s="204">
        <f>E106*F106</f>
        <v>0</v>
      </c>
    </row>
    <row r="107" spans="1:7" ht="25.5">
      <c r="A107" s="211"/>
      <c r="B107" s="216" t="s">
        <v>1626</v>
      </c>
      <c r="C107" s="214"/>
      <c r="D107" s="213"/>
      <c r="E107" s="212"/>
      <c r="F107" s="207"/>
      <c r="G107" s="204"/>
    </row>
    <row r="108" spans="1:7">
      <c r="A108" s="211" t="s">
        <v>1625</v>
      </c>
      <c r="B108" s="215" t="s">
        <v>1624</v>
      </c>
      <c r="C108" s="214"/>
      <c r="D108" s="213" t="s">
        <v>352</v>
      </c>
      <c r="E108" s="212" t="s">
        <v>84</v>
      </c>
      <c r="F108" s="207">
        <v>0</v>
      </c>
      <c r="G108" s="204">
        <f>E108*F108</f>
        <v>0</v>
      </c>
    </row>
    <row r="109" spans="1:7">
      <c r="A109" s="211"/>
      <c r="B109" s="210"/>
      <c r="C109" s="209"/>
      <c r="D109" s="209"/>
      <c r="E109" s="208"/>
      <c r="F109" s="207"/>
    </row>
    <row r="110" spans="1:7">
      <c r="B110" s="206" t="s">
        <v>1623</v>
      </c>
      <c r="F110" s="205"/>
      <c r="G110" s="204">
        <f>SUM(G12:G108)</f>
        <v>0</v>
      </c>
    </row>
  </sheetData>
  <sheetProtection selectLockedCells="1" selectUnlockedCells="1"/>
  <mergeCells count="10">
    <mergeCell ref="A5:A6"/>
    <mergeCell ref="B5:B6"/>
    <mergeCell ref="C5:C6"/>
    <mergeCell ref="D5:D6"/>
    <mergeCell ref="E5:E6"/>
    <mergeCell ref="D1:G2"/>
    <mergeCell ref="F5:F6"/>
    <mergeCell ref="G5:G6"/>
    <mergeCell ref="B3:E3"/>
    <mergeCell ref="D4:E4"/>
  </mergeCells>
  <printOptions horizontalCentered="1"/>
  <pageMargins left="0.39374999999999999" right="0.47222222222222227" top="0.25208333333333333" bottom="0.28263888888888888" header="0.51181102362204722" footer="0.15763888888888888"/>
  <pageSetup paperSize="9" scale="75" firstPageNumber="0" orientation="portrait" horizontalDpi="300" verticalDpi="300" r:id="rId1"/>
  <headerFooter alignWithMargins="0">
    <oddFooter>&amp;L&amp;9&amp;F&amp;R&amp;9Strana &amp;P z &amp;N</oddFooter>
  </headerFooter>
  <rowBreaks count="1" manualBreakCount="1">
    <brk id="62" max="16383" man="1"/>
  </rowBreaks>
</worksheet>
</file>

<file path=xl/worksheets/sheet8.xml><?xml version="1.0" encoding="utf-8"?>
<worksheet xmlns="http://schemas.openxmlformats.org/spreadsheetml/2006/main" xmlns:r="http://schemas.openxmlformats.org/officeDocument/2006/relationships">
  <sheetPr>
    <pageSetUpPr fitToPage="1"/>
  </sheetPr>
  <dimension ref="B2:BM220"/>
  <sheetViews>
    <sheetView showGridLines="0" topLeftCell="A196" workbookViewId="0">
      <selection activeCell="L229" sqref="L229"/>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15.5" customWidth="1"/>
    <col min="13" max="13" width="9.33203125" customWidth="1"/>
    <col min="14" max="14" width="10.83203125" hidden="1" customWidth="1"/>
    <col min="15" max="15" width="9.33203125" hidden="1"/>
    <col min="16" max="24" width="14.1640625" hidden="1" customWidth="1"/>
    <col min="25" max="25" width="12.33203125" hidden="1" customWidth="1"/>
    <col min="26" max="26" width="16.33203125" customWidth="1"/>
    <col min="27" max="27" width="12.33203125" customWidth="1"/>
    <col min="28" max="28" width="15" customWidth="1"/>
    <col min="29" max="29" width="11" customWidth="1"/>
    <col min="30" max="30" width="15" customWidth="1"/>
    <col min="31" max="31" width="16.33203125" customWidth="1"/>
    <col min="44" max="65" width="9.33203125" hidden="1"/>
  </cols>
  <sheetData>
    <row r="2" spans="2:56" ht="36.950000000000003" customHeight="1">
      <c r="M2" s="320"/>
      <c r="N2" s="320"/>
      <c r="O2" s="320"/>
      <c r="P2" s="320"/>
      <c r="Q2" s="320"/>
      <c r="R2" s="320"/>
      <c r="S2" s="320"/>
      <c r="T2" s="320"/>
      <c r="U2" s="320"/>
      <c r="V2" s="320"/>
      <c r="W2" s="320"/>
      <c r="X2" s="320"/>
      <c r="Y2" s="320"/>
      <c r="Z2" s="320"/>
      <c r="AT2" s="17" t="s">
        <v>101</v>
      </c>
      <c r="AZ2" s="167" t="s">
        <v>1529</v>
      </c>
      <c r="BA2" s="167" t="s">
        <v>1530</v>
      </c>
      <c r="BB2" s="167" t="s">
        <v>142</v>
      </c>
      <c r="BC2" s="167" t="s">
        <v>1531</v>
      </c>
      <c r="BD2" s="167" t="s">
        <v>86</v>
      </c>
    </row>
    <row r="3" spans="2:56" ht="6.95" customHeight="1">
      <c r="B3" s="18"/>
      <c r="C3" s="19"/>
      <c r="D3" s="19"/>
      <c r="E3" s="19"/>
      <c r="F3" s="19"/>
      <c r="G3" s="19"/>
      <c r="H3" s="19"/>
      <c r="I3" s="19"/>
      <c r="J3" s="19"/>
      <c r="K3" s="19"/>
      <c r="L3" s="19"/>
      <c r="M3" s="20"/>
      <c r="AT3" s="17" t="s">
        <v>86</v>
      </c>
    </row>
    <row r="4" spans="2:56" ht="24.95" customHeight="1">
      <c r="B4" s="20"/>
      <c r="D4" s="21" t="s">
        <v>102</v>
      </c>
      <c r="M4" s="20"/>
      <c r="N4" s="86" t="s">
        <v>11</v>
      </c>
      <c r="AT4" s="17" t="s">
        <v>4</v>
      </c>
    </row>
    <row r="5" spans="2:56" ht="6.95" customHeight="1">
      <c r="B5" s="20"/>
      <c r="M5" s="20"/>
    </row>
    <row r="6" spans="2:56" ht="12" customHeight="1">
      <c r="B6" s="20"/>
      <c r="D6" s="26" t="s">
        <v>15</v>
      </c>
      <c r="M6" s="20"/>
    </row>
    <row r="7" spans="2:56" ht="26.25" customHeight="1">
      <c r="B7" s="20"/>
      <c r="E7" s="326" t="str">
        <f>'Rekapitulace stavby'!K6</f>
        <v>Energetická optimalizace objektu pavilonu H v areálu nemocnice Nymburk</v>
      </c>
      <c r="F7" s="327"/>
      <c r="G7" s="327"/>
      <c r="H7" s="327"/>
      <c r="M7" s="20"/>
    </row>
    <row r="8" spans="2:56" s="1" customFormat="1" ht="12" customHeight="1">
      <c r="B8" s="29"/>
      <c r="D8" s="26" t="s">
        <v>103</v>
      </c>
      <c r="M8" s="29"/>
    </row>
    <row r="9" spans="2:56" s="1" customFormat="1" ht="30" customHeight="1">
      <c r="B9" s="29"/>
      <c r="E9" s="303" t="s">
        <v>1532</v>
      </c>
      <c r="F9" s="325"/>
      <c r="G9" s="325"/>
      <c r="H9" s="325"/>
      <c r="M9" s="29"/>
    </row>
    <row r="10" spans="2:56" s="1" customFormat="1">
      <c r="B10" s="29"/>
      <c r="M10" s="29"/>
    </row>
    <row r="11" spans="2:56" s="1" customFormat="1" ht="12" customHeight="1">
      <c r="B11" s="29"/>
      <c r="D11" s="26" t="s">
        <v>17</v>
      </c>
      <c r="F11" s="24" t="s">
        <v>1</v>
      </c>
      <c r="I11" s="26" t="s">
        <v>18</v>
      </c>
      <c r="J11" s="24" t="s">
        <v>1</v>
      </c>
      <c r="M11" s="29"/>
    </row>
    <row r="12" spans="2:56" s="1" customFormat="1" ht="12" customHeight="1">
      <c r="B12" s="29"/>
      <c r="D12" s="26" t="s">
        <v>19</v>
      </c>
      <c r="F12" s="24" t="s">
        <v>20</v>
      </c>
      <c r="I12" s="26" t="s">
        <v>21</v>
      </c>
      <c r="J12" s="49" t="str">
        <f>'Rekapitulace stavby'!AN8</f>
        <v>16. 9. 2025</v>
      </c>
      <c r="M12" s="29"/>
    </row>
    <row r="13" spans="2:56" s="1" customFormat="1" ht="10.9" customHeight="1">
      <c r="B13" s="29"/>
      <c r="M13" s="29"/>
    </row>
    <row r="14" spans="2:56" s="1" customFormat="1" ht="12" customHeight="1">
      <c r="B14" s="29"/>
      <c r="D14" s="26" t="s">
        <v>23</v>
      </c>
      <c r="I14" s="26" t="s">
        <v>24</v>
      </c>
      <c r="J14" s="24" t="str">
        <f>IF('Rekapitulace stavby'!AN10="","",'Rekapitulace stavby'!AN10)</f>
        <v/>
      </c>
      <c r="M14" s="29"/>
    </row>
    <row r="15" spans="2:56" s="1" customFormat="1" ht="18" customHeight="1">
      <c r="B15" s="29"/>
      <c r="E15" s="24" t="str">
        <f>IF('Rekapitulace stavby'!E11="","",'Rekapitulace stavby'!E11)</f>
        <v xml:space="preserve"> </v>
      </c>
      <c r="I15" s="26" t="s">
        <v>26</v>
      </c>
      <c r="J15" s="24" t="str">
        <f>IF('Rekapitulace stavby'!AN11="","",'Rekapitulace stavby'!AN11)</f>
        <v/>
      </c>
      <c r="M15" s="29"/>
    </row>
    <row r="16" spans="2:56" s="1" customFormat="1" ht="6.95" customHeight="1">
      <c r="B16" s="29"/>
      <c r="M16" s="29"/>
    </row>
    <row r="17" spans="2:13" s="1" customFormat="1" ht="12" customHeight="1">
      <c r="B17" s="29"/>
      <c r="D17" s="26" t="s">
        <v>27</v>
      </c>
      <c r="I17" s="26" t="s">
        <v>24</v>
      </c>
      <c r="J17" s="24" t="str">
        <f>'Rekapitulace stavby'!AN13</f>
        <v/>
      </c>
      <c r="M17" s="29"/>
    </row>
    <row r="18" spans="2:13" s="1" customFormat="1" ht="18" customHeight="1">
      <c r="B18" s="29"/>
      <c r="E18" s="319" t="str">
        <f>'Rekapitulace stavby'!E14</f>
        <v xml:space="preserve"> </v>
      </c>
      <c r="F18" s="319"/>
      <c r="G18" s="319"/>
      <c r="H18" s="319"/>
      <c r="I18" s="26" t="s">
        <v>26</v>
      </c>
      <c r="J18" s="24" t="str">
        <f>'Rekapitulace stavby'!AN14</f>
        <v/>
      </c>
      <c r="M18" s="29"/>
    </row>
    <row r="19" spans="2:13" s="1" customFormat="1" ht="6.95" customHeight="1">
      <c r="B19" s="29"/>
      <c r="M19" s="29"/>
    </row>
    <row r="20" spans="2:13" s="1" customFormat="1" ht="12" customHeight="1">
      <c r="B20" s="29"/>
      <c r="D20" s="26" t="s">
        <v>28</v>
      </c>
      <c r="I20" s="26" t="s">
        <v>24</v>
      </c>
      <c r="J20" s="24" t="s">
        <v>29</v>
      </c>
      <c r="M20" s="29"/>
    </row>
    <row r="21" spans="2:13" s="1" customFormat="1" ht="18" customHeight="1">
      <c r="B21" s="29"/>
      <c r="E21" s="24" t="s">
        <v>30</v>
      </c>
      <c r="I21" s="26" t="s">
        <v>26</v>
      </c>
      <c r="J21" s="24" t="s">
        <v>1</v>
      </c>
      <c r="M21" s="29"/>
    </row>
    <row r="22" spans="2:13" s="1" customFormat="1" ht="6.95" customHeight="1">
      <c r="B22" s="29"/>
      <c r="M22" s="29"/>
    </row>
    <row r="23" spans="2:13" s="1" customFormat="1" ht="12" customHeight="1">
      <c r="B23" s="29"/>
      <c r="D23" s="26" t="s">
        <v>31</v>
      </c>
      <c r="I23" s="26" t="s">
        <v>24</v>
      </c>
      <c r="J23" s="24" t="s">
        <v>1</v>
      </c>
      <c r="M23" s="29"/>
    </row>
    <row r="24" spans="2:13" s="1" customFormat="1" ht="18" customHeight="1">
      <c r="B24" s="29"/>
      <c r="E24" s="24" t="s">
        <v>32</v>
      </c>
      <c r="I24" s="26" t="s">
        <v>26</v>
      </c>
      <c r="J24" s="24" t="s">
        <v>1</v>
      </c>
      <c r="M24" s="29"/>
    </row>
    <row r="25" spans="2:13" s="1" customFormat="1" ht="6.95" customHeight="1">
      <c r="B25" s="29"/>
      <c r="M25" s="29"/>
    </row>
    <row r="26" spans="2:13" s="1" customFormat="1" ht="12" customHeight="1">
      <c r="B26" s="29"/>
      <c r="D26" s="26" t="s">
        <v>33</v>
      </c>
      <c r="M26" s="29"/>
    </row>
    <row r="27" spans="2:13" s="7" customFormat="1" ht="16.5" customHeight="1">
      <c r="B27" s="87"/>
      <c r="E27" s="322" t="s">
        <v>1</v>
      </c>
      <c r="F27" s="322"/>
      <c r="G27" s="322"/>
      <c r="H27" s="322"/>
      <c r="M27" s="87"/>
    </row>
    <row r="28" spans="2:13" s="1" customFormat="1" ht="6.95" customHeight="1">
      <c r="B28" s="29"/>
      <c r="M28" s="29"/>
    </row>
    <row r="29" spans="2:13" s="1" customFormat="1" ht="6.95" customHeight="1">
      <c r="B29" s="29"/>
      <c r="D29" s="50"/>
      <c r="E29" s="50"/>
      <c r="F29" s="50"/>
      <c r="G29" s="50"/>
      <c r="H29" s="50"/>
      <c r="I29" s="50"/>
      <c r="J29" s="50"/>
      <c r="K29" s="50"/>
      <c r="L29" s="50"/>
      <c r="M29" s="29"/>
    </row>
    <row r="30" spans="2:13" s="1" customFormat="1" ht="12.75">
      <c r="B30" s="29"/>
      <c r="E30" s="26" t="s">
        <v>105</v>
      </c>
      <c r="K30" s="88">
        <f>I96</f>
        <v>0</v>
      </c>
      <c r="M30" s="29"/>
    </row>
    <row r="31" spans="2:13" s="1" customFormat="1" ht="12.75">
      <c r="B31" s="29"/>
      <c r="E31" s="26" t="s">
        <v>106</v>
      </c>
      <c r="K31" s="88">
        <f>J96</f>
        <v>0</v>
      </c>
      <c r="M31" s="29"/>
    </row>
    <row r="32" spans="2:13" s="1" customFormat="1" ht="25.35" customHeight="1">
      <c r="B32" s="29"/>
      <c r="D32" s="89" t="s">
        <v>34</v>
      </c>
      <c r="K32" s="63">
        <f>ROUND(K125, 2)</f>
        <v>0</v>
      </c>
      <c r="M32" s="29"/>
    </row>
    <row r="33" spans="2:13" s="1" customFormat="1" ht="6.95" customHeight="1">
      <c r="B33" s="29"/>
      <c r="D33" s="50"/>
      <c r="E33" s="50"/>
      <c r="F33" s="50"/>
      <c r="G33" s="50"/>
      <c r="H33" s="50"/>
      <c r="I33" s="50"/>
      <c r="J33" s="50"/>
      <c r="K33" s="50"/>
      <c r="L33" s="50"/>
      <c r="M33" s="29"/>
    </row>
    <row r="34" spans="2:13" s="1" customFormat="1" ht="14.45" customHeight="1">
      <c r="B34" s="29"/>
      <c r="F34" s="32" t="s">
        <v>36</v>
      </c>
      <c r="I34" s="32" t="s">
        <v>35</v>
      </c>
      <c r="K34" s="32" t="s">
        <v>37</v>
      </c>
      <c r="M34" s="29"/>
    </row>
    <row r="35" spans="2:13" s="1" customFormat="1" ht="14.45" customHeight="1">
      <c r="B35" s="29"/>
      <c r="D35" s="52" t="s">
        <v>38</v>
      </c>
      <c r="E35" s="26" t="s">
        <v>39</v>
      </c>
      <c r="F35" s="88">
        <f>ROUND((SUM(BE125:BE219)),  2)</f>
        <v>0</v>
      </c>
      <c r="I35" s="90">
        <v>0.21</v>
      </c>
      <c r="K35" s="88">
        <f>ROUND(((SUM(BE125:BE219))*I35),  2)</f>
        <v>0</v>
      </c>
      <c r="M35" s="29"/>
    </row>
    <row r="36" spans="2:13" s="1" customFormat="1" ht="14.45" customHeight="1">
      <c r="B36" s="29"/>
      <c r="E36" s="26" t="s">
        <v>40</v>
      </c>
      <c r="F36" s="88">
        <f>ROUND((SUM(BF125:BF219)),  2)</f>
        <v>0</v>
      </c>
      <c r="I36" s="90">
        <v>0.12</v>
      </c>
      <c r="K36" s="88">
        <f>ROUND(((SUM(BF125:BF219))*I36),  2)</f>
        <v>0</v>
      </c>
      <c r="M36" s="29"/>
    </row>
    <row r="37" spans="2:13" s="1" customFormat="1" ht="14.45" hidden="1" customHeight="1">
      <c r="B37" s="29"/>
      <c r="E37" s="26" t="s">
        <v>41</v>
      </c>
      <c r="F37" s="88">
        <f>ROUND((SUM(BG125:BG219)),  2)</f>
        <v>0</v>
      </c>
      <c r="I37" s="90">
        <v>0.21</v>
      </c>
      <c r="K37" s="88">
        <f>0</f>
        <v>0</v>
      </c>
      <c r="M37" s="29"/>
    </row>
    <row r="38" spans="2:13" s="1" customFormat="1" ht="14.45" hidden="1" customHeight="1">
      <c r="B38" s="29"/>
      <c r="E38" s="26" t="s">
        <v>42</v>
      </c>
      <c r="F38" s="88">
        <f>ROUND((SUM(BH125:BH219)),  2)</f>
        <v>0</v>
      </c>
      <c r="I38" s="90">
        <v>0.12</v>
      </c>
      <c r="K38" s="88">
        <f>0</f>
        <v>0</v>
      </c>
      <c r="M38" s="29"/>
    </row>
    <row r="39" spans="2:13" s="1" customFormat="1" ht="14.45" hidden="1" customHeight="1">
      <c r="B39" s="29"/>
      <c r="E39" s="26" t="s">
        <v>43</v>
      </c>
      <c r="F39" s="88">
        <f>ROUND((SUM(BI125:BI219)),  2)</f>
        <v>0</v>
      </c>
      <c r="I39" s="90">
        <v>0</v>
      </c>
      <c r="K39" s="88">
        <f>0</f>
        <v>0</v>
      </c>
      <c r="M39" s="29"/>
    </row>
    <row r="40" spans="2:13" s="1" customFormat="1" ht="6.95" customHeight="1">
      <c r="B40" s="29"/>
      <c r="M40" s="29"/>
    </row>
    <row r="41" spans="2:13" s="1" customFormat="1" ht="25.35" customHeight="1">
      <c r="B41" s="29"/>
      <c r="C41" s="91"/>
      <c r="D41" s="92" t="s">
        <v>44</v>
      </c>
      <c r="E41" s="54"/>
      <c r="F41" s="54"/>
      <c r="G41" s="93" t="s">
        <v>45</v>
      </c>
      <c r="H41" s="94" t="s">
        <v>46</v>
      </c>
      <c r="I41" s="54"/>
      <c r="J41" s="54"/>
      <c r="K41" s="95">
        <f>SUM(K32:K39)</f>
        <v>0</v>
      </c>
      <c r="L41" s="96"/>
      <c r="M41" s="29"/>
    </row>
    <row r="42" spans="2:13" s="1" customFormat="1" ht="14.45" customHeight="1">
      <c r="B42" s="29"/>
      <c r="M42" s="29"/>
    </row>
    <row r="43" spans="2:13" ht="14.45" customHeight="1">
      <c r="B43" s="20"/>
      <c r="M43" s="20"/>
    </row>
    <row r="44" spans="2:13" ht="14.45" customHeight="1">
      <c r="B44" s="20"/>
      <c r="M44" s="20"/>
    </row>
    <row r="45" spans="2:13" ht="14.45" customHeight="1">
      <c r="B45" s="20"/>
      <c r="M45" s="20"/>
    </row>
    <row r="46" spans="2:13" ht="14.45" customHeight="1">
      <c r="B46" s="20"/>
      <c r="M46" s="20"/>
    </row>
    <row r="47" spans="2:13" ht="14.45" customHeight="1">
      <c r="B47" s="20"/>
      <c r="M47" s="20"/>
    </row>
    <row r="48" spans="2:13" ht="14.45" customHeight="1">
      <c r="B48" s="20"/>
      <c r="M48" s="20"/>
    </row>
    <row r="49" spans="2:13" ht="14.45" customHeight="1">
      <c r="B49" s="20"/>
      <c r="M49" s="20"/>
    </row>
    <row r="50" spans="2:13" s="1" customFormat="1" ht="14.45" customHeight="1">
      <c r="B50" s="29"/>
      <c r="D50" s="38" t="s">
        <v>47</v>
      </c>
      <c r="E50" s="39"/>
      <c r="F50" s="39"/>
      <c r="G50" s="38" t="s">
        <v>48</v>
      </c>
      <c r="H50" s="39"/>
      <c r="I50" s="39"/>
      <c r="J50" s="39"/>
      <c r="K50" s="39"/>
      <c r="L50" s="39"/>
      <c r="M50" s="29"/>
    </row>
    <row r="51" spans="2:13">
      <c r="B51" s="20"/>
      <c r="M51" s="20"/>
    </row>
    <row r="52" spans="2:13">
      <c r="B52" s="20"/>
      <c r="M52" s="20"/>
    </row>
    <row r="53" spans="2:13">
      <c r="B53" s="20"/>
      <c r="M53" s="20"/>
    </row>
    <row r="54" spans="2:13">
      <c r="B54" s="20"/>
      <c r="M54" s="20"/>
    </row>
    <row r="55" spans="2:13">
      <c r="B55" s="20"/>
      <c r="M55" s="20"/>
    </row>
    <row r="56" spans="2:13">
      <c r="B56" s="20"/>
      <c r="M56" s="20"/>
    </row>
    <row r="57" spans="2:13">
      <c r="B57" s="20"/>
      <c r="M57" s="20"/>
    </row>
    <row r="58" spans="2:13">
      <c r="B58" s="20"/>
      <c r="M58" s="20"/>
    </row>
    <row r="59" spans="2:13">
      <c r="B59" s="20"/>
      <c r="M59" s="20"/>
    </row>
    <row r="60" spans="2:13">
      <c r="B60" s="20"/>
      <c r="M60" s="20"/>
    </row>
    <row r="61" spans="2:13" s="1" customFormat="1" ht="12.75">
      <c r="B61" s="29"/>
      <c r="D61" s="40" t="s">
        <v>49</v>
      </c>
      <c r="E61" s="31"/>
      <c r="F61" s="97" t="s">
        <v>50</v>
      </c>
      <c r="G61" s="40" t="s">
        <v>49</v>
      </c>
      <c r="H61" s="31"/>
      <c r="I61" s="31"/>
      <c r="J61" s="98" t="s">
        <v>50</v>
      </c>
      <c r="K61" s="31"/>
      <c r="L61" s="31"/>
      <c r="M61" s="29"/>
    </row>
    <row r="62" spans="2:13">
      <c r="B62" s="20"/>
      <c r="M62" s="20"/>
    </row>
    <row r="63" spans="2:13">
      <c r="B63" s="20"/>
      <c r="M63" s="20"/>
    </row>
    <row r="64" spans="2:13">
      <c r="B64" s="20"/>
      <c r="M64" s="20"/>
    </row>
    <row r="65" spans="2:13" s="1" customFormat="1" ht="12.75">
      <c r="B65" s="29"/>
      <c r="D65" s="38" t="s">
        <v>51</v>
      </c>
      <c r="E65" s="39"/>
      <c r="F65" s="39"/>
      <c r="G65" s="38" t="s">
        <v>52</v>
      </c>
      <c r="H65" s="39"/>
      <c r="I65" s="39"/>
      <c r="J65" s="39"/>
      <c r="K65" s="39"/>
      <c r="L65" s="39"/>
      <c r="M65" s="29"/>
    </row>
    <row r="66" spans="2:13">
      <c r="B66" s="20"/>
      <c r="M66" s="20"/>
    </row>
    <row r="67" spans="2:13">
      <c r="B67" s="20"/>
      <c r="M67" s="20"/>
    </row>
    <row r="68" spans="2:13">
      <c r="B68" s="20"/>
      <c r="M68" s="20"/>
    </row>
    <row r="69" spans="2:13">
      <c r="B69" s="20"/>
      <c r="M69" s="20"/>
    </row>
    <row r="70" spans="2:13">
      <c r="B70" s="20"/>
      <c r="M70" s="20"/>
    </row>
    <row r="71" spans="2:13">
      <c r="B71" s="20"/>
      <c r="M71" s="20"/>
    </row>
    <row r="72" spans="2:13">
      <c r="B72" s="20"/>
      <c r="M72" s="20"/>
    </row>
    <row r="73" spans="2:13">
      <c r="B73" s="20"/>
      <c r="M73" s="20"/>
    </row>
    <row r="74" spans="2:13">
      <c r="B74" s="20"/>
      <c r="M74" s="20"/>
    </row>
    <row r="75" spans="2:13">
      <c r="B75" s="20"/>
      <c r="M75" s="20"/>
    </row>
    <row r="76" spans="2:13" s="1" customFormat="1" ht="12.75">
      <c r="B76" s="29"/>
      <c r="D76" s="40" t="s">
        <v>49</v>
      </c>
      <c r="E76" s="31"/>
      <c r="F76" s="97" t="s">
        <v>50</v>
      </c>
      <c r="G76" s="40" t="s">
        <v>49</v>
      </c>
      <c r="H76" s="31"/>
      <c r="I76" s="31"/>
      <c r="J76" s="98" t="s">
        <v>50</v>
      </c>
      <c r="K76" s="31"/>
      <c r="L76" s="31"/>
      <c r="M76" s="29"/>
    </row>
    <row r="77" spans="2:13" s="1" customFormat="1" ht="14.45" customHeight="1">
      <c r="B77" s="41"/>
      <c r="C77" s="42"/>
      <c r="D77" s="42"/>
      <c r="E77" s="42"/>
      <c r="F77" s="42"/>
      <c r="G77" s="42"/>
      <c r="H77" s="42"/>
      <c r="I77" s="42"/>
      <c r="J77" s="42"/>
      <c r="K77" s="42"/>
      <c r="L77" s="42"/>
      <c r="M77" s="29"/>
    </row>
    <row r="81" spans="2:47" s="1" customFormat="1" ht="6.95" customHeight="1">
      <c r="B81" s="43"/>
      <c r="C81" s="44"/>
      <c r="D81" s="44"/>
      <c r="E81" s="44"/>
      <c r="F81" s="44"/>
      <c r="G81" s="44"/>
      <c r="H81" s="44"/>
      <c r="I81" s="44"/>
      <c r="J81" s="44"/>
      <c r="K81" s="44"/>
      <c r="L81" s="44"/>
      <c r="M81" s="29"/>
    </row>
    <row r="82" spans="2:47" s="1" customFormat="1" ht="24.95" customHeight="1">
      <c r="B82" s="29"/>
      <c r="C82" s="21" t="s">
        <v>107</v>
      </c>
      <c r="M82" s="29"/>
    </row>
    <row r="83" spans="2:47" s="1" customFormat="1" ht="6.95" customHeight="1">
      <c r="B83" s="29"/>
      <c r="M83" s="29"/>
    </row>
    <row r="84" spans="2:47" s="1" customFormat="1" ht="12" customHeight="1">
      <c r="B84" s="29"/>
      <c r="C84" s="26" t="s">
        <v>15</v>
      </c>
      <c r="M84" s="29"/>
    </row>
    <row r="85" spans="2:47" s="1" customFormat="1" ht="26.25" customHeight="1">
      <c r="B85" s="29"/>
      <c r="E85" s="326" t="str">
        <f>E7</f>
        <v>Energetická optimalizace objektu pavilonu H v areálu nemocnice Nymburk</v>
      </c>
      <c r="F85" s="327"/>
      <c r="G85" s="327"/>
      <c r="H85" s="327"/>
      <c r="M85" s="29"/>
    </row>
    <row r="86" spans="2:47" s="1" customFormat="1" ht="12" customHeight="1">
      <c r="B86" s="29"/>
      <c r="C86" s="26" t="s">
        <v>103</v>
      </c>
      <c r="M86" s="29"/>
    </row>
    <row r="87" spans="2:47" s="1" customFormat="1" ht="30" customHeight="1">
      <c r="B87" s="29"/>
      <c r="E87" s="303" t="str">
        <f>E9</f>
        <v>2025-09-06 - EO obj. pavilonu H - Nemocnice Nymburk - ZS, VRN, ostatní práce</v>
      </c>
      <c r="F87" s="325"/>
      <c r="G87" s="325"/>
      <c r="H87" s="325"/>
      <c r="M87" s="29"/>
    </row>
    <row r="88" spans="2:47" s="1" customFormat="1" ht="6.95" customHeight="1">
      <c r="B88" s="29"/>
      <c r="M88" s="29"/>
    </row>
    <row r="89" spans="2:47" s="1" customFormat="1" ht="12" customHeight="1">
      <c r="B89" s="29"/>
      <c r="C89" s="26" t="s">
        <v>19</v>
      </c>
      <c r="F89" s="24" t="str">
        <f>F12</f>
        <v>Nymburk</v>
      </c>
      <c r="I89" s="26" t="s">
        <v>21</v>
      </c>
      <c r="J89" s="49" t="str">
        <f>IF(J12="","",J12)</f>
        <v>16. 9. 2025</v>
      </c>
      <c r="M89" s="29"/>
    </row>
    <row r="90" spans="2:47" s="1" customFormat="1" ht="6.95" customHeight="1">
      <c r="B90" s="29"/>
      <c r="M90" s="29"/>
    </row>
    <row r="91" spans="2:47" s="1" customFormat="1" ht="15.2" customHeight="1">
      <c r="B91" s="29"/>
      <c r="C91" s="26" t="s">
        <v>23</v>
      </c>
      <c r="F91" s="24" t="str">
        <f>E15</f>
        <v xml:space="preserve"> </v>
      </c>
      <c r="I91" s="26" t="s">
        <v>28</v>
      </c>
      <c r="J91" s="27" t="str">
        <f>E21</f>
        <v>Atelier 87 s.r.o.</v>
      </c>
      <c r="M91" s="29"/>
    </row>
    <row r="92" spans="2:47" s="1" customFormat="1" ht="25.7" customHeight="1">
      <c r="B92" s="29"/>
      <c r="C92" s="26" t="s">
        <v>27</v>
      </c>
      <c r="F92" s="24" t="str">
        <f>IF(E18="","",E18)</f>
        <v xml:space="preserve"> </v>
      </c>
      <c r="I92" s="26" t="s">
        <v>31</v>
      </c>
      <c r="J92" s="27" t="str">
        <f>E24</f>
        <v>Ing. Kateřina Petlíková, Ph.D.</v>
      </c>
      <c r="M92" s="29"/>
    </row>
    <row r="93" spans="2:47" s="1" customFormat="1" ht="10.35" customHeight="1">
      <c r="B93" s="29"/>
      <c r="M93" s="29"/>
    </row>
    <row r="94" spans="2:47" s="1" customFormat="1" ht="29.25" customHeight="1">
      <c r="B94" s="29"/>
      <c r="C94" s="99" t="s">
        <v>108</v>
      </c>
      <c r="D94" s="91"/>
      <c r="E94" s="91"/>
      <c r="F94" s="91"/>
      <c r="G94" s="91"/>
      <c r="H94" s="91"/>
      <c r="I94" s="100" t="s">
        <v>109</v>
      </c>
      <c r="J94" s="100" t="s">
        <v>110</v>
      </c>
      <c r="K94" s="100" t="s">
        <v>111</v>
      </c>
      <c r="L94" s="91"/>
      <c r="M94" s="29"/>
    </row>
    <row r="95" spans="2:47" s="1" customFormat="1" ht="10.35" customHeight="1">
      <c r="B95" s="29"/>
      <c r="M95" s="29"/>
    </row>
    <row r="96" spans="2:47" s="1" customFormat="1" ht="22.9" customHeight="1">
      <c r="B96" s="29"/>
      <c r="C96" s="101" t="s">
        <v>112</v>
      </c>
      <c r="I96" s="63">
        <f t="shared" ref="I96:J98" si="0">Q125</f>
        <v>0</v>
      </c>
      <c r="J96" s="63">
        <f t="shared" si="0"/>
        <v>0</v>
      </c>
      <c r="K96" s="63">
        <f>K125</f>
        <v>0</v>
      </c>
      <c r="M96" s="29"/>
      <c r="AU96" s="17" t="s">
        <v>113</v>
      </c>
    </row>
    <row r="97" spans="2:13" s="8" customFormat="1" ht="24.95" customHeight="1">
      <c r="B97" s="102"/>
      <c r="D97" s="103" t="s">
        <v>114</v>
      </c>
      <c r="E97" s="104"/>
      <c r="F97" s="104"/>
      <c r="G97" s="104"/>
      <c r="H97" s="104"/>
      <c r="I97" s="105">
        <f t="shared" si="0"/>
        <v>0</v>
      </c>
      <c r="J97" s="105">
        <f t="shared" si="0"/>
        <v>0</v>
      </c>
      <c r="K97" s="105">
        <f>K126</f>
        <v>0</v>
      </c>
      <c r="M97" s="102"/>
    </row>
    <row r="98" spans="2:13" s="9" customFormat="1" ht="19.899999999999999" customHeight="1">
      <c r="B98" s="106"/>
      <c r="D98" s="107" t="s">
        <v>210</v>
      </c>
      <c r="E98" s="108"/>
      <c r="F98" s="108"/>
      <c r="G98" s="108"/>
      <c r="H98" s="108"/>
      <c r="I98" s="109">
        <f t="shared" si="0"/>
        <v>0</v>
      </c>
      <c r="J98" s="109">
        <f t="shared" si="0"/>
        <v>0</v>
      </c>
      <c r="K98" s="109">
        <f>K127</f>
        <v>0</v>
      </c>
      <c r="M98" s="106"/>
    </row>
    <row r="99" spans="2:13" s="9" customFormat="1" ht="19.899999999999999" customHeight="1">
      <c r="B99" s="106"/>
      <c r="D99" s="107" t="s">
        <v>115</v>
      </c>
      <c r="E99" s="108"/>
      <c r="F99" s="108"/>
      <c r="G99" s="108"/>
      <c r="H99" s="108"/>
      <c r="I99" s="109">
        <f>Q131</f>
        <v>0</v>
      </c>
      <c r="J99" s="109">
        <f>R131</f>
        <v>0</v>
      </c>
      <c r="K99" s="109">
        <f>K131</f>
        <v>0</v>
      </c>
      <c r="M99" s="106"/>
    </row>
    <row r="100" spans="2:13" s="8" customFormat="1" ht="24.95" customHeight="1">
      <c r="B100" s="102"/>
      <c r="D100" s="103" t="s">
        <v>461</v>
      </c>
      <c r="E100" s="104"/>
      <c r="F100" s="104"/>
      <c r="G100" s="104"/>
      <c r="H100" s="104"/>
      <c r="I100" s="105">
        <f>Q196</f>
        <v>0</v>
      </c>
      <c r="J100" s="105">
        <f>R196</f>
        <v>0</v>
      </c>
      <c r="K100" s="105">
        <f>K196</f>
        <v>0</v>
      </c>
      <c r="M100" s="102"/>
    </row>
    <row r="101" spans="2:13" s="9" customFormat="1" ht="19.899999999999999" customHeight="1">
      <c r="B101" s="106"/>
      <c r="D101" s="107" t="s">
        <v>1533</v>
      </c>
      <c r="E101" s="108"/>
      <c r="F101" s="108"/>
      <c r="G101" s="108"/>
      <c r="H101" s="108"/>
      <c r="I101" s="109">
        <f>Q197</f>
        <v>0</v>
      </c>
      <c r="J101" s="109">
        <f>R197</f>
        <v>0</v>
      </c>
      <c r="K101" s="109">
        <f>K197</f>
        <v>0</v>
      </c>
      <c r="M101" s="106"/>
    </row>
    <row r="102" spans="2:13" s="8" customFormat="1" ht="24.95" customHeight="1">
      <c r="B102" s="102"/>
      <c r="D102" s="103" t="s">
        <v>463</v>
      </c>
      <c r="E102" s="104"/>
      <c r="F102" s="104"/>
      <c r="G102" s="104"/>
      <c r="H102" s="104"/>
      <c r="I102" s="105">
        <f>Q201</f>
        <v>0</v>
      </c>
      <c r="J102" s="105">
        <f>R201</f>
        <v>0</v>
      </c>
      <c r="K102" s="105">
        <f>K201</f>
        <v>0</v>
      </c>
      <c r="M102" s="102"/>
    </row>
    <row r="103" spans="2:13" s="9" customFormat="1" ht="19.899999999999999" customHeight="1">
      <c r="B103" s="106"/>
      <c r="D103" s="107" t="s">
        <v>1534</v>
      </c>
      <c r="E103" s="108"/>
      <c r="F103" s="108"/>
      <c r="G103" s="108"/>
      <c r="H103" s="108"/>
      <c r="I103" s="109">
        <f>Q202</f>
        <v>0</v>
      </c>
      <c r="J103" s="109">
        <f>R202</f>
        <v>0</v>
      </c>
      <c r="K103" s="109">
        <f>K202</f>
        <v>0</v>
      </c>
      <c r="M103" s="106"/>
    </row>
    <row r="104" spans="2:13" s="9" customFormat="1" ht="19.899999999999999" customHeight="1">
      <c r="B104" s="106"/>
      <c r="D104" s="107" t="s">
        <v>1535</v>
      </c>
      <c r="E104" s="108"/>
      <c r="F104" s="108"/>
      <c r="G104" s="108"/>
      <c r="H104" s="108"/>
      <c r="I104" s="109">
        <f>Q212</f>
        <v>0</v>
      </c>
      <c r="J104" s="109">
        <f>R212</f>
        <v>0</v>
      </c>
      <c r="K104" s="109">
        <f>K212</f>
        <v>0</v>
      </c>
      <c r="M104" s="106"/>
    </row>
    <row r="105" spans="2:13" s="9" customFormat="1" ht="19.899999999999999" customHeight="1">
      <c r="B105" s="106"/>
      <c r="D105" s="107" t="s">
        <v>1536</v>
      </c>
      <c r="E105" s="108"/>
      <c r="F105" s="108"/>
      <c r="G105" s="108"/>
      <c r="H105" s="108"/>
      <c r="I105" s="109">
        <f>Q216</f>
        <v>0</v>
      </c>
      <c r="J105" s="109">
        <f>R216</f>
        <v>0</v>
      </c>
      <c r="K105" s="109">
        <f>K216</f>
        <v>0</v>
      </c>
      <c r="M105" s="106"/>
    </row>
    <row r="106" spans="2:13" s="1" customFormat="1" ht="21.75" customHeight="1">
      <c r="B106" s="29"/>
      <c r="M106" s="29"/>
    </row>
    <row r="107" spans="2:13" s="1" customFormat="1" ht="6.95" customHeight="1">
      <c r="B107" s="41"/>
      <c r="C107" s="42"/>
      <c r="D107" s="42"/>
      <c r="E107" s="42"/>
      <c r="F107" s="42"/>
      <c r="G107" s="42"/>
      <c r="H107" s="42"/>
      <c r="I107" s="42"/>
      <c r="J107" s="42"/>
      <c r="K107" s="42"/>
      <c r="L107" s="42"/>
      <c r="M107" s="29"/>
    </row>
    <row r="111" spans="2:13" s="1" customFormat="1" ht="6.95" customHeight="1">
      <c r="B111" s="43"/>
      <c r="C111" s="44"/>
      <c r="D111" s="44"/>
      <c r="E111" s="44"/>
      <c r="F111" s="44"/>
      <c r="G111" s="44"/>
      <c r="H111" s="44"/>
      <c r="I111" s="44"/>
      <c r="J111" s="44"/>
      <c r="K111" s="44"/>
      <c r="L111" s="44"/>
      <c r="M111" s="29"/>
    </row>
    <row r="112" spans="2:13" s="1" customFormat="1" ht="24.95" customHeight="1">
      <c r="B112" s="29"/>
      <c r="C112" s="21" t="s">
        <v>117</v>
      </c>
      <c r="M112" s="29"/>
    </row>
    <row r="113" spans="2:65" s="1" customFormat="1" ht="6.95" customHeight="1">
      <c r="B113" s="29"/>
      <c r="M113" s="29"/>
    </row>
    <row r="114" spans="2:65" s="1" customFormat="1" ht="12" customHeight="1">
      <c r="B114" s="29"/>
      <c r="C114" s="26" t="s">
        <v>15</v>
      </c>
      <c r="M114" s="29"/>
    </row>
    <row r="115" spans="2:65" s="1" customFormat="1" ht="26.25" customHeight="1">
      <c r="B115" s="29"/>
      <c r="E115" s="326" t="str">
        <f>E7</f>
        <v>Energetická optimalizace objektu pavilonu H v areálu nemocnice Nymburk</v>
      </c>
      <c r="F115" s="327"/>
      <c r="G115" s="327"/>
      <c r="H115" s="327"/>
      <c r="M115" s="29"/>
    </row>
    <row r="116" spans="2:65" s="1" customFormat="1" ht="12" customHeight="1">
      <c r="B116" s="29"/>
      <c r="C116" s="26" t="s">
        <v>103</v>
      </c>
      <c r="M116" s="29"/>
    </row>
    <row r="117" spans="2:65" s="1" customFormat="1" ht="30" customHeight="1">
      <c r="B117" s="29"/>
      <c r="E117" s="303" t="str">
        <f>E9</f>
        <v>2025-09-06 - EO obj. pavilonu H - Nemocnice Nymburk - ZS, VRN, ostatní práce</v>
      </c>
      <c r="F117" s="325"/>
      <c r="G117" s="325"/>
      <c r="H117" s="325"/>
      <c r="M117" s="29"/>
    </row>
    <row r="118" spans="2:65" s="1" customFormat="1" ht="6.95" customHeight="1">
      <c r="B118" s="29"/>
      <c r="M118" s="29"/>
    </row>
    <row r="119" spans="2:65" s="1" customFormat="1" ht="12" customHeight="1">
      <c r="B119" s="29"/>
      <c r="C119" s="26" t="s">
        <v>19</v>
      </c>
      <c r="F119" s="24" t="str">
        <f>F12</f>
        <v>Nymburk</v>
      </c>
      <c r="I119" s="26" t="s">
        <v>21</v>
      </c>
      <c r="J119" s="49" t="str">
        <f>IF(J12="","",J12)</f>
        <v>16. 9. 2025</v>
      </c>
      <c r="M119" s="29"/>
    </row>
    <row r="120" spans="2:65" s="1" customFormat="1" ht="6.95" customHeight="1">
      <c r="B120" s="29"/>
      <c r="M120" s="29"/>
    </row>
    <row r="121" spans="2:65" s="1" customFormat="1" ht="15.2" customHeight="1">
      <c r="B121" s="29"/>
      <c r="C121" s="26" t="s">
        <v>23</v>
      </c>
      <c r="F121" s="24" t="str">
        <f>E15</f>
        <v xml:space="preserve"> </v>
      </c>
      <c r="I121" s="26" t="s">
        <v>28</v>
      </c>
      <c r="J121" s="27" t="str">
        <f>E21</f>
        <v>Atelier 87 s.r.o.</v>
      </c>
      <c r="M121" s="29"/>
    </row>
    <row r="122" spans="2:65" s="1" customFormat="1" ht="25.7" customHeight="1">
      <c r="B122" s="29"/>
      <c r="C122" s="26" t="s">
        <v>27</v>
      </c>
      <c r="F122" s="24" t="str">
        <f>IF(E18="","",E18)</f>
        <v xml:space="preserve"> </v>
      </c>
      <c r="I122" s="26" t="s">
        <v>31</v>
      </c>
      <c r="J122" s="27" t="str">
        <f>E24</f>
        <v>Ing. Kateřina Petlíková, Ph.D.</v>
      </c>
      <c r="M122" s="29"/>
    </row>
    <row r="123" spans="2:65" s="1" customFormat="1" ht="10.35" customHeight="1">
      <c r="B123" s="29"/>
      <c r="M123" s="29"/>
    </row>
    <row r="124" spans="2:65" s="10" customFormat="1" ht="29.25" customHeight="1">
      <c r="B124" s="110"/>
      <c r="C124" s="111" t="s">
        <v>118</v>
      </c>
      <c r="D124" s="112" t="s">
        <v>59</v>
      </c>
      <c r="E124" s="112" t="s">
        <v>55</v>
      </c>
      <c r="F124" s="112" t="s">
        <v>56</v>
      </c>
      <c r="G124" s="112" t="s">
        <v>119</v>
      </c>
      <c r="H124" s="112" t="s">
        <v>120</v>
      </c>
      <c r="I124" s="112" t="s">
        <v>121</v>
      </c>
      <c r="J124" s="112" t="s">
        <v>122</v>
      </c>
      <c r="K124" s="112" t="s">
        <v>111</v>
      </c>
      <c r="L124" s="113" t="s">
        <v>123</v>
      </c>
      <c r="M124" s="110"/>
      <c r="N124" s="56" t="s">
        <v>1</v>
      </c>
      <c r="O124" s="57" t="s">
        <v>38</v>
      </c>
      <c r="P124" s="57" t="s">
        <v>124</v>
      </c>
      <c r="Q124" s="57" t="s">
        <v>125</v>
      </c>
      <c r="R124" s="57" t="s">
        <v>126</v>
      </c>
      <c r="S124" s="57" t="s">
        <v>127</v>
      </c>
      <c r="T124" s="57" t="s">
        <v>128</v>
      </c>
      <c r="U124" s="57" t="s">
        <v>129</v>
      </c>
      <c r="V124" s="57" t="s">
        <v>130</v>
      </c>
      <c r="W124" s="57" t="s">
        <v>131</v>
      </c>
      <c r="X124" s="58" t="s">
        <v>132</v>
      </c>
    </row>
    <row r="125" spans="2:65" s="1" customFormat="1" ht="22.9" customHeight="1">
      <c r="B125" s="29"/>
      <c r="C125" s="61" t="s">
        <v>133</v>
      </c>
      <c r="K125" s="114">
        <f>BK125</f>
        <v>0</v>
      </c>
      <c r="M125" s="29"/>
      <c r="N125" s="59"/>
      <c r="O125" s="50"/>
      <c r="P125" s="50"/>
      <c r="Q125" s="115">
        <f>Q126+Q196+Q201</f>
        <v>0</v>
      </c>
      <c r="R125" s="115">
        <f>R126+R196+R201</f>
        <v>0</v>
      </c>
      <c r="S125" s="50"/>
      <c r="T125" s="116">
        <f>T126+T196+T201</f>
        <v>374.00659999999999</v>
      </c>
      <c r="U125" s="50"/>
      <c r="V125" s="116">
        <f>V126+V196+V201</f>
        <v>4.1745440000000005E-3</v>
      </c>
      <c r="W125" s="50"/>
      <c r="X125" s="117">
        <f>X126+X196+X201</f>
        <v>1.8975200000000002E-3</v>
      </c>
      <c r="AT125" s="17" t="s">
        <v>75</v>
      </c>
      <c r="AU125" s="17" t="s">
        <v>113</v>
      </c>
      <c r="BK125" s="118">
        <f>BK126+BK196+BK201</f>
        <v>0</v>
      </c>
    </row>
    <row r="126" spans="2:65" s="11" customFormat="1" ht="25.9" customHeight="1">
      <c r="B126" s="119"/>
      <c r="D126" s="120" t="s">
        <v>75</v>
      </c>
      <c r="E126" s="121" t="s">
        <v>134</v>
      </c>
      <c r="F126" s="121" t="s">
        <v>135</v>
      </c>
      <c r="K126" s="122">
        <f>BK126</f>
        <v>0</v>
      </c>
      <c r="M126" s="119"/>
      <c r="N126" s="123"/>
      <c r="Q126" s="124">
        <f>Q127+Q131</f>
        <v>0</v>
      </c>
      <c r="R126" s="124">
        <f>R127+R131</f>
        <v>0</v>
      </c>
      <c r="T126" s="125">
        <f>T127+T131</f>
        <v>373.95659999999998</v>
      </c>
      <c r="V126" s="125">
        <f>V127+V131</f>
        <v>4.1745440000000005E-3</v>
      </c>
      <c r="X126" s="126">
        <f>X127+X131</f>
        <v>1.8975200000000002E-3</v>
      </c>
      <c r="AR126" s="120" t="s">
        <v>84</v>
      </c>
      <c r="AT126" s="127" t="s">
        <v>75</v>
      </c>
      <c r="AU126" s="127" t="s">
        <v>76</v>
      </c>
      <c r="AY126" s="120" t="s">
        <v>136</v>
      </c>
      <c r="BK126" s="128">
        <f>BK127+BK131</f>
        <v>0</v>
      </c>
    </row>
    <row r="127" spans="2:65" s="11" customFormat="1" ht="22.9" customHeight="1">
      <c r="B127" s="119"/>
      <c r="D127" s="120" t="s">
        <v>75</v>
      </c>
      <c r="E127" s="129" t="s">
        <v>190</v>
      </c>
      <c r="F127" s="129" t="s">
        <v>216</v>
      </c>
      <c r="K127" s="130">
        <f>BK127</f>
        <v>0</v>
      </c>
      <c r="M127" s="119"/>
      <c r="N127" s="123"/>
      <c r="Q127" s="124">
        <f>SUM(Q128:Q130)</f>
        <v>0</v>
      </c>
      <c r="R127" s="124">
        <f>SUM(R128:R130)</f>
        <v>0</v>
      </c>
      <c r="T127" s="125">
        <f>SUM(T128:T130)</f>
        <v>11.385120000000001</v>
      </c>
      <c r="V127" s="125">
        <f>SUM(V128:V130)</f>
        <v>4.1745440000000005E-3</v>
      </c>
      <c r="X127" s="126">
        <f>SUM(X128:X130)</f>
        <v>1.8975200000000002E-3</v>
      </c>
      <c r="AR127" s="120" t="s">
        <v>84</v>
      </c>
      <c r="AT127" s="127" t="s">
        <v>75</v>
      </c>
      <c r="AU127" s="127" t="s">
        <v>84</v>
      </c>
      <c r="AY127" s="120" t="s">
        <v>136</v>
      </c>
      <c r="BK127" s="128">
        <f>SUM(BK128:BK130)</f>
        <v>0</v>
      </c>
    </row>
    <row r="128" spans="2:65" s="1" customFormat="1" ht="24.2" customHeight="1">
      <c r="B128" s="29"/>
      <c r="C128" s="131" t="s">
        <v>84</v>
      </c>
      <c r="D128" s="131" t="s">
        <v>139</v>
      </c>
      <c r="E128" s="132" t="s">
        <v>1537</v>
      </c>
      <c r="F128" s="133" t="s">
        <v>1538</v>
      </c>
      <c r="G128" s="134" t="s">
        <v>142</v>
      </c>
      <c r="H128" s="135">
        <v>189.75200000000001</v>
      </c>
      <c r="I128" s="136">
        <v>0</v>
      </c>
      <c r="J128" s="136">
        <v>0</v>
      </c>
      <c r="K128" s="136">
        <f>ROUND(P128*H128,2)</f>
        <v>0</v>
      </c>
      <c r="L128" s="133" t="s">
        <v>143</v>
      </c>
      <c r="M128" s="29"/>
      <c r="N128" s="137" t="s">
        <v>1</v>
      </c>
      <c r="O128" s="138" t="s">
        <v>39</v>
      </c>
      <c r="P128" s="139">
        <f>I128+J128</f>
        <v>0</v>
      </c>
      <c r="Q128" s="139">
        <f>ROUND(I128*H128,2)</f>
        <v>0</v>
      </c>
      <c r="R128" s="139">
        <f>ROUND(J128*H128,2)</f>
        <v>0</v>
      </c>
      <c r="S128" s="140">
        <v>0.06</v>
      </c>
      <c r="T128" s="140">
        <f>S128*H128</f>
        <v>11.385120000000001</v>
      </c>
      <c r="U128" s="140">
        <v>2.1999999999999999E-5</v>
      </c>
      <c r="V128" s="140">
        <f>U128*H128</f>
        <v>4.1745440000000005E-3</v>
      </c>
      <c r="W128" s="140">
        <v>1.0000000000000001E-5</v>
      </c>
      <c r="X128" s="141">
        <f>W128*H128</f>
        <v>1.8975200000000002E-3</v>
      </c>
      <c r="AR128" s="142" t="s">
        <v>144</v>
      </c>
      <c r="AT128" s="142" t="s">
        <v>139</v>
      </c>
      <c r="AU128" s="142" t="s">
        <v>86</v>
      </c>
      <c r="AY128" s="17" t="s">
        <v>136</v>
      </c>
      <c r="BE128" s="143">
        <f>IF(O128="základní",K128,0)</f>
        <v>0</v>
      </c>
      <c r="BF128" s="143">
        <f>IF(O128="snížená",K128,0)</f>
        <v>0</v>
      </c>
      <c r="BG128" s="143">
        <f>IF(O128="zákl. přenesená",K128,0)</f>
        <v>0</v>
      </c>
      <c r="BH128" s="143">
        <f>IF(O128="sníž. přenesená",K128,0)</f>
        <v>0</v>
      </c>
      <c r="BI128" s="143">
        <f>IF(O128="nulová",K128,0)</f>
        <v>0</v>
      </c>
      <c r="BJ128" s="17" t="s">
        <v>84</v>
      </c>
      <c r="BK128" s="143">
        <f>ROUND(P128*H128,2)</f>
        <v>0</v>
      </c>
      <c r="BL128" s="17" t="s">
        <v>144</v>
      </c>
      <c r="BM128" s="142" t="s">
        <v>1539</v>
      </c>
    </row>
    <row r="129" spans="2:65" s="13" customFormat="1">
      <c r="B129" s="150"/>
      <c r="D129" s="145" t="s">
        <v>146</v>
      </c>
      <c r="E129" s="151" t="s">
        <v>1</v>
      </c>
      <c r="F129" s="152" t="s">
        <v>1540</v>
      </c>
      <c r="H129" s="153">
        <v>189.75200000000001</v>
      </c>
      <c r="M129" s="150"/>
      <c r="N129" s="154"/>
      <c r="X129" s="155"/>
      <c r="AT129" s="151" t="s">
        <v>146</v>
      </c>
      <c r="AU129" s="151" t="s">
        <v>86</v>
      </c>
      <c r="AV129" s="13" t="s">
        <v>86</v>
      </c>
      <c r="AW129" s="13" t="s">
        <v>5</v>
      </c>
      <c r="AX129" s="13" t="s">
        <v>76</v>
      </c>
      <c r="AY129" s="151" t="s">
        <v>136</v>
      </c>
    </row>
    <row r="130" spans="2:65" s="14" customFormat="1">
      <c r="B130" s="156"/>
      <c r="D130" s="145" t="s">
        <v>146</v>
      </c>
      <c r="E130" s="157" t="s">
        <v>1</v>
      </c>
      <c r="F130" s="158" t="s">
        <v>158</v>
      </c>
      <c r="H130" s="159">
        <v>189.75200000000001</v>
      </c>
      <c r="M130" s="156"/>
      <c r="N130" s="160"/>
      <c r="X130" s="161"/>
      <c r="AT130" s="157" t="s">
        <v>146</v>
      </c>
      <c r="AU130" s="157" t="s">
        <v>86</v>
      </c>
      <c r="AV130" s="14" t="s">
        <v>144</v>
      </c>
      <c r="AW130" s="14" t="s">
        <v>5</v>
      </c>
      <c r="AX130" s="14" t="s">
        <v>84</v>
      </c>
      <c r="AY130" s="157" t="s">
        <v>136</v>
      </c>
    </row>
    <row r="131" spans="2:65" s="11" customFormat="1" ht="22.9" customHeight="1">
      <c r="B131" s="119"/>
      <c r="D131" s="120" t="s">
        <v>75</v>
      </c>
      <c r="E131" s="129" t="s">
        <v>137</v>
      </c>
      <c r="F131" s="129" t="s">
        <v>138</v>
      </c>
      <c r="K131" s="130">
        <f>BK131</f>
        <v>0</v>
      </c>
      <c r="M131" s="119"/>
      <c r="N131" s="123"/>
      <c r="Q131" s="124">
        <f>SUM(Q132:Q195)</f>
        <v>0</v>
      </c>
      <c r="R131" s="124">
        <f>SUM(R132:R195)</f>
        <v>0</v>
      </c>
      <c r="T131" s="125">
        <f>SUM(T132:T195)</f>
        <v>362.57148000000001</v>
      </c>
      <c r="V131" s="125">
        <f>SUM(V132:V195)</f>
        <v>0</v>
      </c>
      <c r="X131" s="126">
        <f>SUM(X132:X195)</f>
        <v>0</v>
      </c>
      <c r="AR131" s="120" t="s">
        <v>84</v>
      </c>
      <c r="AT131" s="127" t="s">
        <v>75</v>
      </c>
      <c r="AU131" s="127" t="s">
        <v>84</v>
      </c>
      <c r="AY131" s="120" t="s">
        <v>136</v>
      </c>
      <c r="BK131" s="128">
        <f>SUM(BK132:BK195)</f>
        <v>0</v>
      </c>
    </row>
    <row r="132" spans="2:65" s="1" customFormat="1" ht="33" customHeight="1">
      <c r="B132" s="29"/>
      <c r="C132" s="131" t="s">
        <v>86</v>
      </c>
      <c r="D132" s="131" t="s">
        <v>139</v>
      </c>
      <c r="E132" s="132" t="s">
        <v>1541</v>
      </c>
      <c r="F132" s="133" t="s">
        <v>1542</v>
      </c>
      <c r="G132" s="134" t="s">
        <v>142</v>
      </c>
      <c r="H132" s="135">
        <v>1299.6600000000001</v>
      </c>
      <c r="I132" s="136">
        <v>0</v>
      </c>
      <c r="J132" s="136">
        <v>0</v>
      </c>
      <c r="K132" s="136">
        <f>ROUND(P132*H132,2)</f>
        <v>0</v>
      </c>
      <c r="L132" s="133" t="s">
        <v>143</v>
      </c>
      <c r="M132" s="29"/>
      <c r="N132" s="137" t="s">
        <v>1</v>
      </c>
      <c r="O132" s="138" t="s">
        <v>39</v>
      </c>
      <c r="P132" s="139">
        <f>I132+J132</f>
        <v>0</v>
      </c>
      <c r="Q132" s="139">
        <f>ROUND(I132*H132,2)</f>
        <v>0</v>
      </c>
      <c r="R132" s="139">
        <f>ROUND(J132*H132,2)</f>
        <v>0</v>
      </c>
      <c r="S132" s="140">
        <v>0.11</v>
      </c>
      <c r="T132" s="140">
        <f>S132*H132</f>
        <v>142.96260000000001</v>
      </c>
      <c r="U132" s="140">
        <v>0</v>
      </c>
      <c r="V132" s="140">
        <f>U132*H132</f>
        <v>0</v>
      </c>
      <c r="W132" s="140">
        <v>0</v>
      </c>
      <c r="X132" s="141">
        <f>W132*H132</f>
        <v>0</v>
      </c>
      <c r="AR132" s="142" t="s">
        <v>144</v>
      </c>
      <c r="AT132" s="142" t="s">
        <v>139</v>
      </c>
      <c r="AU132" s="142" t="s">
        <v>86</v>
      </c>
      <c r="AY132" s="17" t="s">
        <v>136</v>
      </c>
      <c r="BE132" s="143">
        <f>IF(O132="základní",K132,0)</f>
        <v>0</v>
      </c>
      <c r="BF132" s="143">
        <f>IF(O132="snížená",K132,0)</f>
        <v>0</v>
      </c>
      <c r="BG132" s="143">
        <f>IF(O132="zákl. přenesená",K132,0)</f>
        <v>0</v>
      </c>
      <c r="BH132" s="143">
        <f>IF(O132="sníž. přenesená",K132,0)</f>
        <v>0</v>
      </c>
      <c r="BI132" s="143">
        <f>IF(O132="nulová",K132,0)</f>
        <v>0</v>
      </c>
      <c r="BJ132" s="17" t="s">
        <v>84</v>
      </c>
      <c r="BK132" s="143">
        <f>ROUND(P132*H132,2)</f>
        <v>0</v>
      </c>
      <c r="BL132" s="17" t="s">
        <v>144</v>
      </c>
      <c r="BM132" s="142" t="s">
        <v>1543</v>
      </c>
    </row>
    <row r="133" spans="2:65" s="13" customFormat="1">
      <c r="B133" s="150"/>
      <c r="D133" s="145" t="s">
        <v>146</v>
      </c>
      <c r="E133" s="151" t="s">
        <v>1</v>
      </c>
      <c r="F133" s="152" t="s">
        <v>1544</v>
      </c>
      <c r="H133" s="153">
        <v>1299.6600000000001</v>
      </c>
      <c r="M133" s="150"/>
      <c r="N133" s="154"/>
      <c r="X133" s="155"/>
      <c r="AT133" s="151" t="s">
        <v>146</v>
      </c>
      <c r="AU133" s="151" t="s">
        <v>86</v>
      </c>
      <c r="AV133" s="13" t="s">
        <v>86</v>
      </c>
      <c r="AW133" s="13" t="s">
        <v>5</v>
      </c>
      <c r="AX133" s="13" t="s">
        <v>76</v>
      </c>
      <c r="AY133" s="151" t="s">
        <v>136</v>
      </c>
    </row>
    <row r="134" spans="2:65" s="14" customFormat="1">
      <c r="B134" s="156"/>
      <c r="D134" s="145" t="s">
        <v>146</v>
      </c>
      <c r="E134" s="157" t="s">
        <v>1529</v>
      </c>
      <c r="F134" s="158" t="s">
        <v>158</v>
      </c>
      <c r="H134" s="159">
        <v>1299.6600000000001</v>
      </c>
      <c r="M134" s="156"/>
      <c r="N134" s="160"/>
      <c r="X134" s="161"/>
      <c r="AT134" s="157" t="s">
        <v>146</v>
      </c>
      <c r="AU134" s="157" t="s">
        <v>86</v>
      </c>
      <c r="AV134" s="14" t="s">
        <v>144</v>
      </c>
      <c r="AW134" s="14" t="s">
        <v>5</v>
      </c>
      <c r="AX134" s="14" t="s">
        <v>84</v>
      </c>
      <c r="AY134" s="157" t="s">
        <v>136</v>
      </c>
    </row>
    <row r="135" spans="2:65" s="1" customFormat="1" ht="37.9" customHeight="1">
      <c r="B135" s="29"/>
      <c r="C135" s="131" t="s">
        <v>168</v>
      </c>
      <c r="D135" s="131" t="s">
        <v>139</v>
      </c>
      <c r="E135" s="132" t="s">
        <v>1545</v>
      </c>
      <c r="F135" s="133" t="s">
        <v>1546</v>
      </c>
      <c r="G135" s="134" t="s">
        <v>142</v>
      </c>
      <c r="H135" s="135">
        <v>194949</v>
      </c>
      <c r="I135" s="136">
        <v>0</v>
      </c>
      <c r="J135" s="136">
        <v>0</v>
      </c>
      <c r="K135" s="136">
        <f>ROUND(P135*H135,2)</f>
        <v>0</v>
      </c>
      <c r="L135" s="133" t="s">
        <v>143</v>
      </c>
      <c r="M135" s="29"/>
      <c r="N135" s="137" t="s">
        <v>1</v>
      </c>
      <c r="O135" s="138" t="s">
        <v>39</v>
      </c>
      <c r="P135" s="139">
        <f>I135+J135</f>
        <v>0</v>
      </c>
      <c r="Q135" s="139">
        <f>ROUND(I135*H135,2)</f>
        <v>0</v>
      </c>
      <c r="R135" s="139">
        <f>ROUND(J135*H135,2)</f>
        <v>0</v>
      </c>
      <c r="S135" s="140">
        <v>0</v>
      </c>
      <c r="T135" s="140">
        <f>S135*H135</f>
        <v>0</v>
      </c>
      <c r="U135" s="140">
        <v>0</v>
      </c>
      <c r="V135" s="140">
        <f>U135*H135</f>
        <v>0</v>
      </c>
      <c r="W135" s="140">
        <v>0</v>
      </c>
      <c r="X135" s="141">
        <f>W135*H135</f>
        <v>0</v>
      </c>
      <c r="AR135" s="142" t="s">
        <v>144</v>
      </c>
      <c r="AT135" s="142" t="s">
        <v>139</v>
      </c>
      <c r="AU135" s="142" t="s">
        <v>86</v>
      </c>
      <c r="AY135" s="17" t="s">
        <v>136</v>
      </c>
      <c r="BE135" s="143">
        <f>IF(O135="základní",K135,0)</f>
        <v>0</v>
      </c>
      <c r="BF135" s="143">
        <f>IF(O135="snížená",K135,0)</f>
        <v>0</v>
      </c>
      <c r="BG135" s="143">
        <f>IF(O135="zákl. přenesená",K135,0)</f>
        <v>0</v>
      </c>
      <c r="BH135" s="143">
        <f>IF(O135="sníž. přenesená",K135,0)</f>
        <v>0</v>
      </c>
      <c r="BI135" s="143">
        <f>IF(O135="nulová",K135,0)</f>
        <v>0</v>
      </c>
      <c r="BJ135" s="17" t="s">
        <v>84</v>
      </c>
      <c r="BK135" s="143">
        <f>ROUND(P135*H135,2)</f>
        <v>0</v>
      </c>
      <c r="BL135" s="17" t="s">
        <v>144</v>
      </c>
      <c r="BM135" s="142" t="s">
        <v>1547</v>
      </c>
    </row>
    <row r="136" spans="2:65" s="13" customFormat="1">
      <c r="B136" s="150"/>
      <c r="D136" s="145" t="s">
        <v>146</v>
      </c>
      <c r="E136" s="151" t="s">
        <v>1</v>
      </c>
      <c r="F136" s="152" t="s">
        <v>1529</v>
      </c>
      <c r="H136" s="153">
        <v>1299.6600000000001</v>
      </c>
      <c r="M136" s="150"/>
      <c r="N136" s="154"/>
      <c r="X136" s="155"/>
      <c r="AT136" s="151" t="s">
        <v>146</v>
      </c>
      <c r="AU136" s="151" t="s">
        <v>86</v>
      </c>
      <c r="AV136" s="13" t="s">
        <v>86</v>
      </c>
      <c r="AW136" s="13" t="s">
        <v>5</v>
      </c>
      <c r="AX136" s="13" t="s">
        <v>76</v>
      </c>
      <c r="AY136" s="151" t="s">
        <v>136</v>
      </c>
    </row>
    <row r="137" spans="2:65" s="14" customFormat="1">
      <c r="B137" s="156"/>
      <c r="D137" s="145" t="s">
        <v>146</v>
      </c>
      <c r="E137" s="157" t="s">
        <v>1</v>
      </c>
      <c r="F137" s="158" t="s">
        <v>158</v>
      </c>
      <c r="H137" s="159">
        <v>1299.6600000000001</v>
      </c>
      <c r="M137" s="156"/>
      <c r="N137" s="160"/>
      <c r="X137" s="161"/>
      <c r="AT137" s="157" t="s">
        <v>146</v>
      </c>
      <c r="AU137" s="157" t="s">
        <v>86</v>
      </c>
      <c r="AV137" s="14" t="s">
        <v>144</v>
      </c>
      <c r="AW137" s="14" t="s">
        <v>5</v>
      </c>
      <c r="AX137" s="14" t="s">
        <v>84</v>
      </c>
      <c r="AY137" s="157" t="s">
        <v>136</v>
      </c>
    </row>
    <row r="138" spans="2:65" s="1" customFormat="1">
      <c r="B138" s="29"/>
      <c r="D138" s="145" t="s">
        <v>223</v>
      </c>
      <c r="F138" s="168" t="s">
        <v>1548</v>
      </c>
      <c r="M138" s="29"/>
      <c r="N138" s="169"/>
      <c r="X138" s="53"/>
      <c r="AU138" s="17" t="s">
        <v>86</v>
      </c>
    </row>
    <row r="139" spans="2:65" s="1" customFormat="1">
      <c r="B139" s="29"/>
      <c r="D139" s="145" t="s">
        <v>223</v>
      </c>
      <c r="F139" s="170" t="s">
        <v>1544</v>
      </c>
      <c r="H139" s="171">
        <v>1299.6600000000001</v>
      </c>
      <c r="M139" s="29"/>
      <c r="N139" s="169"/>
      <c r="X139" s="53"/>
      <c r="AU139" s="17" t="s">
        <v>86</v>
      </c>
    </row>
    <row r="140" spans="2:65" s="1" customFormat="1">
      <c r="B140" s="29"/>
      <c r="D140" s="145" t="s">
        <v>223</v>
      </c>
      <c r="F140" s="170" t="s">
        <v>158</v>
      </c>
      <c r="H140" s="171">
        <v>1299.6600000000001</v>
      </c>
      <c r="M140" s="29"/>
      <c r="N140" s="169"/>
      <c r="X140" s="53"/>
      <c r="AU140" s="17" t="s">
        <v>86</v>
      </c>
    </row>
    <row r="141" spans="2:65" s="13" customFormat="1">
      <c r="B141" s="150"/>
      <c r="D141" s="145" t="s">
        <v>146</v>
      </c>
      <c r="F141" s="152" t="s">
        <v>1549</v>
      </c>
      <c r="H141" s="153">
        <v>194949</v>
      </c>
      <c r="M141" s="150"/>
      <c r="N141" s="154"/>
      <c r="X141" s="155"/>
      <c r="AT141" s="151" t="s">
        <v>146</v>
      </c>
      <c r="AU141" s="151" t="s">
        <v>86</v>
      </c>
      <c r="AV141" s="13" t="s">
        <v>86</v>
      </c>
      <c r="AW141" s="13" t="s">
        <v>4</v>
      </c>
      <c r="AX141" s="13" t="s">
        <v>84</v>
      </c>
      <c r="AY141" s="151" t="s">
        <v>136</v>
      </c>
    </row>
    <row r="142" spans="2:65" s="1" customFormat="1" ht="33" customHeight="1">
      <c r="B142" s="29"/>
      <c r="C142" s="131" t="s">
        <v>144</v>
      </c>
      <c r="D142" s="131" t="s">
        <v>139</v>
      </c>
      <c r="E142" s="132" t="s">
        <v>1550</v>
      </c>
      <c r="F142" s="133" t="s">
        <v>1551</v>
      </c>
      <c r="G142" s="134" t="s">
        <v>142</v>
      </c>
      <c r="H142" s="135">
        <v>1299.6600000000001</v>
      </c>
      <c r="I142" s="136">
        <v>0</v>
      </c>
      <c r="J142" s="136">
        <v>0</v>
      </c>
      <c r="K142" s="136">
        <f>ROUND(P142*H142,2)</f>
        <v>0</v>
      </c>
      <c r="L142" s="133" t="s">
        <v>143</v>
      </c>
      <c r="M142" s="29"/>
      <c r="N142" s="137" t="s">
        <v>1</v>
      </c>
      <c r="O142" s="138" t="s">
        <v>39</v>
      </c>
      <c r="P142" s="139">
        <f>I142+J142</f>
        <v>0</v>
      </c>
      <c r="Q142" s="139">
        <f>ROUND(I142*H142,2)</f>
        <v>0</v>
      </c>
      <c r="R142" s="139">
        <f>ROUND(J142*H142,2)</f>
        <v>0</v>
      </c>
      <c r="S142" s="140">
        <v>6.9000000000000006E-2</v>
      </c>
      <c r="T142" s="140">
        <f>S142*H142</f>
        <v>89.676540000000017</v>
      </c>
      <c r="U142" s="140">
        <v>0</v>
      </c>
      <c r="V142" s="140">
        <f>U142*H142</f>
        <v>0</v>
      </c>
      <c r="W142" s="140">
        <v>0</v>
      </c>
      <c r="X142" s="141">
        <f>W142*H142</f>
        <v>0</v>
      </c>
      <c r="AR142" s="142" t="s">
        <v>144</v>
      </c>
      <c r="AT142" s="142" t="s">
        <v>139</v>
      </c>
      <c r="AU142" s="142" t="s">
        <v>86</v>
      </c>
      <c r="AY142" s="17" t="s">
        <v>136</v>
      </c>
      <c r="BE142" s="143">
        <f>IF(O142="základní",K142,0)</f>
        <v>0</v>
      </c>
      <c r="BF142" s="143">
        <f>IF(O142="snížená",K142,0)</f>
        <v>0</v>
      </c>
      <c r="BG142" s="143">
        <f>IF(O142="zákl. přenesená",K142,0)</f>
        <v>0</v>
      </c>
      <c r="BH142" s="143">
        <f>IF(O142="sníž. přenesená",K142,0)</f>
        <v>0</v>
      </c>
      <c r="BI142" s="143">
        <f>IF(O142="nulová",K142,0)</f>
        <v>0</v>
      </c>
      <c r="BJ142" s="17" t="s">
        <v>84</v>
      </c>
      <c r="BK142" s="143">
        <f>ROUND(P142*H142,2)</f>
        <v>0</v>
      </c>
      <c r="BL142" s="17" t="s">
        <v>144</v>
      </c>
      <c r="BM142" s="142" t="s">
        <v>1552</v>
      </c>
    </row>
    <row r="143" spans="2:65" s="13" customFormat="1">
      <c r="B143" s="150"/>
      <c r="D143" s="145" t="s">
        <v>146</v>
      </c>
      <c r="E143" s="151" t="s">
        <v>1</v>
      </c>
      <c r="F143" s="152" t="s">
        <v>1529</v>
      </c>
      <c r="H143" s="153">
        <v>1299.6600000000001</v>
      </c>
      <c r="M143" s="150"/>
      <c r="N143" s="154"/>
      <c r="X143" s="155"/>
      <c r="AT143" s="151" t="s">
        <v>146</v>
      </c>
      <c r="AU143" s="151" t="s">
        <v>86</v>
      </c>
      <c r="AV143" s="13" t="s">
        <v>86</v>
      </c>
      <c r="AW143" s="13" t="s">
        <v>5</v>
      </c>
      <c r="AX143" s="13" t="s">
        <v>76</v>
      </c>
      <c r="AY143" s="151" t="s">
        <v>136</v>
      </c>
    </row>
    <row r="144" spans="2:65" s="14" customFormat="1">
      <c r="B144" s="156"/>
      <c r="D144" s="145" t="s">
        <v>146</v>
      </c>
      <c r="E144" s="157" t="s">
        <v>1</v>
      </c>
      <c r="F144" s="158" t="s">
        <v>158</v>
      </c>
      <c r="H144" s="159">
        <v>1299.6600000000001</v>
      </c>
      <c r="M144" s="156"/>
      <c r="N144" s="160"/>
      <c r="X144" s="161"/>
      <c r="AT144" s="157" t="s">
        <v>146</v>
      </c>
      <c r="AU144" s="157" t="s">
        <v>86</v>
      </c>
      <c r="AV144" s="14" t="s">
        <v>144</v>
      </c>
      <c r="AW144" s="14" t="s">
        <v>5</v>
      </c>
      <c r="AX144" s="14" t="s">
        <v>84</v>
      </c>
      <c r="AY144" s="157" t="s">
        <v>136</v>
      </c>
    </row>
    <row r="145" spans="2:65" s="1" customFormat="1">
      <c r="B145" s="29"/>
      <c r="D145" s="145" t="s">
        <v>223</v>
      </c>
      <c r="F145" s="168" t="s">
        <v>1548</v>
      </c>
      <c r="M145" s="29"/>
      <c r="N145" s="169"/>
      <c r="X145" s="53"/>
      <c r="AU145" s="17" t="s">
        <v>86</v>
      </c>
    </row>
    <row r="146" spans="2:65" s="1" customFormat="1">
      <c r="B146" s="29"/>
      <c r="D146" s="145" t="s">
        <v>223</v>
      </c>
      <c r="F146" s="170" t="s">
        <v>1544</v>
      </c>
      <c r="H146" s="171">
        <v>1299.6600000000001</v>
      </c>
      <c r="M146" s="29"/>
      <c r="N146" s="169"/>
      <c r="X146" s="53"/>
      <c r="AU146" s="17" t="s">
        <v>86</v>
      </c>
    </row>
    <row r="147" spans="2:65" s="1" customFormat="1">
      <c r="B147" s="29"/>
      <c r="D147" s="145" t="s">
        <v>223</v>
      </c>
      <c r="F147" s="170" t="s">
        <v>158</v>
      </c>
      <c r="H147" s="171">
        <v>1299.6600000000001</v>
      </c>
      <c r="M147" s="29"/>
      <c r="N147" s="169"/>
      <c r="X147" s="53"/>
      <c r="AU147" s="17" t="s">
        <v>86</v>
      </c>
    </row>
    <row r="148" spans="2:65" s="1" customFormat="1" ht="24.2" customHeight="1">
      <c r="B148" s="29"/>
      <c r="C148" s="131" t="s">
        <v>185</v>
      </c>
      <c r="D148" s="131" t="s">
        <v>139</v>
      </c>
      <c r="E148" s="132" t="s">
        <v>1553</v>
      </c>
      <c r="F148" s="133" t="s">
        <v>1554</v>
      </c>
      <c r="G148" s="134" t="s">
        <v>142</v>
      </c>
      <c r="H148" s="135">
        <v>1299.6600000000001</v>
      </c>
      <c r="I148" s="136">
        <v>0</v>
      </c>
      <c r="J148" s="136">
        <v>0</v>
      </c>
      <c r="K148" s="136">
        <f>ROUND(P148*H148,2)</f>
        <v>0</v>
      </c>
      <c r="L148" s="133" t="s">
        <v>1054</v>
      </c>
      <c r="M148" s="29"/>
      <c r="N148" s="137" t="s">
        <v>1</v>
      </c>
      <c r="O148" s="138" t="s">
        <v>39</v>
      </c>
      <c r="P148" s="139">
        <f>I148+J148</f>
        <v>0</v>
      </c>
      <c r="Q148" s="139">
        <f>ROUND(I148*H148,2)</f>
        <v>0</v>
      </c>
      <c r="R148" s="139">
        <f>ROUND(J148*H148,2)</f>
        <v>0</v>
      </c>
      <c r="S148" s="140">
        <v>4.9000000000000002E-2</v>
      </c>
      <c r="T148" s="140">
        <f>S148*H148</f>
        <v>63.683340000000008</v>
      </c>
      <c r="U148" s="140">
        <v>0</v>
      </c>
      <c r="V148" s="140">
        <f>U148*H148</f>
        <v>0</v>
      </c>
      <c r="W148" s="140">
        <v>0</v>
      </c>
      <c r="X148" s="141">
        <f>W148*H148</f>
        <v>0</v>
      </c>
      <c r="AR148" s="142" t="s">
        <v>144</v>
      </c>
      <c r="AT148" s="142" t="s">
        <v>139</v>
      </c>
      <c r="AU148" s="142" t="s">
        <v>86</v>
      </c>
      <c r="AY148" s="17" t="s">
        <v>136</v>
      </c>
      <c r="BE148" s="143">
        <f>IF(O148="základní",K148,0)</f>
        <v>0</v>
      </c>
      <c r="BF148" s="143">
        <f>IF(O148="snížená",K148,0)</f>
        <v>0</v>
      </c>
      <c r="BG148" s="143">
        <f>IF(O148="zákl. přenesená",K148,0)</f>
        <v>0</v>
      </c>
      <c r="BH148" s="143">
        <f>IF(O148="sníž. přenesená",K148,0)</f>
        <v>0</v>
      </c>
      <c r="BI148" s="143">
        <f>IF(O148="nulová",K148,0)</f>
        <v>0</v>
      </c>
      <c r="BJ148" s="17" t="s">
        <v>84</v>
      </c>
      <c r="BK148" s="143">
        <f>ROUND(P148*H148,2)</f>
        <v>0</v>
      </c>
      <c r="BL148" s="17" t="s">
        <v>144</v>
      </c>
      <c r="BM148" s="142" t="s">
        <v>1555</v>
      </c>
    </row>
    <row r="149" spans="2:65" s="13" customFormat="1">
      <c r="B149" s="150"/>
      <c r="D149" s="145" t="s">
        <v>146</v>
      </c>
      <c r="E149" s="151" t="s">
        <v>1</v>
      </c>
      <c r="F149" s="152" t="s">
        <v>1529</v>
      </c>
      <c r="H149" s="153">
        <v>1299.6600000000001</v>
      </c>
      <c r="M149" s="150"/>
      <c r="N149" s="154"/>
      <c r="X149" s="155"/>
      <c r="AT149" s="151" t="s">
        <v>146</v>
      </c>
      <c r="AU149" s="151" t="s">
        <v>86</v>
      </c>
      <c r="AV149" s="13" t="s">
        <v>86</v>
      </c>
      <c r="AW149" s="13" t="s">
        <v>5</v>
      </c>
      <c r="AX149" s="13" t="s">
        <v>76</v>
      </c>
      <c r="AY149" s="151" t="s">
        <v>136</v>
      </c>
    </row>
    <row r="150" spans="2:65" s="14" customFormat="1">
      <c r="B150" s="156"/>
      <c r="D150" s="145" t="s">
        <v>146</v>
      </c>
      <c r="E150" s="157" t="s">
        <v>1</v>
      </c>
      <c r="F150" s="158" t="s">
        <v>158</v>
      </c>
      <c r="H150" s="159">
        <v>1299.6600000000001</v>
      </c>
      <c r="M150" s="156"/>
      <c r="N150" s="160"/>
      <c r="X150" s="161"/>
      <c r="AT150" s="157" t="s">
        <v>146</v>
      </c>
      <c r="AU150" s="157" t="s">
        <v>86</v>
      </c>
      <c r="AV150" s="14" t="s">
        <v>144</v>
      </c>
      <c r="AW150" s="14" t="s">
        <v>5</v>
      </c>
      <c r="AX150" s="14" t="s">
        <v>84</v>
      </c>
      <c r="AY150" s="157" t="s">
        <v>136</v>
      </c>
    </row>
    <row r="151" spans="2:65" s="1" customFormat="1">
      <c r="B151" s="29"/>
      <c r="D151" s="145" t="s">
        <v>223</v>
      </c>
      <c r="F151" s="168" t="s">
        <v>1548</v>
      </c>
      <c r="M151" s="29"/>
      <c r="N151" s="169"/>
      <c r="X151" s="53"/>
      <c r="AU151" s="17" t="s">
        <v>86</v>
      </c>
    </row>
    <row r="152" spans="2:65" s="1" customFormat="1">
      <c r="B152" s="29"/>
      <c r="D152" s="145" t="s">
        <v>223</v>
      </c>
      <c r="F152" s="170" t="s">
        <v>1544</v>
      </c>
      <c r="H152" s="171">
        <v>1299.6600000000001</v>
      </c>
      <c r="M152" s="29"/>
      <c r="N152" s="169"/>
      <c r="X152" s="53"/>
      <c r="AU152" s="17" t="s">
        <v>86</v>
      </c>
    </row>
    <row r="153" spans="2:65" s="1" customFormat="1">
      <c r="B153" s="29"/>
      <c r="D153" s="145" t="s">
        <v>223</v>
      </c>
      <c r="F153" s="170" t="s">
        <v>158</v>
      </c>
      <c r="H153" s="171">
        <v>1299.6600000000001</v>
      </c>
      <c r="M153" s="29"/>
      <c r="N153" s="169"/>
      <c r="X153" s="53"/>
      <c r="AU153" s="17" t="s">
        <v>86</v>
      </c>
    </row>
    <row r="154" spans="2:65" s="1" customFormat="1" ht="24.2" customHeight="1">
      <c r="B154" s="29"/>
      <c r="C154" s="131" t="s">
        <v>190</v>
      </c>
      <c r="D154" s="131" t="s">
        <v>139</v>
      </c>
      <c r="E154" s="132" t="s">
        <v>1556</v>
      </c>
      <c r="F154" s="133" t="s">
        <v>1557</v>
      </c>
      <c r="G154" s="134" t="s">
        <v>142</v>
      </c>
      <c r="H154" s="135">
        <v>194949</v>
      </c>
      <c r="I154" s="136">
        <v>0</v>
      </c>
      <c r="J154" s="136">
        <v>0</v>
      </c>
      <c r="K154" s="136">
        <f>ROUND(P154*H154,2)</f>
        <v>0</v>
      </c>
      <c r="L154" s="133" t="s">
        <v>1054</v>
      </c>
      <c r="M154" s="29"/>
      <c r="N154" s="137" t="s">
        <v>1</v>
      </c>
      <c r="O154" s="138" t="s">
        <v>39</v>
      </c>
      <c r="P154" s="139">
        <f>I154+J154</f>
        <v>0</v>
      </c>
      <c r="Q154" s="139">
        <f>ROUND(I154*H154,2)</f>
        <v>0</v>
      </c>
      <c r="R154" s="139">
        <f>ROUND(J154*H154,2)</f>
        <v>0</v>
      </c>
      <c r="S154" s="140">
        <v>0</v>
      </c>
      <c r="T154" s="140">
        <f>S154*H154</f>
        <v>0</v>
      </c>
      <c r="U154" s="140">
        <v>0</v>
      </c>
      <c r="V154" s="140">
        <f>U154*H154</f>
        <v>0</v>
      </c>
      <c r="W154" s="140">
        <v>0</v>
      </c>
      <c r="X154" s="141">
        <f>W154*H154</f>
        <v>0</v>
      </c>
      <c r="AR154" s="142" t="s">
        <v>144</v>
      </c>
      <c r="AT154" s="142" t="s">
        <v>139</v>
      </c>
      <c r="AU154" s="142" t="s">
        <v>86</v>
      </c>
      <c r="AY154" s="17" t="s">
        <v>136</v>
      </c>
      <c r="BE154" s="143">
        <f>IF(O154="základní",K154,0)</f>
        <v>0</v>
      </c>
      <c r="BF154" s="143">
        <f>IF(O154="snížená",K154,0)</f>
        <v>0</v>
      </c>
      <c r="BG154" s="143">
        <f>IF(O154="zákl. přenesená",K154,0)</f>
        <v>0</v>
      </c>
      <c r="BH154" s="143">
        <f>IF(O154="sníž. přenesená",K154,0)</f>
        <v>0</v>
      </c>
      <c r="BI154" s="143">
        <f>IF(O154="nulová",K154,0)</f>
        <v>0</v>
      </c>
      <c r="BJ154" s="17" t="s">
        <v>84</v>
      </c>
      <c r="BK154" s="143">
        <f>ROUND(P154*H154,2)</f>
        <v>0</v>
      </c>
      <c r="BL154" s="17" t="s">
        <v>144</v>
      </c>
      <c r="BM154" s="142" t="s">
        <v>1558</v>
      </c>
    </row>
    <row r="155" spans="2:65" s="13" customFormat="1">
      <c r="B155" s="150"/>
      <c r="D155" s="145" t="s">
        <v>146</v>
      </c>
      <c r="E155" s="151" t="s">
        <v>1</v>
      </c>
      <c r="F155" s="152" t="s">
        <v>1529</v>
      </c>
      <c r="H155" s="153">
        <v>1299.6600000000001</v>
      </c>
      <c r="M155" s="150"/>
      <c r="N155" s="154"/>
      <c r="X155" s="155"/>
      <c r="AT155" s="151" t="s">
        <v>146</v>
      </c>
      <c r="AU155" s="151" t="s">
        <v>86</v>
      </c>
      <c r="AV155" s="13" t="s">
        <v>86</v>
      </c>
      <c r="AW155" s="13" t="s">
        <v>5</v>
      </c>
      <c r="AX155" s="13" t="s">
        <v>76</v>
      </c>
      <c r="AY155" s="151" t="s">
        <v>136</v>
      </c>
    </row>
    <row r="156" spans="2:65" s="14" customFormat="1">
      <c r="B156" s="156"/>
      <c r="D156" s="145" t="s">
        <v>146</v>
      </c>
      <c r="E156" s="157" t="s">
        <v>1</v>
      </c>
      <c r="F156" s="158" t="s">
        <v>158</v>
      </c>
      <c r="H156" s="159">
        <v>1299.6600000000001</v>
      </c>
      <c r="M156" s="156"/>
      <c r="N156" s="160"/>
      <c r="X156" s="161"/>
      <c r="AT156" s="157" t="s">
        <v>146</v>
      </c>
      <c r="AU156" s="157" t="s">
        <v>86</v>
      </c>
      <c r="AV156" s="14" t="s">
        <v>144</v>
      </c>
      <c r="AW156" s="14" t="s">
        <v>5</v>
      </c>
      <c r="AX156" s="14" t="s">
        <v>84</v>
      </c>
      <c r="AY156" s="157" t="s">
        <v>136</v>
      </c>
    </row>
    <row r="157" spans="2:65" s="1" customFormat="1">
      <c r="B157" s="29"/>
      <c r="D157" s="145" t="s">
        <v>223</v>
      </c>
      <c r="F157" s="168" t="s">
        <v>1548</v>
      </c>
      <c r="M157" s="29"/>
      <c r="N157" s="169"/>
      <c r="X157" s="53"/>
      <c r="AU157" s="17" t="s">
        <v>86</v>
      </c>
    </row>
    <row r="158" spans="2:65" s="1" customFormat="1">
      <c r="B158" s="29"/>
      <c r="D158" s="145" t="s">
        <v>223</v>
      </c>
      <c r="F158" s="170" t="s">
        <v>1544</v>
      </c>
      <c r="H158" s="171">
        <v>1299.6600000000001</v>
      </c>
      <c r="M158" s="29"/>
      <c r="N158" s="169"/>
      <c r="X158" s="53"/>
      <c r="AU158" s="17" t="s">
        <v>86</v>
      </c>
    </row>
    <row r="159" spans="2:65" s="1" customFormat="1">
      <c r="B159" s="29"/>
      <c r="D159" s="145" t="s">
        <v>223</v>
      </c>
      <c r="F159" s="170" t="s">
        <v>158</v>
      </c>
      <c r="H159" s="171">
        <v>1299.6600000000001</v>
      </c>
      <c r="M159" s="29"/>
      <c r="N159" s="169"/>
      <c r="X159" s="53"/>
      <c r="AU159" s="17" t="s">
        <v>86</v>
      </c>
    </row>
    <row r="160" spans="2:65" s="13" customFormat="1">
      <c r="B160" s="150"/>
      <c r="D160" s="145" t="s">
        <v>146</v>
      </c>
      <c r="F160" s="152" t="s">
        <v>1549</v>
      </c>
      <c r="H160" s="153">
        <v>194949</v>
      </c>
      <c r="M160" s="150"/>
      <c r="N160" s="154"/>
      <c r="X160" s="155"/>
      <c r="AT160" s="151" t="s">
        <v>146</v>
      </c>
      <c r="AU160" s="151" t="s">
        <v>86</v>
      </c>
      <c r="AV160" s="13" t="s">
        <v>86</v>
      </c>
      <c r="AW160" s="13" t="s">
        <v>4</v>
      </c>
      <c r="AX160" s="13" t="s">
        <v>84</v>
      </c>
      <c r="AY160" s="151" t="s">
        <v>136</v>
      </c>
    </row>
    <row r="161" spans="2:65" s="1" customFormat="1" ht="24">
      <c r="B161" s="29"/>
      <c r="C161" s="131" t="s">
        <v>194</v>
      </c>
      <c r="D161" s="131" t="s">
        <v>139</v>
      </c>
      <c r="E161" s="132" t="s">
        <v>1559</v>
      </c>
      <c r="F161" s="133" t="s">
        <v>1560</v>
      </c>
      <c r="G161" s="134" t="s">
        <v>142</v>
      </c>
      <c r="H161" s="135">
        <v>1299.6600000000001</v>
      </c>
      <c r="I161" s="136">
        <v>0</v>
      </c>
      <c r="J161" s="136">
        <v>0</v>
      </c>
      <c r="K161" s="136">
        <f>ROUND(P161*H161,2)</f>
        <v>0</v>
      </c>
      <c r="L161" s="133" t="s">
        <v>1054</v>
      </c>
      <c r="M161" s="29"/>
      <c r="N161" s="137" t="s">
        <v>1</v>
      </c>
      <c r="O161" s="138" t="s">
        <v>39</v>
      </c>
      <c r="P161" s="139">
        <f>I161+J161</f>
        <v>0</v>
      </c>
      <c r="Q161" s="139">
        <f>ROUND(I161*H161,2)</f>
        <v>0</v>
      </c>
      <c r="R161" s="139">
        <f>ROUND(J161*H161,2)</f>
        <v>0</v>
      </c>
      <c r="S161" s="140">
        <v>3.3000000000000002E-2</v>
      </c>
      <c r="T161" s="140">
        <f>S161*H161</f>
        <v>42.888780000000004</v>
      </c>
      <c r="U161" s="140">
        <v>0</v>
      </c>
      <c r="V161" s="140">
        <f>U161*H161</f>
        <v>0</v>
      </c>
      <c r="W161" s="140">
        <v>0</v>
      </c>
      <c r="X161" s="141">
        <f>W161*H161</f>
        <v>0</v>
      </c>
      <c r="AR161" s="142" t="s">
        <v>144</v>
      </c>
      <c r="AT161" s="142" t="s">
        <v>139</v>
      </c>
      <c r="AU161" s="142" t="s">
        <v>86</v>
      </c>
      <c r="AY161" s="17" t="s">
        <v>136</v>
      </c>
      <c r="BE161" s="143">
        <f>IF(O161="základní",K161,0)</f>
        <v>0</v>
      </c>
      <c r="BF161" s="143">
        <f>IF(O161="snížená",K161,0)</f>
        <v>0</v>
      </c>
      <c r="BG161" s="143">
        <f>IF(O161="zákl. přenesená",K161,0)</f>
        <v>0</v>
      </c>
      <c r="BH161" s="143">
        <f>IF(O161="sníž. přenesená",K161,0)</f>
        <v>0</v>
      </c>
      <c r="BI161" s="143">
        <f>IF(O161="nulová",K161,0)</f>
        <v>0</v>
      </c>
      <c r="BJ161" s="17" t="s">
        <v>84</v>
      </c>
      <c r="BK161" s="143">
        <f>ROUND(P161*H161,2)</f>
        <v>0</v>
      </c>
      <c r="BL161" s="17" t="s">
        <v>144</v>
      </c>
      <c r="BM161" s="142" t="s">
        <v>1561</v>
      </c>
    </row>
    <row r="162" spans="2:65" s="13" customFormat="1">
      <c r="B162" s="150"/>
      <c r="D162" s="145" t="s">
        <v>146</v>
      </c>
      <c r="E162" s="151" t="s">
        <v>1</v>
      </c>
      <c r="F162" s="152" t="s">
        <v>1529</v>
      </c>
      <c r="H162" s="153">
        <v>1299.6600000000001</v>
      </c>
      <c r="M162" s="150"/>
      <c r="N162" s="154"/>
      <c r="X162" s="155"/>
      <c r="AT162" s="151" t="s">
        <v>146</v>
      </c>
      <c r="AU162" s="151" t="s">
        <v>86</v>
      </c>
      <c r="AV162" s="13" t="s">
        <v>86</v>
      </c>
      <c r="AW162" s="13" t="s">
        <v>5</v>
      </c>
      <c r="AX162" s="13" t="s">
        <v>76</v>
      </c>
      <c r="AY162" s="151" t="s">
        <v>136</v>
      </c>
    </row>
    <row r="163" spans="2:65" s="14" customFormat="1">
      <c r="B163" s="156"/>
      <c r="D163" s="145" t="s">
        <v>146</v>
      </c>
      <c r="E163" s="157" t="s">
        <v>1</v>
      </c>
      <c r="F163" s="158" t="s">
        <v>158</v>
      </c>
      <c r="H163" s="159">
        <v>1299.6600000000001</v>
      </c>
      <c r="M163" s="156"/>
      <c r="N163" s="160"/>
      <c r="X163" s="161"/>
      <c r="AT163" s="157" t="s">
        <v>146</v>
      </c>
      <c r="AU163" s="157" t="s">
        <v>86</v>
      </c>
      <c r="AV163" s="14" t="s">
        <v>144</v>
      </c>
      <c r="AW163" s="14" t="s">
        <v>5</v>
      </c>
      <c r="AX163" s="14" t="s">
        <v>84</v>
      </c>
      <c r="AY163" s="157" t="s">
        <v>136</v>
      </c>
    </row>
    <row r="164" spans="2:65" s="1" customFormat="1">
      <c r="B164" s="29"/>
      <c r="D164" s="145" t="s">
        <v>223</v>
      </c>
      <c r="F164" s="168" t="s">
        <v>1548</v>
      </c>
      <c r="M164" s="29"/>
      <c r="N164" s="169"/>
      <c r="X164" s="53"/>
      <c r="AU164" s="17" t="s">
        <v>86</v>
      </c>
    </row>
    <row r="165" spans="2:65" s="1" customFormat="1">
      <c r="B165" s="29"/>
      <c r="D165" s="145" t="s">
        <v>223</v>
      </c>
      <c r="F165" s="170" t="s">
        <v>1544</v>
      </c>
      <c r="H165" s="171">
        <v>1299.6600000000001</v>
      </c>
      <c r="M165" s="29"/>
      <c r="N165" s="169"/>
      <c r="X165" s="53"/>
      <c r="AU165" s="17" t="s">
        <v>86</v>
      </c>
    </row>
    <row r="166" spans="2:65" s="1" customFormat="1">
      <c r="B166" s="29"/>
      <c r="D166" s="145" t="s">
        <v>223</v>
      </c>
      <c r="F166" s="170" t="s">
        <v>158</v>
      </c>
      <c r="H166" s="171">
        <v>1299.6600000000001</v>
      </c>
      <c r="M166" s="29"/>
      <c r="N166" s="169"/>
      <c r="X166" s="53"/>
      <c r="AU166" s="17" t="s">
        <v>86</v>
      </c>
    </row>
    <row r="167" spans="2:65" s="1" customFormat="1" ht="24.2" customHeight="1">
      <c r="B167" s="29"/>
      <c r="C167" s="131" t="s">
        <v>306</v>
      </c>
      <c r="D167" s="131" t="s">
        <v>139</v>
      </c>
      <c r="E167" s="132" t="s">
        <v>1562</v>
      </c>
      <c r="F167" s="133" t="s">
        <v>1563</v>
      </c>
      <c r="G167" s="134" t="s">
        <v>286</v>
      </c>
      <c r="H167" s="135">
        <v>3</v>
      </c>
      <c r="I167" s="136">
        <v>0</v>
      </c>
      <c r="J167" s="136">
        <v>0</v>
      </c>
      <c r="K167" s="136">
        <f>ROUND(P167*H167,2)</f>
        <v>0</v>
      </c>
      <c r="L167" s="133" t="s">
        <v>1054</v>
      </c>
      <c r="M167" s="29"/>
      <c r="N167" s="137" t="s">
        <v>1</v>
      </c>
      <c r="O167" s="138" t="s">
        <v>39</v>
      </c>
      <c r="P167" s="139">
        <f>I167+J167</f>
        <v>0</v>
      </c>
      <c r="Q167" s="139">
        <f>ROUND(I167*H167,2)</f>
        <v>0</v>
      </c>
      <c r="R167" s="139">
        <f>ROUND(J167*H167,2)</f>
        <v>0</v>
      </c>
      <c r="S167" s="140">
        <v>0.28799999999999998</v>
      </c>
      <c r="T167" s="140">
        <f>S167*H167</f>
        <v>0.86399999999999988</v>
      </c>
      <c r="U167" s="140">
        <v>0</v>
      </c>
      <c r="V167" s="140">
        <f>U167*H167</f>
        <v>0</v>
      </c>
      <c r="W167" s="140">
        <v>0</v>
      </c>
      <c r="X167" s="141">
        <f>W167*H167</f>
        <v>0</v>
      </c>
      <c r="AR167" s="142" t="s">
        <v>144</v>
      </c>
      <c r="AT167" s="142" t="s">
        <v>139</v>
      </c>
      <c r="AU167" s="142" t="s">
        <v>86</v>
      </c>
      <c r="AY167" s="17" t="s">
        <v>136</v>
      </c>
      <c r="BE167" s="143">
        <f>IF(O167="základní",K167,0)</f>
        <v>0</v>
      </c>
      <c r="BF167" s="143">
        <f>IF(O167="snížená",K167,0)</f>
        <v>0</v>
      </c>
      <c r="BG167" s="143">
        <f>IF(O167="zákl. přenesená",K167,0)</f>
        <v>0</v>
      </c>
      <c r="BH167" s="143">
        <f>IF(O167="sníž. přenesená",K167,0)</f>
        <v>0</v>
      </c>
      <c r="BI167" s="143">
        <f>IF(O167="nulová",K167,0)</f>
        <v>0</v>
      </c>
      <c r="BJ167" s="17" t="s">
        <v>84</v>
      </c>
      <c r="BK167" s="143">
        <f>ROUND(P167*H167,2)</f>
        <v>0</v>
      </c>
      <c r="BL167" s="17" t="s">
        <v>144</v>
      </c>
      <c r="BM167" s="142" t="s">
        <v>1564</v>
      </c>
    </row>
    <row r="168" spans="2:65" s="13" customFormat="1">
      <c r="B168" s="150"/>
      <c r="D168" s="145" t="s">
        <v>146</v>
      </c>
      <c r="E168" s="151" t="s">
        <v>1</v>
      </c>
      <c r="F168" s="152" t="s">
        <v>1565</v>
      </c>
      <c r="H168" s="153">
        <v>3</v>
      </c>
      <c r="M168" s="150"/>
      <c r="N168" s="154"/>
      <c r="X168" s="155"/>
      <c r="AT168" s="151" t="s">
        <v>146</v>
      </c>
      <c r="AU168" s="151" t="s">
        <v>86</v>
      </c>
      <c r="AV168" s="13" t="s">
        <v>86</v>
      </c>
      <c r="AW168" s="13" t="s">
        <v>5</v>
      </c>
      <c r="AX168" s="13" t="s">
        <v>76</v>
      </c>
      <c r="AY168" s="151" t="s">
        <v>136</v>
      </c>
    </row>
    <row r="169" spans="2:65" s="14" customFormat="1">
      <c r="B169" s="156"/>
      <c r="D169" s="145" t="s">
        <v>146</v>
      </c>
      <c r="E169" s="157" t="s">
        <v>1</v>
      </c>
      <c r="F169" s="158" t="s">
        <v>158</v>
      </c>
      <c r="H169" s="159">
        <v>3</v>
      </c>
      <c r="M169" s="156"/>
      <c r="N169" s="160"/>
      <c r="X169" s="161"/>
      <c r="AT169" s="157" t="s">
        <v>146</v>
      </c>
      <c r="AU169" s="157" t="s">
        <v>86</v>
      </c>
      <c r="AV169" s="14" t="s">
        <v>144</v>
      </c>
      <c r="AW169" s="14" t="s">
        <v>5</v>
      </c>
      <c r="AX169" s="14" t="s">
        <v>84</v>
      </c>
      <c r="AY169" s="157" t="s">
        <v>136</v>
      </c>
    </row>
    <row r="170" spans="2:65" s="1" customFormat="1" ht="24.2" customHeight="1">
      <c r="B170" s="29"/>
      <c r="C170" s="131" t="s">
        <v>137</v>
      </c>
      <c r="D170" s="131" t="s">
        <v>139</v>
      </c>
      <c r="E170" s="132" t="s">
        <v>1566</v>
      </c>
      <c r="F170" s="133" t="s">
        <v>1567</v>
      </c>
      <c r="G170" s="134" t="s">
        <v>286</v>
      </c>
      <c r="H170" s="135">
        <v>450</v>
      </c>
      <c r="I170" s="136">
        <v>0</v>
      </c>
      <c r="J170" s="136">
        <v>0</v>
      </c>
      <c r="K170" s="136">
        <f>ROUND(P170*H170,2)</f>
        <v>0</v>
      </c>
      <c r="L170" s="133" t="s">
        <v>1054</v>
      </c>
      <c r="M170" s="29"/>
      <c r="N170" s="137" t="s">
        <v>1</v>
      </c>
      <c r="O170" s="138" t="s">
        <v>39</v>
      </c>
      <c r="P170" s="139">
        <f>I170+J170</f>
        <v>0</v>
      </c>
      <c r="Q170" s="139">
        <f>ROUND(I170*H170,2)</f>
        <v>0</v>
      </c>
      <c r="R170" s="139">
        <f>ROUND(J170*H170,2)</f>
        <v>0</v>
      </c>
      <c r="S170" s="140">
        <v>0</v>
      </c>
      <c r="T170" s="140">
        <f>S170*H170</f>
        <v>0</v>
      </c>
      <c r="U170" s="140">
        <v>0</v>
      </c>
      <c r="V170" s="140">
        <f>U170*H170</f>
        <v>0</v>
      </c>
      <c r="W170" s="140">
        <v>0</v>
      </c>
      <c r="X170" s="141">
        <f>W170*H170</f>
        <v>0</v>
      </c>
      <c r="AR170" s="142" t="s">
        <v>144</v>
      </c>
      <c r="AT170" s="142" t="s">
        <v>139</v>
      </c>
      <c r="AU170" s="142" t="s">
        <v>86</v>
      </c>
      <c r="AY170" s="17" t="s">
        <v>136</v>
      </c>
      <c r="BE170" s="143">
        <f>IF(O170="základní",K170,0)</f>
        <v>0</v>
      </c>
      <c r="BF170" s="143">
        <f>IF(O170="snížená",K170,0)</f>
        <v>0</v>
      </c>
      <c r="BG170" s="143">
        <f>IF(O170="zákl. přenesená",K170,0)</f>
        <v>0</v>
      </c>
      <c r="BH170" s="143">
        <f>IF(O170="sníž. přenesená",K170,0)</f>
        <v>0</v>
      </c>
      <c r="BI170" s="143">
        <f>IF(O170="nulová",K170,0)</f>
        <v>0</v>
      </c>
      <c r="BJ170" s="17" t="s">
        <v>84</v>
      </c>
      <c r="BK170" s="143">
        <f>ROUND(P170*H170,2)</f>
        <v>0</v>
      </c>
      <c r="BL170" s="17" t="s">
        <v>144</v>
      </c>
      <c r="BM170" s="142" t="s">
        <v>1568</v>
      </c>
    </row>
    <row r="171" spans="2:65" s="13" customFormat="1">
      <c r="B171" s="150"/>
      <c r="D171" s="145" t="s">
        <v>146</v>
      </c>
      <c r="E171" s="151" t="s">
        <v>1</v>
      </c>
      <c r="F171" s="152" t="s">
        <v>1569</v>
      </c>
      <c r="H171" s="153">
        <v>3</v>
      </c>
      <c r="M171" s="150"/>
      <c r="N171" s="154"/>
      <c r="X171" s="155"/>
      <c r="AT171" s="151" t="s">
        <v>146</v>
      </c>
      <c r="AU171" s="151" t="s">
        <v>86</v>
      </c>
      <c r="AV171" s="13" t="s">
        <v>86</v>
      </c>
      <c r="AW171" s="13" t="s">
        <v>5</v>
      </c>
      <c r="AX171" s="13" t="s">
        <v>76</v>
      </c>
      <c r="AY171" s="151" t="s">
        <v>136</v>
      </c>
    </row>
    <row r="172" spans="2:65" s="14" customFormat="1">
      <c r="B172" s="156"/>
      <c r="D172" s="145" t="s">
        <v>146</v>
      </c>
      <c r="E172" s="157" t="s">
        <v>1</v>
      </c>
      <c r="F172" s="158" t="s">
        <v>158</v>
      </c>
      <c r="H172" s="159">
        <v>3</v>
      </c>
      <c r="M172" s="156"/>
      <c r="N172" s="160"/>
      <c r="X172" s="161"/>
      <c r="AT172" s="157" t="s">
        <v>146</v>
      </c>
      <c r="AU172" s="157" t="s">
        <v>86</v>
      </c>
      <c r="AV172" s="14" t="s">
        <v>144</v>
      </c>
      <c r="AW172" s="14" t="s">
        <v>5</v>
      </c>
      <c r="AX172" s="14" t="s">
        <v>84</v>
      </c>
      <c r="AY172" s="157" t="s">
        <v>136</v>
      </c>
    </row>
    <row r="173" spans="2:65" s="13" customFormat="1">
      <c r="B173" s="150"/>
      <c r="D173" s="145" t="s">
        <v>146</v>
      </c>
      <c r="F173" s="152" t="s">
        <v>1570</v>
      </c>
      <c r="H173" s="153">
        <v>450</v>
      </c>
      <c r="M173" s="150"/>
      <c r="N173" s="154"/>
      <c r="X173" s="155"/>
      <c r="AT173" s="151" t="s">
        <v>146</v>
      </c>
      <c r="AU173" s="151" t="s">
        <v>86</v>
      </c>
      <c r="AV173" s="13" t="s">
        <v>86</v>
      </c>
      <c r="AW173" s="13" t="s">
        <v>4</v>
      </c>
      <c r="AX173" s="13" t="s">
        <v>84</v>
      </c>
      <c r="AY173" s="151" t="s">
        <v>136</v>
      </c>
    </row>
    <row r="174" spans="2:65" s="1" customFormat="1" ht="24.2" customHeight="1">
      <c r="B174" s="29"/>
      <c r="C174" s="131" t="s">
        <v>315</v>
      </c>
      <c r="D174" s="131" t="s">
        <v>139</v>
      </c>
      <c r="E174" s="132" t="s">
        <v>1571</v>
      </c>
      <c r="F174" s="133" t="s">
        <v>1572</v>
      </c>
      <c r="G174" s="134" t="s">
        <v>286</v>
      </c>
      <c r="H174" s="135">
        <v>3</v>
      </c>
      <c r="I174" s="136">
        <v>0</v>
      </c>
      <c r="J174" s="136">
        <v>0</v>
      </c>
      <c r="K174" s="136">
        <f>ROUND(P174*H174,2)</f>
        <v>0</v>
      </c>
      <c r="L174" s="133" t="s">
        <v>1054</v>
      </c>
      <c r="M174" s="29"/>
      <c r="N174" s="137" t="s">
        <v>1</v>
      </c>
      <c r="O174" s="138" t="s">
        <v>39</v>
      </c>
      <c r="P174" s="139">
        <f>I174+J174</f>
        <v>0</v>
      </c>
      <c r="Q174" s="139">
        <f>ROUND(I174*H174,2)</f>
        <v>0</v>
      </c>
      <c r="R174" s="139">
        <f>ROUND(J174*H174,2)</f>
        <v>0</v>
      </c>
      <c r="S174" s="140">
        <v>0.13400000000000001</v>
      </c>
      <c r="T174" s="140">
        <f>S174*H174</f>
        <v>0.40200000000000002</v>
      </c>
      <c r="U174" s="140">
        <v>0</v>
      </c>
      <c r="V174" s="140">
        <f>U174*H174</f>
        <v>0</v>
      </c>
      <c r="W174" s="140">
        <v>0</v>
      </c>
      <c r="X174" s="141">
        <f>W174*H174</f>
        <v>0</v>
      </c>
      <c r="AR174" s="142" t="s">
        <v>144</v>
      </c>
      <c r="AT174" s="142" t="s">
        <v>139</v>
      </c>
      <c r="AU174" s="142" t="s">
        <v>86</v>
      </c>
      <c r="AY174" s="17" t="s">
        <v>136</v>
      </c>
      <c r="BE174" s="143">
        <f>IF(O174="základní",K174,0)</f>
        <v>0</v>
      </c>
      <c r="BF174" s="143">
        <f>IF(O174="snížená",K174,0)</f>
        <v>0</v>
      </c>
      <c r="BG174" s="143">
        <f>IF(O174="zákl. přenesená",K174,0)</f>
        <v>0</v>
      </c>
      <c r="BH174" s="143">
        <f>IF(O174="sníž. přenesená",K174,0)</f>
        <v>0</v>
      </c>
      <c r="BI174" s="143">
        <f>IF(O174="nulová",K174,0)</f>
        <v>0</v>
      </c>
      <c r="BJ174" s="17" t="s">
        <v>84</v>
      </c>
      <c r="BK174" s="143">
        <f>ROUND(P174*H174,2)</f>
        <v>0</v>
      </c>
      <c r="BL174" s="17" t="s">
        <v>144</v>
      </c>
      <c r="BM174" s="142" t="s">
        <v>1573</v>
      </c>
    </row>
    <row r="175" spans="2:65" s="13" customFormat="1">
      <c r="B175" s="150"/>
      <c r="D175" s="145" t="s">
        <v>146</v>
      </c>
      <c r="E175" s="151" t="s">
        <v>1</v>
      </c>
      <c r="F175" s="152" t="s">
        <v>1569</v>
      </c>
      <c r="H175" s="153">
        <v>3</v>
      </c>
      <c r="M175" s="150"/>
      <c r="N175" s="154"/>
      <c r="X175" s="155"/>
      <c r="AT175" s="151" t="s">
        <v>146</v>
      </c>
      <c r="AU175" s="151" t="s">
        <v>86</v>
      </c>
      <c r="AV175" s="13" t="s">
        <v>86</v>
      </c>
      <c r="AW175" s="13" t="s">
        <v>5</v>
      </c>
      <c r="AX175" s="13" t="s">
        <v>76</v>
      </c>
      <c r="AY175" s="151" t="s">
        <v>136</v>
      </c>
    </row>
    <row r="176" spans="2:65" s="14" customFormat="1">
      <c r="B176" s="156"/>
      <c r="D176" s="145" t="s">
        <v>146</v>
      </c>
      <c r="E176" s="157" t="s">
        <v>1</v>
      </c>
      <c r="F176" s="158" t="s">
        <v>158</v>
      </c>
      <c r="H176" s="159">
        <v>3</v>
      </c>
      <c r="M176" s="156"/>
      <c r="N176" s="160"/>
      <c r="X176" s="161"/>
      <c r="AT176" s="157" t="s">
        <v>146</v>
      </c>
      <c r="AU176" s="157" t="s">
        <v>86</v>
      </c>
      <c r="AV176" s="14" t="s">
        <v>144</v>
      </c>
      <c r="AW176" s="14" t="s">
        <v>5</v>
      </c>
      <c r="AX176" s="14" t="s">
        <v>84</v>
      </c>
      <c r="AY176" s="157" t="s">
        <v>136</v>
      </c>
    </row>
    <row r="177" spans="2:65" s="1" customFormat="1" ht="49.15" customHeight="1">
      <c r="B177" s="29"/>
      <c r="C177" s="131" t="s">
        <v>329</v>
      </c>
      <c r="D177" s="131" t="s">
        <v>139</v>
      </c>
      <c r="E177" s="132" t="s">
        <v>1574</v>
      </c>
      <c r="F177" s="133" t="s">
        <v>1575</v>
      </c>
      <c r="G177" s="134" t="s">
        <v>352</v>
      </c>
      <c r="H177" s="135">
        <v>1</v>
      </c>
      <c r="I177" s="136">
        <v>0</v>
      </c>
      <c r="J177" s="136">
        <v>0</v>
      </c>
      <c r="K177" s="136">
        <f>ROUND(P177*H177,2)</f>
        <v>0</v>
      </c>
      <c r="L177" s="133" t="s">
        <v>1</v>
      </c>
      <c r="M177" s="29"/>
      <c r="N177" s="137" t="s">
        <v>1</v>
      </c>
      <c r="O177" s="138" t="s">
        <v>39</v>
      </c>
      <c r="P177" s="139">
        <f>I177+J177</f>
        <v>0</v>
      </c>
      <c r="Q177" s="139">
        <f>ROUND(I177*H177,2)</f>
        <v>0</v>
      </c>
      <c r="R177" s="139">
        <f>ROUND(J177*H177,2)</f>
        <v>0</v>
      </c>
      <c r="S177" s="140">
        <v>0</v>
      </c>
      <c r="T177" s="140">
        <f>S177*H177</f>
        <v>0</v>
      </c>
      <c r="U177" s="140">
        <v>0</v>
      </c>
      <c r="V177" s="140">
        <f>U177*H177</f>
        <v>0</v>
      </c>
      <c r="W177" s="140">
        <v>0</v>
      </c>
      <c r="X177" s="141">
        <f>W177*H177</f>
        <v>0</v>
      </c>
      <c r="AR177" s="142" t="s">
        <v>144</v>
      </c>
      <c r="AT177" s="142" t="s">
        <v>139</v>
      </c>
      <c r="AU177" s="142" t="s">
        <v>86</v>
      </c>
      <c r="AY177" s="17" t="s">
        <v>136</v>
      </c>
      <c r="BE177" s="143">
        <f>IF(O177="základní",K177,0)</f>
        <v>0</v>
      </c>
      <c r="BF177" s="143">
        <f>IF(O177="snížená",K177,0)</f>
        <v>0</v>
      </c>
      <c r="BG177" s="143">
        <f>IF(O177="zákl. přenesená",K177,0)</f>
        <v>0</v>
      </c>
      <c r="BH177" s="143">
        <f>IF(O177="sníž. přenesená",K177,0)</f>
        <v>0</v>
      </c>
      <c r="BI177" s="143">
        <f>IF(O177="nulová",K177,0)</f>
        <v>0</v>
      </c>
      <c r="BJ177" s="17" t="s">
        <v>84</v>
      </c>
      <c r="BK177" s="143">
        <f>ROUND(P177*H177,2)</f>
        <v>0</v>
      </c>
      <c r="BL177" s="17" t="s">
        <v>144</v>
      </c>
      <c r="BM177" s="142" t="s">
        <v>1576</v>
      </c>
    </row>
    <row r="178" spans="2:65" s="13" customFormat="1">
      <c r="B178" s="150"/>
      <c r="D178" s="145" t="s">
        <v>146</v>
      </c>
      <c r="E178" s="151" t="s">
        <v>1</v>
      </c>
      <c r="F178" s="152" t="s">
        <v>84</v>
      </c>
      <c r="H178" s="153">
        <v>1</v>
      </c>
      <c r="M178" s="150"/>
      <c r="N178" s="154"/>
      <c r="X178" s="155"/>
      <c r="AT178" s="151" t="s">
        <v>146</v>
      </c>
      <c r="AU178" s="151" t="s">
        <v>86</v>
      </c>
      <c r="AV178" s="13" t="s">
        <v>86</v>
      </c>
      <c r="AW178" s="13" t="s">
        <v>5</v>
      </c>
      <c r="AX178" s="13" t="s">
        <v>76</v>
      </c>
      <c r="AY178" s="151" t="s">
        <v>136</v>
      </c>
    </row>
    <row r="179" spans="2:65" s="14" customFormat="1">
      <c r="B179" s="156"/>
      <c r="D179" s="145" t="s">
        <v>146</v>
      </c>
      <c r="E179" s="157" t="s">
        <v>1</v>
      </c>
      <c r="F179" s="158" t="s">
        <v>158</v>
      </c>
      <c r="H179" s="159">
        <v>1</v>
      </c>
      <c r="M179" s="156"/>
      <c r="N179" s="160"/>
      <c r="X179" s="161"/>
      <c r="AT179" s="157" t="s">
        <v>146</v>
      </c>
      <c r="AU179" s="157" t="s">
        <v>86</v>
      </c>
      <c r="AV179" s="14" t="s">
        <v>144</v>
      </c>
      <c r="AW179" s="14" t="s">
        <v>5</v>
      </c>
      <c r="AX179" s="14" t="s">
        <v>84</v>
      </c>
      <c r="AY179" s="157" t="s">
        <v>136</v>
      </c>
    </row>
    <row r="180" spans="2:65" s="1" customFormat="1" ht="24.2" customHeight="1">
      <c r="B180" s="29"/>
      <c r="C180" s="131" t="s">
        <v>9</v>
      </c>
      <c r="D180" s="131" t="s">
        <v>139</v>
      </c>
      <c r="E180" s="132" t="s">
        <v>1577</v>
      </c>
      <c r="F180" s="133" t="s">
        <v>1578</v>
      </c>
      <c r="G180" s="134" t="s">
        <v>352</v>
      </c>
      <c r="H180" s="135">
        <v>1</v>
      </c>
      <c r="I180" s="136">
        <v>0</v>
      </c>
      <c r="J180" s="136">
        <v>0</v>
      </c>
      <c r="K180" s="136">
        <f>ROUND(P180*H180,2)</f>
        <v>0</v>
      </c>
      <c r="L180" s="133" t="s">
        <v>1</v>
      </c>
      <c r="M180" s="29"/>
      <c r="N180" s="137" t="s">
        <v>1</v>
      </c>
      <c r="O180" s="138" t="s">
        <v>39</v>
      </c>
      <c r="P180" s="139">
        <f>I180+J180</f>
        <v>0</v>
      </c>
      <c r="Q180" s="139">
        <f>ROUND(I180*H180,2)</f>
        <v>0</v>
      </c>
      <c r="R180" s="139">
        <f>ROUND(J180*H180,2)</f>
        <v>0</v>
      </c>
      <c r="S180" s="140">
        <v>0</v>
      </c>
      <c r="T180" s="140">
        <f>S180*H180</f>
        <v>0</v>
      </c>
      <c r="U180" s="140">
        <v>0</v>
      </c>
      <c r="V180" s="140">
        <f>U180*H180</f>
        <v>0</v>
      </c>
      <c r="W180" s="140">
        <v>0</v>
      </c>
      <c r="X180" s="141">
        <f>W180*H180</f>
        <v>0</v>
      </c>
      <c r="AR180" s="142" t="s">
        <v>144</v>
      </c>
      <c r="AT180" s="142" t="s">
        <v>139</v>
      </c>
      <c r="AU180" s="142" t="s">
        <v>86</v>
      </c>
      <c r="AY180" s="17" t="s">
        <v>136</v>
      </c>
      <c r="BE180" s="143">
        <f>IF(O180="základní",K180,0)</f>
        <v>0</v>
      </c>
      <c r="BF180" s="143">
        <f>IF(O180="snížená",K180,0)</f>
        <v>0</v>
      </c>
      <c r="BG180" s="143">
        <f>IF(O180="zákl. přenesená",K180,0)</f>
        <v>0</v>
      </c>
      <c r="BH180" s="143">
        <f>IF(O180="sníž. přenesená",K180,0)</f>
        <v>0</v>
      </c>
      <c r="BI180" s="143">
        <f>IF(O180="nulová",K180,0)</f>
        <v>0</v>
      </c>
      <c r="BJ180" s="17" t="s">
        <v>84</v>
      </c>
      <c r="BK180" s="143">
        <f>ROUND(P180*H180,2)</f>
        <v>0</v>
      </c>
      <c r="BL180" s="17" t="s">
        <v>144</v>
      </c>
      <c r="BM180" s="142" t="s">
        <v>1579</v>
      </c>
    </row>
    <row r="181" spans="2:65" s="13" customFormat="1">
      <c r="B181" s="150"/>
      <c r="D181" s="145" t="s">
        <v>146</v>
      </c>
      <c r="E181" s="151" t="s">
        <v>1</v>
      </c>
      <c r="F181" s="152" t="s">
        <v>84</v>
      </c>
      <c r="H181" s="153">
        <v>1</v>
      </c>
      <c r="M181" s="150"/>
      <c r="N181" s="154"/>
      <c r="X181" s="155"/>
      <c r="AT181" s="151" t="s">
        <v>146</v>
      </c>
      <c r="AU181" s="151" t="s">
        <v>86</v>
      </c>
      <c r="AV181" s="13" t="s">
        <v>86</v>
      </c>
      <c r="AW181" s="13" t="s">
        <v>5</v>
      </c>
      <c r="AX181" s="13" t="s">
        <v>76</v>
      </c>
      <c r="AY181" s="151" t="s">
        <v>136</v>
      </c>
    </row>
    <row r="182" spans="2:65" s="14" customFormat="1">
      <c r="B182" s="156"/>
      <c r="D182" s="145" t="s">
        <v>146</v>
      </c>
      <c r="E182" s="157" t="s">
        <v>1</v>
      </c>
      <c r="F182" s="158" t="s">
        <v>158</v>
      </c>
      <c r="H182" s="159">
        <v>1</v>
      </c>
      <c r="M182" s="156"/>
      <c r="N182" s="160"/>
      <c r="X182" s="161"/>
      <c r="AT182" s="157" t="s">
        <v>146</v>
      </c>
      <c r="AU182" s="157" t="s">
        <v>86</v>
      </c>
      <c r="AV182" s="14" t="s">
        <v>144</v>
      </c>
      <c r="AW182" s="14" t="s">
        <v>5</v>
      </c>
      <c r="AX182" s="14" t="s">
        <v>84</v>
      </c>
      <c r="AY182" s="157" t="s">
        <v>136</v>
      </c>
    </row>
    <row r="183" spans="2:65" s="1" customFormat="1" ht="24.2" customHeight="1">
      <c r="B183" s="29"/>
      <c r="C183" s="131" t="s">
        <v>340</v>
      </c>
      <c r="D183" s="131" t="s">
        <v>139</v>
      </c>
      <c r="E183" s="132" t="s">
        <v>1580</v>
      </c>
      <c r="F183" s="133" t="s">
        <v>1581</v>
      </c>
      <c r="G183" s="134" t="s">
        <v>142</v>
      </c>
      <c r="H183" s="135">
        <v>1299.6600000000001</v>
      </c>
      <c r="I183" s="136">
        <v>0</v>
      </c>
      <c r="J183" s="136">
        <v>0</v>
      </c>
      <c r="K183" s="136">
        <f>ROUND(P183*H183,2)</f>
        <v>0</v>
      </c>
      <c r="L183" s="133" t="s">
        <v>1054</v>
      </c>
      <c r="M183" s="29"/>
      <c r="N183" s="137" t="s">
        <v>1</v>
      </c>
      <c r="O183" s="138" t="s">
        <v>39</v>
      </c>
      <c r="P183" s="139">
        <f>I183+J183</f>
        <v>0</v>
      </c>
      <c r="Q183" s="139">
        <f>ROUND(I183*H183,2)</f>
        <v>0</v>
      </c>
      <c r="R183" s="139">
        <f>ROUND(J183*H183,2)</f>
        <v>0</v>
      </c>
      <c r="S183" s="140">
        <v>1.2999999999999999E-2</v>
      </c>
      <c r="T183" s="140">
        <f>S183*H183</f>
        <v>16.895579999999999</v>
      </c>
      <c r="U183" s="140">
        <v>0</v>
      </c>
      <c r="V183" s="140">
        <f>U183*H183</f>
        <v>0</v>
      </c>
      <c r="W183" s="140">
        <v>0</v>
      </c>
      <c r="X183" s="141">
        <f>W183*H183</f>
        <v>0</v>
      </c>
      <c r="AR183" s="142" t="s">
        <v>144</v>
      </c>
      <c r="AT183" s="142" t="s">
        <v>139</v>
      </c>
      <c r="AU183" s="142" t="s">
        <v>86</v>
      </c>
      <c r="AY183" s="17" t="s">
        <v>136</v>
      </c>
      <c r="BE183" s="143">
        <f>IF(O183="základní",K183,0)</f>
        <v>0</v>
      </c>
      <c r="BF183" s="143">
        <f>IF(O183="snížená",K183,0)</f>
        <v>0</v>
      </c>
      <c r="BG183" s="143">
        <f>IF(O183="zákl. přenesená",K183,0)</f>
        <v>0</v>
      </c>
      <c r="BH183" s="143">
        <f>IF(O183="sníž. přenesená",K183,0)</f>
        <v>0</v>
      </c>
      <c r="BI183" s="143">
        <f>IF(O183="nulová",K183,0)</f>
        <v>0</v>
      </c>
      <c r="BJ183" s="17" t="s">
        <v>84</v>
      </c>
      <c r="BK183" s="143">
        <f>ROUND(P183*H183,2)</f>
        <v>0</v>
      </c>
      <c r="BL183" s="17" t="s">
        <v>144</v>
      </c>
      <c r="BM183" s="142" t="s">
        <v>1582</v>
      </c>
    </row>
    <row r="184" spans="2:65" s="13" customFormat="1">
      <c r="B184" s="150"/>
      <c r="D184" s="145" t="s">
        <v>146</v>
      </c>
      <c r="E184" s="151" t="s">
        <v>1</v>
      </c>
      <c r="F184" s="152" t="s">
        <v>1529</v>
      </c>
      <c r="H184" s="153">
        <v>1299.6600000000001</v>
      </c>
      <c r="M184" s="150"/>
      <c r="N184" s="154"/>
      <c r="X184" s="155"/>
      <c r="AT184" s="151" t="s">
        <v>146</v>
      </c>
      <c r="AU184" s="151" t="s">
        <v>86</v>
      </c>
      <c r="AV184" s="13" t="s">
        <v>86</v>
      </c>
      <c r="AW184" s="13" t="s">
        <v>5</v>
      </c>
      <c r="AX184" s="13" t="s">
        <v>76</v>
      </c>
      <c r="AY184" s="151" t="s">
        <v>136</v>
      </c>
    </row>
    <row r="185" spans="2:65" s="14" customFormat="1">
      <c r="B185" s="156"/>
      <c r="D185" s="145" t="s">
        <v>146</v>
      </c>
      <c r="E185" s="157" t="s">
        <v>1</v>
      </c>
      <c r="F185" s="158" t="s">
        <v>158</v>
      </c>
      <c r="H185" s="159">
        <v>1299.6600000000001</v>
      </c>
      <c r="M185" s="156"/>
      <c r="N185" s="160"/>
      <c r="X185" s="161"/>
      <c r="AT185" s="157" t="s">
        <v>146</v>
      </c>
      <c r="AU185" s="157" t="s">
        <v>86</v>
      </c>
      <c r="AV185" s="14" t="s">
        <v>144</v>
      </c>
      <c r="AW185" s="14" t="s">
        <v>5</v>
      </c>
      <c r="AX185" s="14" t="s">
        <v>84</v>
      </c>
      <c r="AY185" s="157" t="s">
        <v>136</v>
      </c>
    </row>
    <row r="186" spans="2:65" s="1" customFormat="1">
      <c r="B186" s="29"/>
      <c r="D186" s="145" t="s">
        <v>223</v>
      </c>
      <c r="F186" s="168" t="s">
        <v>1548</v>
      </c>
      <c r="M186" s="29"/>
      <c r="N186" s="169"/>
      <c r="X186" s="53"/>
      <c r="AU186" s="17" t="s">
        <v>86</v>
      </c>
    </row>
    <row r="187" spans="2:65" s="1" customFormat="1">
      <c r="B187" s="29"/>
      <c r="D187" s="145" t="s">
        <v>223</v>
      </c>
      <c r="F187" s="170" t="s">
        <v>1544</v>
      </c>
      <c r="H187" s="171">
        <v>1299.6600000000001</v>
      </c>
      <c r="M187" s="29"/>
      <c r="N187" s="169"/>
      <c r="X187" s="53"/>
      <c r="AU187" s="17" t="s">
        <v>86</v>
      </c>
    </row>
    <row r="188" spans="2:65" s="1" customFormat="1">
      <c r="B188" s="29"/>
      <c r="D188" s="145" t="s">
        <v>223</v>
      </c>
      <c r="F188" s="170" t="s">
        <v>158</v>
      </c>
      <c r="H188" s="171">
        <v>1299.6600000000001</v>
      </c>
      <c r="M188" s="29"/>
      <c r="N188" s="169"/>
      <c r="X188" s="53"/>
      <c r="AU188" s="17" t="s">
        <v>86</v>
      </c>
    </row>
    <row r="189" spans="2:65" s="1" customFormat="1" ht="24.2" customHeight="1">
      <c r="B189" s="29"/>
      <c r="C189" s="131" t="s">
        <v>344</v>
      </c>
      <c r="D189" s="131" t="s">
        <v>139</v>
      </c>
      <c r="E189" s="132" t="s">
        <v>1583</v>
      </c>
      <c r="F189" s="133" t="s">
        <v>1584</v>
      </c>
      <c r="G189" s="134" t="s">
        <v>142</v>
      </c>
      <c r="H189" s="135">
        <v>2599.3200000000002</v>
      </c>
      <c r="I189" s="136">
        <v>0</v>
      </c>
      <c r="J189" s="136">
        <v>0</v>
      </c>
      <c r="K189" s="136">
        <f>ROUND(P189*H189,2)</f>
        <v>0</v>
      </c>
      <c r="L189" s="133" t="s">
        <v>1054</v>
      </c>
      <c r="M189" s="29"/>
      <c r="N189" s="137" t="s">
        <v>1</v>
      </c>
      <c r="O189" s="138" t="s">
        <v>39</v>
      </c>
      <c r="P189" s="139">
        <f>I189+J189</f>
        <v>0</v>
      </c>
      <c r="Q189" s="139">
        <f>ROUND(I189*H189,2)</f>
        <v>0</v>
      </c>
      <c r="R189" s="139">
        <f>ROUND(J189*H189,2)</f>
        <v>0</v>
      </c>
      <c r="S189" s="140">
        <v>2E-3</v>
      </c>
      <c r="T189" s="140">
        <f>S189*H189</f>
        <v>5.1986400000000001</v>
      </c>
      <c r="U189" s="140">
        <v>0</v>
      </c>
      <c r="V189" s="140">
        <f>U189*H189</f>
        <v>0</v>
      </c>
      <c r="W189" s="140">
        <v>0</v>
      </c>
      <c r="X189" s="141">
        <f>W189*H189</f>
        <v>0</v>
      </c>
      <c r="AR189" s="142" t="s">
        <v>144</v>
      </c>
      <c r="AT189" s="142" t="s">
        <v>139</v>
      </c>
      <c r="AU189" s="142" t="s">
        <v>86</v>
      </c>
      <c r="AY189" s="17" t="s">
        <v>136</v>
      </c>
      <c r="BE189" s="143">
        <f>IF(O189="základní",K189,0)</f>
        <v>0</v>
      </c>
      <c r="BF189" s="143">
        <f>IF(O189="snížená",K189,0)</f>
        <v>0</v>
      </c>
      <c r="BG189" s="143">
        <f>IF(O189="zákl. přenesená",K189,0)</f>
        <v>0</v>
      </c>
      <c r="BH189" s="143">
        <f>IF(O189="sníž. přenesená",K189,0)</f>
        <v>0</v>
      </c>
      <c r="BI189" s="143">
        <f>IF(O189="nulová",K189,0)</f>
        <v>0</v>
      </c>
      <c r="BJ189" s="17" t="s">
        <v>84</v>
      </c>
      <c r="BK189" s="143">
        <f>ROUND(P189*H189,2)</f>
        <v>0</v>
      </c>
      <c r="BL189" s="17" t="s">
        <v>144</v>
      </c>
      <c r="BM189" s="142" t="s">
        <v>1585</v>
      </c>
    </row>
    <row r="190" spans="2:65" s="13" customFormat="1">
      <c r="B190" s="150"/>
      <c r="D190" s="145" t="s">
        <v>146</v>
      </c>
      <c r="E190" s="151" t="s">
        <v>1</v>
      </c>
      <c r="F190" s="152" t="s">
        <v>1529</v>
      </c>
      <c r="H190" s="153">
        <v>1299.6600000000001</v>
      </c>
      <c r="M190" s="150"/>
      <c r="N190" s="154"/>
      <c r="X190" s="155"/>
      <c r="AT190" s="151" t="s">
        <v>146</v>
      </c>
      <c r="AU190" s="151" t="s">
        <v>86</v>
      </c>
      <c r="AV190" s="13" t="s">
        <v>86</v>
      </c>
      <c r="AW190" s="13" t="s">
        <v>5</v>
      </c>
      <c r="AX190" s="13" t="s">
        <v>76</v>
      </c>
      <c r="AY190" s="151" t="s">
        <v>136</v>
      </c>
    </row>
    <row r="191" spans="2:65" s="14" customFormat="1">
      <c r="B191" s="156"/>
      <c r="D191" s="145" t="s">
        <v>146</v>
      </c>
      <c r="E191" s="157" t="s">
        <v>1</v>
      </c>
      <c r="F191" s="158" t="s">
        <v>158</v>
      </c>
      <c r="H191" s="159">
        <v>1299.6600000000001</v>
      </c>
      <c r="M191" s="156"/>
      <c r="N191" s="160"/>
      <c r="X191" s="161"/>
      <c r="AT191" s="157" t="s">
        <v>146</v>
      </c>
      <c r="AU191" s="157" t="s">
        <v>86</v>
      </c>
      <c r="AV191" s="14" t="s">
        <v>144</v>
      </c>
      <c r="AW191" s="14" t="s">
        <v>5</v>
      </c>
      <c r="AX191" s="14" t="s">
        <v>84</v>
      </c>
      <c r="AY191" s="157" t="s">
        <v>136</v>
      </c>
    </row>
    <row r="192" spans="2:65" s="1" customFormat="1">
      <c r="B192" s="29"/>
      <c r="D192" s="145" t="s">
        <v>223</v>
      </c>
      <c r="F192" s="168" t="s">
        <v>1548</v>
      </c>
      <c r="M192" s="29"/>
      <c r="N192" s="169"/>
      <c r="X192" s="53"/>
      <c r="AU192" s="17" t="s">
        <v>86</v>
      </c>
    </row>
    <row r="193" spans="2:65" s="1" customFormat="1">
      <c r="B193" s="29"/>
      <c r="D193" s="145" t="s">
        <v>223</v>
      </c>
      <c r="F193" s="170" t="s">
        <v>1544</v>
      </c>
      <c r="H193" s="171">
        <v>1299.6600000000001</v>
      </c>
      <c r="M193" s="29"/>
      <c r="N193" s="169"/>
      <c r="X193" s="53"/>
      <c r="AU193" s="17" t="s">
        <v>86</v>
      </c>
    </row>
    <row r="194" spans="2:65" s="1" customFormat="1">
      <c r="B194" s="29"/>
      <c r="D194" s="145" t="s">
        <v>223</v>
      </c>
      <c r="F194" s="170" t="s">
        <v>158</v>
      </c>
      <c r="H194" s="171">
        <v>1299.6600000000001</v>
      </c>
      <c r="M194" s="29"/>
      <c r="N194" s="169"/>
      <c r="X194" s="53"/>
      <c r="AU194" s="17" t="s">
        <v>86</v>
      </c>
    </row>
    <row r="195" spans="2:65" s="13" customFormat="1">
      <c r="B195" s="150"/>
      <c r="D195" s="145" t="s">
        <v>146</v>
      </c>
      <c r="F195" s="152" t="s">
        <v>1586</v>
      </c>
      <c r="H195" s="153">
        <v>2599.3200000000002</v>
      </c>
      <c r="M195" s="150"/>
      <c r="N195" s="154"/>
      <c r="X195" s="155"/>
      <c r="AT195" s="151" t="s">
        <v>146</v>
      </c>
      <c r="AU195" s="151" t="s">
        <v>86</v>
      </c>
      <c r="AV195" s="13" t="s">
        <v>86</v>
      </c>
      <c r="AW195" s="13" t="s">
        <v>4</v>
      </c>
      <c r="AX195" s="13" t="s">
        <v>84</v>
      </c>
      <c r="AY195" s="151" t="s">
        <v>136</v>
      </c>
    </row>
    <row r="196" spans="2:65" s="11" customFormat="1" ht="25.9" customHeight="1">
      <c r="B196" s="119"/>
      <c r="D196" s="120" t="s">
        <v>75</v>
      </c>
      <c r="E196" s="121" t="s">
        <v>494</v>
      </c>
      <c r="F196" s="121" t="s">
        <v>617</v>
      </c>
      <c r="K196" s="122">
        <f>BK196</f>
        <v>0</v>
      </c>
      <c r="M196" s="119"/>
      <c r="N196" s="123"/>
      <c r="Q196" s="124">
        <f>Q197</f>
        <v>0</v>
      </c>
      <c r="R196" s="124">
        <f>R197</f>
        <v>0</v>
      </c>
      <c r="T196" s="125">
        <f>T197</f>
        <v>0.05</v>
      </c>
      <c r="V196" s="125">
        <f>V197</f>
        <v>0</v>
      </c>
      <c r="X196" s="126">
        <f>X197</f>
        <v>0</v>
      </c>
      <c r="AR196" s="120" t="s">
        <v>168</v>
      </c>
      <c r="AT196" s="127" t="s">
        <v>75</v>
      </c>
      <c r="AU196" s="127" t="s">
        <v>76</v>
      </c>
      <c r="AY196" s="120" t="s">
        <v>136</v>
      </c>
      <c r="BK196" s="128">
        <f>BK197</f>
        <v>0</v>
      </c>
    </row>
    <row r="197" spans="2:65" s="11" customFormat="1" ht="22.9" customHeight="1">
      <c r="B197" s="119"/>
      <c r="D197" s="120" t="s">
        <v>75</v>
      </c>
      <c r="E197" s="129" t="s">
        <v>1587</v>
      </c>
      <c r="F197" s="129" t="s">
        <v>1588</v>
      </c>
      <c r="K197" s="130">
        <f>BK197</f>
        <v>0</v>
      </c>
      <c r="M197" s="119"/>
      <c r="N197" s="123"/>
      <c r="Q197" s="124">
        <f>SUM(Q198:Q200)</f>
        <v>0</v>
      </c>
      <c r="R197" s="124">
        <f>SUM(R198:R200)</f>
        <v>0</v>
      </c>
      <c r="T197" s="125">
        <f>SUM(T198:T200)</f>
        <v>0.05</v>
      </c>
      <c r="V197" s="125">
        <f>SUM(V198:V200)</f>
        <v>0</v>
      </c>
      <c r="X197" s="126">
        <f>SUM(X198:X200)</f>
        <v>0</v>
      </c>
      <c r="AR197" s="120" t="s">
        <v>168</v>
      </c>
      <c r="AT197" s="127" t="s">
        <v>75</v>
      </c>
      <c r="AU197" s="127" t="s">
        <v>84</v>
      </c>
      <c r="AY197" s="120" t="s">
        <v>136</v>
      </c>
      <c r="BK197" s="128">
        <f>SUM(BK198:BK200)</f>
        <v>0</v>
      </c>
    </row>
    <row r="198" spans="2:65" s="1" customFormat="1" ht="24.2" customHeight="1">
      <c r="B198" s="29"/>
      <c r="C198" s="131" t="s">
        <v>349</v>
      </c>
      <c r="D198" s="131" t="s">
        <v>139</v>
      </c>
      <c r="E198" s="132" t="s">
        <v>1589</v>
      </c>
      <c r="F198" s="133" t="s">
        <v>1590</v>
      </c>
      <c r="G198" s="134" t="s">
        <v>1591</v>
      </c>
      <c r="H198" s="135">
        <v>1</v>
      </c>
      <c r="I198" s="136">
        <v>0</v>
      </c>
      <c r="J198" s="136">
        <v>0</v>
      </c>
      <c r="K198" s="136">
        <f>ROUND(P198*H198,2)</f>
        <v>0</v>
      </c>
      <c r="L198" s="133" t="s">
        <v>1</v>
      </c>
      <c r="M198" s="29"/>
      <c r="N198" s="137" t="s">
        <v>1</v>
      </c>
      <c r="O198" s="138" t="s">
        <v>39</v>
      </c>
      <c r="P198" s="139">
        <f>I198+J198</f>
        <v>0</v>
      </c>
      <c r="Q198" s="139">
        <f>ROUND(I198*H198,2)</f>
        <v>0</v>
      </c>
      <c r="R198" s="139">
        <f>ROUND(J198*H198,2)</f>
        <v>0</v>
      </c>
      <c r="S198" s="140">
        <v>0.05</v>
      </c>
      <c r="T198" s="140">
        <f>S198*H198</f>
        <v>0.05</v>
      </c>
      <c r="U198" s="140">
        <v>0</v>
      </c>
      <c r="V198" s="140">
        <f>U198*H198</f>
        <v>0</v>
      </c>
      <c r="W198" s="140">
        <v>0</v>
      </c>
      <c r="X198" s="141">
        <f>W198*H198</f>
        <v>0</v>
      </c>
      <c r="AR198" s="142" t="s">
        <v>623</v>
      </c>
      <c r="AT198" s="142" t="s">
        <v>139</v>
      </c>
      <c r="AU198" s="142" t="s">
        <v>86</v>
      </c>
      <c r="AY198" s="17" t="s">
        <v>136</v>
      </c>
      <c r="BE198" s="143">
        <f>IF(O198="základní",K198,0)</f>
        <v>0</v>
      </c>
      <c r="BF198" s="143">
        <f>IF(O198="snížená",K198,0)</f>
        <v>0</v>
      </c>
      <c r="BG198" s="143">
        <f>IF(O198="zákl. přenesená",K198,0)</f>
        <v>0</v>
      </c>
      <c r="BH198" s="143">
        <f>IF(O198="sníž. přenesená",K198,0)</f>
        <v>0</v>
      </c>
      <c r="BI198" s="143">
        <f>IF(O198="nulová",K198,0)</f>
        <v>0</v>
      </c>
      <c r="BJ198" s="17" t="s">
        <v>84</v>
      </c>
      <c r="BK198" s="143">
        <f>ROUND(P198*H198,2)</f>
        <v>0</v>
      </c>
      <c r="BL198" s="17" t="s">
        <v>623</v>
      </c>
      <c r="BM198" s="142" t="s">
        <v>1592</v>
      </c>
    </row>
    <row r="199" spans="2:65" s="13" customFormat="1">
      <c r="B199" s="150"/>
      <c r="D199" s="145" t="s">
        <v>146</v>
      </c>
      <c r="E199" s="151" t="s">
        <v>1</v>
      </c>
      <c r="F199" s="152" t="s">
        <v>84</v>
      </c>
      <c r="H199" s="153">
        <v>1</v>
      </c>
      <c r="M199" s="150"/>
      <c r="N199" s="154"/>
      <c r="X199" s="155"/>
      <c r="AT199" s="151" t="s">
        <v>146</v>
      </c>
      <c r="AU199" s="151" t="s">
        <v>86</v>
      </c>
      <c r="AV199" s="13" t="s">
        <v>86</v>
      </c>
      <c r="AW199" s="13" t="s">
        <v>5</v>
      </c>
      <c r="AX199" s="13" t="s">
        <v>76</v>
      </c>
      <c r="AY199" s="151" t="s">
        <v>136</v>
      </c>
    </row>
    <row r="200" spans="2:65" s="14" customFormat="1">
      <c r="B200" s="156"/>
      <c r="D200" s="145" t="s">
        <v>146</v>
      </c>
      <c r="E200" s="157" t="s">
        <v>1</v>
      </c>
      <c r="F200" s="158" t="s">
        <v>158</v>
      </c>
      <c r="H200" s="159">
        <v>1</v>
      </c>
      <c r="M200" s="156"/>
      <c r="N200" s="160"/>
      <c r="X200" s="161"/>
      <c r="AT200" s="157" t="s">
        <v>146</v>
      </c>
      <c r="AU200" s="157" t="s">
        <v>86</v>
      </c>
      <c r="AV200" s="14" t="s">
        <v>144</v>
      </c>
      <c r="AW200" s="14" t="s">
        <v>5</v>
      </c>
      <c r="AX200" s="14" t="s">
        <v>84</v>
      </c>
      <c r="AY200" s="157" t="s">
        <v>136</v>
      </c>
    </row>
    <row r="201" spans="2:65" s="11" customFormat="1" ht="25.9" customHeight="1">
      <c r="B201" s="119"/>
      <c r="D201" s="120" t="s">
        <v>75</v>
      </c>
      <c r="E201" s="121" t="s">
        <v>625</v>
      </c>
      <c r="F201" s="121" t="s">
        <v>626</v>
      </c>
      <c r="K201" s="122">
        <f>BK201</f>
        <v>0</v>
      </c>
      <c r="M201" s="119"/>
      <c r="N201" s="123"/>
      <c r="Q201" s="124">
        <f>Q202+Q212+Q216</f>
        <v>0</v>
      </c>
      <c r="R201" s="124">
        <f>R202+R212+R216</f>
        <v>0</v>
      </c>
      <c r="T201" s="125">
        <f>T202+T212+T216</f>
        <v>0</v>
      </c>
      <c r="V201" s="125">
        <f>V202+V212+V216</f>
        <v>0</v>
      </c>
      <c r="X201" s="126">
        <f>X202+X212+X216</f>
        <v>0</v>
      </c>
      <c r="AR201" s="120" t="s">
        <v>185</v>
      </c>
      <c r="AT201" s="127" t="s">
        <v>75</v>
      </c>
      <c r="AU201" s="127" t="s">
        <v>76</v>
      </c>
      <c r="AY201" s="120" t="s">
        <v>136</v>
      </c>
      <c r="BK201" s="128">
        <f>BK202+BK212+BK216</f>
        <v>0</v>
      </c>
    </row>
    <row r="202" spans="2:65" s="11" customFormat="1" ht="22.9" customHeight="1">
      <c r="B202" s="119"/>
      <c r="D202" s="120" t="s">
        <v>75</v>
      </c>
      <c r="E202" s="129" t="s">
        <v>1593</v>
      </c>
      <c r="F202" s="129" t="s">
        <v>1594</v>
      </c>
      <c r="K202" s="130">
        <f>BK202</f>
        <v>0</v>
      </c>
      <c r="M202" s="119"/>
      <c r="N202" s="123"/>
      <c r="Q202" s="124">
        <f>SUM(Q203:Q211)</f>
        <v>0</v>
      </c>
      <c r="R202" s="124">
        <f>SUM(R203:R211)</f>
        <v>0</v>
      </c>
      <c r="T202" s="125">
        <f>SUM(T203:T211)</f>
        <v>0</v>
      </c>
      <c r="V202" s="125">
        <f>SUM(V203:V211)</f>
        <v>0</v>
      </c>
      <c r="X202" s="126">
        <f>SUM(X203:X211)</f>
        <v>0</v>
      </c>
      <c r="AR202" s="120" t="s">
        <v>185</v>
      </c>
      <c r="AT202" s="127" t="s">
        <v>75</v>
      </c>
      <c r="AU202" s="127" t="s">
        <v>84</v>
      </c>
      <c r="AY202" s="120" t="s">
        <v>136</v>
      </c>
      <c r="BK202" s="128">
        <f>SUM(BK203:BK211)</f>
        <v>0</v>
      </c>
    </row>
    <row r="203" spans="2:65" s="1" customFormat="1" ht="66.75" customHeight="1">
      <c r="B203" s="29"/>
      <c r="C203" s="131" t="s">
        <v>332</v>
      </c>
      <c r="D203" s="131" t="s">
        <v>139</v>
      </c>
      <c r="E203" s="132" t="s">
        <v>1595</v>
      </c>
      <c r="F203" s="133" t="s">
        <v>1596</v>
      </c>
      <c r="G203" s="134" t="s">
        <v>352</v>
      </c>
      <c r="H203" s="135">
        <v>1</v>
      </c>
      <c r="I203" s="136">
        <v>0</v>
      </c>
      <c r="J203" s="136">
        <v>0</v>
      </c>
      <c r="K203" s="136">
        <f>ROUND(P203*H203,2)</f>
        <v>0</v>
      </c>
      <c r="L203" s="133" t="s">
        <v>1</v>
      </c>
      <c r="M203" s="29"/>
      <c r="N203" s="137" t="s">
        <v>1</v>
      </c>
      <c r="O203" s="138" t="s">
        <v>39</v>
      </c>
      <c r="P203" s="139">
        <f>I203+J203</f>
        <v>0</v>
      </c>
      <c r="Q203" s="139">
        <f>ROUND(I203*H203,2)</f>
        <v>0</v>
      </c>
      <c r="R203" s="139">
        <f>ROUND(J203*H203,2)</f>
        <v>0</v>
      </c>
      <c r="S203" s="140">
        <v>0</v>
      </c>
      <c r="T203" s="140">
        <f>S203*H203</f>
        <v>0</v>
      </c>
      <c r="U203" s="140">
        <v>0</v>
      </c>
      <c r="V203" s="140">
        <f>U203*H203</f>
        <v>0</v>
      </c>
      <c r="W203" s="140">
        <v>0</v>
      </c>
      <c r="X203" s="141">
        <f>W203*H203</f>
        <v>0</v>
      </c>
      <c r="AR203" s="142" t="s">
        <v>632</v>
      </c>
      <c r="AT203" s="142" t="s">
        <v>139</v>
      </c>
      <c r="AU203" s="142" t="s">
        <v>86</v>
      </c>
      <c r="AY203" s="17" t="s">
        <v>136</v>
      </c>
      <c r="BE203" s="143">
        <f>IF(O203="základní",K203,0)</f>
        <v>0</v>
      </c>
      <c r="BF203" s="143">
        <f>IF(O203="snížená",K203,0)</f>
        <v>0</v>
      </c>
      <c r="BG203" s="143">
        <f>IF(O203="zákl. přenesená",K203,0)</f>
        <v>0</v>
      </c>
      <c r="BH203" s="143">
        <f>IF(O203="sníž. přenesená",K203,0)</f>
        <v>0</v>
      </c>
      <c r="BI203" s="143">
        <f>IF(O203="nulová",K203,0)</f>
        <v>0</v>
      </c>
      <c r="BJ203" s="17" t="s">
        <v>84</v>
      </c>
      <c r="BK203" s="143">
        <f>ROUND(P203*H203,2)</f>
        <v>0</v>
      </c>
      <c r="BL203" s="17" t="s">
        <v>632</v>
      </c>
      <c r="BM203" s="142" t="s">
        <v>1597</v>
      </c>
    </row>
    <row r="204" spans="2:65" s="13" customFormat="1">
      <c r="B204" s="150"/>
      <c r="D204" s="145" t="s">
        <v>146</v>
      </c>
      <c r="E204" s="151" t="s">
        <v>1</v>
      </c>
      <c r="F204" s="152" t="s">
        <v>84</v>
      </c>
      <c r="H204" s="153">
        <v>1</v>
      </c>
      <c r="M204" s="150"/>
      <c r="N204" s="154"/>
      <c r="X204" s="155"/>
      <c r="AT204" s="151" t="s">
        <v>146</v>
      </c>
      <c r="AU204" s="151" t="s">
        <v>86</v>
      </c>
      <c r="AV204" s="13" t="s">
        <v>86</v>
      </c>
      <c r="AW204" s="13" t="s">
        <v>5</v>
      </c>
      <c r="AX204" s="13" t="s">
        <v>76</v>
      </c>
      <c r="AY204" s="151" t="s">
        <v>136</v>
      </c>
    </row>
    <row r="205" spans="2:65" s="14" customFormat="1">
      <c r="B205" s="156"/>
      <c r="D205" s="145" t="s">
        <v>146</v>
      </c>
      <c r="E205" s="157" t="s">
        <v>1</v>
      </c>
      <c r="F205" s="158" t="s">
        <v>158</v>
      </c>
      <c r="H205" s="159">
        <v>1</v>
      </c>
      <c r="M205" s="156"/>
      <c r="N205" s="160"/>
      <c r="X205" s="161"/>
      <c r="AT205" s="157" t="s">
        <v>146</v>
      </c>
      <c r="AU205" s="157" t="s">
        <v>86</v>
      </c>
      <c r="AV205" s="14" t="s">
        <v>144</v>
      </c>
      <c r="AW205" s="14" t="s">
        <v>5</v>
      </c>
      <c r="AX205" s="14" t="s">
        <v>84</v>
      </c>
      <c r="AY205" s="157" t="s">
        <v>136</v>
      </c>
    </row>
    <row r="206" spans="2:65" s="1" customFormat="1" ht="37.9" customHeight="1">
      <c r="B206" s="29"/>
      <c r="C206" s="131" t="s">
        <v>355</v>
      </c>
      <c r="D206" s="131" t="s">
        <v>139</v>
      </c>
      <c r="E206" s="132" t="s">
        <v>1598</v>
      </c>
      <c r="F206" s="133" t="s">
        <v>1599</v>
      </c>
      <c r="G206" s="134" t="s">
        <v>352</v>
      </c>
      <c r="H206" s="135">
        <v>1</v>
      </c>
      <c r="I206" s="136">
        <v>0</v>
      </c>
      <c r="J206" s="136">
        <v>0</v>
      </c>
      <c r="K206" s="136">
        <f>ROUND(P206*H206,2)</f>
        <v>0</v>
      </c>
      <c r="L206" s="133" t="s">
        <v>1</v>
      </c>
      <c r="M206" s="29"/>
      <c r="N206" s="137" t="s">
        <v>1</v>
      </c>
      <c r="O206" s="138" t="s">
        <v>39</v>
      </c>
      <c r="P206" s="139">
        <f>I206+J206</f>
        <v>0</v>
      </c>
      <c r="Q206" s="139">
        <f>ROUND(I206*H206,2)</f>
        <v>0</v>
      </c>
      <c r="R206" s="139">
        <f>ROUND(J206*H206,2)</f>
        <v>0</v>
      </c>
      <c r="S206" s="140">
        <v>0</v>
      </c>
      <c r="T206" s="140">
        <f>S206*H206</f>
        <v>0</v>
      </c>
      <c r="U206" s="140">
        <v>0</v>
      </c>
      <c r="V206" s="140">
        <f>U206*H206</f>
        <v>0</v>
      </c>
      <c r="W206" s="140">
        <v>0</v>
      </c>
      <c r="X206" s="141">
        <f>W206*H206</f>
        <v>0</v>
      </c>
      <c r="AR206" s="142" t="s">
        <v>632</v>
      </c>
      <c r="AT206" s="142" t="s">
        <v>139</v>
      </c>
      <c r="AU206" s="142" t="s">
        <v>86</v>
      </c>
      <c r="AY206" s="17" t="s">
        <v>136</v>
      </c>
      <c r="BE206" s="143">
        <f>IF(O206="základní",K206,0)</f>
        <v>0</v>
      </c>
      <c r="BF206" s="143">
        <f>IF(O206="snížená",K206,0)</f>
        <v>0</v>
      </c>
      <c r="BG206" s="143">
        <f>IF(O206="zákl. přenesená",K206,0)</f>
        <v>0</v>
      </c>
      <c r="BH206" s="143">
        <f>IF(O206="sníž. přenesená",K206,0)</f>
        <v>0</v>
      </c>
      <c r="BI206" s="143">
        <f>IF(O206="nulová",K206,0)</f>
        <v>0</v>
      </c>
      <c r="BJ206" s="17" t="s">
        <v>84</v>
      </c>
      <c r="BK206" s="143">
        <f>ROUND(P206*H206,2)</f>
        <v>0</v>
      </c>
      <c r="BL206" s="17" t="s">
        <v>632</v>
      </c>
      <c r="BM206" s="142" t="s">
        <v>1600</v>
      </c>
    </row>
    <row r="207" spans="2:65" s="13" customFormat="1">
      <c r="B207" s="150"/>
      <c r="D207" s="145" t="s">
        <v>146</v>
      </c>
      <c r="E207" s="151" t="s">
        <v>1</v>
      </c>
      <c r="F207" s="152" t="s">
        <v>84</v>
      </c>
      <c r="H207" s="153">
        <v>1</v>
      </c>
      <c r="M207" s="150"/>
      <c r="N207" s="154"/>
      <c r="X207" s="155"/>
      <c r="AT207" s="151" t="s">
        <v>146</v>
      </c>
      <c r="AU207" s="151" t="s">
        <v>86</v>
      </c>
      <c r="AV207" s="13" t="s">
        <v>86</v>
      </c>
      <c r="AW207" s="13" t="s">
        <v>5</v>
      </c>
      <c r="AX207" s="13" t="s">
        <v>76</v>
      </c>
      <c r="AY207" s="151" t="s">
        <v>136</v>
      </c>
    </row>
    <row r="208" spans="2:65" s="14" customFormat="1">
      <c r="B208" s="156"/>
      <c r="D208" s="145" t="s">
        <v>146</v>
      </c>
      <c r="E208" s="157" t="s">
        <v>1</v>
      </c>
      <c r="F208" s="158" t="s">
        <v>158</v>
      </c>
      <c r="H208" s="159">
        <v>1</v>
      </c>
      <c r="M208" s="156"/>
      <c r="N208" s="160"/>
      <c r="X208" s="161"/>
      <c r="AT208" s="157" t="s">
        <v>146</v>
      </c>
      <c r="AU208" s="157" t="s">
        <v>86</v>
      </c>
      <c r="AV208" s="14" t="s">
        <v>144</v>
      </c>
      <c r="AW208" s="14" t="s">
        <v>5</v>
      </c>
      <c r="AX208" s="14" t="s">
        <v>84</v>
      </c>
      <c r="AY208" s="157" t="s">
        <v>136</v>
      </c>
    </row>
    <row r="209" spans="2:65" s="1" customFormat="1" ht="33" customHeight="1">
      <c r="B209" s="29"/>
      <c r="C209" s="131" t="s">
        <v>358</v>
      </c>
      <c r="D209" s="131" t="s">
        <v>139</v>
      </c>
      <c r="E209" s="132" t="s">
        <v>1601</v>
      </c>
      <c r="F209" s="133" t="s">
        <v>1602</v>
      </c>
      <c r="G209" s="134" t="s">
        <v>286</v>
      </c>
      <c r="H209" s="135">
        <v>185</v>
      </c>
      <c r="I209" s="136">
        <v>0</v>
      </c>
      <c r="J209" s="136">
        <v>0</v>
      </c>
      <c r="K209" s="136">
        <f>ROUND(P209*H209,2)</f>
        <v>0</v>
      </c>
      <c r="L209" s="133" t="s">
        <v>1</v>
      </c>
      <c r="M209" s="29"/>
      <c r="N209" s="137" t="s">
        <v>1</v>
      </c>
      <c r="O209" s="138" t="s">
        <v>39</v>
      </c>
      <c r="P209" s="139">
        <f>I209+J209</f>
        <v>0</v>
      </c>
      <c r="Q209" s="139">
        <f>ROUND(I209*H209,2)</f>
        <v>0</v>
      </c>
      <c r="R209" s="139">
        <f>ROUND(J209*H209,2)</f>
        <v>0</v>
      </c>
      <c r="S209" s="140">
        <v>0</v>
      </c>
      <c r="T209" s="140">
        <f>S209*H209</f>
        <v>0</v>
      </c>
      <c r="U209" s="140">
        <v>0</v>
      </c>
      <c r="V209" s="140">
        <f>U209*H209</f>
        <v>0</v>
      </c>
      <c r="W209" s="140">
        <v>0</v>
      </c>
      <c r="X209" s="141">
        <f>W209*H209</f>
        <v>0</v>
      </c>
      <c r="AR209" s="142" t="s">
        <v>632</v>
      </c>
      <c r="AT209" s="142" t="s">
        <v>139</v>
      </c>
      <c r="AU209" s="142" t="s">
        <v>86</v>
      </c>
      <c r="AY209" s="17" t="s">
        <v>136</v>
      </c>
      <c r="BE209" s="143">
        <f>IF(O209="základní",K209,0)</f>
        <v>0</v>
      </c>
      <c r="BF209" s="143">
        <f>IF(O209="snížená",K209,0)</f>
        <v>0</v>
      </c>
      <c r="BG209" s="143">
        <f>IF(O209="zákl. přenesená",K209,0)</f>
        <v>0</v>
      </c>
      <c r="BH209" s="143">
        <f>IF(O209="sníž. přenesená",K209,0)</f>
        <v>0</v>
      </c>
      <c r="BI209" s="143">
        <f>IF(O209="nulová",K209,0)</f>
        <v>0</v>
      </c>
      <c r="BJ209" s="17" t="s">
        <v>84</v>
      </c>
      <c r="BK209" s="143">
        <f>ROUND(P209*H209,2)</f>
        <v>0</v>
      </c>
      <c r="BL209" s="17" t="s">
        <v>632</v>
      </c>
      <c r="BM209" s="142" t="s">
        <v>1603</v>
      </c>
    </row>
    <row r="210" spans="2:65" s="13" customFormat="1">
      <c r="B210" s="150"/>
      <c r="D210" s="145" t="s">
        <v>146</v>
      </c>
      <c r="E210" s="151" t="s">
        <v>1</v>
      </c>
      <c r="F210" s="152" t="s">
        <v>1604</v>
      </c>
      <c r="H210" s="153">
        <v>185</v>
      </c>
      <c r="M210" s="150"/>
      <c r="N210" s="154"/>
      <c r="X210" s="155"/>
      <c r="AT210" s="151" t="s">
        <v>146</v>
      </c>
      <c r="AU210" s="151" t="s">
        <v>86</v>
      </c>
      <c r="AV210" s="13" t="s">
        <v>86</v>
      </c>
      <c r="AW210" s="13" t="s">
        <v>5</v>
      </c>
      <c r="AX210" s="13" t="s">
        <v>76</v>
      </c>
      <c r="AY210" s="151" t="s">
        <v>136</v>
      </c>
    </row>
    <row r="211" spans="2:65" s="14" customFormat="1">
      <c r="B211" s="156"/>
      <c r="D211" s="145" t="s">
        <v>146</v>
      </c>
      <c r="E211" s="157" t="s">
        <v>1</v>
      </c>
      <c r="F211" s="158" t="s">
        <v>158</v>
      </c>
      <c r="H211" s="159">
        <v>185</v>
      </c>
      <c r="M211" s="156"/>
      <c r="N211" s="160"/>
      <c r="X211" s="161"/>
      <c r="AT211" s="157" t="s">
        <v>146</v>
      </c>
      <c r="AU211" s="157" t="s">
        <v>86</v>
      </c>
      <c r="AV211" s="14" t="s">
        <v>144</v>
      </c>
      <c r="AW211" s="14" t="s">
        <v>5</v>
      </c>
      <c r="AX211" s="14" t="s">
        <v>84</v>
      </c>
      <c r="AY211" s="157" t="s">
        <v>136</v>
      </c>
    </row>
    <row r="212" spans="2:65" s="11" customFormat="1" ht="22.9" customHeight="1">
      <c r="B212" s="119"/>
      <c r="D212" s="120" t="s">
        <v>75</v>
      </c>
      <c r="E212" s="129" t="s">
        <v>1605</v>
      </c>
      <c r="F212" s="129" t="s">
        <v>1606</v>
      </c>
      <c r="K212" s="130">
        <f>BK212</f>
        <v>0</v>
      </c>
      <c r="M212" s="119"/>
      <c r="N212" s="123"/>
      <c r="Q212" s="124">
        <f>SUM(Q213:Q215)</f>
        <v>0</v>
      </c>
      <c r="R212" s="124">
        <f>SUM(R213:R215)</f>
        <v>0</v>
      </c>
      <c r="T212" s="125">
        <f>SUM(T213:T215)</f>
        <v>0</v>
      </c>
      <c r="V212" s="125">
        <f>SUM(V213:V215)</f>
        <v>0</v>
      </c>
      <c r="X212" s="126">
        <f>SUM(X213:X215)</f>
        <v>0</v>
      </c>
      <c r="AR212" s="120" t="s">
        <v>185</v>
      </c>
      <c r="AT212" s="127" t="s">
        <v>75</v>
      </c>
      <c r="AU212" s="127" t="s">
        <v>84</v>
      </c>
      <c r="AY212" s="120" t="s">
        <v>136</v>
      </c>
      <c r="BK212" s="128">
        <f>SUM(BK213:BK215)</f>
        <v>0</v>
      </c>
    </row>
    <row r="213" spans="2:65" s="1" customFormat="1" ht="37.9" customHeight="1">
      <c r="B213" s="29"/>
      <c r="C213" s="131" t="s">
        <v>363</v>
      </c>
      <c r="D213" s="131" t="s">
        <v>139</v>
      </c>
      <c r="E213" s="132" t="s">
        <v>1607</v>
      </c>
      <c r="F213" s="133" t="s">
        <v>1608</v>
      </c>
      <c r="G213" s="134" t="s">
        <v>352</v>
      </c>
      <c r="H213" s="135">
        <v>1</v>
      </c>
      <c r="I213" s="136">
        <v>0</v>
      </c>
      <c r="J213" s="136">
        <v>0</v>
      </c>
      <c r="K213" s="136">
        <f>ROUND(P213*H213,2)</f>
        <v>0</v>
      </c>
      <c r="L213" s="133" t="s">
        <v>1</v>
      </c>
      <c r="M213" s="29"/>
      <c r="N213" s="137" t="s">
        <v>1</v>
      </c>
      <c r="O213" s="138" t="s">
        <v>39</v>
      </c>
      <c r="P213" s="139">
        <f>I213+J213</f>
        <v>0</v>
      </c>
      <c r="Q213" s="139">
        <f>ROUND(I213*H213,2)</f>
        <v>0</v>
      </c>
      <c r="R213" s="139">
        <f>ROUND(J213*H213,2)</f>
        <v>0</v>
      </c>
      <c r="S213" s="140">
        <v>0</v>
      </c>
      <c r="T213" s="140">
        <f>S213*H213</f>
        <v>0</v>
      </c>
      <c r="U213" s="140">
        <v>0</v>
      </c>
      <c r="V213" s="140">
        <f>U213*H213</f>
        <v>0</v>
      </c>
      <c r="W213" s="140">
        <v>0</v>
      </c>
      <c r="X213" s="141">
        <f>W213*H213</f>
        <v>0</v>
      </c>
      <c r="AR213" s="142" t="s">
        <v>632</v>
      </c>
      <c r="AT213" s="142" t="s">
        <v>139</v>
      </c>
      <c r="AU213" s="142" t="s">
        <v>86</v>
      </c>
      <c r="AY213" s="17" t="s">
        <v>136</v>
      </c>
      <c r="BE213" s="143">
        <f>IF(O213="základní",K213,0)</f>
        <v>0</v>
      </c>
      <c r="BF213" s="143">
        <f>IF(O213="snížená",K213,0)</f>
        <v>0</v>
      </c>
      <c r="BG213" s="143">
        <f>IF(O213="zákl. přenesená",K213,0)</f>
        <v>0</v>
      </c>
      <c r="BH213" s="143">
        <f>IF(O213="sníž. přenesená",K213,0)</f>
        <v>0</v>
      </c>
      <c r="BI213" s="143">
        <f>IF(O213="nulová",K213,0)</f>
        <v>0</v>
      </c>
      <c r="BJ213" s="17" t="s">
        <v>84</v>
      </c>
      <c r="BK213" s="143">
        <f>ROUND(P213*H213,2)</f>
        <v>0</v>
      </c>
      <c r="BL213" s="17" t="s">
        <v>632</v>
      </c>
      <c r="BM213" s="142" t="s">
        <v>1609</v>
      </c>
    </row>
    <row r="214" spans="2:65" s="13" customFormat="1">
      <c r="B214" s="150"/>
      <c r="D214" s="145" t="s">
        <v>146</v>
      </c>
      <c r="E214" s="151" t="s">
        <v>1</v>
      </c>
      <c r="F214" s="152" t="s">
        <v>84</v>
      </c>
      <c r="H214" s="153">
        <v>1</v>
      </c>
      <c r="M214" s="150"/>
      <c r="N214" s="154"/>
      <c r="X214" s="155"/>
      <c r="AT214" s="151" t="s">
        <v>146</v>
      </c>
      <c r="AU214" s="151" t="s">
        <v>86</v>
      </c>
      <c r="AV214" s="13" t="s">
        <v>86</v>
      </c>
      <c r="AW214" s="13" t="s">
        <v>5</v>
      </c>
      <c r="AX214" s="13" t="s">
        <v>76</v>
      </c>
      <c r="AY214" s="151" t="s">
        <v>136</v>
      </c>
    </row>
    <row r="215" spans="2:65" s="14" customFormat="1">
      <c r="B215" s="156"/>
      <c r="D215" s="145" t="s">
        <v>146</v>
      </c>
      <c r="E215" s="157" t="s">
        <v>1</v>
      </c>
      <c r="F215" s="158" t="s">
        <v>158</v>
      </c>
      <c r="H215" s="159">
        <v>1</v>
      </c>
      <c r="M215" s="156"/>
      <c r="N215" s="160"/>
      <c r="X215" s="161"/>
      <c r="AT215" s="157" t="s">
        <v>146</v>
      </c>
      <c r="AU215" s="157" t="s">
        <v>86</v>
      </c>
      <c r="AV215" s="14" t="s">
        <v>144</v>
      </c>
      <c r="AW215" s="14" t="s">
        <v>5</v>
      </c>
      <c r="AX215" s="14" t="s">
        <v>84</v>
      </c>
      <c r="AY215" s="157" t="s">
        <v>136</v>
      </c>
    </row>
    <row r="216" spans="2:65" s="11" customFormat="1" ht="22.9" customHeight="1">
      <c r="B216" s="119"/>
      <c r="D216" s="120" t="s">
        <v>75</v>
      </c>
      <c r="E216" s="129" t="s">
        <v>1610</v>
      </c>
      <c r="F216" s="129" t="s">
        <v>1611</v>
      </c>
      <c r="K216" s="130">
        <f>BK216</f>
        <v>0</v>
      </c>
      <c r="M216" s="119"/>
      <c r="N216" s="123"/>
      <c r="Q216" s="124">
        <f>SUM(Q217:Q219)</f>
        <v>0</v>
      </c>
      <c r="R216" s="124">
        <f>SUM(R217:R219)</f>
        <v>0</v>
      </c>
      <c r="T216" s="125">
        <f>SUM(T217:T219)</f>
        <v>0</v>
      </c>
      <c r="V216" s="125">
        <f>SUM(V217:V219)</f>
        <v>0</v>
      </c>
      <c r="X216" s="126">
        <f>SUM(X217:X219)</f>
        <v>0</v>
      </c>
      <c r="AR216" s="120" t="s">
        <v>185</v>
      </c>
      <c r="AT216" s="127" t="s">
        <v>75</v>
      </c>
      <c r="AU216" s="127" t="s">
        <v>84</v>
      </c>
      <c r="AY216" s="120" t="s">
        <v>136</v>
      </c>
      <c r="BK216" s="128">
        <f>SUM(BK217:BK219)</f>
        <v>0</v>
      </c>
    </row>
    <row r="217" spans="2:65" s="1" customFormat="1" ht="24.2" customHeight="1">
      <c r="B217" s="29"/>
      <c r="C217" s="131" t="s">
        <v>367</v>
      </c>
      <c r="D217" s="131" t="s">
        <v>139</v>
      </c>
      <c r="E217" s="132" t="s">
        <v>1612</v>
      </c>
      <c r="F217" s="133" t="s">
        <v>1613</v>
      </c>
      <c r="G217" s="134" t="s">
        <v>352</v>
      </c>
      <c r="H217" s="135">
        <v>1</v>
      </c>
      <c r="I217" s="136">
        <v>0</v>
      </c>
      <c r="J217" s="136">
        <v>0</v>
      </c>
      <c r="K217" s="136">
        <f>ROUND(P217*H217,2)</f>
        <v>0</v>
      </c>
      <c r="L217" s="133" t="s">
        <v>1</v>
      </c>
      <c r="M217" s="29"/>
      <c r="N217" s="137" t="s">
        <v>1</v>
      </c>
      <c r="O217" s="138" t="s">
        <v>39</v>
      </c>
      <c r="P217" s="139">
        <f>I217+J217</f>
        <v>0</v>
      </c>
      <c r="Q217" s="139">
        <f>ROUND(I217*H217,2)</f>
        <v>0</v>
      </c>
      <c r="R217" s="139">
        <f>ROUND(J217*H217,2)</f>
        <v>0</v>
      </c>
      <c r="S217" s="140">
        <v>0</v>
      </c>
      <c r="T217" s="140">
        <f>S217*H217</f>
        <v>0</v>
      </c>
      <c r="U217" s="140">
        <v>0</v>
      </c>
      <c r="V217" s="140">
        <f>U217*H217</f>
        <v>0</v>
      </c>
      <c r="W217" s="140">
        <v>0</v>
      </c>
      <c r="X217" s="141">
        <f>W217*H217</f>
        <v>0</v>
      </c>
      <c r="AR217" s="142" t="s">
        <v>632</v>
      </c>
      <c r="AT217" s="142" t="s">
        <v>139</v>
      </c>
      <c r="AU217" s="142" t="s">
        <v>86</v>
      </c>
      <c r="AY217" s="17" t="s">
        <v>136</v>
      </c>
      <c r="BE217" s="143">
        <f>IF(O217="základní",K217,0)</f>
        <v>0</v>
      </c>
      <c r="BF217" s="143">
        <f>IF(O217="snížená",K217,0)</f>
        <v>0</v>
      </c>
      <c r="BG217" s="143">
        <f>IF(O217="zákl. přenesená",K217,0)</f>
        <v>0</v>
      </c>
      <c r="BH217" s="143">
        <f>IF(O217="sníž. přenesená",K217,0)</f>
        <v>0</v>
      </c>
      <c r="BI217" s="143">
        <f>IF(O217="nulová",K217,0)</f>
        <v>0</v>
      </c>
      <c r="BJ217" s="17" t="s">
        <v>84</v>
      </c>
      <c r="BK217" s="143">
        <f>ROUND(P217*H217,2)</f>
        <v>0</v>
      </c>
      <c r="BL217" s="17" t="s">
        <v>632</v>
      </c>
      <c r="BM217" s="142" t="s">
        <v>1614</v>
      </c>
    </row>
    <row r="218" spans="2:65" s="13" customFormat="1">
      <c r="B218" s="150"/>
      <c r="D218" s="145" t="s">
        <v>146</v>
      </c>
      <c r="E218" s="151" t="s">
        <v>1</v>
      </c>
      <c r="F218" s="152" t="s">
        <v>84</v>
      </c>
      <c r="H218" s="153">
        <v>1</v>
      </c>
      <c r="M218" s="150"/>
      <c r="N218" s="154"/>
      <c r="X218" s="155"/>
      <c r="AT218" s="151" t="s">
        <v>146</v>
      </c>
      <c r="AU218" s="151" t="s">
        <v>86</v>
      </c>
      <c r="AV218" s="13" t="s">
        <v>86</v>
      </c>
      <c r="AW218" s="13" t="s">
        <v>5</v>
      </c>
      <c r="AX218" s="13" t="s">
        <v>76</v>
      </c>
      <c r="AY218" s="151" t="s">
        <v>136</v>
      </c>
    </row>
    <row r="219" spans="2:65" s="14" customFormat="1">
      <c r="B219" s="156"/>
      <c r="D219" s="145" t="s">
        <v>146</v>
      </c>
      <c r="E219" s="157" t="s">
        <v>1</v>
      </c>
      <c r="F219" s="158" t="s">
        <v>158</v>
      </c>
      <c r="H219" s="159">
        <v>1</v>
      </c>
      <c r="M219" s="156"/>
      <c r="N219" s="178"/>
      <c r="O219" s="179"/>
      <c r="P219" s="179"/>
      <c r="Q219" s="179"/>
      <c r="R219" s="179"/>
      <c r="S219" s="179"/>
      <c r="T219" s="179"/>
      <c r="U219" s="179"/>
      <c r="V219" s="179"/>
      <c r="W219" s="179"/>
      <c r="X219" s="180"/>
      <c r="AT219" s="157" t="s">
        <v>146</v>
      </c>
      <c r="AU219" s="157" t="s">
        <v>86</v>
      </c>
      <c r="AV219" s="14" t="s">
        <v>144</v>
      </c>
      <c r="AW219" s="14" t="s">
        <v>5</v>
      </c>
      <c r="AX219" s="14" t="s">
        <v>84</v>
      </c>
      <c r="AY219" s="157" t="s">
        <v>136</v>
      </c>
    </row>
    <row r="220" spans="2:65" s="1" customFormat="1" ht="6.95" customHeight="1">
      <c r="B220" s="41"/>
      <c r="C220" s="42"/>
      <c r="D220" s="42"/>
      <c r="E220" s="42"/>
      <c r="F220" s="42"/>
      <c r="G220" s="42"/>
      <c r="H220" s="42"/>
      <c r="I220" s="42"/>
      <c r="J220" s="42"/>
      <c r="K220" s="42"/>
      <c r="L220" s="42"/>
      <c r="M220" s="29"/>
    </row>
  </sheetData>
  <sheetProtection formatColumns="0" formatRows="0" autoFilter="0"/>
  <autoFilter ref="C124:L219"/>
  <mergeCells count="9">
    <mergeCell ref="E87:H87"/>
    <mergeCell ref="E115:H115"/>
    <mergeCell ref="E117:H117"/>
    <mergeCell ref="M2:Z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sheetPr>
    <pageSetUpPr fitToPage="1"/>
  </sheetPr>
  <dimension ref="B1:H645"/>
  <sheetViews>
    <sheetView showGridLines="0" topLeftCell="A184" workbookViewId="0">
      <selection activeCell="L203" sqref="L203"/>
    </sheetView>
  </sheetViews>
  <sheetFormatPr defaultRowHeight="11.25"/>
  <cols>
    <col min="1" max="1" width="8.33203125" customWidth="1"/>
    <col min="2" max="2" width="1.6640625" customWidth="1"/>
    <col min="3" max="3" width="25" customWidth="1"/>
    <col min="4" max="4" width="75.83203125" customWidth="1"/>
    <col min="5" max="5" width="13.33203125" customWidth="1"/>
    <col min="6" max="6" width="20" customWidth="1"/>
    <col min="7" max="7" width="1.6640625" customWidth="1"/>
    <col min="8" max="8" width="8.33203125" customWidth="1"/>
  </cols>
  <sheetData>
    <row r="1" spans="2:8" ht="11.25" customHeight="1"/>
    <row r="2" spans="2:8" ht="36.950000000000003" customHeight="1"/>
    <row r="3" spans="2:8" ht="6.95" customHeight="1">
      <c r="B3" s="18"/>
      <c r="C3" s="19"/>
      <c r="D3" s="19"/>
      <c r="E3" s="19"/>
      <c r="F3" s="19"/>
      <c r="G3" s="19"/>
      <c r="H3" s="20"/>
    </row>
    <row r="4" spans="2:8" ht="24.95" customHeight="1">
      <c r="B4" s="20"/>
      <c r="C4" s="21" t="s">
        <v>1615</v>
      </c>
      <c r="H4" s="20"/>
    </row>
    <row r="5" spans="2:8" ht="12" customHeight="1">
      <c r="B5" s="20"/>
      <c r="C5" s="23" t="s">
        <v>13</v>
      </c>
      <c r="D5" s="322" t="s">
        <v>14</v>
      </c>
      <c r="E5" s="320"/>
      <c r="F5" s="320"/>
      <c r="H5" s="20"/>
    </row>
    <row r="6" spans="2:8" ht="36.950000000000003" customHeight="1">
      <c r="B6" s="20"/>
      <c r="C6" s="25" t="s">
        <v>15</v>
      </c>
      <c r="D6" s="321" t="s">
        <v>16</v>
      </c>
      <c r="E6" s="320"/>
      <c r="F6" s="320"/>
      <c r="H6" s="20"/>
    </row>
    <row r="7" spans="2:8" ht="16.5" customHeight="1">
      <c r="B7" s="20"/>
      <c r="C7" s="26" t="s">
        <v>21</v>
      </c>
      <c r="D7" s="49" t="str">
        <f>'Rekapitulace stavby'!AN8</f>
        <v>16. 9. 2025</v>
      </c>
      <c r="H7" s="20"/>
    </row>
    <row r="8" spans="2:8" s="1" customFormat="1" ht="10.9" customHeight="1">
      <c r="B8" s="29"/>
      <c r="H8" s="29"/>
    </row>
    <row r="9" spans="2:8" s="10" customFormat="1" ht="29.25" customHeight="1">
      <c r="B9" s="110"/>
      <c r="C9" s="111" t="s">
        <v>55</v>
      </c>
      <c r="D9" s="112" t="s">
        <v>56</v>
      </c>
      <c r="E9" s="112" t="s">
        <v>119</v>
      </c>
      <c r="F9" s="113" t="s">
        <v>1616</v>
      </c>
      <c r="H9" s="110"/>
    </row>
    <row r="10" spans="2:8" s="1" customFormat="1" ht="26.45" customHeight="1">
      <c r="B10" s="29"/>
      <c r="C10" s="191" t="s">
        <v>87</v>
      </c>
      <c r="D10" s="191" t="s">
        <v>88</v>
      </c>
      <c r="H10" s="29"/>
    </row>
    <row r="11" spans="2:8" s="1" customFormat="1" ht="16.899999999999999" customHeight="1">
      <c r="B11" s="29"/>
      <c r="C11" s="192" t="s">
        <v>198</v>
      </c>
      <c r="D11" s="193" t="s">
        <v>199</v>
      </c>
      <c r="E11" s="194" t="s">
        <v>142</v>
      </c>
      <c r="F11" s="195">
        <v>282.774</v>
      </c>
      <c r="H11" s="29"/>
    </row>
    <row r="12" spans="2:8" s="1" customFormat="1" ht="16.899999999999999" customHeight="1">
      <c r="B12" s="29"/>
      <c r="C12" s="196" t="s">
        <v>1</v>
      </c>
      <c r="D12" s="196" t="s">
        <v>225</v>
      </c>
      <c r="E12" s="17" t="s">
        <v>1</v>
      </c>
      <c r="F12" s="197">
        <v>0</v>
      </c>
      <c r="H12" s="29"/>
    </row>
    <row r="13" spans="2:8" s="1" customFormat="1" ht="16.899999999999999" customHeight="1">
      <c r="B13" s="29"/>
      <c r="C13" s="196" t="s">
        <v>1</v>
      </c>
      <c r="D13" s="196" t="s">
        <v>147</v>
      </c>
      <c r="E13" s="17" t="s">
        <v>1</v>
      </c>
      <c r="F13" s="197">
        <v>0</v>
      </c>
      <c r="H13" s="29"/>
    </row>
    <row r="14" spans="2:8" s="1" customFormat="1" ht="16.899999999999999" customHeight="1">
      <c r="B14" s="29"/>
      <c r="C14" s="196" t="s">
        <v>1</v>
      </c>
      <c r="D14" s="196" t="s">
        <v>226</v>
      </c>
      <c r="E14" s="17" t="s">
        <v>1</v>
      </c>
      <c r="F14" s="197">
        <v>0</v>
      </c>
      <c r="H14" s="29"/>
    </row>
    <row r="15" spans="2:8" s="1" customFormat="1" ht="16.899999999999999" customHeight="1">
      <c r="B15" s="29"/>
      <c r="C15" s="196" t="s">
        <v>1</v>
      </c>
      <c r="D15" s="196" t="s">
        <v>227</v>
      </c>
      <c r="E15" s="17" t="s">
        <v>1</v>
      </c>
      <c r="F15" s="197">
        <v>43.938000000000002</v>
      </c>
      <c r="H15" s="29"/>
    </row>
    <row r="16" spans="2:8" s="1" customFormat="1" ht="16.899999999999999" customHeight="1">
      <c r="B16" s="29"/>
      <c r="C16" s="196" t="s">
        <v>1</v>
      </c>
      <c r="D16" s="196" t="s">
        <v>150</v>
      </c>
      <c r="E16" s="17" t="s">
        <v>1</v>
      </c>
      <c r="F16" s="197">
        <v>0</v>
      </c>
      <c r="H16" s="29"/>
    </row>
    <row r="17" spans="2:8" s="1" customFormat="1" ht="16.899999999999999" customHeight="1">
      <c r="B17" s="29"/>
      <c r="C17" s="196" t="s">
        <v>1</v>
      </c>
      <c r="D17" s="196" t="s">
        <v>226</v>
      </c>
      <c r="E17" s="17" t="s">
        <v>1</v>
      </c>
      <c r="F17" s="197">
        <v>0</v>
      </c>
      <c r="H17" s="29"/>
    </row>
    <row r="18" spans="2:8" s="1" customFormat="1" ht="16.899999999999999" customHeight="1">
      <c r="B18" s="29"/>
      <c r="C18" s="196" t="s">
        <v>1</v>
      </c>
      <c r="D18" s="196" t="s">
        <v>228</v>
      </c>
      <c r="E18" s="17" t="s">
        <v>1</v>
      </c>
      <c r="F18" s="197">
        <v>77.707999999999998</v>
      </c>
      <c r="H18" s="29"/>
    </row>
    <row r="19" spans="2:8" s="1" customFormat="1" ht="16.899999999999999" customHeight="1">
      <c r="B19" s="29"/>
      <c r="C19" s="196" t="s">
        <v>1</v>
      </c>
      <c r="D19" s="196" t="s">
        <v>152</v>
      </c>
      <c r="E19" s="17" t="s">
        <v>1</v>
      </c>
      <c r="F19" s="197">
        <v>0</v>
      </c>
      <c r="H19" s="29"/>
    </row>
    <row r="20" spans="2:8" s="1" customFormat="1" ht="16.899999999999999" customHeight="1">
      <c r="B20" s="29"/>
      <c r="C20" s="196" t="s">
        <v>1</v>
      </c>
      <c r="D20" s="196" t="s">
        <v>226</v>
      </c>
      <c r="E20" s="17" t="s">
        <v>1</v>
      </c>
      <c r="F20" s="197">
        <v>0</v>
      </c>
      <c r="H20" s="29"/>
    </row>
    <row r="21" spans="2:8" s="1" customFormat="1" ht="16.899999999999999" customHeight="1">
      <c r="B21" s="29"/>
      <c r="C21" s="196" t="s">
        <v>1</v>
      </c>
      <c r="D21" s="196" t="s">
        <v>229</v>
      </c>
      <c r="E21" s="17" t="s">
        <v>1</v>
      </c>
      <c r="F21" s="197">
        <v>92.727999999999994</v>
      </c>
      <c r="H21" s="29"/>
    </row>
    <row r="22" spans="2:8" s="1" customFormat="1" ht="16.899999999999999" customHeight="1">
      <c r="B22" s="29"/>
      <c r="C22" s="196" t="s">
        <v>1</v>
      </c>
      <c r="D22" s="196" t="s">
        <v>154</v>
      </c>
      <c r="E22" s="17" t="s">
        <v>1</v>
      </c>
      <c r="F22" s="197">
        <v>0</v>
      </c>
      <c r="H22" s="29"/>
    </row>
    <row r="23" spans="2:8" s="1" customFormat="1" ht="16.899999999999999" customHeight="1">
      <c r="B23" s="29"/>
      <c r="C23" s="196" t="s">
        <v>1</v>
      </c>
      <c r="D23" s="196" t="s">
        <v>226</v>
      </c>
      <c r="E23" s="17" t="s">
        <v>1</v>
      </c>
      <c r="F23" s="197">
        <v>0</v>
      </c>
      <c r="H23" s="29"/>
    </row>
    <row r="24" spans="2:8" s="1" customFormat="1" ht="16.899999999999999" customHeight="1">
      <c r="B24" s="29"/>
      <c r="C24" s="196" t="s">
        <v>1</v>
      </c>
      <c r="D24" s="196" t="s">
        <v>230</v>
      </c>
      <c r="E24" s="17" t="s">
        <v>1</v>
      </c>
      <c r="F24" s="197">
        <v>68.400000000000006</v>
      </c>
      <c r="H24" s="29"/>
    </row>
    <row r="25" spans="2:8" s="1" customFormat="1" ht="16.899999999999999" customHeight="1">
      <c r="B25" s="29"/>
      <c r="C25" s="196" t="s">
        <v>198</v>
      </c>
      <c r="D25" s="196" t="s">
        <v>158</v>
      </c>
      <c r="E25" s="17" t="s">
        <v>1</v>
      </c>
      <c r="F25" s="197">
        <v>282.774</v>
      </c>
      <c r="H25" s="29"/>
    </row>
    <row r="26" spans="2:8" s="1" customFormat="1" ht="16.899999999999999" customHeight="1">
      <c r="B26" s="29"/>
      <c r="C26" s="198" t="s">
        <v>1617</v>
      </c>
      <c r="H26" s="29"/>
    </row>
    <row r="27" spans="2:8" s="1" customFormat="1" ht="16.899999999999999" customHeight="1">
      <c r="B27" s="29"/>
      <c r="C27" s="196" t="s">
        <v>272</v>
      </c>
      <c r="D27" s="196" t="s">
        <v>273</v>
      </c>
      <c r="E27" s="17" t="s">
        <v>142</v>
      </c>
      <c r="F27" s="197">
        <v>282.774</v>
      </c>
      <c r="H27" s="29"/>
    </row>
    <row r="28" spans="2:8" s="1" customFormat="1" ht="16.899999999999999" customHeight="1">
      <c r="B28" s="29"/>
      <c r="C28" s="196" t="s">
        <v>217</v>
      </c>
      <c r="D28" s="196" t="s">
        <v>218</v>
      </c>
      <c r="E28" s="17" t="s">
        <v>142</v>
      </c>
      <c r="F28" s="197">
        <v>1467.021</v>
      </c>
      <c r="H28" s="29"/>
    </row>
    <row r="29" spans="2:8" s="1" customFormat="1" ht="33.75">
      <c r="B29" s="29"/>
      <c r="C29" s="196" t="s">
        <v>341</v>
      </c>
      <c r="D29" s="196" t="s">
        <v>342</v>
      </c>
      <c r="E29" s="17" t="s">
        <v>142</v>
      </c>
      <c r="F29" s="197">
        <v>1361.0260000000001</v>
      </c>
      <c r="H29" s="29"/>
    </row>
    <row r="30" spans="2:8" s="1" customFormat="1" ht="16.899999999999999" customHeight="1">
      <c r="B30" s="29"/>
      <c r="C30" s="192" t="s">
        <v>204</v>
      </c>
      <c r="D30" s="193" t="s">
        <v>205</v>
      </c>
      <c r="E30" s="194" t="s">
        <v>142</v>
      </c>
      <c r="F30" s="195">
        <v>1022.977</v>
      </c>
      <c r="H30" s="29"/>
    </row>
    <row r="31" spans="2:8" s="1" customFormat="1" ht="16.899999999999999" customHeight="1">
      <c r="B31" s="29"/>
      <c r="C31" s="196" t="s">
        <v>1</v>
      </c>
      <c r="D31" s="196" t="s">
        <v>225</v>
      </c>
      <c r="E31" s="17" t="s">
        <v>1</v>
      </c>
      <c r="F31" s="197">
        <v>0</v>
      </c>
      <c r="H31" s="29"/>
    </row>
    <row r="32" spans="2:8" s="1" customFormat="1" ht="16.899999999999999" customHeight="1">
      <c r="B32" s="29"/>
      <c r="C32" s="196" t="s">
        <v>1</v>
      </c>
      <c r="D32" s="196" t="s">
        <v>232</v>
      </c>
      <c r="E32" s="17" t="s">
        <v>1</v>
      </c>
      <c r="F32" s="197">
        <v>0</v>
      </c>
      <c r="H32" s="29"/>
    </row>
    <row r="33" spans="2:8" s="1" customFormat="1" ht="16.899999999999999" customHeight="1">
      <c r="B33" s="29"/>
      <c r="C33" s="196" t="s">
        <v>1</v>
      </c>
      <c r="D33" s="196" t="s">
        <v>233</v>
      </c>
      <c r="E33" s="17" t="s">
        <v>1</v>
      </c>
      <c r="F33" s="197">
        <v>0</v>
      </c>
      <c r="H33" s="29"/>
    </row>
    <row r="34" spans="2:8" s="1" customFormat="1" ht="16.899999999999999" customHeight="1">
      <c r="B34" s="29"/>
      <c r="C34" s="196" t="s">
        <v>1</v>
      </c>
      <c r="D34" s="196" t="s">
        <v>234</v>
      </c>
      <c r="E34" s="17" t="s">
        <v>1</v>
      </c>
      <c r="F34" s="197">
        <v>0</v>
      </c>
      <c r="H34" s="29"/>
    </row>
    <row r="35" spans="2:8" s="1" customFormat="1" ht="16.899999999999999" customHeight="1">
      <c r="B35" s="29"/>
      <c r="C35" s="196" t="s">
        <v>1</v>
      </c>
      <c r="D35" s="196" t="s">
        <v>235</v>
      </c>
      <c r="E35" s="17" t="s">
        <v>1</v>
      </c>
      <c r="F35" s="197">
        <v>178.19200000000001</v>
      </c>
      <c r="H35" s="29"/>
    </row>
    <row r="36" spans="2:8" s="1" customFormat="1" ht="16.899999999999999" customHeight="1">
      <c r="B36" s="29"/>
      <c r="C36" s="196" t="s">
        <v>1</v>
      </c>
      <c r="D36" s="196" t="s">
        <v>236</v>
      </c>
      <c r="E36" s="17" t="s">
        <v>1</v>
      </c>
      <c r="F36" s="197">
        <v>0</v>
      </c>
      <c r="H36" s="29"/>
    </row>
    <row r="37" spans="2:8" s="1" customFormat="1" ht="16.899999999999999" customHeight="1">
      <c r="B37" s="29"/>
      <c r="C37" s="196" t="s">
        <v>1</v>
      </c>
      <c r="D37" s="196" t="s">
        <v>237</v>
      </c>
      <c r="E37" s="17" t="s">
        <v>1</v>
      </c>
      <c r="F37" s="197">
        <v>51.009</v>
      </c>
      <c r="H37" s="29"/>
    </row>
    <row r="38" spans="2:8" s="1" customFormat="1" ht="16.899999999999999" customHeight="1">
      <c r="B38" s="29"/>
      <c r="C38" s="196" t="s">
        <v>1</v>
      </c>
      <c r="D38" s="196" t="s">
        <v>150</v>
      </c>
      <c r="E38" s="17" t="s">
        <v>1</v>
      </c>
      <c r="F38" s="197">
        <v>0</v>
      </c>
      <c r="H38" s="29"/>
    </row>
    <row r="39" spans="2:8" s="1" customFormat="1" ht="16.899999999999999" customHeight="1">
      <c r="B39" s="29"/>
      <c r="C39" s="196" t="s">
        <v>1</v>
      </c>
      <c r="D39" s="196" t="s">
        <v>234</v>
      </c>
      <c r="E39" s="17" t="s">
        <v>1</v>
      </c>
      <c r="F39" s="197">
        <v>0</v>
      </c>
      <c r="H39" s="29"/>
    </row>
    <row r="40" spans="2:8" s="1" customFormat="1" ht="16.899999999999999" customHeight="1">
      <c r="B40" s="29"/>
      <c r="C40" s="196" t="s">
        <v>1</v>
      </c>
      <c r="D40" s="196" t="s">
        <v>238</v>
      </c>
      <c r="E40" s="17" t="s">
        <v>1</v>
      </c>
      <c r="F40" s="197">
        <v>269.60000000000002</v>
      </c>
      <c r="H40" s="29"/>
    </row>
    <row r="41" spans="2:8" s="1" customFormat="1" ht="16.899999999999999" customHeight="1">
      <c r="B41" s="29"/>
      <c r="C41" s="196" t="s">
        <v>1</v>
      </c>
      <c r="D41" s="196" t="s">
        <v>236</v>
      </c>
      <c r="E41" s="17" t="s">
        <v>1</v>
      </c>
      <c r="F41" s="197">
        <v>0</v>
      </c>
      <c r="H41" s="29"/>
    </row>
    <row r="42" spans="2:8" s="1" customFormat="1" ht="16.899999999999999" customHeight="1">
      <c r="B42" s="29"/>
      <c r="C42" s="196" t="s">
        <v>1</v>
      </c>
      <c r="D42" s="196" t="s">
        <v>239</v>
      </c>
      <c r="E42" s="17" t="s">
        <v>1</v>
      </c>
      <c r="F42" s="197">
        <v>117.675</v>
      </c>
      <c r="H42" s="29"/>
    </row>
    <row r="43" spans="2:8" s="1" customFormat="1" ht="16.899999999999999" customHeight="1">
      <c r="B43" s="29"/>
      <c r="C43" s="196" t="s">
        <v>1</v>
      </c>
      <c r="D43" s="196" t="s">
        <v>152</v>
      </c>
      <c r="E43" s="17" t="s">
        <v>1</v>
      </c>
      <c r="F43" s="197">
        <v>0</v>
      </c>
      <c r="H43" s="29"/>
    </row>
    <row r="44" spans="2:8" s="1" customFormat="1" ht="16.899999999999999" customHeight="1">
      <c r="B44" s="29"/>
      <c r="C44" s="196" t="s">
        <v>1</v>
      </c>
      <c r="D44" s="196" t="s">
        <v>240</v>
      </c>
      <c r="E44" s="17" t="s">
        <v>1</v>
      </c>
      <c r="F44" s="197">
        <v>0</v>
      </c>
      <c r="H44" s="29"/>
    </row>
    <row r="45" spans="2:8" s="1" customFormat="1" ht="16.899999999999999" customHeight="1">
      <c r="B45" s="29"/>
      <c r="C45" s="196" t="s">
        <v>1</v>
      </c>
      <c r="D45" s="196" t="s">
        <v>241</v>
      </c>
      <c r="E45" s="17" t="s">
        <v>1</v>
      </c>
      <c r="F45" s="197">
        <v>60.018000000000001</v>
      </c>
      <c r="H45" s="29"/>
    </row>
    <row r="46" spans="2:8" s="1" customFormat="1" ht="16.899999999999999" customHeight="1">
      <c r="B46" s="29"/>
      <c r="C46" s="196" t="s">
        <v>1</v>
      </c>
      <c r="D46" s="196" t="s">
        <v>242</v>
      </c>
      <c r="E46" s="17" t="s">
        <v>1</v>
      </c>
      <c r="F46" s="197">
        <v>0</v>
      </c>
      <c r="H46" s="29"/>
    </row>
    <row r="47" spans="2:8" s="1" customFormat="1" ht="16.899999999999999" customHeight="1">
      <c r="B47" s="29"/>
      <c r="C47" s="196" t="s">
        <v>1</v>
      </c>
      <c r="D47" s="196" t="s">
        <v>243</v>
      </c>
      <c r="E47" s="17" t="s">
        <v>1</v>
      </c>
      <c r="F47" s="197">
        <v>9</v>
      </c>
      <c r="H47" s="29"/>
    </row>
    <row r="48" spans="2:8" s="1" customFormat="1" ht="16.899999999999999" customHeight="1">
      <c r="B48" s="29"/>
      <c r="C48" s="196" t="s">
        <v>1</v>
      </c>
      <c r="D48" s="196" t="s">
        <v>244</v>
      </c>
      <c r="E48" s="17" t="s">
        <v>1</v>
      </c>
      <c r="F48" s="197">
        <v>0</v>
      </c>
      <c r="H48" s="29"/>
    </row>
    <row r="49" spans="2:8" s="1" customFormat="1" ht="16.899999999999999" customHeight="1">
      <c r="B49" s="29"/>
      <c r="C49" s="196" t="s">
        <v>1</v>
      </c>
      <c r="D49" s="196" t="s">
        <v>245</v>
      </c>
      <c r="E49" s="17" t="s">
        <v>1</v>
      </c>
      <c r="F49" s="197">
        <v>30.102</v>
      </c>
      <c r="H49" s="29"/>
    </row>
    <row r="50" spans="2:8" s="1" customFormat="1" ht="16.899999999999999" customHeight="1">
      <c r="B50" s="29"/>
      <c r="C50" s="196" t="s">
        <v>1</v>
      </c>
      <c r="D50" s="196" t="s">
        <v>236</v>
      </c>
      <c r="E50" s="17" t="s">
        <v>1</v>
      </c>
      <c r="F50" s="197">
        <v>0</v>
      </c>
      <c r="H50" s="29"/>
    </row>
    <row r="51" spans="2:8" s="1" customFormat="1" ht="16.899999999999999" customHeight="1">
      <c r="B51" s="29"/>
      <c r="C51" s="196" t="s">
        <v>1</v>
      </c>
      <c r="D51" s="196" t="s">
        <v>246</v>
      </c>
      <c r="E51" s="17" t="s">
        <v>1</v>
      </c>
      <c r="F51" s="197">
        <v>2.5659999999999998</v>
      </c>
      <c r="H51" s="29"/>
    </row>
    <row r="52" spans="2:8" s="1" customFormat="1" ht="16.899999999999999" customHeight="1">
      <c r="B52" s="29"/>
      <c r="C52" s="196" t="s">
        <v>1</v>
      </c>
      <c r="D52" s="196" t="s">
        <v>154</v>
      </c>
      <c r="E52" s="17" t="s">
        <v>1</v>
      </c>
      <c r="F52" s="197">
        <v>0</v>
      </c>
      <c r="H52" s="29"/>
    </row>
    <row r="53" spans="2:8" s="1" customFormat="1" ht="16.899999999999999" customHeight="1">
      <c r="B53" s="29"/>
      <c r="C53" s="196" t="s">
        <v>1</v>
      </c>
      <c r="D53" s="196" t="s">
        <v>234</v>
      </c>
      <c r="E53" s="17" t="s">
        <v>1</v>
      </c>
      <c r="F53" s="197">
        <v>0</v>
      </c>
      <c r="H53" s="29"/>
    </row>
    <row r="54" spans="2:8" s="1" customFormat="1" ht="16.899999999999999" customHeight="1">
      <c r="B54" s="29"/>
      <c r="C54" s="196" t="s">
        <v>1</v>
      </c>
      <c r="D54" s="196" t="s">
        <v>247</v>
      </c>
      <c r="E54" s="17" t="s">
        <v>1</v>
      </c>
      <c r="F54" s="197">
        <v>249.24</v>
      </c>
      <c r="H54" s="29"/>
    </row>
    <row r="55" spans="2:8" s="1" customFormat="1" ht="16.899999999999999" customHeight="1">
      <c r="B55" s="29"/>
      <c r="C55" s="196" t="s">
        <v>1</v>
      </c>
      <c r="D55" s="196" t="s">
        <v>236</v>
      </c>
      <c r="E55" s="17" t="s">
        <v>1</v>
      </c>
      <c r="F55" s="197">
        <v>0</v>
      </c>
      <c r="H55" s="29"/>
    </row>
    <row r="56" spans="2:8" s="1" customFormat="1" ht="16.899999999999999" customHeight="1">
      <c r="B56" s="29"/>
      <c r="C56" s="196" t="s">
        <v>1</v>
      </c>
      <c r="D56" s="196" t="s">
        <v>248</v>
      </c>
      <c r="E56" s="17" t="s">
        <v>1</v>
      </c>
      <c r="F56" s="197">
        <v>55.575000000000003</v>
      </c>
      <c r="H56" s="29"/>
    </row>
    <row r="57" spans="2:8" s="1" customFormat="1" ht="16.899999999999999" customHeight="1">
      <c r="B57" s="29"/>
      <c r="C57" s="196" t="s">
        <v>204</v>
      </c>
      <c r="D57" s="196" t="s">
        <v>158</v>
      </c>
      <c r="E57" s="17" t="s">
        <v>1</v>
      </c>
      <c r="F57" s="197">
        <v>1022.977</v>
      </c>
      <c r="H57" s="29"/>
    </row>
    <row r="58" spans="2:8" s="1" customFormat="1" ht="16.899999999999999" customHeight="1">
      <c r="B58" s="29"/>
      <c r="C58" s="198" t="s">
        <v>1617</v>
      </c>
      <c r="H58" s="29"/>
    </row>
    <row r="59" spans="2:8" s="1" customFormat="1" ht="16.899999999999999" customHeight="1">
      <c r="B59" s="29"/>
      <c r="C59" s="196" t="s">
        <v>278</v>
      </c>
      <c r="D59" s="196" t="s">
        <v>279</v>
      </c>
      <c r="E59" s="17" t="s">
        <v>142</v>
      </c>
      <c r="F59" s="197">
        <v>1022.977</v>
      </c>
      <c r="H59" s="29"/>
    </row>
    <row r="60" spans="2:8" s="1" customFormat="1" ht="16.899999999999999" customHeight="1">
      <c r="B60" s="29"/>
      <c r="C60" s="196" t="s">
        <v>217</v>
      </c>
      <c r="D60" s="196" t="s">
        <v>218</v>
      </c>
      <c r="E60" s="17" t="s">
        <v>142</v>
      </c>
      <c r="F60" s="197">
        <v>1467.021</v>
      </c>
      <c r="H60" s="29"/>
    </row>
    <row r="61" spans="2:8" s="1" customFormat="1" ht="33.75">
      <c r="B61" s="29"/>
      <c r="C61" s="196" t="s">
        <v>341</v>
      </c>
      <c r="D61" s="196" t="s">
        <v>342</v>
      </c>
      <c r="E61" s="17" t="s">
        <v>142</v>
      </c>
      <c r="F61" s="197">
        <v>1361.0260000000001</v>
      </c>
      <c r="H61" s="29"/>
    </row>
    <row r="62" spans="2:8" s="1" customFormat="1" ht="16.899999999999999" customHeight="1">
      <c r="B62" s="29"/>
      <c r="C62" s="192" t="s">
        <v>207</v>
      </c>
      <c r="D62" s="193" t="s">
        <v>208</v>
      </c>
      <c r="E62" s="194" t="s">
        <v>142</v>
      </c>
      <c r="F62" s="195">
        <v>3</v>
      </c>
      <c r="H62" s="29"/>
    </row>
    <row r="63" spans="2:8" s="1" customFormat="1" ht="16.899999999999999" customHeight="1">
      <c r="B63" s="29"/>
      <c r="C63" s="196" t="s">
        <v>1</v>
      </c>
      <c r="D63" s="196" t="s">
        <v>225</v>
      </c>
      <c r="E63" s="17" t="s">
        <v>1</v>
      </c>
      <c r="F63" s="197">
        <v>0</v>
      </c>
      <c r="H63" s="29"/>
    </row>
    <row r="64" spans="2:8" s="1" customFormat="1" ht="16.899999999999999" customHeight="1">
      <c r="B64" s="29"/>
      <c r="C64" s="196" t="s">
        <v>1</v>
      </c>
      <c r="D64" s="196" t="s">
        <v>152</v>
      </c>
      <c r="E64" s="17" t="s">
        <v>1</v>
      </c>
      <c r="F64" s="197">
        <v>0</v>
      </c>
      <c r="H64" s="29"/>
    </row>
    <row r="65" spans="2:8" s="1" customFormat="1" ht="16.899999999999999" customHeight="1">
      <c r="B65" s="29"/>
      <c r="C65" s="196" t="s">
        <v>1</v>
      </c>
      <c r="D65" s="196" t="s">
        <v>250</v>
      </c>
      <c r="E65" s="17" t="s">
        <v>1</v>
      </c>
      <c r="F65" s="197">
        <v>0</v>
      </c>
      <c r="H65" s="29"/>
    </row>
    <row r="66" spans="2:8" s="1" customFormat="1" ht="16.899999999999999" customHeight="1">
      <c r="B66" s="29"/>
      <c r="C66" s="196" t="s">
        <v>1</v>
      </c>
      <c r="D66" s="196" t="s">
        <v>251</v>
      </c>
      <c r="E66" s="17" t="s">
        <v>1</v>
      </c>
      <c r="F66" s="197">
        <v>3</v>
      </c>
      <c r="H66" s="29"/>
    </row>
    <row r="67" spans="2:8" s="1" customFormat="1" ht="16.899999999999999" customHeight="1">
      <c r="B67" s="29"/>
      <c r="C67" s="196" t="s">
        <v>207</v>
      </c>
      <c r="D67" s="196" t="s">
        <v>158</v>
      </c>
      <c r="E67" s="17" t="s">
        <v>1</v>
      </c>
      <c r="F67" s="197">
        <v>3</v>
      </c>
      <c r="H67" s="29"/>
    </row>
    <row r="68" spans="2:8" s="1" customFormat="1" ht="16.899999999999999" customHeight="1">
      <c r="B68" s="29"/>
      <c r="C68" s="198" t="s">
        <v>1617</v>
      </c>
      <c r="H68" s="29"/>
    </row>
    <row r="69" spans="2:8" s="1" customFormat="1" ht="16.899999999999999" customHeight="1">
      <c r="B69" s="29"/>
      <c r="C69" s="196" t="s">
        <v>281</v>
      </c>
      <c r="D69" s="196" t="s">
        <v>282</v>
      </c>
      <c r="E69" s="17" t="s">
        <v>142</v>
      </c>
      <c r="F69" s="197">
        <v>3</v>
      </c>
      <c r="H69" s="29"/>
    </row>
    <row r="70" spans="2:8" s="1" customFormat="1" ht="16.899999999999999" customHeight="1">
      <c r="B70" s="29"/>
      <c r="C70" s="196" t="s">
        <v>217</v>
      </c>
      <c r="D70" s="196" t="s">
        <v>218</v>
      </c>
      <c r="E70" s="17" t="s">
        <v>142</v>
      </c>
      <c r="F70" s="197">
        <v>1467.021</v>
      </c>
      <c r="H70" s="29"/>
    </row>
    <row r="71" spans="2:8" s="1" customFormat="1" ht="33.75">
      <c r="B71" s="29"/>
      <c r="C71" s="196" t="s">
        <v>341</v>
      </c>
      <c r="D71" s="196" t="s">
        <v>342</v>
      </c>
      <c r="E71" s="17" t="s">
        <v>142</v>
      </c>
      <c r="F71" s="197">
        <v>1361.0260000000001</v>
      </c>
      <c r="H71" s="29"/>
    </row>
    <row r="72" spans="2:8" s="1" customFormat="1" ht="16.899999999999999" customHeight="1">
      <c r="B72" s="29"/>
      <c r="C72" s="192" t="s">
        <v>201</v>
      </c>
      <c r="D72" s="193" t="s">
        <v>202</v>
      </c>
      <c r="E72" s="194" t="s">
        <v>142</v>
      </c>
      <c r="F72" s="195">
        <v>45.024999999999999</v>
      </c>
      <c r="H72" s="29"/>
    </row>
    <row r="73" spans="2:8" s="1" customFormat="1" ht="16.899999999999999" customHeight="1">
      <c r="B73" s="29"/>
      <c r="C73" s="196" t="s">
        <v>1</v>
      </c>
      <c r="D73" s="196" t="s">
        <v>225</v>
      </c>
      <c r="E73" s="17" t="s">
        <v>1</v>
      </c>
      <c r="F73" s="197">
        <v>0</v>
      </c>
      <c r="H73" s="29"/>
    </row>
    <row r="74" spans="2:8" s="1" customFormat="1" ht="16.899999999999999" customHeight="1">
      <c r="B74" s="29"/>
      <c r="C74" s="196" t="s">
        <v>1</v>
      </c>
      <c r="D74" s="196" t="s">
        <v>253</v>
      </c>
      <c r="E74" s="17" t="s">
        <v>1</v>
      </c>
      <c r="F74" s="197">
        <v>0</v>
      </c>
      <c r="H74" s="29"/>
    </row>
    <row r="75" spans="2:8" s="1" customFormat="1" ht="16.899999999999999" customHeight="1">
      <c r="B75" s="29"/>
      <c r="C75" s="196" t="s">
        <v>1</v>
      </c>
      <c r="D75" s="196" t="s">
        <v>147</v>
      </c>
      <c r="E75" s="17" t="s">
        <v>1</v>
      </c>
      <c r="F75" s="197">
        <v>0</v>
      </c>
      <c r="H75" s="29"/>
    </row>
    <row r="76" spans="2:8" s="1" customFormat="1" ht="16.899999999999999" customHeight="1">
      <c r="B76" s="29"/>
      <c r="C76" s="196" t="s">
        <v>1</v>
      </c>
      <c r="D76" s="196" t="s">
        <v>254</v>
      </c>
      <c r="E76" s="17" t="s">
        <v>1</v>
      </c>
      <c r="F76" s="197">
        <v>0</v>
      </c>
      <c r="H76" s="29"/>
    </row>
    <row r="77" spans="2:8" s="1" customFormat="1" ht="16.899999999999999" customHeight="1">
      <c r="B77" s="29"/>
      <c r="C77" s="196" t="s">
        <v>1</v>
      </c>
      <c r="D77" s="196" t="s">
        <v>255</v>
      </c>
      <c r="E77" s="17" t="s">
        <v>1</v>
      </c>
      <c r="F77" s="197">
        <v>3.3330000000000002</v>
      </c>
      <c r="H77" s="29"/>
    </row>
    <row r="78" spans="2:8" s="1" customFormat="1" ht="16.899999999999999" customHeight="1">
      <c r="B78" s="29"/>
      <c r="C78" s="196" t="s">
        <v>1</v>
      </c>
      <c r="D78" s="196" t="s">
        <v>256</v>
      </c>
      <c r="E78" s="17" t="s">
        <v>1</v>
      </c>
      <c r="F78" s="197">
        <v>0</v>
      </c>
      <c r="H78" s="29"/>
    </row>
    <row r="79" spans="2:8" s="1" customFormat="1" ht="16.899999999999999" customHeight="1">
      <c r="B79" s="29"/>
      <c r="C79" s="196" t="s">
        <v>1</v>
      </c>
      <c r="D79" s="196" t="s">
        <v>257</v>
      </c>
      <c r="E79" s="17" t="s">
        <v>1</v>
      </c>
      <c r="F79" s="197">
        <v>5.7409999999999997</v>
      </c>
      <c r="H79" s="29"/>
    </row>
    <row r="80" spans="2:8" s="1" customFormat="1" ht="16.899999999999999" customHeight="1">
      <c r="B80" s="29"/>
      <c r="C80" s="196" t="s">
        <v>1</v>
      </c>
      <c r="D80" s="196" t="s">
        <v>150</v>
      </c>
      <c r="E80" s="17" t="s">
        <v>1</v>
      </c>
      <c r="F80" s="197">
        <v>0</v>
      </c>
      <c r="H80" s="29"/>
    </row>
    <row r="81" spans="2:8" s="1" customFormat="1" ht="16.899999999999999" customHeight="1">
      <c r="B81" s="29"/>
      <c r="C81" s="196" t="s">
        <v>1</v>
      </c>
      <c r="D81" s="196" t="s">
        <v>256</v>
      </c>
      <c r="E81" s="17" t="s">
        <v>1</v>
      </c>
      <c r="F81" s="197">
        <v>0</v>
      </c>
      <c r="H81" s="29"/>
    </row>
    <row r="82" spans="2:8" s="1" customFormat="1" ht="16.899999999999999" customHeight="1">
      <c r="B82" s="29"/>
      <c r="C82" s="196" t="s">
        <v>1</v>
      </c>
      <c r="D82" s="196" t="s">
        <v>258</v>
      </c>
      <c r="E82" s="17" t="s">
        <v>1</v>
      </c>
      <c r="F82" s="197">
        <v>16.518000000000001</v>
      </c>
      <c r="H82" s="29"/>
    </row>
    <row r="83" spans="2:8" s="1" customFormat="1" ht="16.899999999999999" customHeight="1">
      <c r="B83" s="29"/>
      <c r="C83" s="196" t="s">
        <v>1</v>
      </c>
      <c r="D83" s="196" t="s">
        <v>259</v>
      </c>
      <c r="E83" s="17" t="s">
        <v>1</v>
      </c>
      <c r="F83" s="197">
        <v>0</v>
      </c>
      <c r="H83" s="29"/>
    </row>
    <row r="84" spans="2:8" s="1" customFormat="1" ht="16.899999999999999" customHeight="1">
      <c r="B84" s="29"/>
      <c r="C84" s="196" t="s">
        <v>1</v>
      </c>
      <c r="D84" s="196" t="s">
        <v>260</v>
      </c>
      <c r="E84" s="17" t="s">
        <v>1</v>
      </c>
      <c r="F84" s="197">
        <v>1.752</v>
      </c>
      <c r="H84" s="29"/>
    </row>
    <row r="85" spans="2:8" s="1" customFormat="1" ht="16.899999999999999" customHeight="1">
      <c r="B85" s="29"/>
      <c r="C85" s="196" t="s">
        <v>1</v>
      </c>
      <c r="D85" s="196" t="s">
        <v>261</v>
      </c>
      <c r="E85" s="17" t="s">
        <v>1</v>
      </c>
      <c r="F85" s="197">
        <v>0</v>
      </c>
      <c r="H85" s="29"/>
    </row>
    <row r="86" spans="2:8" s="1" customFormat="1" ht="16.899999999999999" customHeight="1">
      <c r="B86" s="29"/>
      <c r="C86" s="196" t="s">
        <v>1</v>
      </c>
      <c r="D86" s="196" t="s">
        <v>262</v>
      </c>
      <c r="E86" s="17" t="s">
        <v>1</v>
      </c>
      <c r="F86" s="197">
        <v>5.2999999999999999E-2</v>
      </c>
      <c r="H86" s="29"/>
    </row>
    <row r="87" spans="2:8" s="1" customFormat="1" ht="16.899999999999999" customHeight="1">
      <c r="B87" s="29"/>
      <c r="C87" s="196" t="s">
        <v>1</v>
      </c>
      <c r="D87" s="196" t="s">
        <v>152</v>
      </c>
      <c r="E87" s="17" t="s">
        <v>1</v>
      </c>
      <c r="F87" s="197">
        <v>0</v>
      </c>
      <c r="H87" s="29"/>
    </row>
    <row r="88" spans="2:8" s="1" customFormat="1" ht="16.899999999999999" customHeight="1">
      <c r="B88" s="29"/>
      <c r="C88" s="196" t="s">
        <v>1</v>
      </c>
      <c r="D88" s="196" t="s">
        <v>259</v>
      </c>
      <c r="E88" s="17" t="s">
        <v>1</v>
      </c>
      <c r="F88" s="197">
        <v>0</v>
      </c>
      <c r="H88" s="29"/>
    </row>
    <row r="89" spans="2:8" s="1" customFormat="1" ht="16.899999999999999" customHeight="1">
      <c r="B89" s="29"/>
      <c r="C89" s="196" t="s">
        <v>1</v>
      </c>
      <c r="D89" s="196" t="s">
        <v>263</v>
      </c>
      <c r="E89" s="17" t="s">
        <v>1</v>
      </c>
      <c r="F89" s="197">
        <v>1.631</v>
      </c>
      <c r="H89" s="29"/>
    </row>
    <row r="90" spans="2:8" s="1" customFormat="1" ht="16.899999999999999" customHeight="1">
      <c r="B90" s="29"/>
      <c r="C90" s="196" t="s">
        <v>1</v>
      </c>
      <c r="D90" s="196" t="s">
        <v>264</v>
      </c>
      <c r="E90" s="17" t="s">
        <v>1</v>
      </c>
      <c r="F90" s="197">
        <v>0</v>
      </c>
      <c r="H90" s="29"/>
    </row>
    <row r="91" spans="2:8" s="1" customFormat="1" ht="16.899999999999999" customHeight="1">
      <c r="B91" s="29"/>
      <c r="C91" s="196" t="s">
        <v>1</v>
      </c>
      <c r="D91" s="196" t="s">
        <v>265</v>
      </c>
      <c r="E91" s="17" t="s">
        <v>1</v>
      </c>
      <c r="F91" s="197">
        <v>1.7909999999999999</v>
      </c>
      <c r="H91" s="29"/>
    </row>
    <row r="92" spans="2:8" s="1" customFormat="1" ht="16.899999999999999" customHeight="1">
      <c r="B92" s="29"/>
      <c r="C92" s="196" t="s">
        <v>1</v>
      </c>
      <c r="D92" s="196" t="s">
        <v>154</v>
      </c>
      <c r="E92" s="17" t="s">
        <v>1</v>
      </c>
      <c r="F92" s="197">
        <v>0</v>
      </c>
      <c r="H92" s="29"/>
    </row>
    <row r="93" spans="2:8" s="1" customFormat="1" ht="16.899999999999999" customHeight="1">
      <c r="B93" s="29"/>
      <c r="C93" s="196" t="s">
        <v>1</v>
      </c>
      <c r="D93" s="196" t="s">
        <v>259</v>
      </c>
      <c r="E93" s="17" t="s">
        <v>1</v>
      </c>
      <c r="F93" s="197">
        <v>0</v>
      </c>
      <c r="H93" s="29"/>
    </row>
    <row r="94" spans="2:8" s="1" customFormat="1" ht="16.899999999999999" customHeight="1">
      <c r="B94" s="29"/>
      <c r="C94" s="196" t="s">
        <v>1</v>
      </c>
      <c r="D94" s="196" t="s">
        <v>266</v>
      </c>
      <c r="E94" s="17" t="s">
        <v>1</v>
      </c>
      <c r="F94" s="197">
        <v>11.259</v>
      </c>
      <c r="H94" s="29"/>
    </row>
    <row r="95" spans="2:8" s="1" customFormat="1" ht="16.899999999999999" customHeight="1">
      <c r="B95" s="29"/>
      <c r="C95" s="196" t="s">
        <v>1</v>
      </c>
      <c r="D95" s="196" t="s">
        <v>267</v>
      </c>
      <c r="E95" s="17" t="s">
        <v>1</v>
      </c>
      <c r="F95" s="197">
        <v>0</v>
      </c>
      <c r="H95" s="29"/>
    </row>
    <row r="96" spans="2:8" s="1" customFormat="1" ht="16.899999999999999" customHeight="1">
      <c r="B96" s="29"/>
      <c r="C96" s="196" t="s">
        <v>1</v>
      </c>
      <c r="D96" s="196" t="s">
        <v>268</v>
      </c>
      <c r="E96" s="17" t="s">
        <v>1</v>
      </c>
      <c r="F96" s="197">
        <v>0.122</v>
      </c>
      <c r="H96" s="29"/>
    </row>
    <row r="97" spans="2:8" s="1" customFormat="1" ht="16.899999999999999" customHeight="1">
      <c r="B97" s="29"/>
      <c r="C97" s="196" t="s">
        <v>1</v>
      </c>
      <c r="D97" s="196" t="s">
        <v>269</v>
      </c>
      <c r="E97" s="17" t="s">
        <v>1</v>
      </c>
      <c r="F97" s="197">
        <v>0</v>
      </c>
      <c r="H97" s="29"/>
    </row>
    <row r="98" spans="2:8" s="1" customFormat="1" ht="16.899999999999999" customHeight="1">
      <c r="B98" s="29"/>
      <c r="C98" s="196" t="s">
        <v>1</v>
      </c>
      <c r="D98" s="196" t="s">
        <v>270</v>
      </c>
      <c r="E98" s="17" t="s">
        <v>1</v>
      </c>
      <c r="F98" s="197">
        <v>1.097</v>
      </c>
      <c r="H98" s="29"/>
    </row>
    <row r="99" spans="2:8" s="1" customFormat="1" ht="16.899999999999999" customHeight="1">
      <c r="B99" s="29"/>
      <c r="C99" s="196" t="s">
        <v>1</v>
      </c>
      <c r="D99" s="196" t="s">
        <v>254</v>
      </c>
      <c r="E99" s="17" t="s">
        <v>1</v>
      </c>
      <c r="F99" s="197">
        <v>0</v>
      </c>
      <c r="H99" s="29"/>
    </row>
    <row r="100" spans="2:8" s="1" customFormat="1" ht="16.899999999999999" customHeight="1">
      <c r="B100" s="29"/>
      <c r="C100" s="196" t="s">
        <v>1</v>
      </c>
      <c r="D100" s="196" t="s">
        <v>271</v>
      </c>
      <c r="E100" s="17" t="s">
        <v>1</v>
      </c>
      <c r="F100" s="197">
        <v>1.728</v>
      </c>
      <c r="H100" s="29"/>
    </row>
    <row r="101" spans="2:8" s="1" customFormat="1" ht="16.899999999999999" customHeight="1">
      <c r="B101" s="29"/>
      <c r="C101" s="196" t="s">
        <v>201</v>
      </c>
      <c r="D101" s="196" t="s">
        <v>158</v>
      </c>
      <c r="E101" s="17" t="s">
        <v>1</v>
      </c>
      <c r="F101" s="197">
        <v>45.024999999999999</v>
      </c>
      <c r="H101" s="29"/>
    </row>
    <row r="102" spans="2:8" s="1" customFormat="1" ht="16.899999999999999" customHeight="1">
      <c r="B102" s="29"/>
      <c r="C102" s="198" t="s">
        <v>1617</v>
      </c>
      <c r="H102" s="29"/>
    </row>
    <row r="103" spans="2:8" s="1" customFormat="1" ht="16.899999999999999" customHeight="1">
      <c r="B103" s="29"/>
      <c r="C103" s="196" t="s">
        <v>275</v>
      </c>
      <c r="D103" s="196" t="s">
        <v>276</v>
      </c>
      <c r="E103" s="17" t="s">
        <v>142</v>
      </c>
      <c r="F103" s="197">
        <v>45.024999999999999</v>
      </c>
      <c r="H103" s="29"/>
    </row>
    <row r="104" spans="2:8" s="1" customFormat="1" ht="16.899999999999999" customHeight="1">
      <c r="B104" s="29"/>
      <c r="C104" s="196" t="s">
        <v>217</v>
      </c>
      <c r="D104" s="196" t="s">
        <v>218</v>
      </c>
      <c r="E104" s="17" t="s">
        <v>142</v>
      </c>
      <c r="F104" s="197">
        <v>1467.021</v>
      </c>
      <c r="H104" s="29"/>
    </row>
    <row r="105" spans="2:8" s="1" customFormat="1" ht="33.75">
      <c r="B105" s="29"/>
      <c r="C105" s="196" t="s">
        <v>341</v>
      </c>
      <c r="D105" s="196" t="s">
        <v>342</v>
      </c>
      <c r="E105" s="17" t="s">
        <v>142</v>
      </c>
      <c r="F105" s="197">
        <v>1361.0260000000001</v>
      </c>
      <c r="H105" s="29"/>
    </row>
    <row r="106" spans="2:8" s="1" customFormat="1" ht="26.45" customHeight="1">
      <c r="B106" s="29"/>
      <c r="C106" s="191" t="s">
        <v>93</v>
      </c>
      <c r="D106" s="191" t="s">
        <v>94</v>
      </c>
      <c r="H106" s="29"/>
    </row>
    <row r="107" spans="2:8" s="1" customFormat="1" ht="16.899999999999999" customHeight="1">
      <c r="B107" s="29"/>
      <c r="C107" s="192" t="s">
        <v>671</v>
      </c>
      <c r="D107" s="193" t="s">
        <v>672</v>
      </c>
      <c r="E107" s="194" t="s">
        <v>286</v>
      </c>
      <c r="F107" s="195">
        <v>129.52000000000001</v>
      </c>
      <c r="H107" s="29"/>
    </row>
    <row r="108" spans="2:8" s="1" customFormat="1" ht="16.899999999999999" customHeight="1">
      <c r="B108" s="29"/>
      <c r="C108" s="196" t="s">
        <v>1</v>
      </c>
      <c r="D108" s="196" t="s">
        <v>733</v>
      </c>
      <c r="E108" s="17" t="s">
        <v>1</v>
      </c>
      <c r="F108" s="197">
        <v>0</v>
      </c>
      <c r="H108" s="29"/>
    </row>
    <row r="109" spans="2:8" s="1" customFormat="1" ht="16.899999999999999" customHeight="1">
      <c r="B109" s="29"/>
      <c r="C109" s="196" t="s">
        <v>1</v>
      </c>
      <c r="D109" s="196" t="s">
        <v>147</v>
      </c>
      <c r="E109" s="17" t="s">
        <v>1</v>
      </c>
      <c r="F109" s="197">
        <v>0</v>
      </c>
      <c r="H109" s="29"/>
    </row>
    <row r="110" spans="2:8" s="1" customFormat="1" ht="16.899999999999999" customHeight="1">
      <c r="B110" s="29"/>
      <c r="C110" s="196" t="s">
        <v>1</v>
      </c>
      <c r="D110" s="196" t="s">
        <v>814</v>
      </c>
      <c r="E110" s="17" t="s">
        <v>1</v>
      </c>
      <c r="F110" s="197">
        <v>24.88</v>
      </c>
      <c r="H110" s="29"/>
    </row>
    <row r="111" spans="2:8" s="1" customFormat="1" ht="16.899999999999999" customHeight="1">
      <c r="B111" s="29"/>
      <c r="C111" s="196" t="s">
        <v>1</v>
      </c>
      <c r="D111" s="196" t="s">
        <v>150</v>
      </c>
      <c r="E111" s="17" t="s">
        <v>1</v>
      </c>
      <c r="F111" s="197">
        <v>0</v>
      </c>
      <c r="H111" s="29"/>
    </row>
    <row r="112" spans="2:8" s="1" customFormat="1" ht="16.899999999999999" customHeight="1">
      <c r="B112" s="29"/>
      <c r="C112" s="196" t="s">
        <v>1</v>
      </c>
      <c r="D112" s="196" t="s">
        <v>815</v>
      </c>
      <c r="E112" s="17" t="s">
        <v>1</v>
      </c>
      <c r="F112" s="197">
        <v>39.880000000000003</v>
      </c>
      <c r="H112" s="29"/>
    </row>
    <row r="113" spans="2:8" s="1" customFormat="1" ht="16.899999999999999" customHeight="1">
      <c r="B113" s="29"/>
      <c r="C113" s="196" t="s">
        <v>1</v>
      </c>
      <c r="D113" s="196" t="s">
        <v>152</v>
      </c>
      <c r="E113" s="17" t="s">
        <v>1</v>
      </c>
      <c r="F113" s="197">
        <v>0</v>
      </c>
      <c r="H113" s="29"/>
    </row>
    <row r="114" spans="2:8" s="1" customFormat="1" ht="16.899999999999999" customHeight="1">
      <c r="B114" s="29"/>
      <c r="C114" s="196" t="s">
        <v>1</v>
      </c>
      <c r="D114" s="196" t="s">
        <v>814</v>
      </c>
      <c r="E114" s="17" t="s">
        <v>1</v>
      </c>
      <c r="F114" s="197">
        <v>24.88</v>
      </c>
      <c r="H114" s="29"/>
    </row>
    <row r="115" spans="2:8" s="1" customFormat="1" ht="16.899999999999999" customHeight="1">
      <c r="B115" s="29"/>
      <c r="C115" s="196" t="s">
        <v>1</v>
      </c>
      <c r="D115" s="196" t="s">
        <v>154</v>
      </c>
      <c r="E115" s="17" t="s">
        <v>1</v>
      </c>
      <c r="F115" s="197">
        <v>0</v>
      </c>
      <c r="H115" s="29"/>
    </row>
    <row r="116" spans="2:8" s="1" customFormat="1" ht="16.899999999999999" customHeight="1">
      <c r="B116" s="29"/>
      <c r="C116" s="196" t="s">
        <v>1</v>
      </c>
      <c r="D116" s="196" t="s">
        <v>815</v>
      </c>
      <c r="E116" s="17" t="s">
        <v>1</v>
      </c>
      <c r="F116" s="197">
        <v>39.880000000000003</v>
      </c>
      <c r="H116" s="29"/>
    </row>
    <row r="117" spans="2:8" s="1" customFormat="1" ht="16.899999999999999" customHeight="1">
      <c r="B117" s="29"/>
      <c r="C117" s="196" t="s">
        <v>1</v>
      </c>
      <c r="D117" s="196" t="s">
        <v>158</v>
      </c>
      <c r="E117" s="17" t="s">
        <v>1</v>
      </c>
      <c r="F117" s="197">
        <v>129.52000000000001</v>
      </c>
      <c r="H117" s="29"/>
    </row>
    <row r="118" spans="2:8" s="1" customFormat="1" ht="16.899999999999999" customHeight="1">
      <c r="B118" s="29"/>
      <c r="C118" s="198" t="s">
        <v>1617</v>
      </c>
      <c r="H118" s="29"/>
    </row>
    <row r="119" spans="2:8" s="1" customFormat="1" ht="16.899999999999999" customHeight="1">
      <c r="B119" s="29"/>
      <c r="C119" s="196" t="s">
        <v>789</v>
      </c>
      <c r="D119" s="196" t="s">
        <v>790</v>
      </c>
      <c r="E119" s="17" t="s">
        <v>142</v>
      </c>
      <c r="F119" s="197">
        <v>274.541</v>
      </c>
      <c r="H119" s="29"/>
    </row>
    <row r="120" spans="2:8" s="1" customFormat="1" ht="16.899999999999999" customHeight="1">
      <c r="B120" s="29"/>
      <c r="C120" s="196" t="s">
        <v>1052</v>
      </c>
      <c r="D120" s="196" t="s">
        <v>1053</v>
      </c>
      <c r="E120" s="17" t="s">
        <v>286</v>
      </c>
      <c r="F120" s="197">
        <v>626.37900000000002</v>
      </c>
      <c r="H120" s="29"/>
    </row>
    <row r="121" spans="2:8" s="1" customFormat="1" ht="22.5">
      <c r="B121" s="29"/>
      <c r="C121" s="196" t="s">
        <v>1336</v>
      </c>
      <c r="D121" s="196" t="s">
        <v>1337</v>
      </c>
      <c r="E121" s="17" t="s">
        <v>286</v>
      </c>
      <c r="F121" s="197">
        <v>129.52000000000001</v>
      </c>
      <c r="H121" s="29"/>
    </row>
    <row r="122" spans="2:8" s="1" customFormat="1" ht="16.899999999999999" customHeight="1">
      <c r="B122" s="29"/>
      <c r="C122" s="192" t="s">
        <v>674</v>
      </c>
      <c r="D122" s="193" t="s">
        <v>675</v>
      </c>
      <c r="E122" s="194" t="s">
        <v>286</v>
      </c>
      <c r="F122" s="195">
        <v>106.88</v>
      </c>
      <c r="H122" s="29"/>
    </row>
    <row r="123" spans="2:8" s="1" customFormat="1" ht="16.899999999999999" customHeight="1">
      <c r="B123" s="29"/>
      <c r="C123" s="196" t="s">
        <v>1</v>
      </c>
      <c r="D123" s="196" t="s">
        <v>733</v>
      </c>
      <c r="E123" s="17" t="s">
        <v>1</v>
      </c>
      <c r="F123" s="197">
        <v>0</v>
      </c>
      <c r="H123" s="29"/>
    </row>
    <row r="124" spans="2:8" s="1" customFormat="1" ht="16.899999999999999" customHeight="1">
      <c r="B124" s="29"/>
      <c r="C124" s="196" t="s">
        <v>1</v>
      </c>
      <c r="D124" s="196" t="s">
        <v>147</v>
      </c>
      <c r="E124" s="17" t="s">
        <v>1</v>
      </c>
      <c r="F124" s="197">
        <v>0</v>
      </c>
      <c r="H124" s="29"/>
    </row>
    <row r="125" spans="2:8" s="1" customFormat="1" ht="16.899999999999999" customHeight="1">
      <c r="B125" s="29"/>
      <c r="C125" s="196" t="s">
        <v>1</v>
      </c>
      <c r="D125" s="196" t="s">
        <v>811</v>
      </c>
      <c r="E125" s="17" t="s">
        <v>1</v>
      </c>
      <c r="F125" s="197">
        <v>19.22</v>
      </c>
      <c r="H125" s="29"/>
    </row>
    <row r="126" spans="2:8" s="1" customFormat="1" ht="16.899999999999999" customHeight="1">
      <c r="B126" s="29"/>
      <c r="C126" s="196" t="s">
        <v>1</v>
      </c>
      <c r="D126" s="196" t="s">
        <v>150</v>
      </c>
      <c r="E126" s="17" t="s">
        <v>1</v>
      </c>
      <c r="F126" s="197">
        <v>0</v>
      </c>
      <c r="H126" s="29"/>
    </row>
    <row r="127" spans="2:8" s="1" customFormat="1" ht="16.899999999999999" customHeight="1">
      <c r="B127" s="29"/>
      <c r="C127" s="196" t="s">
        <v>1</v>
      </c>
      <c r="D127" s="196" t="s">
        <v>812</v>
      </c>
      <c r="E127" s="17" t="s">
        <v>1</v>
      </c>
      <c r="F127" s="197">
        <v>34.22</v>
      </c>
      <c r="H127" s="29"/>
    </row>
    <row r="128" spans="2:8" s="1" customFormat="1" ht="16.899999999999999" customHeight="1">
      <c r="B128" s="29"/>
      <c r="C128" s="196" t="s">
        <v>1</v>
      </c>
      <c r="D128" s="196" t="s">
        <v>152</v>
      </c>
      <c r="E128" s="17" t="s">
        <v>1</v>
      </c>
      <c r="F128" s="197">
        <v>0</v>
      </c>
      <c r="H128" s="29"/>
    </row>
    <row r="129" spans="2:8" s="1" customFormat="1" ht="16.899999999999999" customHeight="1">
      <c r="B129" s="29"/>
      <c r="C129" s="196" t="s">
        <v>1</v>
      </c>
      <c r="D129" s="196" t="s">
        <v>811</v>
      </c>
      <c r="E129" s="17" t="s">
        <v>1</v>
      </c>
      <c r="F129" s="197">
        <v>19.22</v>
      </c>
      <c r="H129" s="29"/>
    </row>
    <row r="130" spans="2:8" s="1" customFormat="1" ht="16.899999999999999" customHeight="1">
      <c r="B130" s="29"/>
      <c r="C130" s="196" t="s">
        <v>1</v>
      </c>
      <c r="D130" s="196" t="s">
        <v>154</v>
      </c>
      <c r="E130" s="17" t="s">
        <v>1</v>
      </c>
      <c r="F130" s="197">
        <v>0</v>
      </c>
      <c r="H130" s="29"/>
    </row>
    <row r="131" spans="2:8" s="1" customFormat="1" ht="16.899999999999999" customHeight="1">
      <c r="B131" s="29"/>
      <c r="C131" s="196" t="s">
        <v>1</v>
      </c>
      <c r="D131" s="196" t="s">
        <v>812</v>
      </c>
      <c r="E131" s="17" t="s">
        <v>1</v>
      </c>
      <c r="F131" s="197">
        <v>34.22</v>
      </c>
      <c r="H131" s="29"/>
    </row>
    <row r="132" spans="2:8" s="1" customFormat="1" ht="16.899999999999999" customHeight="1">
      <c r="B132" s="29"/>
      <c r="C132" s="196" t="s">
        <v>1</v>
      </c>
      <c r="D132" s="196" t="s">
        <v>158</v>
      </c>
      <c r="E132" s="17" t="s">
        <v>1</v>
      </c>
      <c r="F132" s="197">
        <v>106.88</v>
      </c>
      <c r="H132" s="29"/>
    </row>
    <row r="133" spans="2:8" s="1" customFormat="1" ht="16.899999999999999" customHeight="1">
      <c r="B133" s="29"/>
      <c r="C133" s="198" t="s">
        <v>1617</v>
      </c>
      <c r="H133" s="29"/>
    </row>
    <row r="134" spans="2:8" s="1" customFormat="1" ht="16.899999999999999" customHeight="1">
      <c r="B134" s="29"/>
      <c r="C134" s="196" t="s">
        <v>789</v>
      </c>
      <c r="D134" s="196" t="s">
        <v>790</v>
      </c>
      <c r="E134" s="17" t="s">
        <v>142</v>
      </c>
      <c r="F134" s="197">
        <v>274.541</v>
      </c>
      <c r="H134" s="29"/>
    </row>
    <row r="135" spans="2:8" s="1" customFormat="1" ht="16.899999999999999" customHeight="1">
      <c r="B135" s="29"/>
      <c r="C135" s="196" t="s">
        <v>1052</v>
      </c>
      <c r="D135" s="196" t="s">
        <v>1053</v>
      </c>
      <c r="E135" s="17" t="s">
        <v>286</v>
      </c>
      <c r="F135" s="197">
        <v>626.37900000000002</v>
      </c>
      <c r="H135" s="29"/>
    </row>
    <row r="136" spans="2:8" s="1" customFormat="1" ht="22.5">
      <c r="B136" s="29"/>
      <c r="C136" s="196" t="s">
        <v>1341</v>
      </c>
      <c r="D136" s="196" t="s">
        <v>1342</v>
      </c>
      <c r="E136" s="17" t="s">
        <v>286</v>
      </c>
      <c r="F136" s="197">
        <v>106.88</v>
      </c>
      <c r="H136" s="29"/>
    </row>
    <row r="137" spans="2:8" s="1" customFormat="1" ht="16.899999999999999" customHeight="1">
      <c r="B137" s="29"/>
      <c r="C137" s="192" t="s">
        <v>677</v>
      </c>
      <c r="D137" s="193" t="s">
        <v>678</v>
      </c>
      <c r="E137" s="194" t="s">
        <v>286</v>
      </c>
      <c r="F137" s="195">
        <v>124.45</v>
      </c>
      <c r="H137" s="29"/>
    </row>
    <row r="138" spans="2:8" s="1" customFormat="1" ht="16.899999999999999" customHeight="1">
      <c r="B138" s="29"/>
      <c r="C138" s="196" t="s">
        <v>1</v>
      </c>
      <c r="D138" s="196" t="s">
        <v>733</v>
      </c>
      <c r="E138" s="17" t="s">
        <v>1</v>
      </c>
      <c r="F138" s="197">
        <v>0</v>
      </c>
      <c r="H138" s="29"/>
    </row>
    <row r="139" spans="2:8" s="1" customFormat="1" ht="16.899999999999999" customHeight="1">
      <c r="B139" s="29"/>
      <c r="C139" s="196" t="s">
        <v>1</v>
      </c>
      <c r="D139" s="196" t="s">
        <v>147</v>
      </c>
      <c r="E139" s="17" t="s">
        <v>1</v>
      </c>
      <c r="F139" s="197">
        <v>0</v>
      </c>
      <c r="H139" s="29"/>
    </row>
    <row r="140" spans="2:8" s="1" customFormat="1" ht="16.899999999999999" customHeight="1">
      <c r="B140" s="29"/>
      <c r="C140" s="196" t="s">
        <v>1</v>
      </c>
      <c r="D140" s="196" t="s">
        <v>1061</v>
      </c>
      <c r="E140" s="17" t="s">
        <v>1</v>
      </c>
      <c r="F140" s="197">
        <v>22.05</v>
      </c>
      <c r="H140" s="29"/>
    </row>
    <row r="141" spans="2:8" s="1" customFormat="1" ht="16.899999999999999" customHeight="1">
      <c r="B141" s="29"/>
      <c r="C141" s="196" t="s">
        <v>1</v>
      </c>
      <c r="D141" s="196" t="s">
        <v>150</v>
      </c>
      <c r="E141" s="17" t="s">
        <v>1</v>
      </c>
      <c r="F141" s="197">
        <v>0</v>
      </c>
      <c r="H141" s="29"/>
    </row>
    <row r="142" spans="2:8" s="1" customFormat="1" ht="16.899999999999999" customHeight="1">
      <c r="B142" s="29"/>
      <c r="C142" s="196" t="s">
        <v>1</v>
      </c>
      <c r="D142" s="196" t="s">
        <v>1062</v>
      </c>
      <c r="E142" s="17" t="s">
        <v>1</v>
      </c>
      <c r="F142" s="197">
        <v>33.1</v>
      </c>
      <c r="H142" s="29"/>
    </row>
    <row r="143" spans="2:8" s="1" customFormat="1" ht="16.899999999999999" customHeight="1">
      <c r="B143" s="29"/>
      <c r="C143" s="196" t="s">
        <v>1</v>
      </c>
      <c r="D143" s="196" t="s">
        <v>152</v>
      </c>
      <c r="E143" s="17" t="s">
        <v>1</v>
      </c>
      <c r="F143" s="197">
        <v>0</v>
      </c>
      <c r="H143" s="29"/>
    </row>
    <row r="144" spans="2:8" s="1" customFormat="1" ht="16.899999999999999" customHeight="1">
      <c r="B144" s="29"/>
      <c r="C144" s="196" t="s">
        <v>1</v>
      </c>
      <c r="D144" s="196" t="s">
        <v>1063</v>
      </c>
      <c r="E144" s="17" t="s">
        <v>1</v>
      </c>
      <c r="F144" s="197">
        <v>36.1</v>
      </c>
      <c r="H144" s="29"/>
    </row>
    <row r="145" spans="2:8" s="1" customFormat="1" ht="16.899999999999999" customHeight="1">
      <c r="B145" s="29"/>
      <c r="C145" s="196" t="s">
        <v>1</v>
      </c>
      <c r="D145" s="196" t="s">
        <v>154</v>
      </c>
      <c r="E145" s="17" t="s">
        <v>1</v>
      </c>
      <c r="F145" s="197">
        <v>0</v>
      </c>
      <c r="H145" s="29"/>
    </row>
    <row r="146" spans="2:8" s="1" customFormat="1" ht="16.899999999999999" customHeight="1">
      <c r="B146" s="29"/>
      <c r="C146" s="196" t="s">
        <v>1</v>
      </c>
      <c r="D146" s="196" t="s">
        <v>1064</v>
      </c>
      <c r="E146" s="17" t="s">
        <v>1</v>
      </c>
      <c r="F146" s="197">
        <v>33.200000000000003</v>
      </c>
      <c r="H146" s="29"/>
    </row>
    <row r="147" spans="2:8" s="1" customFormat="1" ht="16.899999999999999" customHeight="1">
      <c r="B147" s="29"/>
      <c r="C147" s="196" t="s">
        <v>1</v>
      </c>
      <c r="D147" s="196" t="s">
        <v>158</v>
      </c>
      <c r="E147" s="17" t="s">
        <v>1</v>
      </c>
      <c r="F147" s="197">
        <v>124.45</v>
      </c>
      <c r="H147" s="29"/>
    </row>
    <row r="148" spans="2:8" s="1" customFormat="1" ht="16.899999999999999" customHeight="1">
      <c r="B148" s="29"/>
      <c r="C148" s="198" t="s">
        <v>1617</v>
      </c>
      <c r="H148" s="29"/>
    </row>
    <row r="149" spans="2:8" s="1" customFormat="1" ht="16.899999999999999" customHeight="1">
      <c r="B149" s="29"/>
      <c r="C149" s="196" t="s">
        <v>1052</v>
      </c>
      <c r="D149" s="196" t="s">
        <v>1053</v>
      </c>
      <c r="E149" s="17" t="s">
        <v>286</v>
      </c>
      <c r="F149" s="197">
        <v>626.37900000000002</v>
      </c>
      <c r="H149" s="29"/>
    </row>
    <row r="150" spans="2:8" s="1" customFormat="1" ht="16.899999999999999" customHeight="1">
      <c r="B150" s="29"/>
      <c r="C150" s="196" t="s">
        <v>1095</v>
      </c>
      <c r="D150" s="196" t="s">
        <v>1096</v>
      </c>
      <c r="E150" s="17" t="s">
        <v>142</v>
      </c>
      <c r="F150" s="197">
        <v>113.97</v>
      </c>
      <c r="H150" s="29"/>
    </row>
    <row r="151" spans="2:8" s="1" customFormat="1" ht="16.899999999999999" customHeight="1">
      <c r="B151" s="29"/>
      <c r="C151" s="196" t="s">
        <v>1107</v>
      </c>
      <c r="D151" s="196" t="s">
        <v>1108</v>
      </c>
      <c r="E151" s="17" t="s">
        <v>142</v>
      </c>
      <c r="F151" s="197">
        <v>89.703000000000003</v>
      </c>
      <c r="H151" s="29"/>
    </row>
    <row r="152" spans="2:8" s="1" customFormat="1" ht="16.899999999999999" customHeight="1">
      <c r="B152" s="29"/>
      <c r="C152" s="196" t="s">
        <v>1112</v>
      </c>
      <c r="D152" s="196" t="s">
        <v>1113</v>
      </c>
      <c r="E152" s="17" t="s">
        <v>142</v>
      </c>
      <c r="F152" s="197">
        <v>68.447999999999993</v>
      </c>
      <c r="H152" s="29"/>
    </row>
    <row r="153" spans="2:8" s="1" customFormat="1" ht="16.899999999999999" customHeight="1">
      <c r="B153" s="29"/>
      <c r="C153" s="196" t="s">
        <v>1122</v>
      </c>
      <c r="D153" s="196" t="s">
        <v>1123</v>
      </c>
      <c r="E153" s="17" t="s">
        <v>142</v>
      </c>
      <c r="F153" s="197">
        <v>182.41800000000001</v>
      </c>
      <c r="H153" s="29"/>
    </row>
    <row r="154" spans="2:8" s="1" customFormat="1" ht="16.899999999999999" customHeight="1">
      <c r="B154" s="29"/>
      <c r="C154" s="196" t="s">
        <v>1170</v>
      </c>
      <c r="D154" s="196" t="s">
        <v>1171</v>
      </c>
      <c r="E154" s="17" t="s">
        <v>286</v>
      </c>
      <c r="F154" s="197">
        <v>124.45</v>
      </c>
      <c r="H154" s="29"/>
    </row>
    <row r="155" spans="2:8" s="1" customFormat="1" ht="16.899999999999999" customHeight="1">
      <c r="B155" s="29"/>
      <c r="C155" s="196" t="s">
        <v>1323</v>
      </c>
      <c r="D155" s="196" t="s">
        <v>1324</v>
      </c>
      <c r="E155" s="17" t="s">
        <v>286</v>
      </c>
      <c r="F155" s="197">
        <v>124.45</v>
      </c>
      <c r="H155" s="29"/>
    </row>
    <row r="156" spans="2:8" s="1" customFormat="1" ht="16.899999999999999" customHeight="1">
      <c r="B156" s="29"/>
      <c r="C156" s="196" t="s">
        <v>1328</v>
      </c>
      <c r="D156" s="196" t="s">
        <v>1329</v>
      </c>
      <c r="E156" s="17" t="s">
        <v>286</v>
      </c>
      <c r="F156" s="197">
        <v>124.45</v>
      </c>
      <c r="H156" s="29"/>
    </row>
    <row r="157" spans="2:8" s="1" customFormat="1" ht="16.899999999999999" customHeight="1">
      <c r="B157" s="29"/>
      <c r="C157" s="196" t="s">
        <v>1101</v>
      </c>
      <c r="D157" s="196" t="s">
        <v>1102</v>
      </c>
      <c r="E157" s="17" t="s">
        <v>1103</v>
      </c>
      <c r="F157" s="197">
        <v>34.191000000000003</v>
      </c>
      <c r="H157" s="29"/>
    </row>
    <row r="158" spans="2:8" s="1" customFormat="1" ht="16.899999999999999" customHeight="1">
      <c r="B158" s="29"/>
      <c r="C158" s="196" t="s">
        <v>1164</v>
      </c>
      <c r="D158" s="196" t="s">
        <v>1165</v>
      </c>
      <c r="E158" s="17" t="s">
        <v>142</v>
      </c>
      <c r="F158" s="197">
        <v>19.164999999999999</v>
      </c>
      <c r="H158" s="29"/>
    </row>
    <row r="159" spans="2:8" s="1" customFormat="1" ht="16.899999999999999" customHeight="1">
      <c r="B159" s="29"/>
      <c r="C159" s="196" t="s">
        <v>1158</v>
      </c>
      <c r="D159" s="196" t="s">
        <v>1159</v>
      </c>
      <c r="E159" s="17" t="s">
        <v>142</v>
      </c>
      <c r="F159" s="197">
        <v>21.902999999999999</v>
      </c>
      <c r="H159" s="29"/>
    </row>
    <row r="160" spans="2:8" s="1" customFormat="1" ht="22.5">
      <c r="B160" s="29"/>
      <c r="C160" s="196" t="s">
        <v>1126</v>
      </c>
      <c r="D160" s="196" t="s">
        <v>1127</v>
      </c>
      <c r="E160" s="17" t="s">
        <v>142</v>
      </c>
      <c r="F160" s="197">
        <v>139.15700000000001</v>
      </c>
      <c r="H160" s="29"/>
    </row>
    <row r="161" spans="2:8" s="1" customFormat="1" ht="22.5">
      <c r="B161" s="29"/>
      <c r="C161" s="196" t="s">
        <v>1131</v>
      </c>
      <c r="D161" s="196" t="s">
        <v>1132</v>
      </c>
      <c r="E161" s="17" t="s">
        <v>142</v>
      </c>
      <c r="F161" s="197">
        <v>83.575000000000003</v>
      </c>
      <c r="H161" s="29"/>
    </row>
    <row r="162" spans="2:8" s="1" customFormat="1" ht="22.5">
      <c r="B162" s="29"/>
      <c r="C162" s="196" t="s">
        <v>1117</v>
      </c>
      <c r="D162" s="196" t="s">
        <v>1118</v>
      </c>
      <c r="E162" s="17" t="s">
        <v>142</v>
      </c>
      <c r="F162" s="197">
        <v>83.575000000000003</v>
      </c>
      <c r="H162" s="29"/>
    </row>
    <row r="163" spans="2:8" s="1" customFormat="1" ht="16.899999999999999" customHeight="1">
      <c r="B163" s="29"/>
      <c r="C163" s="196" t="s">
        <v>1174</v>
      </c>
      <c r="D163" s="196" t="s">
        <v>1175</v>
      </c>
      <c r="E163" s="17" t="s">
        <v>286</v>
      </c>
      <c r="F163" s="197">
        <v>136.89500000000001</v>
      </c>
      <c r="H163" s="29"/>
    </row>
    <row r="164" spans="2:8" s="1" customFormat="1" ht="16.899999999999999" customHeight="1">
      <c r="B164" s="29"/>
      <c r="C164" s="192" t="s">
        <v>679</v>
      </c>
      <c r="D164" s="193" t="s">
        <v>680</v>
      </c>
      <c r="E164" s="194" t="s">
        <v>286</v>
      </c>
      <c r="F164" s="195">
        <v>37.898000000000003</v>
      </c>
      <c r="H164" s="29"/>
    </row>
    <row r="165" spans="2:8" s="1" customFormat="1" ht="16.899999999999999" customHeight="1">
      <c r="B165" s="29"/>
      <c r="C165" s="196" t="s">
        <v>1</v>
      </c>
      <c r="D165" s="196" t="s">
        <v>733</v>
      </c>
      <c r="E165" s="17" t="s">
        <v>1</v>
      </c>
      <c r="F165" s="197">
        <v>0</v>
      </c>
      <c r="H165" s="29"/>
    </row>
    <row r="166" spans="2:8" s="1" customFormat="1" ht="16.899999999999999" customHeight="1">
      <c r="B166" s="29"/>
      <c r="C166" s="196" t="s">
        <v>1</v>
      </c>
      <c r="D166" s="196" t="s">
        <v>147</v>
      </c>
      <c r="E166" s="17" t="s">
        <v>1</v>
      </c>
      <c r="F166" s="197">
        <v>0</v>
      </c>
      <c r="H166" s="29"/>
    </row>
    <row r="167" spans="2:8" s="1" customFormat="1" ht="16.899999999999999" customHeight="1">
      <c r="B167" s="29"/>
      <c r="C167" s="196" t="s">
        <v>1</v>
      </c>
      <c r="D167" s="196" t="s">
        <v>76</v>
      </c>
      <c r="E167" s="17" t="s">
        <v>1</v>
      </c>
      <c r="F167" s="197">
        <v>0</v>
      </c>
      <c r="H167" s="29"/>
    </row>
    <row r="168" spans="2:8" s="1" customFormat="1" ht="16.899999999999999" customHeight="1">
      <c r="B168" s="29"/>
      <c r="C168" s="196" t="s">
        <v>1</v>
      </c>
      <c r="D168" s="196" t="s">
        <v>150</v>
      </c>
      <c r="E168" s="17" t="s">
        <v>1</v>
      </c>
      <c r="F168" s="197">
        <v>0</v>
      </c>
      <c r="H168" s="29"/>
    </row>
    <row r="169" spans="2:8" s="1" customFormat="1" ht="16.899999999999999" customHeight="1">
      <c r="B169" s="29"/>
      <c r="C169" s="196" t="s">
        <v>1</v>
      </c>
      <c r="D169" s="196" t="s">
        <v>1048</v>
      </c>
      <c r="E169" s="17" t="s">
        <v>1</v>
      </c>
      <c r="F169" s="197">
        <v>3.1</v>
      </c>
      <c r="H169" s="29"/>
    </row>
    <row r="170" spans="2:8" s="1" customFormat="1" ht="16.899999999999999" customHeight="1">
      <c r="B170" s="29"/>
      <c r="C170" s="196" t="s">
        <v>1</v>
      </c>
      <c r="D170" s="196" t="s">
        <v>152</v>
      </c>
      <c r="E170" s="17" t="s">
        <v>1</v>
      </c>
      <c r="F170" s="197">
        <v>0</v>
      </c>
      <c r="H170" s="29"/>
    </row>
    <row r="171" spans="2:8" s="1" customFormat="1" ht="16.899999999999999" customHeight="1">
      <c r="B171" s="29"/>
      <c r="C171" s="196" t="s">
        <v>1</v>
      </c>
      <c r="D171" s="196" t="s">
        <v>1049</v>
      </c>
      <c r="E171" s="17" t="s">
        <v>1</v>
      </c>
      <c r="F171" s="197">
        <v>6.4009999999999998</v>
      </c>
      <c r="H171" s="29"/>
    </row>
    <row r="172" spans="2:8" s="1" customFormat="1" ht="16.899999999999999" customHeight="1">
      <c r="B172" s="29"/>
      <c r="C172" s="196" t="s">
        <v>1</v>
      </c>
      <c r="D172" s="196" t="s">
        <v>154</v>
      </c>
      <c r="E172" s="17" t="s">
        <v>1</v>
      </c>
      <c r="F172" s="197">
        <v>0</v>
      </c>
      <c r="H172" s="29"/>
    </row>
    <row r="173" spans="2:8" s="1" customFormat="1" ht="16.899999999999999" customHeight="1">
      <c r="B173" s="29"/>
      <c r="C173" s="196" t="s">
        <v>1</v>
      </c>
      <c r="D173" s="196" t="s">
        <v>1050</v>
      </c>
      <c r="E173" s="17" t="s">
        <v>1</v>
      </c>
      <c r="F173" s="197">
        <v>28.396999999999998</v>
      </c>
      <c r="H173" s="29"/>
    </row>
    <row r="174" spans="2:8" s="1" customFormat="1" ht="16.899999999999999" customHeight="1">
      <c r="B174" s="29"/>
      <c r="C174" s="196" t="s">
        <v>1</v>
      </c>
      <c r="D174" s="196" t="s">
        <v>158</v>
      </c>
      <c r="E174" s="17" t="s">
        <v>1</v>
      </c>
      <c r="F174" s="197">
        <v>37.898000000000003</v>
      </c>
      <c r="H174" s="29"/>
    </row>
    <row r="175" spans="2:8" s="1" customFormat="1" ht="16.899999999999999" customHeight="1">
      <c r="B175" s="29"/>
      <c r="C175" s="198" t="s">
        <v>1617</v>
      </c>
      <c r="H175" s="29"/>
    </row>
    <row r="176" spans="2:8" s="1" customFormat="1" ht="16.899999999999999" customHeight="1">
      <c r="B176" s="29"/>
      <c r="C176" s="196" t="s">
        <v>1043</v>
      </c>
      <c r="D176" s="196" t="s">
        <v>1044</v>
      </c>
      <c r="E176" s="17" t="s">
        <v>142</v>
      </c>
      <c r="F176" s="197">
        <v>15.159000000000001</v>
      </c>
      <c r="H176" s="29"/>
    </row>
    <row r="177" spans="2:8" s="1" customFormat="1" ht="16.899999999999999" customHeight="1">
      <c r="B177" s="29"/>
      <c r="C177" s="196" t="s">
        <v>1052</v>
      </c>
      <c r="D177" s="196" t="s">
        <v>1053</v>
      </c>
      <c r="E177" s="17" t="s">
        <v>286</v>
      </c>
      <c r="F177" s="197">
        <v>626.37900000000002</v>
      </c>
      <c r="H177" s="29"/>
    </row>
    <row r="178" spans="2:8" s="1" customFormat="1" ht="22.5">
      <c r="B178" s="29"/>
      <c r="C178" s="196" t="s">
        <v>1066</v>
      </c>
      <c r="D178" s="196" t="s">
        <v>1067</v>
      </c>
      <c r="E178" s="17" t="s">
        <v>142</v>
      </c>
      <c r="F178" s="197">
        <v>11.369</v>
      </c>
      <c r="H178" s="29"/>
    </row>
    <row r="179" spans="2:8" s="1" customFormat="1" ht="16.899999999999999" customHeight="1">
      <c r="B179" s="29"/>
      <c r="C179" s="196" t="s">
        <v>1095</v>
      </c>
      <c r="D179" s="196" t="s">
        <v>1096</v>
      </c>
      <c r="E179" s="17" t="s">
        <v>142</v>
      </c>
      <c r="F179" s="197">
        <v>113.97</v>
      </c>
      <c r="H179" s="29"/>
    </row>
    <row r="180" spans="2:8" s="1" customFormat="1" ht="16.899999999999999" customHeight="1">
      <c r="B180" s="29"/>
      <c r="C180" s="196" t="s">
        <v>1107</v>
      </c>
      <c r="D180" s="196" t="s">
        <v>1108</v>
      </c>
      <c r="E180" s="17" t="s">
        <v>142</v>
      </c>
      <c r="F180" s="197">
        <v>89.703000000000003</v>
      </c>
      <c r="H180" s="29"/>
    </row>
    <row r="181" spans="2:8" s="1" customFormat="1" ht="16.899999999999999" customHeight="1">
      <c r="B181" s="29"/>
      <c r="C181" s="196" t="s">
        <v>1122</v>
      </c>
      <c r="D181" s="196" t="s">
        <v>1123</v>
      </c>
      <c r="E181" s="17" t="s">
        <v>142</v>
      </c>
      <c r="F181" s="197">
        <v>182.41800000000001</v>
      </c>
      <c r="H181" s="29"/>
    </row>
    <row r="182" spans="2:8" s="1" customFormat="1" ht="16.899999999999999" customHeight="1">
      <c r="B182" s="29"/>
      <c r="C182" s="196" t="s">
        <v>1135</v>
      </c>
      <c r="D182" s="196" t="s">
        <v>1136</v>
      </c>
      <c r="E182" s="17" t="s">
        <v>142</v>
      </c>
      <c r="F182" s="197">
        <v>15.382</v>
      </c>
      <c r="H182" s="29"/>
    </row>
    <row r="183" spans="2:8" s="1" customFormat="1" ht="16.899999999999999" customHeight="1">
      <c r="B183" s="29"/>
      <c r="C183" s="196" t="s">
        <v>1141</v>
      </c>
      <c r="D183" s="196" t="s">
        <v>1142</v>
      </c>
      <c r="E183" s="17" t="s">
        <v>286</v>
      </c>
      <c r="F183" s="197">
        <v>102.544</v>
      </c>
      <c r="H183" s="29"/>
    </row>
    <row r="184" spans="2:8" s="1" customFormat="1" ht="16.899999999999999" customHeight="1">
      <c r="B184" s="29"/>
      <c r="C184" s="196" t="s">
        <v>1080</v>
      </c>
      <c r="D184" s="196" t="s">
        <v>1081</v>
      </c>
      <c r="E184" s="17" t="s">
        <v>286</v>
      </c>
      <c r="F184" s="197">
        <v>37.898000000000003</v>
      </c>
      <c r="H184" s="29"/>
    </row>
    <row r="185" spans="2:8" s="1" customFormat="1" ht="16.899999999999999" customHeight="1">
      <c r="B185" s="29"/>
      <c r="C185" s="196" t="s">
        <v>1101</v>
      </c>
      <c r="D185" s="196" t="s">
        <v>1102</v>
      </c>
      <c r="E185" s="17" t="s">
        <v>1103</v>
      </c>
      <c r="F185" s="197">
        <v>34.191000000000003</v>
      </c>
      <c r="H185" s="29"/>
    </row>
    <row r="186" spans="2:8" s="1" customFormat="1" ht="16.899999999999999" customHeight="1">
      <c r="B186" s="29"/>
      <c r="C186" s="196" t="s">
        <v>1084</v>
      </c>
      <c r="D186" s="196" t="s">
        <v>1085</v>
      </c>
      <c r="E186" s="17" t="s">
        <v>286</v>
      </c>
      <c r="F186" s="197">
        <v>38.655999999999999</v>
      </c>
      <c r="H186" s="29"/>
    </row>
    <row r="187" spans="2:8" s="1" customFormat="1" ht="22.5">
      <c r="B187" s="29"/>
      <c r="C187" s="196" t="s">
        <v>1126</v>
      </c>
      <c r="D187" s="196" t="s">
        <v>1127</v>
      </c>
      <c r="E187" s="17" t="s">
        <v>142</v>
      </c>
      <c r="F187" s="197">
        <v>139.15700000000001</v>
      </c>
      <c r="H187" s="29"/>
    </row>
    <row r="188" spans="2:8" s="1" customFormat="1" ht="16.899999999999999" customHeight="1">
      <c r="B188" s="29"/>
      <c r="C188" s="192" t="s">
        <v>682</v>
      </c>
      <c r="D188" s="193" t="s">
        <v>683</v>
      </c>
      <c r="E188" s="194" t="s">
        <v>286</v>
      </c>
      <c r="F188" s="195">
        <v>64.646000000000001</v>
      </c>
      <c r="H188" s="29"/>
    </row>
    <row r="189" spans="2:8" s="1" customFormat="1" ht="16.899999999999999" customHeight="1">
      <c r="B189" s="29"/>
      <c r="C189" s="196" t="s">
        <v>1</v>
      </c>
      <c r="D189" s="196" t="s">
        <v>733</v>
      </c>
      <c r="E189" s="17" t="s">
        <v>1</v>
      </c>
      <c r="F189" s="197">
        <v>0</v>
      </c>
      <c r="H189" s="29"/>
    </row>
    <row r="190" spans="2:8" s="1" customFormat="1" ht="16.899999999999999" customHeight="1">
      <c r="B190" s="29"/>
      <c r="C190" s="196" t="s">
        <v>1</v>
      </c>
      <c r="D190" s="196" t="s">
        <v>147</v>
      </c>
      <c r="E190" s="17" t="s">
        <v>1</v>
      </c>
      <c r="F190" s="197">
        <v>0</v>
      </c>
      <c r="H190" s="29"/>
    </row>
    <row r="191" spans="2:8" s="1" customFormat="1" ht="16.899999999999999" customHeight="1">
      <c r="B191" s="29"/>
      <c r="C191" s="196" t="s">
        <v>1</v>
      </c>
      <c r="D191" s="196" t="s">
        <v>1058</v>
      </c>
      <c r="E191" s="17" t="s">
        <v>1</v>
      </c>
      <c r="F191" s="197">
        <v>22.306000000000001</v>
      </c>
      <c r="H191" s="29"/>
    </row>
    <row r="192" spans="2:8" s="1" customFormat="1" ht="16.899999999999999" customHeight="1">
      <c r="B192" s="29"/>
      <c r="C192" s="196" t="s">
        <v>1</v>
      </c>
      <c r="D192" s="196" t="s">
        <v>150</v>
      </c>
      <c r="E192" s="17" t="s">
        <v>1</v>
      </c>
      <c r="F192" s="197">
        <v>0</v>
      </c>
      <c r="H192" s="29"/>
    </row>
    <row r="193" spans="2:8" s="1" customFormat="1" ht="16.899999999999999" customHeight="1">
      <c r="B193" s="29"/>
      <c r="C193" s="196" t="s">
        <v>1</v>
      </c>
      <c r="D193" s="196" t="s">
        <v>968</v>
      </c>
      <c r="E193" s="17" t="s">
        <v>1</v>
      </c>
      <c r="F193" s="197">
        <v>36.479999999999997</v>
      </c>
      <c r="H193" s="29"/>
    </row>
    <row r="194" spans="2:8" s="1" customFormat="1" ht="16.899999999999999" customHeight="1">
      <c r="B194" s="29"/>
      <c r="C194" s="196" t="s">
        <v>1</v>
      </c>
      <c r="D194" s="196" t="s">
        <v>152</v>
      </c>
      <c r="E194" s="17" t="s">
        <v>1</v>
      </c>
      <c r="F194" s="197">
        <v>0</v>
      </c>
      <c r="H194" s="29"/>
    </row>
    <row r="195" spans="2:8" s="1" customFormat="1" ht="16.899999999999999" customHeight="1">
      <c r="B195" s="29"/>
      <c r="C195" s="196" t="s">
        <v>1</v>
      </c>
      <c r="D195" s="196" t="s">
        <v>76</v>
      </c>
      <c r="E195" s="17" t="s">
        <v>1</v>
      </c>
      <c r="F195" s="197">
        <v>0</v>
      </c>
      <c r="H195" s="29"/>
    </row>
    <row r="196" spans="2:8" s="1" customFormat="1" ht="16.899999999999999" customHeight="1">
      <c r="B196" s="29"/>
      <c r="C196" s="196" t="s">
        <v>1</v>
      </c>
      <c r="D196" s="196" t="s">
        <v>154</v>
      </c>
      <c r="E196" s="17" t="s">
        <v>1</v>
      </c>
      <c r="F196" s="197">
        <v>0</v>
      </c>
      <c r="H196" s="29"/>
    </row>
    <row r="197" spans="2:8" s="1" customFormat="1" ht="16.899999999999999" customHeight="1">
      <c r="B197" s="29"/>
      <c r="C197" s="196" t="s">
        <v>1</v>
      </c>
      <c r="D197" s="196" t="s">
        <v>1059</v>
      </c>
      <c r="E197" s="17" t="s">
        <v>1</v>
      </c>
      <c r="F197" s="197">
        <v>5.86</v>
      </c>
      <c r="H197" s="29"/>
    </row>
    <row r="198" spans="2:8" s="1" customFormat="1" ht="16.899999999999999" customHeight="1">
      <c r="B198" s="29"/>
      <c r="C198" s="196" t="s">
        <v>1</v>
      </c>
      <c r="D198" s="196" t="s">
        <v>158</v>
      </c>
      <c r="E198" s="17" t="s">
        <v>1</v>
      </c>
      <c r="F198" s="197">
        <v>64.646000000000001</v>
      </c>
      <c r="H198" s="29"/>
    </row>
    <row r="199" spans="2:8" s="1" customFormat="1" ht="16.899999999999999" customHeight="1">
      <c r="B199" s="29"/>
      <c r="C199" s="198" t="s">
        <v>1617</v>
      </c>
      <c r="H199" s="29"/>
    </row>
    <row r="200" spans="2:8" s="1" customFormat="1" ht="16.899999999999999" customHeight="1">
      <c r="B200" s="29"/>
      <c r="C200" s="196" t="s">
        <v>1052</v>
      </c>
      <c r="D200" s="196" t="s">
        <v>1053</v>
      </c>
      <c r="E200" s="17" t="s">
        <v>286</v>
      </c>
      <c r="F200" s="197">
        <v>626.37900000000002</v>
      </c>
      <c r="H200" s="29"/>
    </row>
    <row r="201" spans="2:8" s="1" customFormat="1" ht="22.5">
      <c r="B201" s="29"/>
      <c r="C201" s="196" t="s">
        <v>1071</v>
      </c>
      <c r="D201" s="196" t="s">
        <v>1072</v>
      </c>
      <c r="E201" s="17" t="s">
        <v>142</v>
      </c>
      <c r="F201" s="197">
        <v>20.04</v>
      </c>
      <c r="H201" s="29"/>
    </row>
    <row r="202" spans="2:8" s="1" customFormat="1" ht="16.899999999999999" customHeight="1">
      <c r="B202" s="29"/>
      <c r="C202" s="196" t="s">
        <v>1095</v>
      </c>
      <c r="D202" s="196" t="s">
        <v>1096</v>
      </c>
      <c r="E202" s="17" t="s">
        <v>142</v>
      </c>
      <c r="F202" s="197">
        <v>113.97</v>
      </c>
      <c r="H202" s="29"/>
    </row>
    <row r="203" spans="2:8" s="1" customFormat="1" ht="16.899999999999999" customHeight="1">
      <c r="B203" s="29"/>
      <c r="C203" s="196" t="s">
        <v>1107</v>
      </c>
      <c r="D203" s="196" t="s">
        <v>1108</v>
      </c>
      <c r="E203" s="17" t="s">
        <v>142</v>
      </c>
      <c r="F203" s="197">
        <v>89.703000000000003</v>
      </c>
      <c r="H203" s="29"/>
    </row>
    <row r="204" spans="2:8" s="1" customFormat="1" ht="16.899999999999999" customHeight="1">
      <c r="B204" s="29"/>
      <c r="C204" s="196" t="s">
        <v>1122</v>
      </c>
      <c r="D204" s="196" t="s">
        <v>1123</v>
      </c>
      <c r="E204" s="17" t="s">
        <v>142</v>
      </c>
      <c r="F204" s="197">
        <v>182.41800000000001</v>
      </c>
      <c r="H204" s="29"/>
    </row>
    <row r="205" spans="2:8" s="1" customFormat="1" ht="16.899999999999999" customHeight="1">
      <c r="B205" s="29"/>
      <c r="C205" s="196" t="s">
        <v>1135</v>
      </c>
      <c r="D205" s="196" t="s">
        <v>1136</v>
      </c>
      <c r="E205" s="17" t="s">
        <v>142</v>
      </c>
      <c r="F205" s="197">
        <v>15.382</v>
      </c>
      <c r="H205" s="29"/>
    </row>
    <row r="206" spans="2:8" s="1" customFormat="1" ht="16.899999999999999" customHeight="1">
      <c r="B206" s="29"/>
      <c r="C206" s="196" t="s">
        <v>1141</v>
      </c>
      <c r="D206" s="196" t="s">
        <v>1142</v>
      </c>
      <c r="E206" s="17" t="s">
        <v>286</v>
      </c>
      <c r="F206" s="197">
        <v>102.544</v>
      </c>
      <c r="H206" s="29"/>
    </row>
    <row r="207" spans="2:8" s="1" customFormat="1" ht="16.899999999999999" customHeight="1">
      <c r="B207" s="29"/>
      <c r="C207" s="196" t="s">
        <v>1101</v>
      </c>
      <c r="D207" s="196" t="s">
        <v>1102</v>
      </c>
      <c r="E207" s="17" t="s">
        <v>1103</v>
      </c>
      <c r="F207" s="197">
        <v>34.191000000000003</v>
      </c>
      <c r="H207" s="29"/>
    </row>
    <row r="208" spans="2:8" s="1" customFormat="1" ht="22.5">
      <c r="B208" s="29"/>
      <c r="C208" s="196" t="s">
        <v>1126</v>
      </c>
      <c r="D208" s="196" t="s">
        <v>1127</v>
      </c>
      <c r="E208" s="17" t="s">
        <v>142</v>
      </c>
      <c r="F208" s="197">
        <v>139.15700000000001</v>
      </c>
      <c r="H208" s="29"/>
    </row>
    <row r="209" spans="2:8" s="1" customFormat="1" ht="16.899999999999999" customHeight="1">
      <c r="B209" s="29"/>
      <c r="C209" s="192" t="s">
        <v>712</v>
      </c>
      <c r="D209" s="193" t="s">
        <v>713</v>
      </c>
      <c r="E209" s="194" t="s">
        <v>286</v>
      </c>
      <c r="F209" s="195">
        <v>25</v>
      </c>
      <c r="H209" s="29"/>
    </row>
    <row r="210" spans="2:8" s="1" customFormat="1" ht="16.899999999999999" customHeight="1">
      <c r="B210" s="29"/>
      <c r="C210" s="196" t="s">
        <v>1</v>
      </c>
      <c r="D210" s="196" t="s">
        <v>733</v>
      </c>
      <c r="E210" s="17" t="s">
        <v>1</v>
      </c>
      <c r="F210" s="197">
        <v>0</v>
      </c>
      <c r="H210" s="29"/>
    </row>
    <row r="211" spans="2:8" s="1" customFormat="1" ht="16.899999999999999" customHeight="1">
      <c r="B211" s="29"/>
      <c r="C211" s="196" t="s">
        <v>1</v>
      </c>
      <c r="D211" s="196" t="s">
        <v>147</v>
      </c>
      <c r="E211" s="17" t="s">
        <v>1</v>
      </c>
      <c r="F211" s="197">
        <v>0</v>
      </c>
      <c r="H211" s="29"/>
    </row>
    <row r="212" spans="2:8" s="1" customFormat="1" ht="16.899999999999999" customHeight="1">
      <c r="B212" s="29"/>
      <c r="C212" s="196" t="s">
        <v>1</v>
      </c>
      <c r="D212" s="196" t="s">
        <v>76</v>
      </c>
      <c r="E212" s="17" t="s">
        <v>1</v>
      </c>
      <c r="F212" s="197">
        <v>0</v>
      </c>
      <c r="H212" s="29"/>
    </row>
    <row r="213" spans="2:8" s="1" customFormat="1" ht="16.899999999999999" customHeight="1">
      <c r="B213" s="29"/>
      <c r="C213" s="196" t="s">
        <v>1</v>
      </c>
      <c r="D213" s="196" t="s">
        <v>150</v>
      </c>
      <c r="E213" s="17" t="s">
        <v>1</v>
      </c>
      <c r="F213" s="197">
        <v>0</v>
      </c>
      <c r="H213" s="29"/>
    </row>
    <row r="214" spans="2:8" s="1" customFormat="1" ht="16.899999999999999" customHeight="1">
      <c r="B214" s="29"/>
      <c r="C214" s="196" t="s">
        <v>1</v>
      </c>
      <c r="D214" s="196" t="s">
        <v>76</v>
      </c>
      <c r="E214" s="17" t="s">
        <v>1</v>
      </c>
      <c r="F214" s="197">
        <v>0</v>
      </c>
      <c r="H214" s="29"/>
    </row>
    <row r="215" spans="2:8" s="1" customFormat="1" ht="16.899999999999999" customHeight="1">
      <c r="B215" s="29"/>
      <c r="C215" s="196" t="s">
        <v>1</v>
      </c>
      <c r="D215" s="196" t="s">
        <v>152</v>
      </c>
      <c r="E215" s="17" t="s">
        <v>1</v>
      </c>
      <c r="F215" s="197">
        <v>0</v>
      </c>
      <c r="H215" s="29"/>
    </row>
    <row r="216" spans="2:8" s="1" customFormat="1" ht="16.899999999999999" customHeight="1">
      <c r="B216" s="29"/>
      <c r="C216" s="196" t="s">
        <v>1</v>
      </c>
      <c r="D216" s="196" t="s">
        <v>838</v>
      </c>
      <c r="E216" s="17" t="s">
        <v>1</v>
      </c>
      <c r="F216" s="197">
        <v>25</v>
      </c>
      <c r="H216" s="29"/>
    </row>
    <row r="217" spans="2:8" s="1" customFormat="1" ht="16.899999999999999" customHeight="1">
      <c r="B217" s="29"/>
      <c r="C217" s="196" t="s">
        <v>1</v>
      </c>
      <c r="D217" s="196" t="s">
        <v>154</v>
      </c>
      <c r="E217" s="17" t="s">
        <v>1</v>
      </c>
      <c r="F217" s="197">
        <v>0</v>
      </c>
      <c r="H217" s="29"/>
    </row>
    <row r="218" spans="2:8" s="1" customFormat="1" ht="16.899999999999999" customHeight="1">
      <c r="B218" s="29"/>
      <c r="C218" s="196" t="s">
        <v>1</v>
      </c>
      <c r="D218" s="196" t="s">
        <v>76</v>
      </c>
      <c r="E218" s="17" t="s">
        <v>1</v>
      </c>
      <c r="F218" s="197">
        <v>0</v>
      </c>
      <c r="H218" s="29"/>
    </row>
    <row r="219" spans="2:8" s="1" customFormat="1" ht="16.899999999999999" customHeight="1">
      <c r="B219" s="29"/>
      <c r="C219" s="196" t="s">
        <v>1</v>
      </c>
      <c r="D219" s="196" t="s">
        <v>158</v>
      </c>
      <c r="E219" s="17" t="s">
        <v>1</v>
      </c>
      <c r="F219" s="197">
        <v>25</v>
      </c>
      <c r="H219" s="29"/>
    </row>
    <row r="220" spans="2:8" s="1" customFormat="1" ht="16.899999999999999" customHeight="1">
      <c r="B220" s="29"/>
      <c r="C220" s="198" t="s">
        <v>1617</v>
      </c>
      <c r="H220" s="29"/>
    </row>
    <row r="221" spans="2:8" s="1" customFormat="1" ht="16.899999999999999" customHeight="1">
      <c r="B221" s="29"/>
      <c r="C221" s="196" t="s">
        <v>816</v>
      </c>
      <c r="D221" s="196" t="s">
        <v>817</v>
      </c>
      <c r="E221" s="17" t="s">
        <v>286</v>
      </c>
      <c r="F221" s="197">
        <v>973.64200000000005</v>
      </c>
      <c r="H221" s="29"/>
    </row>
    <row r="222" spans="2:8" s="1" customFormat="1" ht="16.899999999999999" customHeight="1">
      <c r="B222" s="29"/>
      <c r="C222" s="196" t="s">
        <v>839</v>
      </c>
      <c r="D222" s="196" t="s">
        <v>840</v>
      </c>
      <c r="E222" s="17" t="s">
        <v>286</v>
      </c>
      <c r="F222" s="197">
        <v>26.25</v>
      </c>
      <c r="H222" s="29"/>
    </row>
    <row r="223" spans="2:8" s="1" customFormat="1" ht="16.899999999999999" customHeight="1">
      <c r="B223" s="29"/>
      <c r="C223" s="192" t="s">
        <v>685</v>
      </c>
      <c r="D223" s="193" t="s">
        <v>686</v>
      </c>
      <c r="E223" s="194" t="s">
        <v>286</v>
      </c>
      <c r="F223" s="195">
        <v>70.468000000000004</v>
      </c>
      <c r="H223" s="29"/>
    </row>
    <row r="224" spans="2:8" s="1" customFormat="1" ht="16.899999999999999" customHeight="1">
      <c r="B224" s="29"/>
      <c r="C224" s="196" t="s">
        <v>1</v>
      </c>
      <c r="D224" s="196" t="s">
        <v>733</v>
      </c>
      <c r="E224" s="17" t="s">
        <v>1</v>
      </c>
      <c r="F224" s="197">
        <v>0</v>
      </c>
      <c r="H224" s="29"/>
    </row>
    <row r="225" spans="2:8" s="1" customFormat="1" ht="16.899999999999999" customHeight="1">
      <c r="B225" s="29"/>
      <c r="C225" s="196" t="s">
        <v>1</v>
      </c>
      <c r="D225" s="196" t="s">
        <v>836</v>
      </c>
      <c r="E225" s="17" t="s">
        <v>1</v>
      </c>
      <c r="F225" s="197">
        <v>70.468000000000004</v>
      </c>
      <c r="H225" s="29"/>
    </row>
    <row r="226" spans="2:8" s="1" customFormat="1" ht="16.899999999999999" customHeight="1">
      <c r="B226" s="29"/>
      <c r="C226" s="196" t="s">
        <v>1</v>
      </c>
      <c r="D226" s="196" t="s">
        <v>158</v>
      </c>
      <c r="E226" s="17" t="s">
        <v>1</v>
      </c>
      <c r="F226" s="197">
        <v>70.468000000000004</v>
      </c>
      <c r="H226" s="29"/>
    </row>
    <row r="227" spans="2:8" s="1" customFormat="1" ht="16.899999999999999" customHeight="1">
      <c r="B227" s="29"/>
      <c r="C227" s="198" t="s">
        <v>1617</v>
      </c>
      <c r="H227" s="29"/>
    </row>
    <row r="228" spans="2:8" s="1" customFormat="1" ht="16.899999999999999" customHeight="1">
      <c r="B228" s="29"/>
      <c r="C228" s="196" t="s">
        <v>816</v>
      </c>
      <c r="D228" s="196" t="s">
        <v>817</v>
      </c>
      <c r="E228" s="17" t="s">
        <v>286</v>
      </c>
      <c r="F228" s="197">
        <v>973.64200000000005</v>
      </c>
      <c r="H228" s="29"/>
    </row>
    <row r="229" spans="2:8" s="1" customFormat="1" ht="16.899999999999999" customHeight="1">
      <c r="B229" s="29"/>
      <c r="C229" s="196" t="s">
        <v>843</v>
      </c>
      <c r="D229" s="196" t="s">
        <v>844</v>
      </c>
      <c r="E229" s="17" t="s">
        <v>286</v>
      </c>
      <c r="F229" s="197">
        <v>317.15300000000002</v>
      </c>
      <c r="H229" s="29"/>
    </row>
    <row r="230" spans="2:8" s="1" customFormat="1" ht="16.899999999999999" customHeight="1">
      <c r="B230" s="29"/>
      <c r="C230" s="192" t="s">
        <v>668</v>
      </c>
      <c r="D230" s="193" t="s">
        <v>669</v>
      </c>
      <c r="E230" s="194" t="s">
        <v>142</v>
      </c>
      <c r="F230" s="195">
        <v>7.25</v>
      </c>
      <c r="H230" s="29"/>
    </row>
    <row r="231" spans="2:8" s="1" customFormat="1" ht="16.899999999999999" customHeight="1">
      <c r="B231" s="29"/>
      <c r="C231" s="196" t="s">
        <v>1</v>
      </c>
      <c r="D231" s="196" t="s">
        <v>733</v>
      </c>
      <c r="E231" s="17" t="s">
        <v>1</v>
      </c>
      <c r="F231" s="197">
        <v>0</v>
      </c>
      <c r="H231" s="29"/>
    </row>
    <row r="232" spans="2:8" s="1" customFormat="1" ht="16.899999999999999" customHeight="1">
      <c r="B232" s="29"/>
      <c r="C232" s="196" t="s">
        <v>1</v>
      </c>
      <c r="D232" s="196" t="s">
        <v>147</v>
      </c>
      <c r="E232" s="17" t="s">
        <v>1</v>
      </c>
      <c r="F232" s="197">
        <v>0</v>
      </c>
      <c r="H232" s="29"/>
    </row>
    <row r="233" spans="2:8" s="1" customFormat="1" ht="16.899999999999999" customHeight="1">
      <c r="B233" s="29"/>
      <c r="C233" s="196" t="s">
        <v>1</v>
      </c>
      <c r="D233" s="196" t="s">
        <v>76</v>
      </c>
      <c r="E233" s="17" t="s">
        <v>1</v>
      </c>
      <c r="F233" s="197">
        <v>0</v>
      </c>
      <c r="H233" s="29"/>
    </row>
    <row r="234" spans="2:8" s="1" customFormat="1" ht="16.899999999999999" customHeight="1">
      <c r="B234" s="29"/>
      <c r="C234" s="196" t="s">
        <v>1</v>
      </c>
      <c r="D234" s="196" t="s">
        <v>150</v>
      </c>
      <c r="E234" s="17" t="s">
        <v>1</v>
      </c>
      <c r="F234" s="197">
        <v>0</v>
      </c>
      <c r="H234" s="29"/>
    </row>
    <row r="235" spans="2:8" s="1" customFormat="1" ht="16.899999999999999" customHeight="1">
      <c r="B235" s="29"/>
      <c r="C235" s="196" t="s">
        <v>1</v>
      </c>
      <c r="D235" s="196" t="s">
        <v>76</v>
      </c>
      <c r="E235" s="17" t="s">
        <v>1</v>
      </c>
      <c r="F235" s="197">
        <v>0</v>
      </c>
      <c r="H235" s="29"/>
    </row>
    <row r="236" spans="2:8" s="1" customFormat="1" ht="16.899999999999999" customHeight="1">
      <c r="B236" s="29"/>
      <c r="C236" s="196" t="s">
        <v>1</v>
      </c>
      <c r="D236" s="196" t="s">
        <v>152</v>
      </c>
      <c r="E236" s="17" t="s">
        <v>1</v>
      </c>
      <c r="F236" s="197">
        <v>0</v>
      </c>
      <c r="H236" s="29"/>
    </row>
    <row r="237" spans="2:8" s="1" customFormat="1" ht="16.899999999999999" customHeight="1">
      <c r="B237" s="29"/>
      <c r="C237" s="196" t="s">
        <v>1</v>
      </c>
      <c r="D237" s="196" t="s">
        <v>670</v>
      </c>
      <c r="E237" s="17" t="s">
        <v>1</v>
      </c>
      <c r="F237" s="197">
        <v>7.25</v>
      </c>
      <c r="H237" s="29"/>
    </row>
    <row r="238" spans="2:8" s="1" customFormat="1" ht="16.899999999999999" customHeight="1">
      <c r="B238" s="29"/>
      <c r="C238" s="196" t="s">
        <v>1</v>
      </c>
      <c r="D238" s="196" t="s">
        <v>154</v>
      </c>
      <c r="E238" s="17" t="s">
        <v>1</v>
      </c>
      <c r="F238" s="197">
        <v>0</v>
      </c>
      <c r="H238" s="29"/>
    </row>
    <row r="239" spans="2:8" s="1" customFormat="1" ht="16.899999999999999" customHeight="1">
      <c r="B239" s="29"/>
      <c r="C239" s="196" t="s">
        <v>1</v>
      </c>
      <c r="D239" s="196" t="s">
        <v>76</v>
      </c>
      <c r="E239" s="17" t="s">
        <v>1</v>
      </c>
      <c r="F239" s="197">
        <v>0</v>
      </c>
      <c r="H239" s="29"/>
    </row>
    <row r="240" spans="2:8" s="1" customFormat="1" ht="16.899999999999999" customHeight="1">
      <c r="B240" s="29"/>
      <c r="C240" s="196" t="s">
        <v>1</v>
      </c>
      <c r="D240" s="196" t="s">
        <v>158</v>
      </c>
      <c r="E240" s="17" t="s">
        <v>1</v>
      </c>
      <c r="F240" s="197">
        <v>7.25</v>
      </c>
      <c r="H240" s="29"/>
    </row>
    <row r="241" spans="2:8" s="1" customFormat="1" ht="16.899999999999999" customHeight="1">
      <c r="B241" s="29"/>
      <c r="C241" s="198" t="s">
        <v>1617</v>
      </c>
      <c r="H241" s="29"/>
    </row>
    <row r="242" spans="2:8" s="1" customFormat="1" ht="22.5">
      <c r="B242" s="29"/>
      <c r="C242" s="196" t="s">
        <v>1369</v>
      </c>
      <c r="D242" s="196" t="s">
        <v>1370</v>
      </c>
      <c r="E242" s="17" t="s">
        <v>142</v>
      </c>
      <c r="F242" s="197">
        <v>36.606999999999999</v>
      </c>
      <c r="H242" s="29"/>
    </row>
    <row r="243" spans="2:8" s="1" customFormat="1" ht="16.899999999999999" customHeight="1">
      <c r="B243" s="29"/>
      <c r="C243" s="196" t="s">
        <v>1374</v>
      </c>
      <c r="D243" s="196" t="s">
        <v>1375</v>
      </c>
      <c r="E243" s="17" t="s">
        <v>142</v>
      </c>
      <c r="F243" s="197">
        <v>42.097999999999999</v>
      </c>
      <c r="H243" s="29"/>
    </row>
    <row r="244" spans="2:8" s="1" customFormat="1" ht="24">
      <c r="B244" s="29"/>
      <c r="C244" s="192" t="s">
        <v>665</v>
      </c>
      <c r="D244" s="193" t="s">
        <v>666</v>
      </c>
      <c r="E244" s="194" t="s">
        <v>142</v>
      </c>
      <c r="F244" s="195">
        <v>5.718</v>
      </c>
      <c r="H244" s="29"/>
    </row>
    <row r="245" spans="2:8" s="1" customFormat="1" ht="16.899999999999999" customHeight="1">
      <c r="B245" s="29"/>
      <c r="C245" s="196" t="s">
        <v>1</v>
      </c>
      <c r="D245" s="196" t="s">
        <v>733</v>
      </c>
      <c r="E245" s="17" t="s">
        <v>1</v>
      </c>
      <c r="F245" s="197">
        <v>0</v>
      </c>
      <c r="H245" s="29"/>
    </row>
    <row r="246" spans="2:8" s="1" customFormat="1" ht="16.899999999999999" customHeight="1">
      <c r="B246" s="29"/>
      <c r="C246" s="196" t="s">
        <v>1</v>
      </c>
      <c r="D246" s="196" t="s">
        <v>147</v>
      </c>
      <c r="E246" s="17" t="s">
        <v>1</v>
      </c>
      <c r="F246" s="197">
        <v>0</v>
      </c>
      <c r="H246" s="29"/>
    </row>
    <row r="247" spans="2:8" s="1" customFormat="1" ht="16.899999999999999" customHeight="1">
      <c r="B247" s="29"/>
      <c r="C247" s="196" t="s">
        <v>1</v>
      </c>
      <c r="D247" s="196" t="s">
        <v>76</v>
      </c>
      <c r="E247" s="17" t="s">
        <v>1</v>
      </c>
      <c r="F247" s="197">
        <v>0</v>
      </c>
      <c r="H247" s="29"/>
    </row>
    <row r="248" spans="2:8" s="1" customFormat="1" ht="16.899999999999999" customHeight="1">
      <c r="B248" s="29"/>
      <c r="C248" s="196" t="s">
        <v>1</v>
      </c>
      <c r="D248" s="196" t="s">
        <v>150</v>
      </c>
      <c r="E248" s="17" t="s">
        <v>1</v>
      </c>
      <c r="F248" s="197">
        <v>0</v>
      </c>
      <c r="H248" s="29"/>
    </row>
    <row r="249" spans="2:8" s="1" customFormat="1" ht="16.899999999999999" customHeight="1">
      <c r="B249" s="29"/>
      <c r="C249" s="196" t="s">
        <v>1</v>
      </c>
      <c r="D249" s="196" t="s">
        <v>784</v>
      </c>
      <c r="E249" s="17" t="s">
        <v>1</v>
      </c>
      <c r="F249" s="197">
        <v>1.1359999999999999</v>
      </c>
      <c r="H249" s="29"/>
    </row>
    <row r="250" spans="2:8" s="1" customFormat="1" ht="16.899999999999999" customHeight="1">
      <c r="B250" s="29"/>
      <c r="C250" s="196" t="s">
        <v>1</v>
      </c>
      <c r="D250" s="196" t="s">
        <v>152</v>
      </c>
      <c r="E250" s="17" t="s">
        <v>1</v>
      </c>
      <c r="F250" s="197">
        <v>0</v>
      </c>
      <c r="H250" s="29"/>
    </row>
    <row r="251" spans="2:8" s="1" customFormat="1" ht="16.899999999999999" customHeight="1">
      <c r="B251" s="29"/>
      <c r="C251" s="196" t="s">
        <v>1</v>
      </c>
      <c r="D251" s="196" t="s">
        <v>785</v>
      </c>
      <c r="E251" s="17" t="s">
        <v>1</v>
      </c>
      <c r="F251" s="197">
        <v>3.4460000000000002</v>
      </c>
      <c r="H251" s="29"/>
    </row>
    <row r="252" spans="2:8" s="1" customFormat="1" ht="16.899999999999999" customHeight="1">
      <c r="B252" s="29"/>
      <c r="C252" s="196" t="s">
        <v>1</v>
      </c>
      <c r="D252" s="196" t="s">
        <v>154</v>
      </c>
      <c r="E252" s="17" t="s">
        <v>1</v>
      </c>
      <c r="F252" s="197">
        <v>0</v>
      </c>
      <c r="H252" s="29"/>
    </row>
    <row r="253" spans="2:8" s="1" customFormat="1" ht="16.899999999999999" customHeight="1">
      <c r="B253" s="29"/>
      <c r="C253" s="196" t="s">
        <v>1</v>
      </c>
      <c r="D253" s="196" t="s">
        <v>784</v>
      </c>
      <c r="E253" s="17" t="s">
        <v>1</v>
      </c>
      <c r="F253" s="197">
        <v>1.1359999999999999</v>
      </c>
      <c r="H253" s="29"/>
    </row>
    <row r="254" spans="2:8" s="1" customFormat="1" ht="16.899999999999999" customHeight="1">
      <c r="B254" s="29"/>
      <c r="C254" s="196" t="s">
        <v>1</v>
      </c>
      <c r="D254" s="196" t="s">
        <v>158</v>
      </c>
      <c r="E254" s="17" t="s">
        <v>1</v>
      </c>
      <c r="F254" s="197">
        <v>5.718</v>
      </c>
      <c r="H254" s="29"/>
    </row>
    <row r="255" spans="2:8" s="1" customFormat="1" ht="16.899999999999999" customHeight="1">
      <c r="B255" s="29"/>
      <c r="C255" s="198" t="s">
        <v>1617</v>
      </c>
      <c r="H255" s="29"/>
    </row>
    <row r="256" spans="2:8" s="1" customFormat="1" ht="16.899999999999999" customHeight="1">
      <c r="B256" s="29"/>
      <c r="C256" s="196" t="s">
        <v>751</v>
      </c>
      <c r="D256" s="196" t="s">
        <v>752</v>
      </c>
      <c r="E256" s="17" t="s">
        <v>142</v>
      </c>
      <c r="F256" s="197">
        <v>1644.8430000000001</v>
      </c>
      <c r="H256" s="29"/>
    </row>
    <row r="257" spans="2:8" s="1" customFormat="1" ht="16.899999999999999" customHeight="1">
      <c r="B257" s="29"/>
      <c r="C257" s="196" t="s">
        <v>1018</v>
      </c>
      <c r="D257" s="196" t="s">
        <v>1019</v>
      </c>
      <c r="E257" s="17" t="s">
        <v>142</v>
      </c>
      <c r="F257" s="197">
        <v>1373.328</v>
      </c>
      <c r="H257" s="29"/>
    </row>
    <row r="258" spans="2:8" s="1" customFormat="1" ht="16.899999999999999" customHeight="1">
      <c r="B258" s="29"/>
      <c r="C258" s="192" t="s">
        <v>691</v>
      </c>
      <c r="D258" s="193" t="s">
        <v>692</v>
      </c>
      <c r="E258" s="194" t="s">
        <v>286</v>
      </c>
      <c r="F258" s="195">
        <v>29.196000000000002</v>
      </c>
      <c r="H258" s="29"/>
    </row>
    <row r="259" spans="2:8" s="1" customFormat="1" ht="16.899999999999999" customHeight="1">
      <c r="B259" s="29"/>
      <c r="C259" s="196" t="s">
        <v>1</v>
      </c>
      <c r="D259" s="196" t="s">
        <v>733</v>
      </c>
      <c r="E259" s="17" t="s">
        <v>1</v>
      </c>
      <c r="F259" s="197">
        <v>0</v>
      </c>
      <c r="H259" s="29"/>
    </row>
    <row r="260" spans="2:8" s="1" customFormat="1" ht="16.899999999999999" customHeight="1">
      <c r="B260" s="29"/>
      <c r="C260" s="196" t="s">
        <v>1</v>
      </c>
      <c r="D260" s="196" t="s">
        <v>147</v>
      </c>
      <c r="E260" s="17" t="s">
        <v>1</v>
      </c>
      <c r="F260" s="197">
        <v>0</v>
      </c>
      <c r="H260" s="29"/>
    </row>
    <row r="261" spans="2:8" s="1" customFormat="1" ht="16.899999999999999" customHeight="1">
      <c r="B261" s="29"/>
      <c r="C261" s="196" t="s">
        <v>1</v>
      </c>
      <c r="D261" s="196" t="s">
        <v>76</v>
      </c>
      <c r="E261" s="17" t="s">
        <v>1</v>
      </c>
      <c r="F261" s="197">
        <v>0</v>
      </c>
      <c r="H261" s="29"/>
    </row>
    <row r="262" spans="2:8" s="1" customFormat="1" ht="16.899999999999999" customHeight="1">
      <c r="B262" s="29"/>
      <c r="C262" s="196" t="s">
        <v>1</v>
      </c>
      <c r="D262" s="196" t="s">
        <v>150</v>
      </c>
      <c r="E262" s="17" t="s">
        <v>1</v>
      </c>
      <c r="F262" s="197">
        <v>0</v>
      </c>
      <c r="H262" s="29"/>
    </row>
    <row r="263" spans="2:8" s="1" customFormat="1" ht="16.899999999999999" customHeight="1">
      <c r="B263" s="29"/>
      <c r="C263" s="196" t="s">
        <v>1</v>
      </c>
      <c r="D263" s="196" t="s">
        <v>76</v>
      </c>
      <c r="E263" s="17" t="s">
        <v>1</v>
      </c>
      <c r="F263" s="197">
        <v>0</v>
      </c>
      <c r="H263" s="29"/>
    </row>
    <row r="264" spans="2:8" s="1" customFormat="1" ht="16.899999999999999" customHeight="1">
      <c r="B264" s="29"/>
      <c r="C264" s="196" t="s">
        <v>1</v>
      </c>
      <c r="D264" s="196" t="s">
        <v>152</v>
      </c>
      <c r="E264" s="17" t="s">
        <v>1</v>
      </c>
      <c r="F264" s="197">
        <v>0</v>
      </c>
      <c r="H264" s="29"/>
    </row>
    <row r="265" spans="2:8" s="1" customFormat="1" ht="16.899999999999999" customHeight="1">
      <c r="B265" s="29"/>
      <c r="C265" s="196" t="s">
        <v>1</v>
      </c>
      <c r="D265" s="196" t="s">
        <v>693</v>
      </c>
      <c r="E265" s="17" t="s">
        <v>1</v>
      </c>
      <c r="F265" s="197">
        <v>29.196000000000002</v>
      </c>
      <c r="H265" s="29"/>
    </row>
    <row r="266" spans="2:8" s="1" customFormat="1" ht="16.899999999999999" customHeight="1">
      <c r="B266" s="29"/>
      <c r="C266" s="196" t="s">
        <v>1</v>
      </c>
      <c r="D266" s="196" t="s">
        <v>154</v>
      </c>
      <c r="E266" s="17" t="s">
        <v>1</v>
      </c>
      <c r="F266" s="197">
        <v>0</v>
      </c>
      <c r="H266" s="29"/>
    </row>
    <row r="267" spans="2:8" s="1" customFormat="1" ht="16.899999999999999" customHeight="1">
      <c r="B267" s="29"/>
      <c r="C267" s="196" t="s">
        <v>1</v>
      </c>
      <c r="D267" s="196" t="s">
        <v>76</v>
      </c>
      <c r="E267" s="17" t="s">
        <v>1</v>
      </c>
      <c r="F267" s="197">
        <v>0</v>
      </c>
      <c r="H267" s="29"/>
    </row>
    <row r="268" spans="2:8" s="1" customFormat="1" ht="16.899999999999999" customHeight="1">
      <c r="B268" s="29"/>
      <c r="C268" s="196" t="s">
        <v>1</v>
      </c>
      <c r="D268" s="196" t="s">
        <v>158</v>
      </c>
      <c r="E268" s="17" t="s">
        <v>1</v>
      </c>
      <c r="F268" s="197">
        <v>29.196000000000002</v>
      </c>
      <c r="H268" s="29"/>
    </row>
    <row r="269" spans="2:8" s="1" customFormat="1" ht="16.899999999999999" customHeight="1">
      <c r="B269" s="29"/>
      <c r="C269" s="198" t="s">
        <v>1617</v>
      </c>
      <c r="H269" s="29"/>
    </row>
    <row r="270" spans="2:8" s="1" customFormat="1" ht="16.899999999999999" customHeight="1">
      <c r="B270" s="29"/>
      <c r="C270" s="196" t="s">
        <v>789</v>
      </c>
      <c r="D270" s="196" t="s">
        <v>790</v>
      </c>
      <c r="E270" s="17" t="s">
        <v>142</v>
      </c>
      <c r="F270" s="197">
        <v>274.541</v>
      </c>
      <c r="H270" s="29"/>
    </row>
    <row r="271" spans="2:8" s="1" customFormat="1" ht="16.899999999999999" customHeight="1">
      <c r="B271" s="29"/>
      <c r="C271" s="196" t="s">
        <v>863</v>
      </c>
      <c r="D271" s="196" t="s">
        <v>864</v>
      </c>
      <c r="E271" s="17" t="s">
        <v>142</v>
      </c>
      <c r="F271" s="197">
        <v>1367.61</v>
      </c>
      <c r="H271" s="29"/>
    </row>
    <row r="272" spans="2:8" s="1" customFormat="1" ht="16.899999999999999" customHeight="1">
      <c r="B272" s="29"/>
      <c r="C272" s="196" t="s">
        <v>1018</v>
      </c>
      <c r="D272" s="196" t="s">
        <v>1019</v>
      </c>
      <c r="E272" s="17" t="s">
        <v>142</v>
      </c>
      <c r="F272" s="197">
        <v>1373.328</v>
      </c>
      <c r="H272" s="29"/>
    </row>
    <row r="273" spans="2:8" s="1" customFormat="1" ht="33.75">
      <c r="B273" s="29"/>
      <c r="C273" s="196" t="s">
        <v>1076</v>
      </c>
      <c r="D273" s="196" t="s">
        <v>1077</v>
      </c>
      <c r="E273" s="17" t="s">
        <v>286</v>
      </c>
      <c r="F273" s="197">
        <v>29.196000000000002</v>
      </c>
      <c r="H273" s="29"/>
    </row>
    <row r="274" spans="2:8" s="1" customFormat="1" ht="16.899999999999999" customHeight="1">
      <c r="B274" s="29"/>
      <c r="C274" s="192" t="s">
        <v>634</v>
      </c>
      <c r="D274" s="193" t="s">
        <v>635</v>
      </c>
      <c r="E274" s="194" t="s">
        <v>142</v>
      </c>
      <c r="F274" s="195">
        <v>256.87200000000001</v>
      </c>
      <c r="H274" s="29"/>
    </row>
    <row r="275" spans="2:8" s="1" customFormat="1" ht="16.899999999999999" customHeight="1">
      <c r="B275" s="29"/>
      <c r="C275" s="196" t="s">
        <v>1</v>
      </c>
      <c r="D275" s="196" t="s">
        <v>733</v>
      </c>
      <c r="E275" s="17" t="s">
        <v>1</v>
      </c>
      <c r="F275" s="197">
        <v>0</v>
      </c>
      <c r="H275" s="29"/>
    </row>
    <row r="276" spans="2:8" s="1" customFormat="1" ht="16.899999999999999" customHeight="1">
      <c r="B276" s="29"/>
      <c r="C276" s="196" t="s">
        <v>1</v>
      </c>
      <c r="D276" s="196" t="s">
        <v>147</v>
      </c>
      <c r="E276" s="17" t="s">
        <v>1</v>
      </c>
      <c r="F276" s="197">
        <v>0</v>
      </c>
      <c r="H276" s="29"/>
    </row>
    <row r="277" spans="2:8" s="1" customFormat="1" ht="16.899999999999999" customHeight="1">
      <c r="B277" s="29"/>
      <c r="C277" s="196" t="s">
        <v>1</v>
      </c>
      <c r="D277" s="196" t="s">
        <v>759</v>
      </c>
      <c r="E277" s="17" t="s">
        <v>1</v>
      </c>
      <c r="F277" s="197">
        <v>47.768999999999998</v>
      </c>
      <c r="H277" s="29"/>
    </row>
    <row r="278" spans="2:8" s="1" customFormat="1" ht="16.899999999999999" customHeight="1">
      <c r="B278" s="29"/>
      <c r="C278" s="196" t="s">
        <v>1</v>
      </c>
      <c r="D278" s="196" t="s">
        <v>150</v>
      </c>
      <c r="E278" s="17" t="s">
        <v>1</v>
      </c>
      <c r="F278" s="197">
        <v>0</v>
      </c>
      <c r="H278" s="29"/>
    </row>
    <row r="279" spans="2:8" s="1" customFormat="1" ht="16.899999999999999" customHeight="1">
      <c r="B279" s="29"/>
      <c r="C279" s="196" t="s">
        <v>1</v>
      </c>
      <c r="D279" s="196" t="s">
        <v>760</v>
      </c>
      <c r="E279" s="17" t="s">
        <v>1</v>
      </c>
      <c r="F279" s="197">
        <v>120.839</v>
      </c>
      <c r="H279" s="29"/>
    </row>
    <row r="280" spans="2:8" s="1" customFormat="1" ht="16.899999999999999" customHeight="1">
      <c r="B280" s="29"/>
      <c r="C280" s="196" t="s">
        <v>1</v>
      </c>
      <c r="D280" s="196" t="s">
        <v>152</v>
      </c>
      <c r="E280" s="17" t="s">
        <v>1</v>
      </c>
      <c r="F280" s="197">
        <v>0</v>
      </c>
      <c r="H280" s="29"/>
    </row>
    <row r="281" spans="2:8" s="1" customFormat="1" ht="16.899999999999999" customHeight="1">
      <c r="B281" s="29"/>
      <c r="C281" s="196" t="s">
        <v>1</v>
      </c>
      <c r="D281" s="196" t="s">
        <v>761</v>
      </c>
      <c r="E281" s="17" t="s">
        <v>1</v>
      </c>
      <c r="F281" s="197">
        <v>31.254000000000001</v>
      </c>
      <c r="H281" s="29"/>
    </row>
    <row r="282" spans="2:8" s="1" customFormat="1" ht="16.899999999999999" customHeight="1">
      <c r="B282" s="29"/>
      <c r="C282" s="196" t="s">
        <v>1</v>
      </c>
      <c r="D282" s="196" t="s">
        <v>154</v>
      </c>
      <c r="E282" s="17" t="s">
        <v>1</v>
      </c>
      <c r="F282" s="197">
        <v>0</v>
      </c>
      <c r="H282" s="29"/>
    </row>
    <row r="283" spans="2:8" s="1" customFormat="1" ht="16.899999999999999" customHeight="1">
      <c r="B283" s="29"/>
      <c r="C283" s="196" t="s">
        <v>1</v>
      </c>
      <c r="D283" s="196" t="s">
        <v>762</v>
      </c>
      <c r="E283" s="17" t="s">
        <v>1</v>
      </c>
      <c r="F283" s="197">
        <v>57.01</v>
      </c>
      <c r="H283" s="29"/>
    </row>
    <row r="284" spans="2:8" s="1" customFormat="1" ht="16.899999999999999" customHeight="1">
      <c r="B284" s="29"/>
      <c r="C284" s="196" t="s">
        <v>1</v>
      </c>
      <c r="D284" s="196" t="s">
        <v>158</v>
      </c>
      <c r="E284" s="17" t="s">
        <v>1</v>
      </c>
      <c r="F284" s="197">
        <v>256.87200000000001</v>
      </c>
      <c r="H284" s="29"/>
    </row>
    <row r="285" spans="2:8" s="1" customFormat="1" ht="16.899999999999999" customHeight="1">
      <c r="B285" s="29"/>
      <c r="C285" s="198" t="s">
        <v>1617</v>
      </c>
      <c r="H285" s="29"/>
    </row>
    <row r="286" spans="2:8" s="1" customFormat="1" ht="16.899999999999999" customHeight="1">
      <c r="B286" s="29"/>
      <c r="C286" s="196" t="s">
        <v>751</v>
      </c>
      <c r="D286" s="196" t="s">
        <v>752</v>
      </c>
      <c r="E286" s="17" t="s">
        <v>142</v>
      </c>
      <c r="F286" s="197">
        <v>1644.8430000000001</v>
      </c>
      <c r="H286" s="29"/>
    </row>
    <row r="287" spans="2:8" s="1" customFormat="1" ht="33.75">
      <c r="B287" s="29"/>
      <c r="C287" s="196" t="s">
        <v>786</v>
      </c>
      <c r="D287" s="196" t="s">
        <v>787</v>
      </c>
      <c r="E287" s="17" t="s">
        <v>142</v>
      </c>
      <c r="F287" s="197">
        <v>353.85399999999998</v>
      </c>
      <c r="H287" s="29"/>
    </row>
    <row r="288" spans="2:8" s="1" customFormat="1" ht="16.899999999999999" customHeight="1">
      <c r="B288" s="29"/>
      <c r="C288" s="196" t="s">
        <v>863</v>
      </c>
      <c r="D288" s="196" t="s">
        <v>864</v>
      </c>
      <c r="E288" s="17" t="s">
        <v>142</v>
      </c>
      <c r="F288" s="197">
        <v>1367.61</v>
      </c>
      <c r="H288" s="29"/>
    </row>
    <row r="289" spans="2:8" s="1" customFormat="1" ht="22.5">
      <c r="B289" s="29"/>
      <c r="C289" s="196" t="s">
        <v>925</v>
      </c>
      <c r="D289" s="196" t="s">
        <v>926</v>
      </c>
      <c r="E289" s="17" t="s">
        <v>142</v>
      </c>
      <c r="F289" s="197">
        <v>256.87200000000001</v>
      </c>
      <c r="H289" s="29"/>
    </row>
    <row r="290" spans="2:8" s="1" customFormat="1" ht="22.5">
      <c r="B290" s="29"/>
      <c r="C290" s="196" t="s">
        <v>955</v>
      </c>
      <c r="D290" s="196" t="s">
        <v>956</v>
      </c>
      <c r="E290" s="17" t="s">
        <v>142</v>
      </c>
      <c r="F290" s="197">
        <v>1240.5609999999999</v>
      </c>
      <c r="H290" s="29"/>
    </row>
    <row r="291" spans="2:8" s="1" customFormat="1" ht="16.899999999999999" customHeight="1">
      <c r="B291" s="29"/>
      <c r="C291" s="196" t="s">
        <v>1018</v>
      </c>
      <c r="D291" s="196" t="s">
        <v>1019</v>
      </c>
      <c r="E291" s="17" t="s">
        <v>142</v>
      </c>
      <c r="F291" s="197">
        <v>1373.328</v>
      </c>
      <c r="H291" s="29"/>
    </row>
    <row r="292" spans="2:8" s="1" customFormat="1" ht="16.899999999999999" customHeight="1">
      <c r="B292" s="29"/>
      <c r="C292" s="196" t="s">
        <v>928</v>
      </c>
      <c r="D292" s="196" t="s">
        <v>929</v>
      </c>
      <c r="E292" s="17" t="s">
        <v>142</v>
      </c>
      <c r="F292" s="197">
        <v>269.71600000000001</v>
      </c>
      <c r="H292" s="29"/>
    </row>
    <row r="293" spans="2:8" s="1" customFormat="1" ht="16.899999999999999" customHeight="1">
      <c r="B293" s="29"/>
      <c r="C293" s="192" t="s">
        <v>637</v>
      </c>
      <c r="D293" s="193" t="s">
        <v>638</v>
      </c>
      <c r="E293" s="194" t="s">
        <v>142</v>
      </c>
      <c r="F293" s="195">
        <v>768.63099999999997</v>
      </c>
      <c r="H293" s="29"/>
    </row>
    <row r="294" spans="2:8" s="1" customFormat="1" ht="16.899999999999999" customHeight="1">
      <c r="B294" s="29"/>
      <c r="C294" s="196" t="s">
        <v>1</v>
      </c>
      <c r="D294" s="196" t="s">
        <v>733</v>
      </c>
      <c r="E294" s="17" t="s">
        <v>1</v>
      </c>
      <c r="F294" s="197">
        <v>0</v>
      </c>
      <c r="H294" s="29"/>
    </row>
    <row r="295" spans="2:8" s="1" customFormat="1" ht="22.5">
      <c r="B295" s="29"/>
      <c r="C295" s="196" t="s">
        <v>1</v>
      </c>
      <c r="D295" s="196" t="s">
        <v>764</v>
      </c>
      <c r="E295" s="17" t="s">
        <v>1</v>
      </c>
      <c r="F295" s="197">
        <v>0</v>
      </c>
      <c r="H295" s="29"/>
    </row>
    <row r="296" spans="2:8" s="1" customFormat="1" ht="16.899999999999999" customHeight="1">
      <c r="B296" s="29"/>
      <c r="C296" s="196" t="s">
        <v>1</v>
      </c>
      <c r="D296" s="196" t="s">
        <v>147</v>
      </c>
      <c r="E296" s="17" t="s">
        <v>1</v>
      </c>
      <c r="F296" s="197">
        <v>0</v>
      </c>
      <c r="H296" s="29"/>
    </row>
    <row r="297" spans="2:8" s="1" customFormat="1" ht="16.899999999999999" customHeight="1">
      <c r="B297" s="29"/>
      <c r="C297" s="196" t="s">
        <v>1</v>
      </c>
      <c r="D297" s="196" t="s">
        <v>765</v>
      </c>
      <c r="E297" s="17" t="s">
        <v>1</v>
      </c>
      <c r="F297" s="197">
        <v>177.065</v>
      </c>
      <c r="H297" s="29"/>
    </row>
    <row r="298" spans="2:8" s="1" customFormat="1" ht="16.899999999999999" customHeight="1">
      <c r="B298" s="29"/>
      <c r="C298" s="196" t="s">
        <v>1</v>
      </c>
      <c r="D298" s="196" t="s">
        <v>150</v>
      </c>
      <c r="E298" s="17" t="s">
        <v>1</v>
      </c>
      <c r="F298" s="197">
        <v>0</v>
      </c>
      <c r="H298" s="29"/>
    </row>
    <row r="299" spans="2:8" s="1" customFormat="1" ht="16.899999999999999" customHeight="1">
      <c r="B299" s="29"/>
      <c r="C299" s="196" t="s">
        <v>1</v>
      </c>
      <c r="D299" s="196" t="s">
        <v>766</v>
      </c>
      <c r="E299" s="17" t="s">
        <v>1</v>
      </c>
      <c r="F299" s="197">
        <v>269.07</v>
      </c>
      <c r="H299" s="29"/>
    </row>
    <row r="300" spans="2:8" s="1" customFormat="1" ht="16.899999999999999" customHeight="1">
      <c r="B300" s="29"/>
      <c r="C300" s="196" t="s">
        <v>1</v>
      </c>
      <c r="D300" s="196" t="s">
        <v>152</v>
      </c>
      <c r="E300" s="17" t="s">
        <v>1</v>
      </c>
      <c r="F300" s="197">
        <v>0</v>
      </c>
      <c r="H300" s="29"/>
    </row>
    <row r="301" spans="2:8" s="1" customFormat="1" ht="16.899999999999999" customHeight="1">
      <c r="B301" s="29"/>
      <c r="C301" s="196" t="s">
        <v>1</v>
      </c>
      <c r="D301" s="196" t="s">
        <v>767</v>
      </c>
      <c r="E301" s="17" t="s">
        <v>1</v>
      </c>
      <c r="F301" s="197">
        <v>57.207999999999998</v>
      </c>
      <c r="H301" s="29"/>
    </row>
    <row r="302" spans="2:8" s="1" customFormat="1" ht="16.899999999999999" customHeight="1">
      <c r="B302" s="29"/>
      <c r="C302" s="196" t="s">
        <v>1</v>
      </c>
      <c r="D302" s="196" t="s">
        <v>154</v>
      </c>
      <c r="E302" s="17" t="s">
        <v>1</v>
      </c>
      <c r="F302" s="197">
        <v>0</v>
      </c>
      <c r="H302" s="29"/>
    </row>
    <row r="303" spans="2:8" s="1" customFormat="1" ht="16.899999999999999" customHeight="1">
      <c r="B303" s="29"/>
      <c r="C303" s="196" t="s">
        <v>1</v>
      </c>
      <c r="D303" s="196" t="s">
        <v>768</v>
      </c>
      <c r="E303" s="17" t="s">
        <v>1</v>
      </c>
      <c r="F303" s="197">
        <v>265.28800000000001</v>
      </c>
      <c r="H303" s="29"/>
    </row>
    <row r="304" spans="2:8" s="1" customFormat="1" ht="16.899999999999999" customHeight="1">
      <c r="B304" s="29"/>
      <c r="C304" s="196" t="s">
        <v>1</v>
      </c>
      <c r="D304" s="196" t="s">
        <v>158</v>
      </c>
      <c r="E304" s="17" t="s">
        <v>1</v>
      </c>
      <c r="F304" s="197">
        <v>768.63099999999997</v>
      </c>
      <c r="H304" s="29"/>
    </row>
    <row r="305" spans="2:8" s="1" customFormat="1" ht="16.899999999999999" customHeight="1">
      <c r="B305" s="29"/>
      <c r="C305" s="198" t="s">
        <v>1617</v>
      </c>
      <c r="H305" s="29"/>
    </row>
    <row r="306" spans="2:8" s="1" customFormat="1" ht="16.899999999999999" customHeight="1">
      <c r="B306" s="29"/>
      <c r="C306" s="196" t="s">
        <v>751</v>
      </c>
      <c r="D306" s="196" t="s">
        <v>752</v>
      </c>
      <c r="E306" s="17" t="s">
        <v>142</v>
      </c>
      <c r="F306" s="197">
        <v>1644.8430000000001</v>
      </c>
      <c r="H306" s="29"/>
    </row>
    <row r="307" spans="2:8" s="1" customFormat="1" ht="16.899999999999999" customHeight="1">
      <c r="B307" s="29"/>
      <c r="C307" s="196" t="s">
        <v>863</v>
      </c>
      <c r="D307" s="196" t="s">
        <v>864</v>
      </c>
      <c r="E307" s="17" t="s">
        <v>142</v>
      </c>
      <c r="F307" s="197">
        <v>1367.61</v>
      </c>
      <c r="H307" s="29"/>
    </row>
    <row r="308" spans="2:8" s="1" customFormat="1" ht="22.5">
      <c r="B308" s="29"/>
      <c r="C308" s="196" t="s">
        <v>920</v>
      </c>
      <c r="D308" s="196" t="s">
        <v>921</v>
      </c>
      <c r="E308" s="17" t="s">
        <v>142</v>
      </c>
      <c r="F308" s="197">
        <v>768.63099999999997</v>
      </c>
      <c r="H308" s="29"/>
    </row>
    <row r="309" spans="2:8" s="1" customFormat="1" ht="22.5">
      <c r="B309" s="29"/>
      <c r="C309" s="196" t="s">
        <v>955</v>
      </c>
      <c r="D309" s="196" t="s">
        <v>956</v>
      </c>
      <c r="E309" s="17" t="s">
        <v>142</v>
      </c>
      <c r="F309" s="197">
        <v>1240.5609999999999</v>
      </c>
      <c r="H309" s="29"/>
    </row>
    <row r="310" spans="2:8" s="1" customFormat="1" ht="22.5">
      <c r="B310" s="29"/>
      <c r="C310" s="196" t="s">
        <v>1010</v>
      </c>
      <c r="D310" s="196" t="s">
        <v>1011</v>
      </c>
      <c r="E310" s="17" t="s">
        <v>142</v>
      </c>
      <c r="F310" s="197">
        <v>1114.03</v>
      </c>
      <c r="H310" s="29"/>
    </row>
    <row r="311" spans="2:8" s="1" customFormat="1" ht="16.899999999999999" customHeight="1">
      <c r="B311" s="29"/>
      <c r="C311" s="196" t="s">
        <v>1018</v>
      </c>
      <c r="D311" s="196" t="s">
        <v>1019</v>
      </c>
      <c r="E311" s="17" t="s">
        <v>142</v>
      </c>
      <c r="F311" s="197">
        <v>1373.328</v>
      </c>
      <c r="H311" s="29"/>
    </row>
    <row r="312" spans="2:8" s="1" customFormat="1" ht="16.899999999999999" customHeight="1">
      <c r="B312" s="29"/>
      <c r="C312" s="196" t="s">
        <v>741</v>
      </c>
      <c r="D312" s="196" t="s">
        <v>742</v>
      </c>
      <c r="E312" s="17" t="s">
        <v>142</v>
      </c>
      <c r="F312" s="197">
        <v>807.06299999999999</v>
      </c>
      <c r="H312" s="29"/>
    </row>
    <row r="313" spans="2:8" s="1" customFormat="1" ht="16.899999999999999" customHeight="1">
      <c r="B313" s="29"/>
      <c r="C313" s="192" t="s">
        <v>720</v>
      </c>
      <c r="D313" s="193" t="s">
        <v>721</v>
      </c>
      <c r="E313" s="194" t="s">
        <v>142</v>
      </c>
      <c r="F313" s="195">
        <v>9.5</v>
      </c>
      <c r="H313" s="29"/>
    </row>
    <row r="314" spans="2:8" s="1" customFormat="1" ht="16.899999999999999" customHeight="1">
      <c r="B314" s="29"/>
      <c r="C314" s="196" t="s">
        <v>1</v>
      </c>
      <c r="D314" s="196" t="s">
        <v>733</v>
      </c>
      <c r="E314" s="17" t="s">
        <v>1</v>
      </c>
      <c r="F314" s="197">
        <v>0</v>
      </c>
      <c r="H314" s="29"/>
    </row>
    <row r="315" spans="2:8" s="1" customFormat="1" ht="16.899999999999999" customHeight="1">
      <c r="B315" s="29"/>
      <c r="C315" s="196" t="s">
        <v>1</v>
      </c>
      <c r="D315" s="196" t="s">
        <v>147</v>
      </c>
      <c r="E315" s="17" t="s">
        <v>1</v>
      </c>
      <c r="F315" s="197">
        <v>0</v>
      </c>
      <c r="H315" s="29"/>
    </row>
    <row r="316" spans="2:8" s="1" customFormat="1" ht="16.899999999999999" customHeight="1">
      <c r="B316" s="29"/>
      <c r="C316" s="196" t="s">
        <v>1</v>
      </c>
      <c r="D316" s="196" t="s">
        <v>76</v>
      </c>
      <c r="E316" s="17" t="s">
        <v>1</v>
      </c>
      <c r="F316" s="197">
        <v>0</v>
      </c>
      <c r="H316" s="29"/>
    </row>
    <row r="317" spans="2:8" s="1" customFormat="1" ht="16.899999999999999" customHeight="1">
      <c r="B317" s="29"/>
      <c r="C317" s="196" t="s">
        <v>1</v>
      </c>
      <c r="D317" s="196" t="s">
        <v>150</v>
      </c>
      <c r="E317" s="17" t="s">
        <v>1</v>
      </c>
      <c r="F317" s="197">
        <v>0</v>
      </c>
      <c r="H317" s="29"/>
    </row>
    <row r="318" spans="2:8" s="1" customFormat="1" ht="16.899999999999999" customHeight="1">
      <c r="B318" s="29"/>
      <c r="C318" s="196" t="s">
        <v>1</v>
      </c>
      <c r="D318" s="196" t="s">
        <v>76</v>
      </c>
      <c r="E318" s="17" t="s">
        <v>1</v>
      </c>
      <c r="F318" s="197">
        <v>0</v>
      </c>
      <c r="H318" s="29"/>
    </row>
    <row r="319" spans="2:8" s="1" customFormat="1" ht="16.899999999999999" customHeight="1">
      <c r="B319" s="29"/>
      <c r="C319" s="196" t="s">
        <v>1</v>
      </c>
      <c r="D319" s="196" t="s">
        <v>152</v>
      </c>
      <c r="E319" s="17" t="s">
        <v>1</v>
      </c>
      <c r="F319" s="197">
        <v>0</v>
      </c>
      <c r="H319" s="29"/>
    </row>
    <row r="320" spans="2:8" s="1" customFormat="1" ht="16.899999999999999" customHeight="1">
      <c r="B320" s="29"/>
      <c r="C320" s="196" t="s">
        <v>1</v>
      </c>
      <c r="D320" s="196" t="s">
        <v>722</v>
      </c>
      <c r="E320" s="17" t="s">
        <v>1</v>
      </c>
      <c r="F320" s="197">
        <v>9.5</v>
      </c>
      <c r="H320" s="29"/>
    </row>
    <row r="321" spans="2:8" s="1" customFormat="1" ht="16.899999999999999" customHeight="1">
      <c r="B321" s="29"/>
      <c r="C321" s="196" t="s">
        <v>1</v>
      </c>
      <c r="D321" s="196" t="s">
        <v>154</v>
      </c>
      <c r="E321" s="17" t="s">
        <v>1</v>
      </c>
      <c r="F321" s="197">
        <v>0</v>
      </c>
      <c r="H321" s="29"/>
    </row>
    <row r="322" spans="2:8" s="1" customFormat="1" ht="16.899999999999999" customHeight="1">
      <c r="B322" s="29"/>
      <c r="C322" s="196" t="s">
        <v>1</v>
      </c>
      <c r="D322" s="196" t="s">
        <v>76</v>
      </c>
      <c r="E322" s="17" t="s">
        <v>1</v>
      </c>
      <c r="F322" s="197">
        <v>0</v>
      </c>
      <c r="H322" s="29"/>
    </row>
    <row r="323" spans="2:8" s="1" customFormat="1" ht="16.899999999999999" customHeight="1">
      <c r="B323" s="29"/>
      <c r="C323" s="196" t="s">
        <v>1</v>
      </c>
      <c r="D323" s="196" t="s">
        <v>158</v>
      </c>
      <c r="E323" s="17" t="s">
        <v>1</v>
      </c>
      <c r="F323" s="197">
        <v>9.5</v>
      </c>
      <c r="H323" s="29"/>
    </row>
    <row r="324" spans="2:8" s="1" customFormat="1" ht="16.899999999999999" customHeight="1">
      <c r="B324" s="29"/>
      <c r="C324" s="198" t="s">
        <v>1617</v>
      </c>
      <c r="H324" s="29"/>
    </row>
    <row r="325" spans="2:8" s="1" customFormat="1" ht="16.899999999999999" customHeight="1">
      <c r="B325" s="29"/>
      <c r="C325" s="196" t="s">
        <v>728</v>
      </c>
      <c r="D325" s="196" t="s">
        <v>729</v>
      </c>
      <c r="E325" s="17" t="s">
        <v>142</v>
      </c>
      <c r="F325" s="197">
        <v>9.5</v>
      </c>
      <c r="H325" s="29"/>
    </row>
    <row r="326" spans="2:8" s="1" customFormat="1" ht="16.899999999999999" customHeight="1">
      <c r="B326" s="29"/>
      <c r="C326" s="196" t="s">
        <v>734</v>
      </c>
      <c r="D326" s="196" t="s">
        <v>735</v>
      </c>
      <c r="E326" s="17" t="s">
        <v>142</v>
      </c>
      <c r="F326" s="197">
        <v>9.5</v>
      </c>
      <c r="H326" s="29"/>
    </row>
    <row r="327" spans="2:8" s="1" customFormat="1" ht="22.5">
      <c r="B327" s="29"/>
      <c r="C327" s="196" t="s">
        <v>737</v>
      </c>
      <c r="D327" s="196" t="s">
        <v>738</v>
      </c>
      <c r="E327" s="17" t="s">
        <v>142</v>
      </c>
      <c r="F327" s="197">
        <v>9.5</v>
      </c>
      <c r="H327" s="29"/>
    </row>
    <row r="328" spans="2:8" s="1" customFormat="1" ht="22.5">
      <c r="B328" s="29"/>
      <c r="C328" s="196" t="s">
        <v>745</v>
      </c>
      <c r="D328" s="196" t="s">
        <v>746</v>
      </c>
      <c r="E328" s="17" t="s">
        <v>142</v>
      </c>
      <c r="F328" s="197">
        <v>9.5</v>
      </c>
      <c r="H328" s="29"/>
    </row>
    <row r="329" spans="2:8" s="1" customFormat="1" ht="16.899999999999999" customHeight="1">
      <c r="B329" s="29"/>
      <c r="C329" s="196" t="s">
        <v>748</v>
      </c>
      <c r="D329" s="196" t="s">
        <v>749</v>
      </c>
      <c r="E329" s="17" t="s">
        <v>142</v>
      </c>
      <c r="F329" s="197">
        <v>9.5</v>
      </c>
      <c r="H329" s="29"/>
    </row>
    <row r="330" spans="2:8" s="1" customFormat="1" ht="22.5">
      <c r="B330" s="29"/>
      <c r="C330" s="196" t="s">
        <v>1010</v>
      </c>
      <c r="D330" s="196" t="s">
        <v>1011</v>
      </c>
      <c r="E330" s="17" t="s">
        <v>142</v>
      </c>
      <c r="F330" s="197">
        <v>1114.03</v>
      </c>
      <c r="H330" s="29"/>
    </row>
    <row r="331" spans="2:8" s="1" customFormat="1" ht="16.899999999999999" customHeight="1">
      <c r="B331" s="29"/>
      <c r="C331" s="196" t="s">
        <v>741</v>
      </c>
      <c r="D331" s="196" t="s">
        <v>742</v>
      </c>
      <c r="E331" s="17" t="s">
        <v>142</v>
      </c>
      <c r="F331" s="197">
        <v>9.9749999999999996</v>
      </c>
      <c r="H331" s="29"/>
    </row>
    <row r="332" spans="2:8" s="1" customFormat="1" ht="16.899999999999999" customHeight="1">
      <c r="B332" s="29"/>
      <c r="C332" s="192" t="s">
        <v>640</v>
      </c>
      <c r="D332" s="193" t="s">
        <v>641</v>
      </c>
      <c r="E332" s="194" t="s">
        <v>142</v>
      </c>
      <c r="F332" s="195">
        <v>144.39500000000001</v>
      </c>
      <c r="H332" s="29"/>
    </row>
    <row r="333" spans="2:8" s="1" customFormat="1" ht="16.899999999999999" customHeight="1">
      <c r="B333" s="29"/>
      <c r="C333" s="196" t="s">
        <v>1</v>
      </c>
      <c r="D333" s="196" t="s">
        <v>733</v>
      </c>
      <c r="E333" s="17" t="s">
        <v>1</v>
      </c>
      <c r="F333" s="197">
        <v>0</v>
      </c>
      <c r="H333" s="29"/>
    </row>
    <row r="334" spans="2:8" s="1" customFormat="1" ht="16.899999999999999" customHeight="1">
      <c r="B334" s="29"/>
      <c r="C334" s="196" t="s">
        <v>1</v>
      </c>
      <c r="D334" s="196" t="s">
        <v>147</v>
      </c>
      <c r="E334" s="17" t="s">
        <v>1</v>
      </c>
      <c r="F334" s="197">
        <v>0</v>
      </c>
      <c r="H334" s="29"/>
    </row>
    <row r="335" spans="2:8" s="1" customFormat="1" ht="16.899999999999999" customHeight="1">
      <c r="B335" s="29"/>
      <c r="C335" s="196" t="s">
        <v>1</v>
      </c>
      <c r="D335" s="196" t="s">
        <v>770</v>
      </c>
      <c r="E335" s="17" t="s">
        <v>1</v>
      </c>
      <c r="F335" s="197">
        <v>28.276</v>
      </c>
      <c r="H335" s="29"/>
    </row>
    <row r="336" spans="2:8" s="1" customFormat="1" ht="16.899999999999999" customHeight="1">
      <c r="B336" s="29"/>
      <c r="C336" s="196" t="s">
        <v>1</v>
      </c>
      <c r="D336" s="196" t="s">
        <v>150</v>
      </c>
      <c r="E336" s="17" t="s">
        <v>1</v>
      </c>
      <c r="F336" s="197">
        <v>0</v>
      </c>
      <c r="H336" s="29"/>
    </row>
    <row r="337" spans="2:8" s="1" customFormat="1" ht="16.899999999999999" customHeight="1">
      <c r="B337" s="29"/>
      <c r="C337" s="196" t="s">
        <v>1</v>
      </c>
      <c r="D337" s="196" t="s">
        <v>771</v>
      </c>
      <c r="E337" s="17" t="s">
        <v>1</v>
      </c>
      <c r="F337" s="197">
        <v>42.847999999999999</v>
      </c>
      <c r="H337" s="29"/>
    </row>
    <row r="338" spans="2:8" s="1" customFormat="1" ht="16.899999999999999" customHeight="1">
      <c r="B338" s="29"/>
      <c r="C338" s="196" t="s">
        <v>1</v>
      </c>
      <c r="D338" s="196" t="s">
        <v>152</v>
      </c>
      <c r="E338" s="17" t="s">
        <v>1</v>
      </c>
      <c r="F338" s="197">
        <v>0</v>
      </c>
      <c r="H338" s="29"/>
    </row>
    <row r="339" spans="2:8" s="1" customFormat="1" ht="16.899999999999999" customHeight="1">
      <c r="B339" s="29"/>
      <c r="C339" s="196" t="s">
        <v>1</v>
      </c>
      <c r="D339" s="196" t="s">
        <v>772</v>
      </c>
      <c r="E339" s="17" t="s">
        <v>1</v>
      </c>
      <c r="F339" s="197">
        <v>27.373000000000001</v>
      </c>
      <c r="H339" s="29"/>
    </row>
    <row r="340" spans="2:8" s="1" customFormat="1" ht="16.899999999999999" customHeight="1">
      <c r="B340" s="29"/>
      <c r="C340" s="196" t="s">
        <v>1</v>
      </c>
      <c r="D340" s="196" t="s">
        <v>154</v>
      </c>
      <c r="E340" s="17" t="s">
        <v>1</v>
      </c>
      <c r="F340" s="197">
        <v>0</v>
      </c>
      <c r="H340" s="29"/>
    </row>
    <row r="341" spans="2:8" s="1" customFormat="1" ht="16.899999999999999" customHeight="1">
      <c r="B341" s="29"/>
      <c r="C341" s="196" t="s">
        <v>1</v>
      </c>
      <c r="D341" s="196" t="s">
        <v>773</v>
      </c>
      <c r="E341" s="17" t="s">
        <v>1</v>
      </c>
      <c r="F341" s="197">
        <v>45.898000000000003</v>
      </c>
      <c r="H341" s="29"/>
    </row>
    <row r="342" spans="2:8" s="1" customFormat="1" ht="16.899999999999999" customHeight="1">
      <c r="B342" s="29"/>
      <c r="C342" s="196" t="s">
        <v>1</v>
      </c>
      <c r="D342" s="196" t="s">
        <v>158</v>
      </c>
      <c r="E342" s="17" t="s">
        <v>1</v>
      </c>
      <c r="F342" s="197">
        <v>144.39500000000001</v>
      </c>
      <c r="H342" s="29"/>
    </row>
    <row r="343" spans="2:8" s="1" customFormat="1" ht="16.899999999999999" customHeight="1">
      <c r="B343" s="29"/>
      <c r="C343" s="198" t="s">
        <v>1617</v>
      </c>
      <c r="H343" s="29"/>
    </row>
    <row r="344" spans="2:8" s="1" customFormat="1" ht="16.899999999999999" customHeight="1">
      <c r="B344" s="29"/>
      <c r="C344" s="196" t="s">
        <v>751</v>
      </c>
      <c r="D344" s="196" t="s">
        <v>752</v>
      </c>
      <c r="E344" s="17" t="s">
        <v>142</v>
      </c>
      <c r="F344" s="197">
        <v>1644.8430000000001</v>
      </c>
      <c r="H344" s="29"/>
    </row>
    <row r="345" spans="2:8" s="1" customFormat="1" ht="16.899999999999999" customHeight="1">
      <c r="B345" s="29"/>
      <c r="C345" s="196" t="s">
        <v>863</v>
      </c>
      <c r="D345" s="196" t="s">
        <v>864</v>
      </c>
      <c r="E345" s="17" t="s">
        <v>142</v>
      </c>
      <c r="F345" s="197">
        <v>1367.61</v>
      </c>
      <c r="H345" s="29"/>
    </row>
    <row r="346" spans="2:8" s="1" customFormat="1" ht="22.5">
      <c r="B346" s="29"/>
      <c r="C346" s="196" t="s">
        <v>913</v>
      </c>
      <c r="D346" s="196" t="s">
        <v>914</v>
      </c>
      <c r="E346" s="17" t="s">
        <v>142</v>
      </c>
      <c r="F346" s="197">
        <v>144.39500000000001</v>
      </c>
      <c r="H346" s="29"/>
    </row>
    <row r="347" spans="2:8" s="1" customFormat="1" ht="22.5">
      <c r="B347" s="29"/>
      <c r="C347" s="196" t="s">
        <v>955</v>
      </c>
      <c r="D347" s="196" t="s">
        <v>956</v>
      </c>
      <c r="E347" s="17" t="s">
        <v>142</v>
      </c>
      <c r="F347" s="197">
        <v>1240.5609999999999</v>
      </c>
      <c r="H347" s="29"/>
    </row>
    <row r="348" spans="2:8" s="1" customFormat="1" ht="22.5">
      <c r="B348" s="29"/>
      <c r="C348" s="196" t="s">
        <v>1010</v>
      </c>
      <c r="D348" s="196" t="s">
        <v>1011</v>
      </c>
      <c r="E348" s="17" t="s">
        <v>142</v>
      </c>
      <c r="F348" s="197">
        <v>1114.03</v>
      </c>
      <c r="H348" s="29"/>
    </row>
    <row r="349" spans="2:8" s="1" customFormat="1" ht="16.899999999999999" customHeight="1">
      <c r="B349" s="29"/>
      <c r="C349" s="196" t="s">
        <v>1018</v>
      </c>
      <c r="D349" s="196" t="s">
        <v>1019</v>
      </c>
      <c r="E349" s="17" t="s">
        <v>142</v>
      </c>
      <c r="F349" s="197">
        <v>1373.328</v>
      </c>
      <c r="H349" s="29"/>
    </row>
    <row r="350" spans="2:8" s="1" customFormat="1" ht="22.5">
      <c r="B350" s="29"/>
      <c r="C350" s="196" t="s">
        <v>998</v>
      </c>
      <c r="D350" s="196" t="s">
        <v>999</v>
      </c>
      <c r="E350" s="17" t="s">
        <v>142</v>
      </c>
      <c r="F350" s="197">
        <v>144.39500000000001</v>
      </c>
      <c r="H350" s="29"/>
    </row>
    <row r="351" spans="2:8" s="1" customFormat="1" ht="16.899999999999999" customHeight="1">
      <c r="B351" s="29"/>
      <c r="C351" s="196" t="s">
        <v>916</v>
      </c>
      <c r="D351" s="196" t="s">
        <v>917</v>
      </c>
      <c r="E351" s="17" t="s">
        <v>142</v>
      </c>
      <c r="F351" s="197">
        <v>151.61500000000001</v>
      </c>
      <c r="H351" s="29"/>
    </row>
    <row r="352" spans="2:8" s="1" customFormat="1" ht="16.899999999999999" customHeight="1">
      <c r="B352" s="29"/>
      <c r="C352" s="192" t="s">
        <v>643</v>
      </c>
      <c r="D352" s="193" t="s">
        <v>644</v>
      </c>
      <c r="E352" s="194" t="s">
        <v>142</v>
      </c>
      <c r="F352" s="195">
        <v>55.500999999999998</v>
      </c>
      <c r="H352" s="29"/>
    </row>
    <row r="353" spans="2:8" s="1" customFormat="1" ht="16.899999999999999" customHeight="1">
      <c r="B353" s="29"/>
      <c r="C353" s="196" t="s">
        <v>1</v>
      </c>
      <c r="D353" s="196" t="s">
        <v>733</v>
      </c>
      <c r="E353" s="17" t="s">
        <v>1</v>
      </c>
      <c r="F353" s="197">
        <v>0</v>
      </c>
      <c r="H353" s="29"/>
    </row>
    <row r="354" spans="2:8" s="1" customFormat="1" ht="16.899999999999999" customHeight="1">
      <c r="B354" s="29"/>
      <c r="C354" s="196" t="s">
        <v>1</v>
      </c>
      <c r="D354" s="196" t="s">
        <v>147</v>
      </c>
      <c r="E354" s="17" t="s">
        <v>1</v>
      </c>
      <c r="F354" s="197">
        <v>0</v>
      </c>
      <c r="H354" s="29"/>
    </row>
    <row r="355" spans="2:8" s="1" customFormat="1" ht="16.899999999999999" customHeight="1">
      <c r="B355" s="29"/>
      <c r="C355" s="196" t="s">
        <v>1</v>
      </c>
      <c r="D355" s="196" t="s">
        <v>775</v>
      </c>
      <c r="E355" s="17" t="s">
        <v>1</v>
      </c>
      <c r="F355" s="197">
        <v>10.561</v>
      </c>
      <c r="H355" s="29"/>
    </row>
    <row r="356" spans="2:8" s="1" customFormat="1" ht="16.899999999999999" customHeight="1">
      <c r="B356" s="29"/>
      <c r="C356" s="196" t="s">
        <v>1</v>
      </c>
      <c r="D356" s="196" t="s">
        <v>150</v>
      </c>
      <c r="E356" s="17" t="s">
        <v>1</v>
      </c>
      <c r="F356" s="197">
        <v>0</v>
      </c>
      <c r="H356" s="29"/>
    </row>
    <row r="357" spans="2:8" s="1" customFormat="1" ht="16.899999999999999" customHeight="1">
      <c r="B357" s="29"/>
      <c r="C357" s="196" t="s">
        <v>1</v>
      </c>
      <c r="D357" s="196" t="s">
        <v>776</v>
      </c>
      <c r="E357" s="17" t="s">
        <v>1</v>
      </c>
      <c r="F357" s="197">
        <v>20.463999999999999</v>
      </c>
      <c r="H357" s="29"/>
    </row>
    <row r="358" spans="2:8" s="1" customFormat="1" ht="16.899999999999999" customHeight="1">
      <c r="B358" s="29"/>
      <c r="C358" s="196" t="s">
        <v>1</v>
      </c>
      <c r="D358" s="196" t="s">
        <v>152</v>
      </c>
      <c r="E358" s="17" t="s">
        <v>1</v>
      </c>
      <c r="F358" s="197">
        <v>0</v>
      </c>
      <c r="H358" s="29"/>
    </row>
    <row r="359" spans="2:8" s="1" customFormat="1" ht="16.899999999999999" customHeight="1">
      <c r="B359" s="29"/>
      <c r="C359" s="196" t="s">
        <v>1</v>
      </c>
      <c r="D359" s="196" t="s">
        <v>777</v>
      </c>
      <c r="E359" s="17" t="s">
        <v>1</v>
      </c>
      <c r="F359" s="197">
        <v>10.451000000000001</v>
      </c>
      <c r="H359" s="29"/>
    </row>
    <row r="360" spans="2:8" s="1" customFormat="1" ht="16.899999999999999" customHeight="1">
      <c r="B360" s="29"/>
      <c r="C360" s="196" t="s">
        <v>1</v>
      </c>
      <c r="D360" s="196" t="s">
        <v>154</v>
      </c>
      <c r="E360" s="17" t="s">
        <v>1</v>
      </c>
      <c r="F360" s="197">
        <v>0</v>
      </c>
      <c r="H360" s="29"/>
    </row>
    <row r="361" spans="2:8" s="1" customFormat="1" ht="16.899999999999999" customHeight="1">
      <c r="B361" s="29"/>
      <c r="C361" s="196" t="s">
        <v>1</v>
      </c>
      <c r="D361" s="196" t="s">
        <v>778</v>
      </c>
      <c r="E361" s="17" t="s">
        <v>1</v>
      </c>
      <c r="F361" s="197">
        <v>14.025</v>
      </c>
      <c r="H361" s="29"/>
    </row>
    <row r="362" spans="2:8" s="1" customFormat="1" ht="16.899999999999999" customHeight="1">
      <c r="B362" s="29"/>
      <c r="C362" s="196" t="s">
        <v>1</v>
      </c>
      <c r="D362" s="196" t="s">
        <v>158</v>
      </c>
      <c r="E362" s="17" t="s">
        <v>1</v>
      </c>
      <c r="F362" s="197">
        <v>55.500999999999998</v>
      </c>
      <c r="H362" s="29"/>
    </row>
    <row r="363" spans="2:8" s="1" customFormat="1" ht="16.899999999999999" customHeight="1">
      <c r="B363" s="29"/>
      <c r="C363" s="198" t="s">
        <v>1617</v>
      </c>
      <c r="H363" s="29"/>
    </row>
    <row r="364" spans="2:8" s="1" customFormat="1" ht="16.899999999999999" customHeight="1">
      <c r="B364" s="29"/>
      <c r="C364" s="196" t="s">
        <v>751</v>
      </c>
      <c r="D364" s="196" t="s">
        <v>752</v>
      </c>
      <c r="E364" s="17" t="s">
        <v>142</v>
      </c>
      <c r="F364" s="197">
        <v>1644.8430000000001</v>
      </c>
      <c r="H364" s="29"/>
    </row>
    <row r="365" spans="2:8" s="1" customFormat="1" ht="16.899999999999999" customHeight="1">
      <c r="B365" s="29"/>
      <c r="C365" s="196" t="s">
        <v>863</v>
      </c>
      <c r="D365" s="196" t="s">
        <v>864</v>
      </c>
      <c r="E365" s="17" t="s">
        <v>142</v>
      </c>
      <c r="F365" s="197">
        <v>1367.61</v>
      </c>
      <c r="H365" s="29"/>
    </row>
    <row r="366" spans="2:8" s="1" customFormat="1" ht="22.5">
      <c r="B366" s="29"/>
      <c r="C366" s="196" t="s">
        <v>889</v>
      </c>
      <c r="D366" s="196" t="s">
        <v>890</v>
      </c>
      <c r="E366" s="17" t="s">
        <v>142</v>
      </c>
      <c r="F366" s="197">
        <v>100.211</v>
      </c>
      <c r="H366" s="29"/>
    </row>
    <row r="367" spans="2:8" s="1" customFormat="1" ht="22.5">
      <c r="B367" s="29"/>
      <c r="C367" s="196" t="s">
        <v>955</v>
      </c>
      <c r="D367" s="196" t="s">
        <v>956</v>
      </c>
      <c r="E367" s="17" t="s">
        <v>142</v>
      </c>
      <c r="F367" s="197">
        <v>1240.5609999999999</v>
      </c>
      <c r="H367" s="29"/>
    </row>
    <row r="368" spans="2:8" s="1" customFormat="1" ht="22.5">
      <c r="B368" s="29"/>
      <c r="C368" s="196" t="s">
        <v>1010</v>
      </c>
      <c r="D368" s="196" t="s">
        <v>1011</v>
      </c>
      <c r="E368" s="17" t="s">
        <v>142</v>
      </c>
      <c r="F368" s="197">
        <v>1114.03</v>
      </c>
      <c r="H368" s="29"/>
    </row>
    <row r="369" spans="2:8" s="1" customFormat="1" ht="16.899999999999999" customHeight="1">
      <c r="B369" s="29"/>
      <c r="C369" s="196" t="s">
        <v>1018</v>
      </c>
      <c r="D369" s="196" t="s">
        <v>1019</v>
      </c>
      <c r="E369" s="17" t="s">
        <v>142</v>
      </c>
      <c r="F369" s="197">
        <v>1373.328</v>
      </c>
      <c r="H369" s="29"/>
    </row>
    <row r="370" spans="2:8" s="1" customFormat="1" ht="22.5">
      <c r="B370" s="29"/>
      <c r="C370" s="196" t="s">
        <v>1002</v>
      </c>
      <c r="D370" s="196" t="s">
        <v>1003</v>
      </c>
      <c r="E370" s="17" t="s">
        <v>142</v>
      </c>
      <c r="F370" s="197">
        <v>55.500999999999998</v>
      </c>
      <c r="H370" s="29"/>
    </row>
    <row r="371" spans="2:8" s="1" customFormat="1" ht="16.899999999999999" customHeight="1">
      <c r="B371" s="29"/>
      <c r="C371" s="196" t="s">
        <v>892</v>
      </c>
      <c r="D371" s="196" t="s">
        <v>893</v>
      </c>
      <c r="E371" s="17" t="s">
        <v>142</v>
      </c>
      <c r="F371" s="197">
        <v>58.276000000000003</v>
      </c>
      <c r="H371" s="29"/>
    </row>
    <row r="372" spans="2:8" s="1" customFormat="1" ht="16.899999999999999" customHeight="1">
      <c r="B372" s="29"/>
      <c r="C372" s="192" t="s">
        <v>646</v>
      </c>
      <c r="D372" s="193" t="s">
        <v>647</v>
      </c>
      <c r="E372" s="194" t="s">
        <v>142</v>
      </c>
      <c r="F372" s="195">
        <v>4.9050000000000002</v>
      </c>
      <c r="H372" s="29"/>
    </row>
    <row r="373" spans="2:8" s="1" customFormat="1" ht="16.899999999999999" customHeight="1">
      <c r="B373" s="29"/>
      <c r="C373" s="196" t="s">
        <v>1</v>
      </c>
      <c r="D373" s="196" t="s">
        <v>733</v>
      </c>
      <c r="E373" s="17" t="s">
        <v>1</v>
      </c>
      <c r="F373" s="197">
        <v>0</v>
      </c>
      <c r="H373" s="29"/>
    </row>
    <row r="374" spans="2:8" s="1" customFormat="1" ht="16.899999999999999" customHeight="1">
      <c r="B374" s="29"/>
      <c r="C374" s="196" t="s">
        <v>1</v>
      </c>
      <c r="D374" s="196" t="s">
        <v>147</v>
      </c>
      <c r="E374" s="17" t="s">
        <v>1</v>
      </c>
      <c r="F374" s="197">
        <v>0</v>
      </c>
      <c r="H374" s="29"/>
    </row>
    <row r="375" spans="2:8" s="1" customFormat="1" ht="16.899999999999999" customHeight="1">
      <c r="B375" s="29"/>
      <c r="C375" s="196" t="s">
        <v>1</v>
      </c>
      <c r="D375" s="196" t="s">
        <v>76</v>
      </c>
      <c r="E375" s="17" t="s">
        <v>1</v>
      </c>
      <c r="F375" s="197">
        <v>0</v>
      </c>
      <c r="H375" s="29"/>
    </row>
    <row r="376" spans="2:8" s="1" customFormat="1" ht="16.899999999999999" customHeight="1">
      <c r="B376" s="29"/>
      <c r="C376" s="196" t="s">
        <v>1</v>
      </c>
      <c r="D376" s="196" t="s">
        <v>150</v>
      </c>
      <c r="E376" s="17" t="s">
        <v>1</v>
      </c>
      <c r="F376" s="197">
        <v>0</v>
      </c>
      <c r="H376" s="29"/>
    </row>
    <row r="377" spans="2:8" s="1" customFormat="1" ht="16.899999999999999" customHeight="1">
      <c r="B377" s="29"/>
      <c r="C377" s="196" t="s">
        <v>1</v>
      </c>
      <c r="D377" s="196" t="s">
        <v>76</v>
      </c>
      <c r="E377" s="17" t="s">
        <v>1</v>
      </c>
      <c r="F377" s="197">
        <v>0</v>
      </c>
      <c r="H377" s="29"/>
    </row>
    <row r="378" spans="2:8" s="1" customFormat="1" ht="16.899999999999999" customHeight="1">
      <c r="B378" s="29"/>
      <c r="C378" s="196" t="s">
        <v>1</v>
      </c>
      <c r="D378" s="196" t="s">
        <v>152</v>
      </c>
      <c r="E378" s="17" t="s">
        <v>1</v>
      </c>
      <c r="F378" s="197">
        <v>0</v>
      </c>
      <c r="H378" s="29"/>
    </row>
    <row r="379" spans="2:8" s="1" customFormat="1" ht="16.899999999999999" customHeight="1">
      <c r="B379" s="29"/>
      <c r="C379" s="196" t="s">
        <v>1</v>
      </c>
      <c r="D379" s="196" t="s">
        <v>648</v>
      </c>
      <c r="E379" s="17" t="s">
        <v>1</v>
      </c>
      <c r="F379" s="197">
        <v>4.9050000000000002</v>
      </c>
      <c r="H379" s="29"/>
    </row>
    <row r="380" spans="2:8" s="1" customFormat="1" ht="16.899999999999999" customHeight="1">
      <c r="B380" s="29"/>
      <c r="C380" s="196" t="s">
        <v>1</v>
      </c>
      <c r="D380" s="196" t="s">
        <v>154</v>
      </c>
      <c r="E380" s="17" t="s">
        <v>1</v>
      </c>
      <c r="F380" s="197">
        <v>0</v>
      </c>
      <c r="H380" s="29"/>
    </row>
    <row r="381" spans="2:8" s="1" customFormat="1" ht="16.899999999999999" customHeight="1">
      <c r="B381" s="29"/>
      <c r="C381" s="196" t="s">
        <v>1</v>
      </c>
      <c r="D381" s="196" t="s">
        <v>76</v>
      </c>
      <c r="E381" s="17" t="s">
        <v>1</v>
      </c>
      <c r="F381" s="197">
        <v>0</v>
      </c>
      <c r="H381" s="29"/>
    </row>
    <row r="382" spans="2:8" s="1" customFormat="1" ht="16.899999999999999" customHeight="1">
      <c r="B382" s="29"/>
      <c r="C382" s="196" t="s">
        <v>1</v>
      </c>
      <c r="D382" s="196" t="s">
        <v>158</v>
      </c>
      <c r="E382" s="17" t="s">
        <v>1</v>
      </c>
      <c r="F382" s="197">
        <v>4.9050000000000002</v>
      </c>
      <c r="H382" s="29"/>
    </row>
    <row r="383" spans="2:8" s="1" customFormat="1" ht="16.899999999999999" customHeight="1">
      <c r="B383" s="29"/>
      <c r="C383" s="198" t="s">
        <v>1617</v>
      </c>
      <c r="H383" s="29"/>
    </row>
    <row r="384" spans="2:8" s="1" customFormat="1" ht="16.899999999999999" customHeight="1">
      <c r="B384" s="29"/>
      <c r="C384" s="196" t="s">
        <v>751</v>
      </c>
      <c r="D384" s="196" t="s">
        <v>752</v>
      </c>
      <c r="E384" s="17" t="s">
        <v>142</v>
      </c>
      <c r="F384" s="197">
        <v>1644.8430000000001</v>
      </c>
      <c r="H384" s="29"/>
    </row>
    <row r="385" spans="2:8" s="1" customFormat="1" ht="16.899999999999999" customHeight="1">
      <c r="B385" s="29"/>
      <c r="C385" s="196" t="s">
        <v>863</v>
      </c>
      <c r="D385" s="196" t="s">
        <v>864</v>
      </c>
      <c r="E385" s="17" t="s">
        <v>142</v>
      </c>
      <c r="F385" s="197">
        <v>1367.61</v>
      </c>
      <c r="H385" s="29"/>
    </row>
    <row r="386" spans="2:8" s="1" customFormat="1" ht="22.5">
      <c r="B386" s="29"/>
      <c r="C386" s="196" t="s">
        <v>908</v>
      </c>
      <c r="D386" s="196" t="s">
        <v>909</v>
      </c>
      <c r="E386" s="17" t="s">
        <v>142</v>
      </c>
      <c r="F386" s="197">
        <v>4.9050000000000002</v>
      </c>
      <c r="H386" s="29"/>
    </row>
    <row r="387" spans="2:8" s="1" customFormat="1" ht="22.5">
      <c r="B387" s="29"/>
      <c r="C387" s="196" t="s">
        <v>955</v>
      </c>
      <c r="D387" s="196" t="s">
        <v>956</v>
      </c>
      <c r="E387" s="17" t="s">
        <v>142</v>
      </c>
      <c r="F387" s="197">
        <v>1240.5609999999999</v>
      </c>
      <c r="H387" s="29"/>
    </row>
    <row r="388" spans="2:8" s="1" customFormat="1" ht="22.5">
      <c r="B388" s="29"/>
      <c r="C388" s="196" t="s">
        <v>1010</v>
      </c>
      <c r="D388" s="196" t="s">
        <v>1011</v>
      </c>
      <c r="E388" s="17" t="s">
        <v>142</v>
      </c>
      <c r="F388" s="197">
        <v>1114.03</v>
      </c>
      <c r="H388" s="29"/>
    </row>
    <row r="389" spans="2:8" s="1" customFormat="1" ht="16.899999999999999" customHeight="1">
      <c r="B389" s="29"/>
      <c r="C389" s="196" t="s">
        <v>1018</v>
      </c>
      <c r="D389" s="196" t="s">
        <v>1019</v>
      </c>
      <c r="E389" s="17" t="s">
        <v>142</v>
      </c>
      <c r="F389" s="197">
        <v>1373.328</v>
      </c>
      <c r="H389" s="29"/>
    </row>
    <row r="390" spans="2:8" s="1" customFormat="1" ht="22.5">
      <c r="B390" s="29"/>
      <c r="C390" s="196" t="s">
        <v>1006</v>
      </c>
      <c r="D390" s="196" t="s">
        <v>1007</v>
      </c>
      <c r="E390" s="17" t="s">
        <v>142</v>
      </c>
      <c r="F390" s="197">
        <v>9.4640000000000004</v>
      </c>
      <c r="H390" s="29"/>
    </row>
    <row r="391" spans="2:8" s="1" customFormat="1" ht="16.899999999999999" customHeight="1">
      <c r="B391" s="29"/>
      <c r="C391" s="196" t="s">
        <v>904</v>
      </c>
      <c r="D391" s="196" t="s">
        <v>905</v>
      </c>
      <c r="E391" s="17" t="s">
        <v>142</v>
      </c>
      <c r="F391" s="197">
        <v>5.15</v>
      </c>
      <c r="H391" s="29"/>
    </row>
    <row r="392" spans="2:8" s="1" customFormat="1" ht="16.899999999999999" customHeight="1">
      <c r="B392" s="29"/>
      <c r="C392" s="192" t="s">
        <v>649</v>
      </c>
      <c r="D392" s="193" t="s">
        <v>650</v>
      </c>
      <c r="E392" s="194" t="s">
        <v>142</v>
      </c>
      <c r="F392" s="195">
        <v>4.5590000000000002</v>
      </c>
      <c r="H392" s="29"/>
    </row>
    <row r="393" spans="2:8" s="1" customFormat="1" ht="16.899999999999999" customHeight="1">
      <c r="B393" s="29"/>
      <c r="C393" s="196" t="s">
        <v>1</v>
      </c>
      <c r="D393" s="196" t="s">
        <v>733</v>
      </c>
      <c r="E393" s="17" t="s">
        <v>1</v>
      </c>
      <c r="F393" s="197">
        <v>0</v>
      </c>
      <c r="H393" s="29"/>
    </row>
    <row r="394" spans="2:8" s="1" customFormat="1" ht="16.899999999999999" customHeight="1">
      <c r="B394" s="29"/>
      <c r="C394" s="196" t="s">
        <v>1</v>
      </c>
      <c r="D394" s="196" t="s">
        <v>147</v>
      </c>
      <c r="E394" s="17" t="s">
        <v>1</v>
      </c>
      <c r="F394" s="197">
        <v>0</v>
      </c>
      <c r="H394" s="29"/>
    </row>
    <row r="395" spans="2:8" s="1" customFormat="1" ht="16.899999999999999" customHeight="1">
      <c r="B395" s="29"/>
      <c r="C395" s="196" t="s">
        <v>1</v>
      </c>
      <c r="D395" s="196" t="s">
        <v>76</v>
      </c>
      <c r="E395" s="17" t="s">
        <v>1</v>
      </c>
      <c r="F395" s="197">
        <v>0</v>
      </c>
      <c r="H395" s="29"/>
    </row>
    <row r="396" spans="2:8" s="1" customFormat="1" ht="16.899999999999999" customHeight="1">
      <c r="B396" s="29"/>
      <c r="C396" s="196" t="s">
        <v>1</v>
      </c>
      <c r="D396" s="196" t="s">
        <v>150</v>
      </c>
      <c r="E396" s="17" t="s">
        <v>1</v>
      </c>
      <c r="F396" s="197">
        <v>0</v>
      </c>
      <c r="H396" s="29"/>
    </row>
    <row r="397" spans="2:8" s="1" customFormat="1" ht="16.899999999999999" customHeight="1">
      <c r="B397" s="29"/>
      <c r="C397" s="196" t="s">
        <v>1</v>
      </c>
      <c r="D397" s="196" t="s">
        <v>651</v>
      </c>
      <c r="E397" s="17" t="s">
        <v>1</v>
      </c>
      <c r="F397" s="197">
        <v>4.5590000000000002</v>
      </c>
      <c r="H397" s="29"/>
    </row>
    <row r="398" spans="2:8" s="1" customFormat="1" ht="16.899999999999999" customHeight="1">
      <c r="B398" s="29"/>
      <c r="C398" s="196" t="s">
        <v>1</v>
      </c>
      <c r="D398" s="196" t="s">
        <v>152</v>
      </c>
      <c r="E398" s="17" t="s">
        <v>1</v>
      </c>
      <c r="F398" s="197">
        <v>0</v>
      </c>
      <c r="H398" s="29"/>
    </row>
    <row r="399" spans="2:8" s="1" customFormat="1" ht="16.899999999999999" customHeight="1">
      <c r="B399" s="29"/>
      <c r="C399" s="196" t="s">
        <v>1</v>
      </c>
      <c r="D399" s="196" t="s">
        <v>76</v>
      </c>
      <c r="E399" s="17" t="s">
        <v>1</v>
      </c>
      <c r="F399" s="197">
        <v>0</v>
      </c>
      <c r="H399" s="29"/>
    </row>
    <row r="400" spans="2:8" s="1" customFormat="1" ht="16.899999999999999" customHeight="1">
      <c r="B400" s="29"/>
      <c r="C400" s="196" t="s">
        <v>1</v>
      </c>
      <c r="D400" s="196" t="s">
        <v>154</v>
      </c>
      <c r="E400" s="17" t="s">
        <v>1</v>
      </c>
      <c r="F400" s="197">
        <v>0</v>
      </c>
      <c r="H400" s="29"/>
    </row>
    <row r="401" spans="2:8" s="1" customFormat="1" ht="16.899999999999999" customHeight="1">
      <c r="B401" s="29"/>
      <c r="C401" s="196" t="s">
        <v>1</v>
      </c>
      <c r="D401" s="196" t="s">
        <v>76</v>
      </c>
      <c r="E401" s="17" t="s">
        <v>1</v>
      </c>
      <c r="F401" s="197">
        <v>0</v>
      </c>
      <c r="H401" s="29"/>
    </row>
    <row r="402" spans="2:8" s="1" customFormat="1" ht="16.899999999999999" customHeight="1">
      <c r="B402" s="29"/>
      <c r="C402" s="196" t="s">
        <v>1</v>
      </c>
      <c r="D402" s="196" t="s">
        <v>158</v>
      </c>
      <c r="E402" s="17" t="s">
        <v>1</v>
      </c>
      <c r="F402" s="197">
        <v>4.5590000000000002</v>
      </c>
      <c r="H402" s="29"/>
    </row>
    <row r="403" spans="2:8" s="1" customFormat="1" ht="16.899999999999999" customHeight="1">
      <c r="B403" s="29"/>
      <c r="C403" s="198" t="s">
        <v>1617</v>
      </c>
      <c r="H403" s="29"/>
    </row>
    <row r="404" spans="2:8" s="1" customFormat="1" ht="16.899999999999999" customHeight="1">
      <c r="B404" s="29"/>
      <c r="C404" s="196" t="s">
        <v>751</v>
      </c>
      <c r="D404" s="196" t="s">
        <v>752</v>
      </c>
      <c r="E404" s="17" t="s">
        <v>142</v>
      </c>
      <c r="F404" s="197">
        <v>1644.8430000000001</v>
      </c>
      <c r="H404" s="29"/>
    </row>
    <row r="405" spans="2:8" s="1" customFormat="1" ht="16.899999999999999" customHeight="1">
      <c r="B405" s="29"/>
      <c r="C405" s="196" t="s">
        <v>863</v>
      </c>
      <c r="D405" s="196" t="s">
        <v>864</v>
      </c>
      <c r="E405" s="17" t="s">
        <v>142</v>
      </c>
      <c r="F405" s="197">
        <v>1367.61</v>
      </c>
      <c r="H405" s="29"/>
    </row>
    <row r="406" spans="2:8" s="1" customFormat="1" ht="22.5">
      <c r="B406" s="29"/>
      <c r="C406" s="196" t="s">
        <v>901</v>
      </c>
      <c r="D406" s="196" t="s">
        <v>902</v>
      </c>
      <c r="E406" s="17" t="s">
        <v>142</v>
      </c>
      <c r="F406" s="197">
        <v>4.5590000000000002</v>
      </c>
      <c r="H406" s="29"/>
    </row>
    <row r="407" spans="2:8" s="1" customFormat="1" ht="22.5">
      <c r="B407" s="29"/>
      <c r="C407" s="196" t="s">
        <v>955</v>
      </c>
      <c r="D407" s="196" t="s">
        <v>956</v>
      </c>
      <c r="E407" s="17" t="s">
        <v>142</v>
      </c>
      <c r="F407" s="197">
        <v>1240.5609999999999</v>
      </c>
      <c r="H407" s="29"/>
    </row>
    <row r="408" spans="2:8" s="1" customFormat="1" ht="22.5">
      <c r="B408" s="29"/>
      <c r="C408" s="196" t="s">
        <v>1010</v>
      </c>
      <c r="D408" s="196" t="s">
        <v>1011</v>
      </c>
      <c r="E408" s="17" t="s">
        <v>142</v>
      </c>
      <c r="F408" s="197">
        <v>1114.03</v>
      </c>
      <c r="H408" s="29"/>
    </row>
    <row r="409" spans="2:8" s="1" customFormat="1" ht="16.899999999999999" customHeight="1">
      <c r="B409" s="29"/>
      <c r="C409" s="196" t="s">
        <v>1018</v>
      </c>
      <c r="D409" s="196" t="s">
        <v>1019</v>
      </c>
      <c r="E409" s="17" t="s">
        <v>142</v>
      </c>
      <c r="F409" s="197">
        <v>1373.328</v>
      </c>
      <c r="H409" s="29"/>
    </row>
    <row r="410" spans="2:8" s="1" customFormat="1" ht="22.5">
      <c r="B410" s="29"/>
      <c r="C410" s="196" t="s">
        <v>1006</v>
      </c>
      <c r="D410" s="196" t="s">
        <v>1007</v>
      </c>
      <c r="E410" s="17" t="s">
        <v>142</v>
      </c>
      <c r="F410" s="197">
        <v>9.4640000000000004</v>
      </c>
      <c r="H410" s="29"/>
    </row>
    <row r="411" spans="2:8" s="1" customFormat="1" ht="16.899999999999999" customHeight="1">
      <c r="B411" s="29"/>
      <c r="C411" s="196" t="s">
        <v>904</v>
      </c>
      <c r="D411" s="196" t="s">
        <v>905</v>
      </c>
      <c r="E411" s="17" t="s">
        <v>142</v>
      </c>
      <c r="F411" s="197">
        <v>4.7869999999999999</v>
      </c>
      <c r="H411" s="29"/>
    </row>
    <row r="412" spans="2:8" s="1" customFormat="1" ht="16.899999999999999" customHeight="1">
      <c r="B412" s="29"/>
      <c r="C412" s="192" t="s">
        <v>652</v>
      </c>
      <c r="D412" s="193" t="s">
        <v>653</v>
      </c>
      <c r="E412" s="194" t="s">
        <v>142</v>
      </c>
      <c r="F412" s="195">
        <v>31.82</v>
      </c>
      <c r="H412" s="29"/>
    </row>
    <row r="413" spans="2:8" s="1" customFormat="1" ht="16.899999999999999" customHeight="1">
      <c r="B413" s="29"/>
      <c r="C413" s="196" t="s">
        <v>1</v>
      </c>
      <c r="D413" s="196" t="s">
        <v>733</v>
      </c>
      <c r="E413" s="17" t="s">
        <v>1</v>
      </c>
      <c r="F413" s="197">
        <v>0</v>
      </c>
      <c r="H413" s="29"/>
    </row>
    <row r="414" spans="2:8" s="1" customFormat="1" ht="16.899999999999999" customHeight="1">
      <c r="B414" s="29"/>
      <c r="C414" s="196" t="s">
        <v>1</v>
      </c>
      <c r="D414" s="196" t="s">
        <v>147</v>
      </c>
      <c r="E414" s="17" t="s">
        <v>1</v>
      </c>
      <c r="F414" s="197">
        <v>0</v>
      </c>
      <c r="H414" s="29"/>
    </row>
    <row r="415" spans="2:8" s="1" customFormat="1" ht="16.899999999999999" customHeight="1">
      <c r="B415" s="29"/>
      <c r="C415" s="196" t="s">
        <v>1</v>
      </c>
      <c r="D415" s="196" t="s">
        <v>1014</v>
      </c>
      <c r="E415" s="17" t="s">
        <v>1</v>
      </c>
      <c r="F415" s="197">
        <v>5.73</v>
      </c>
      <c r="H415" s="29"/>
    </row>
    <row r="416" spans="2:8" s="1" customFormat="1" ht="16.899999999999999" customHeight="1">
      <c r="B416" s="29"/>
      <c r="C416" s="196" t="s">
        <v>1</v>
      </c>
      <c r="D416" s="196" t="s">
        <v>150</v>
      </c>
      <c r="E416" s="17" t="s">
        <v>1</v>
      </c>
      <c r="F416" s="197">
        <v>0</v>
      </c>
      <c r="H416" s="29"/>
    </row>
    <row r="417" spans="2:8" s="1" customFormat="1" ht="16.899999999999999" customHeight="1">
      <c r="B417" s="29"/>
      <c r="C417" s="196" t="s">
        <v>1</v>
      </c>
      <c r="D417" s="196" t="s">
        <v>1015</v>
      </c>
      <c r="E417" s="17" t="s">
        <v>1</v>
      </c>
      <c r="F417" s="197">
        <v>10.130000000000001</v>
      </c>
      <c r="H417" s="29"/>
    </row>
    <row r="418" spans="2:8" s="1" customFormat="1" ht="16.899999999999999" customHeight="1">
      <c r="B418" s="29"/>
      <c r="C418" s="196" t="s">
        <v>1</v>
      </c>
      <c r="D418" s="196" t="s">
        <v>152</v>
      </c>
      <c r="E418" s="17" t="s">
        <v>1</v>
      </c>
      <c r="F418" s="197">
        <v>0</v>
      </c>
      <c r="H418" s="29"/>
    </row>
    <row r="419" spans="2:8" s="1" customFormat="1" ht="16.899999999999999" customHeight="1">
      <c r="B419" s="29"/>
      <c r="C419" s="196" t="s">
        <v>1</v>
      </c>
      <c r="D419" s="196" t="s">
        <v>1014</v>
      </c>
      <c r="E419" s="17" t="s">
        <v>1</v>
      </c>
      <c r="F419" s="197">
        <v>5.73</v>
      </c>
      <c r="H419" s="29"/>
    </row>
    <row r="420" spans="2:8" s="1" customFormat="1" ht="16.899999999999999" customHeight="1">
      <c r="B420" s="29"/>
      <c r="C420" s="196" t="s">
        <v>1</v>
      </c>
      <c r="D420" s="196" t="s">
        <v>154</v>
      </c>
      <c r="E420" s="17" t="s">
        <v>1</v>
      </c>
      <c r="F420" s="197">
        <v>0</v>
      </c>
      <c r="H420" s="29"/>
    </row>
    <row r="421" spans="2:8" s="1" customFormat="1" ht="16.899999999999999" customHeight="1">
      <c r="B421" s="29"/>
      <c r="C421" s="196" t="s">
        <v>1</v>
      </c>
      <c r="D421" s="196" t="s">
        <v>1016</v>
      </c>
      <c r="E421" s="17" t="s">
        <v>1</v>
      </c>
      <c r="F421" s="197">
        <v>10.23</v>
      </c>
      <c r="H421" s="29"/>
    </row>
    <row r="422" spans="2:8" s="1" customFormat="1" ht="16.899999999999999" customHeight="1">
      <c r="B422" s="29"/>
      <c r="C422" s="196" t="s">
        <v>1</v>
      </c>
      <c r="D422" s="196" t="s">
        <v>158</v>
      </c>
      <c r="E422" s="17" t="s">
        <v>1</v>
      </c>
      <c r="F422" s="197">
        <v>31.82</v>
      </c>
      <c r="H422" s="29"/>
    </row>
    <row r="423" spans="2:8" s="1" customFormat="1" ht="16.899999999999999" customHeight="1">
      <c r="B423" s="29"/>
      <c r="C423" s="198" t="s">
        <v>1617</v>
      </c>
      <c r="H423" s="29"/>
    </row>
    <row r="424" spans="2:8" s="1" customFormat="1" ht="22.5">
      <c r="B424" s="29"/>
      <c r="C424" s="196" t="s">
        <v>1010</v>
      </c>
      <c r="D424" s="196" t="s">
        <v>1011</v>
      </c>
      <c r="E424" s="17" t="s">
        <v>142</v>
      </c>
      <c r="F424" s="197">
        <v>1114.03</v>
      </c>
      <c r="H424" s="29"/>
    </row>
    <row r="425" spans="2:8" s="1" customFormat="1" ht="16.899999999999999" customHeight="1">
      <c r="B425" s="29"/>
      <c r="C425" s="196" t="s">
        <v>1149</v>
      </c>
      <c r="D425" s="196" t="s">
        <v>1150</v>
      </c>
      <c r="E425" s="17" t="s">
        <v>142</v>
      </c>
      <c r="F425" s="197">
        <v>76.131</v>
      </c>
      <c r="H425" s="29"/>
    </row>
    <row r="426" spans="2:8" s="1" customFormat="1" ht="16.899999999999999" customHeight="1">
      <c r="B426" s="29"/>
      <c r="C426" s="192" t="s">
        <v>656</v>
      </c>
      <c r="D426" s="193" t="s">
        <v>657</v>
      </c>
      <c r="E426" s="194" t="s">
        <v>142</v>
      </c>
      <c r="F426" s="195">
        <v>29.356999999999999</v>
      </c>
      <c r="H426" s="29"/>
    </row>
    <row r="427" spans="2:8" s="1" customFormat="1" ht="16.899999999999999" customHeight="1">
      <c r="B427" s="29"/>
      <c r="C427" s="196" t="s">
        <v>1</v>
      </c>
      <c r="D427" s="196" t="s">
        <v>733</v>
      </c>
      <c r="E427" s="17" t="s">
        <v>1</v>
      </c>
      <c r="F427" s="197">
        <v>0</v>
      </c>
      <c r="H427" s="29"/>
    </row>
    <row r="428" spans="2:8" s="1" customFormat="1" ht="16.899999999999999" customHeight="1">
      <c r="B428" s="29"/>
      <c r="C428" s="196" t="s">
        <v>1</v>
      </c>
      <c r="D428" s="196" t="s">
        <v>147</v>
      </c>
      <c r="E428" s="17" t="s">
        <v>1</v>
      </c>
      <c r="F428" s="197">
        <v>0</v>
      </c>
      <c r="H428" s="29"/>
    </row>
    <row r="429" spans="2:8" s="1" customFormat="1" ht="16.899999999999999" customHeight="1">
      <c r="B429" s="29"/>
      <c r="C429" s="196" t="s">
        <v>1</v>
      </c>
      <c r="D429" s="196" t="s">
        <v>800</v>
      </c>
      <c r="E429" s="17" t="s">
        <v>1</v>
      </c>
      <c r="F429" s="197">
        <v>6.4039999999999999</v>
      </c>
      <c r="H429" s="29"/>
    </row>
    <row r="430" spans="2:8" s="1" customFormat="1" ht="16.899999999999999" customHeight="1">
      <c r="B430" s="29"/>
      <c r="C430" s="196" t="s">
        <v>1</v>
      </c>
      <c r="D430" s="196" t="s">
        <v>150</v>
      </c>
      <c r="E430" s="17" t="s">
        <v>1</v>
      </c>
      <c r="F430" s="197">
        <v>0</v>
      </c>
      <c r="H430" s="29"/>
    </row>
    <row r="431" spans="2:8" s="1" customFormat="1" ht="16.899999999999999" customHeight="1">
      <c r="B431" s="29"/>
      <c r="C431" s="196" t="s">
        <v>1</v>
      </c>
      <c r="D431" s="196" t="s">
        <v>801</v>
      </c>
      <c r="E431" s="17" t="s">
        <v>1</v>
      </c>
      <c r="F431" s="197">
        <v>11.347</v>
      </c>
      <c r="H431" s="29"/>
    </row>
    <row r="432" spans="2:8" s="1" customFormat="1" ht="16.899999999999999" customHeight="1">
      <c r="B432" s="29"/>
      <c r="C432" s="196" t="s">
        <v>1</v>
      </c>
      <c r="D432" s="196" t="s">
        <v>152</v>
      </c>
      <c r="E432" s="17" t="s">
        <v>1</v>
      </c>
      <c r="F432" s="197">
        <v>0</v>
      </c>
      <c r="H432" s="29"/>
    </row>
    <row r="433" spans="2:8" s="1" customFormat="1" ht="16.899999999999999" customHeight="1">
      <c r="B433" s="29"/>
      <c r="C433" s="196" t="s">
        <v>1</v>
      </c>
      <c r="D433" s="196" t="s">
        <v>802</v>
      </c>
      <c r="E433" s="17" t="s">
        <v>1</v>
      </c>
      <c r="F433" s="197">
        <v>2.3730000000000002</v>
      </c>
      <c r="H433" s="29"/>
    </row>
    <row r="434" spans="2:8" s="1" customFormat="1" ht="16.899999999999999" customHeight="1">
      <c r="B434" s="29"/>
      <c r="C434" s="196" t="s">
        <v>1</v>
      </c>
      <c r="D434" s="196" t="s">
        <v>154</v>
      </c>
      <c r="E434" s="17" t="s">
        <v>1</v>
      </c>
      <c r="F434" s="197">
        <v>0</v>
      </c>
      <c r="H434" s="29"/>
    </row>
    <row r="435" spans="2:8" s="1" customFormat="1" ht="16.899999999999999" customHeight="1">
      <c r="B435" s="29"/>
      <c r="C435" s="196" t="s">
        <v>1</v>
      </c>
      <c r="D435" s="196" t="s">
        <v>803</v>
      </c>
      <c r="E435" s="17" t="s">
        <v>1</v>
      </c>
      <c r="F435" s="197">
        <v>9.2330000000000005</v>
      </c>
      <c r="H435" s="29"/>
    </row>
    <row r="436" spans="2:8" s="1" customFormat="1" ht="16.899999999999999" customHeight="1">
      <c r="B436" s="29"/>
      <c r="C436" s="196" t="s">
        <v>1</v>
      </c>
      <c r="D436" s="196" t="s">
        <v>158</v>
      </c>
      <c r="E436" s="17" t="s">
        <v>1</v>
      </c>
      <c r="F436" s="197">
        <v>29.356999999999999</v>
      </c>
      <c r="H436" s="29"/>
    </row>
    <row r="437" spans="2:8" s="1" customFormat="1" ht="16.899999999999999" customHeight="1">
      <c r="B437" s="29"/>
      <c r="C437" s="198" t="s">
        <v>1617</v>
      </c>
      <c r="H437" s="29"/>
    </row>
    <row r="438" spans="2:8" s="1" customFormat="1" ht="16.899999999999999" customHeight="1">
      <c r="B438" s="29"/>
      <c r="C438" s="196" t="s">
        <v>789</v>
      </c>
      <c r="D438" s="196" t="s">
        <v>790</v>
      </c>
      <c r="E438" s="17" t="s">
        <v>142</v>
      </c>
      <c r="F438" s="197">
        <v>274.541</v>
      </c>
      <c r="H438" s="29"/>
    </row>
    <row r="439" spans="2:8" s="1" customFormat="1" ht="22.5">
      <c r="B439" s="29"/>
      <c r="C439" s="196" t="s">
        <v>1010</v>
      </c>
      <c r="D439" s="196" t="s">
        <v>1011</v>
      </c>
      <c r="E439" s="17" t="s">
        <v>142</v>
      </c>
      <c r="F439" s="197">
        <v>1114.03</v>
      </c>
      <c r="H439" s="29"/>
    </row>
    <row r="440" spans="2:8" s="1" customFormat="1" ht="16.899999999999999" customHeight="1">
      <c r="B440" s="29"/>
      <c r="C440" s="196" t="s">
        <v>1149</v>
      </c>
      <c r="D440" s="196" t="s">
        <v>1150</v>
      </c>
      <c r="E440" s="17" t="s">
        <v>142</v>
      </c>
      <c r="F440" s="197">
        <v>76.131</v>
      </c>
      <c r="H440" s="29"/>
    </row>
    <row r="441" spans="2:8" s="1" customFormat="1" ht="22.5">
      <c r="B441" s="29"/>
      <c r="C441" s="196" t="s">
        <v>1369</v>
      </c>
      <c r="D441" s="196" t="s">
        <v>1370</v>
      </c>
      <c r="E441" s="17" t="s">
        <v>142</v>
      </c>
      <c r="F441" s="197">
        <v>36.606999999999999</v>
      </c>
      <c r="H441" s="29"/>
    </row>
    <row r="442" spans="2:8" s="1" customFormat="1" ht="16.899999999999999" customHeight="1">
      <c r="B442" s="29"/>
      <c r="C442" s="196" t="s">
        <v>1153</v>
      </c>
      <c r="D442" s="196" t="s">
        <v>1154</v>
      </c>
      <c r="E442" s="17" t="s">
        <v>142</v>
      </c>
      <c r="F442" s="197">
        <v>48.741999999999997</v>
      </c>
      <c r="H442" s="29"/>
    </row>
    <row r="443" spans="2:8" s="1" customFormat="1" ht="16.899999999999999" customHeight="1">
      <c r="B443" s="29"/>
      <c r="C443" s="196" t="s">
        <v>1374</v>
      </c>
      <c r="D443" s="196" t="s">
        <v>1375</v>
      </c>
      <c r="E443" s="17" t="s">
        <v>142</v>
      </c>
      <c r="F443" s="197">
        <v>42.097999999999999</v>
      </c>
      <c r="H443" s="29"/>
    </row>
    <row r="444" spans="2:8" s="1" customFormat="1" ht="16.899999999999999" customHeight="1">
      <c r="B444" s="29"/>
      <c r="C444" s="192" t="s">
        <v>659</v>
      </c>
      <c r="D444" s="193" t="s">
        <v>660</v>
      </c>
      <c r="E444" s="194" t="s">
        <v>142</v>
      </c>
      <c r="F444" s="195">
        <v>14.954000000000001</v>
      </c>
      <c r="H444" s="29"/>
    </row>
    <row r="445" spans="2:8" s="1" customFormat="1" ht="16.899999999999999" customHeight="1">
      <c r="B445" s="29"/>
      <c r="C445" s="196" t="s">
        <v>1</v>
      </c>
      <c r="D445" s="196" t="s">
        <v>733</v>
      </c>
      <c r="E445" s="17" t="s">
        <v>1</v>
      </c>
      <c r="F445" s="197">
        <v>0</v>
      </c>
      <c r="H445" s="29"/>
    </row>
    <row r="446" spans="2:8" s="1" customFormat="1" ht="16.899999999999999" customHeight="1">
      <c r="B446" s="29"/>
      <c r="C446" s="196" t="s">
        <v>1</v>
      </c>
      <c r="D446" s="196" t="s">
        <v>147</v>
      </c>
      <c r="E446" s="17" t="s">
        <v>1</v>
      </c>
      <c r="F446" s="197">
        <v>0</v>
      </c>
      <c r="H446" s="29"/>
    </row>
    <row r="447" spans="2:8" s="1" customFormat="1" ht="16.899999999999999" customHeight="1">
      <c r="B447" s="29"/>
      <c r="C447" s="196" t="s">
        <v>1</v>
      </c>
      <c r="D447" s="196" t="s">
        <v>805</v>
      </c>
      <c r="E447" s="17" t="s">
        <v>1</v>
      </c>
      <c r="F447" s="197">
        <v>3.3319999999999999</v>
      </c>
      <c r="H447" s="29"/>
    </row>
    <row r="448" spans="2:8" s="1" customFormat="1" ht="16.899999999999999" customHeight="1">
      <c r="B448" s="29"/>
      <c r="C448" s="196" t="s">
        <v>1</v>
      </c>
      <c r="D448" s="196" t="s">
        <v>150</v>
      </c>
      <c r="E448" s="17" t="s">
        <v>1</v>
      </c>
      <c r="F448" s="197">
        <v>0</v>
      </c>
      <c r="H448" s="29"/>
    </row>
    <row r="449" spans="2:8" s="1" customFormat="1" ht="16.899999999999999" customHeight="1">
      <c r="B449" s="29"/>
      <c r="C449" s="196" t="s">
        <v>1</v>
      </c>
      <c r="D449" s="196" t="s">
        <v>806</v>
      </c>
      <c r="E449" s="17" t="s">
        <v>1</v>
      </c>
      <c r="F449" s="197">
        <v>5.415</v>
      </c>
      <c r="H449" s="29"/>
    </row>
    <row r="450" spans="2:8" s="1" customFormat="1" ht="16.899999999999999" customHeight="1">
      <c r="B450" s="29"/>
      <c r="C450" s="196" t="s">
        <v>1</v>
      </c>
      <c r="D450" s="196" t="s">
        <v>152</v>
      </c>
      <c r="E450" s="17" t="s">
        <v>1</v>
      </c>
      <c r="F450" s="197">
        <v>0</v>
      </c>
      <c r="H450" s="29"/>
    </row>
    <row r="451" spans="2:8" s="1" customFormat="1" ht="16.899999999999999" customHeight="1">
      <c r="B451" s="29"/>
      <c r="C451" s="196" t="s">
        <v>1</v>
      </c>
      <c r="D451" s="196" t="s">
        <v>807</v>
      </c>
      <c r="E451" s="17" t="s">
        <v>1</v>
      </c>
      <c r="F451" s="197">
        <v>0.96</v>
      </c>
      <c r="H451" s="29"/>
    </row>
    <row r="452" spans="2:8" s="1" customFormat="1" ht="16.899999999999999" customHeight="1">
      <c r="B452" s="29"/>
      <c r="C452" s="196" t="s">
        <v>1</v>
      </c>
      <c r="D452" s="196" t="s">
        <v>154</v>
      </c>
      <c r="E452" s="17" t="s">
        <v>1</v>
      </c>
      <c r="F452" s="197">
        <v>0</v>
      </c>
      <c r="H452" s="29"/>
    </row>
    <row r="453" spans="2:8" s="1" customFormat="1" ht="16.899999999999999" customHeight="1">
      <c r="B453" s="29"/>
      <c r="C453" s="196" t="s">
        <v>1</v>
      </c>
      <c r="D453" s="196" t="s">
        <v>808</v>
      </c>
      <c r="E453" s="17" t="s">
        <v>1</v>
      </c>
      <c r="F453" s="197">
        <v>5.2469999999999999</v>
      </c>
      <c r="H453" s="29"/>
    </row>
    <row r="454" spans="2:8" s="1" customFormat="1" ht="16.899999999999999" customHeight="1">
      <c r="B454" s="29"/>
      <c r="C454" s="196" t="s">
        <v>1</v>
      </c>
      <c r="D454" s="196" t="s">
        <v>158</v>
      </c>
      <c r="E454" s="17" t="s">
        <v>1</v>
      </c>
      <c r="F454" s="197">
        <v>14.954000000000001</v>
      </c>
      <c r="H454" s="29"/>
    </row>
    <row r="455" spans="2:8" s="1" customFormat="1" ht="16.899999999999999" customHeight="1">
      <c r="B455" s="29"/>
      <c r="C455" s="198" t="s">
        <v>1617</v>
      </c>
      <c r="H455" s="29"/>
    </row>
    <row r="456" spans="2:8" s="1" customFormat="1" ht="16.899999999999999" customHeight="1">
      <c r="B456" s="29"/>
      <c r="C456" s="196" t="s">
        <v>789</v>
      </c>
      <c r="D456" s="196" t="s">
        <v>790</v>
      </c>
      <c r="E456" s="17" t="s">
        <v>142</v>
      </c>
      <c r="F456" s="197">
        <v>274.541</v>
      </c>
      <c r="H456" s="29"/>
    </row>
    <row r="457" spans="2:8" s="1" customFormat="1" ht="22.5">
      <c r="B457" s="29"/>
      <c r="C457" s="196" t="s">
        <v>1010</v>
      </c>
      <c r="D457" s="196" t="s">
        <v>1011</v>
      </c>
      <c r="E457" s="17" t="s">
        <v>142</v>
      </c>
      <c r="F457" s="197">
        <v>1114.03</v>
      </c>
      <c r="H457" s="29"/>
    </row>
    <row r="458" spans="2:8" s="1" customFormat="1" ht="16.899999999999999" customHeight="1">
      <c r="B458" s="29"/>
      <c r="C458" s="196" t="s">
        <v>1149</v>
      </c>
      <c r="D458" s="196" t="s">
        <v>1150</v>
      </c>
      <c r="E458" s="17" t="s">
        <v>142</v>
      </c>
      <c r="F458" s="197">
        <v>76.131</v>
      </c>
      <c r="H458" s="29"/>
    </row>
    <row r="459" spans="2:8" s="1" customFormat="1" ht="16.899999999999999" customHeight="1">
      <c r="B459" s="29"/>
      <c r="C459" s="196" t="s">
        <v>1153</v>
      </c>
      <c r="D459" s="196" t="s">
        <v>1154</v>
      </c>
      <c r="E459" s="17" t="s">
        <v>142</v>
      </c>
      <c r="F459" s="197">
        <v>48.741999999999997</v>
      </c>
      <c r="H459" s="29"/>
    </row>
    <row r="460" spans="2:8" s="1" customFormat="1" ht="16.899999999999999" customHeight="1">
      <c r="B460" s="29"/>
      <c r="C460" s="192" t="s">
        <v>662</v>
      </c>
      <c r="D460" s="193" t="s">
        <v>663</v>
      </c>
      <c r="E460" s="194" t="s">
        <v>142</v>
      </c>
      <c r="F460" s="195">
        <v>44.71</v>
      </c>
      <c r="H460" s="29"/>
    </row>
    <row r="461" spans="2:8" s="1" customFormat="1" ht="16.899999999999999" customHeight="1">
      <c r="B461" s="29"/>
      <c r="C461" s="196" t="s">
        <v>1</v>
      </c>
      <c r="D461" s="196" t="s">
        <v>733</v>
      </c>
      <c r="E461" s="17" t="s">
        <v>1</v>
      </c>
      <c r="F461" s="197">
        <v>0</v>
      </c>
      <c r="H461" s="29"/>
    </row>
    <row r="462" spans="2:8" s="1" customFormat="1" ht="16.899999999999999" customHeight="1">
      <c r="B462" s="29"/>
      <c r="C462" s="196" t="s">
        <v>1</v>
      </c>
      <c r="D462" s="196" t="s">
        <v>147</v>
      </c>
      <c r="E462" s="17" t="s">
        <v>1</v>
      </c>
      <c r="F462" s="197">
        <v>0</v>
      </c>
      <c r="H462" s="29"/>
    </row>
    <row r="463" spans="2:8" s="1" customFormat="1" ht="16.899999999999999" customHeight="1">
      <c r="B463" s="29"/>
      <c r="C463" s="196" t="s">
        <v>1</v>
      </c>
      <c r="D463" s="196" t="s">
        <v>76</v>
      </c>
      <c r="E463" s="17" t="s">
        <v>1</v>
      </c>
      <c r="F463" s="197">
        <v>0</v>
      </c>
      <c r="H463" s="29"/>
    </row>
    <row r="464" spans="2:8" s="1" customFormat="1" ht="16.899999999999999" customHeight="1">
      <c r="B464" s="29"/>
      <c r="C464" s="196" t="s">
        <v>1</v>
      </c>
      <c r="D464" s="196" t="s">
        <v>150</v>
      </c>
      <c r="E464" s="17" t="s">
        <v>1</v>
      </c>
      <c r="F464" s="197">
        <v>0</v>
      </c>
      <c r="H464" s="29"/>
    </row>
    <row r="465" spans="2:8" s="1" customFormat="1" ht="16.899999999999999" customHeight="1">
      <c r="B465" s="29"/>
      <c r="C465" s="196" t="s">
        <v>1</v>
      </c>
      <c r="D465" s="196" t="s">
        <v>76</v>
      </c>
      <c r="E465" s="17" t="s">
        <v>1</v>
      </c>
      <c r="F465" s="197">
        <v>0</v>
      </c>
      <c r="H465" s="29"/>
    </row>
    <row r="466" spans="2:8" s="1" customFormat="1" ht="16.899999999999999" customHeight="1">
      <c r="B466" s="29"/>
      <c r="C466" s="196" t="s">
        <v>1</v>
      </c>
      <c r="D466" s="196" t="s">
        <v>152</v>
      </c>
      <c r="E466" s="17" t="s">
        <v>1</v>
      </c>
      <c r="F466" s="197">
        <v>0</v>
      </c>
      <c r="H466" s="29"/>
    </row>
    <row r="467" spans="2:8" s="1" customFormat="1" ht="16.899999999999999" customHeight="1">
      <c r="B467" s="29"/>
      <c r="C467" s="196" t="s">
        <v>1</v>
      </c>
      <c r="D467" s="196" t="s">
        <v>664</v>
      </c>
      <c r="E467" s="17" t="s">
        <v>1</v>
      </c>
      <c r="F467" s="197">
        <v>44.71</v>
      </c>
      <c r="H467" s="29"/>
    </row>
    <row r="468" spans="2:8" s="1" customFormat="1" ht="16.899999999999999" customHeight="1">
      <c r="B468" s="29"/>
      <c r="C468" s="196" t="s">
        <v>1</v>
      </c>
      <c r="D468" s="196" t="s">
        <v>154</v>
      </c>
      <c r="E468" s="17" t="s">
        <v>1</v>
      </c>
      <c r="F468" s="197">
        <v>0</v>
      </c>
      <c r="H468" s="29"/>
    </row>
    <row r="469" spans="2:8" s="1" customFormat="1" ht="16.899999999999999" customHeight="1">
      <c r="B469" s="29"/>
      <c r="C469" s="196" t="s">
        <v>1</v>
      </c>
      <c r="D469" s="196" t="s">
        <v>76</v>
      </c>
      <c r="E469" s="17" t="s">
        <v>1</v>
      </c>
      <c r="F469" s="197">
        <v>0</v>
      </c>
      <c r="H469" s="29"/>
    </row>
    <row r="470" spans="2:8" s="1" customFormat="1" ht="16.899999999999999" customHeight="1">
      <c r="B470" s="29"/>
      <c r="C470" s="196" t="s">
        <v>1</v>
      </c>
      <c r="D470" s="196" t="s">
        <v>158</v>
      </c>
      <c r="E470" s="17" t="s">
        <v>1</v>
      </c>
      <c r="F470" s="197">
        <v>44.71</v>
      </c>
      <c r="H470" s="29"/>
    </row>
    <row r="471" spans="2:8" s="1" customFormat="1" ht="16.899999999999999" customHeight="1">
      <c r="B471" s="29"/>
      <c r="C471" s="198" t="s">
        <v>1617</v>
      </c>
      <c r="H471" s="29"/>
    </row>
    <row r="472" spans="2:8" s="1" customFormat="1" ht="16.899999999999999" customHeight="1">
      <c r="B472" s="29"/>
      <c r="C472" s="196" t="s">
        <v>751</v>
      </c>
      <c r="D472" s="196" t="s">
        <v>752</v>
      </c>
      <c r="E472" s="17" t="s">
        <v>142</v>
      </c>
      <c r="F472" s="197">
        <v>1644.8430000000001</v>
      </c>
      <c r="H472" s="29"/>
    </row>
    <row r="473" spans="2:8" s="1" customFormat="1" ht="16.899999999999999" customHeight="1">
      <c r="B473" s="29"/>
      <c r="C473" s="196" t="s">
        <v>863</v>
      </c>
      <c r="D473" s="196" t="s">
        <v>864</v>
      </c>
      <c r="E473" s="17" t="s">
        <v>142</v>
      </c>
      <c r="F473" s="197">
        <v>1367.61</v>
      </c>
      <c r="H473" s="29"/>
    </row>
    <row r="474" spans="2:8" s="1" customFormat="1" ht="22.5">
      <c r="B474" s="29"/>
      <c r="C474" s="196" t="s">
        <v>889</v>
      </c>
      <c r="D474" s="196" t="s">
        <v>890</v>
      </c>
      <c r="E474" s="17" t="s">
        <v>142</v>
      </c>
      <c r="F474" s="197">
        <v>100.211</v>
      </c>
      <c r="H474" s="29"/>
    </row>
    <row r="475" spans="2:8" s="1" customFormat="1" ht="22.5">
      <c r="B475" s="29"/>
      <c r="C475" s="196" t="s">
        <v>1010</v>
      </c>
      <c r="D475" s="196" t="s">
        <v>1011</v>
      </c>
      <c r="E475" s="17" t="s">
        <v>142</v>
      </c>
      <c r="F475" s="197">
        <v>1114.03</v>
      </c>
      <c r="H475" s="29"/>
    </row>
    <row r="476" spans="2:8" s="1" customFormat="1" ht="16.899999999999999" customHeight="1">
      <c r="B476" s="29"/>
      <c r="C476" s="196" t="s">
        <v>1018</v>
      </c>
      <c r="D476" s="196" t="s">
        <v>1019</v>
      </c>
      <c r="E476" s="17" t="s">
        <v>142</v>
      </c>
      <c r="F476" s="197">
        <v>1373.328</v>
      </c>
      <c r="H476" s="29"/>
    </row>
    <row r="477" spans="2:8" s="1" customFormat="1" ht="16.899999999999999" customHeight="1">
      <c r="B477" s="29"/>
      <c r="C477" s="196" t="s">
        <v>896</v>
      </c>
      <c r="D477" s="196" t="s">
        <v>897</v>
      </c>
      <c r="E477" s="17" t="s">
        <v>142</v>
      </c>
      <c r="F477" s="197">
        <v>46.945999999999998</v>
      </c>
      <c r="H477" s="29"/>
    </row>
    <row r="478" spans="2:8" s="1" customFormat="1" ht="16.899999999999999" customHeight="1">
      <c r="B478" s="29"/>
      <c r="C478" s="192" t="s">
        <v>723</v>
      </c>
      <c r="D478" s="193" t="s">
        <v>724</v>
      </c>
      <c r="E478" s="194" t="s">
        <v>142</v>
      </c>
      <c r="F478" s="195">
        <v>5.6980000000000004</v>
      </c>
      <c r="H478" s="29"/>
    </row>
    <row r="479" spans="2:8" s="1" customFormat="1" ht="16.899999999999999" customHeight="1">
      <c r="B479" s="29"/>
      <c r="C479" s="196" t="s">
        <v>1</v>
      </c>
      <c r="D479" s="196" t="s">
        <v>733</v>
      </c>
      <c r="E479" s="17" t="s">
        <v>1</v>
      </c>
      <c r="F479" s="197">
        <v>0</v>
      </c>
      <c r="H479" s="29"/>
    </row>
    <row r="480" spans="2:8" s="1" customFormat="1" ht="16.899999999999999" customHeight="1">
      <c r="B480" s="29"/>
      <c r="C480" s="196" t="s">
        <v>1</v>
      </c>
      <c r="D480" s="196" t="s">
        <v>147</v>
      </c>
      <c r="E480" s="17" t="s">
        <v>1</v>
      </c>
      <c r="F480" s="197">
        <v>0</v>
      </c>
      <c r="H480" s="29"/>
    </row>
    <row r="481" spans="2:8" s="1" customFormat="1" ht="16.899999999999999" customHeight="1">
      <c r="B481" s="29"/>
      <c r="C481" s="196" t="s">
        <v>1</v>
      </c>
      <c r="D481" s="196" t="s">
        <v>76</v>
      </c>
      <c r="E481" s="17" t="s">
        <v>1</v>
      </c>
      <c r="F481" s="197">
        <v>0</v>
      </c>
      <c r="H481" s="29"/>
    </row>
    <row r="482" spans="2:8" s="1" customFormat="1" ht="16.899999999999999" customHeight="1">
      <c r="B482" s="29"/>
      <c r="C482" s="196" t="s">
        <v>1</v>
      </c>
      <c r="D482" s="196" t="s">
        <v>150</v>
      </c>
      <c r="E482" s="17" t="s">
        <v>1</v>
      </c>
      <c r="F482" s="197">
        <v>0</v>
      </c>
      <c r="H482" s="29"/>
    </row>
    <row r="483" spans="2:8" s="1" customFormat="1" ht="16.899999999999999" customHeight="1">
      <c r="B483" s="29"/>
      <c r="C483" s="196" t="s">
        <v>1</v>
      </c>
      <c r="D483" s="196" t="s">
        <v>76</v>
      </c>
      <c r="E483" s="17" t="s">
        <v>1</v>
      </c>
      <c r="F483" s="197">
        <v>0</v>
      </c>
      <c r="H483" s="29"/>
    </row>
    <row r="484" spans="2:8" s="1" customFormat="1" ht="16.899999999999999" customHeight="1">
      <c r="B484" s="29"/>
      <c r="C484" s="196" t="s">
        <v>1</v>
      </c>
      <c r="D484" s="196" t="s">
        <v>152</v>
      </c>
      <c r="E484" s="17" t="s">
        <v>1</v>
      </c>
      <c r="F484" s="197">
        <v>0</v>
      </c>
      <c r="H484" s="29"/>
    </row>
    <row r="485" spans="2:8" s="1" customFormat="1" ht="16.899999999999999" customHeight="1">
      <c r="B485" s="29"/>
      <c r="C485" s="196" t="s">
        <v>1</v>
      </c>
      <c r="D485" s="196" t="s">
        <v>725</v>
      </c>
      <c r="E485" s="17" t="s">
        <v>1</v>
      </c>
      <c r="F485" s="197">
        <v>5.6980000000000004</v>
      </c>
      <c r="H485" s="29"/>
    </row>
    <row r="486" spans="2:8" s="1" customFormat="1" ht="16.899999999999999" customHeight="1">
      <c r="B486" s="29"/>
      <c r="C486" s="196" t="s">
        <v>1</v>
      </c>
      <c r="D486" s="196" t="s">
        <v>154</v>
      </c>
      <c r="E486" s="17" t="s">
        <v>1</v>
      </c>
      <c r="F486" s="197">
        <v>0</v>
      </c>
      <c r="H486" s="29"/>
    </row>
    <row r="487" spans="2:8" s="1" customFormat="1" ht="16.899999999999999" customHeight="1">
      <c r="B487" s="29"/>
      <c r="C487" s="196" t="s">
        <v>1</v>
      </c>
      <c r="D487" s="196" t="s">
        <v>76</v>
      </c>
      <c r="E487" s="17" t="s">
        <v>1</v>
      </c>
      <c r="F487" s="197">
        <v>0</v>
      </c>
      <c r="H487" s="29"/>
    </row>
    <row r="488" spans="2:8" s="1" customFormat="1" ht="16.899999999999999" customHeight="1">
      <c r="B488" s="29"/>
      <c r="C488" s="196" t="s">
        <v>1</v>
      </c>
      <c r="D488" s="196" t="s">
        <v>158</v>
      </c>
      <c r="E488" s="17" t="s">
        <v>1</v>
      </c>
      <c r="F488" s="197">
        <v>5.6980000000000004</v>
      </c>
      <c r="H488" s="29"/>
    </row>
    <row r="489" spans="2:8" s="1" customFormat="1" ht="16.899999999999999" customHeight="1">
      <c r="B489" s="29"/>
      <c r="C489" s="198" t="s">
        <v>1617</v>
      </c>
      <c r="H489" s="29"/>
    </row>
    <row r="490" spans="2:8" s="1" customFormat="1" ht="16.899999999999999" customHeight="1">
      <c r="B490" s="29"/>
      <c r="C490" s="196" t="s">
        <v>751</v>
      </c>
      <c r="D490" s="196" t="s">
        <v>752</v>
      </c>
      <c r="E490" s="17" t="s">
        <v>142</v>
      </c>
      <c r="F490" s="197">
        <v>1644.8430000000001</v>
      </c>
      <c r="H490" s="29"/>
    </row>
    <row r="491" spans="2:8" s="1" customFormat="1" ht="33.75">
      <c r="B491" s="29"/>
      <c r="C491" s="196" t="s">
        <v>786</v>
      </c>
      <c r="D491" s="196" t="s">
        <v>787</v>
      </c>
      <c r="E491" s="17" t="s">
        <v>142</v>
      </c>
      <c r="F491" s="197">
        <v>353.85399999999998</v>
      </c>
      <c r="H491" s="29"/>
    </row>
    <row r="492" spans="2:8" s="1" customFormat="1" ht="16.899999999999999" customHeight="1">
      <c r="B492" s="29"/>
      <c r="C492" s="196" t="s">
        <v>863</v>
      </c>
      <c r="D492" s="196" t="s">
        <v>864</v>
      </c>
      <c r="E492" s="17" t="s">
        <v>142</v>
      </c>
      <c r="F492" s="197">
        <v>1367.61</v>
      </c>
      <c r="H492" s="29"/>
    </row>
    <row r="493" spans="2:8" s="1" customFormat="1" ht="22.5">
      <c r="B493" s="29"/>
      <c r="C493" s="196" t="s">
        <v>932</v>
      </c>
      <c r="D493" s="196" t="s">
        <v>933</v>
      </c>
      <c r="E493" s="17" t="s">
        <v>142</v>
      </c>
      <c r="F493" s="197">
        <v>5.6980000000000004</v>
      </c>
      <c r="H493" s="29"/>
    </row>
    <row r="494" spans="2:8" s="1" customFormat="1" ht="22.5">
      <c r="B494" s="29"/>
      <c r="C494" s="196" t="s">
        <v>955</v>
      </c>
      <c r="D494" s="196" t="s">
        <v>956</v>
      </c>
      <c r="E494" s="17" t="s">
        <v>142</v>
      </c>
      <c r="F494" s="197">
        <v>1240.5609999999999</v>
      </c>
      <c r="H494" s="29"/>
    </row>
    <row r="495" spans="2:8" s="1" customFormat="1" ht="22.5">
      <c r="B495" s="29"/>
      <c r="C495" s="196" t="s">
        <v>1010</v>
      </c>
      <c r="D495" s="196" t="s">
        <v>1011</v>
      </c>
      <c r="E495" s="17" t="s">
        <v>142</v>
      </c>
      <c r="F495" s="197">
        <v>1114.03</v>
      </c>
      <c r="H495" s="29"/>
    </row>
    <row r="496" spans="2:8" s="1" customFormat="1" ht="16.899999999999999" customHeight="1">
      <c r="B496" s="29"/>
      <c r="C496" s="196" t="s">
        <v>1018</v>
      </c>
      <c r="D496" s="196" t="s">
        <v>1019</v>
      </c>
      <c r="E496" s="17" t="s">
        <v>142</v>
      </c>
      <c r="F496" s="197">
        <v>1373.328</v>
      </c>
      <c r="H496" s="29"/>
    </row>
    <row r="497" spans="2:8" s="1" customFormat="1" ht="16.899999999999999" customHeight="1">
      <c r="B497" s="29"/>
      <c r="C497" s="196" t="s">
        <v>936</v>
      </c>
      <c r="D497" s="196" t="s">
        <v>937</v>
      </c>
      <c r="E497" s="17" t="s">
        <v>142</v>
      </c>
      <c r="F497" s="197">
        <v>5.9829999999999997</v>
      </c>
      <c r="H497" s="29"/>
    </row>
    <row r="498" spans="2:8" s="1" customFormat="1" ht="16.899999999999999" customHeight="1">
      <c r="B498" s="29"/>
      <c r="C498" s="192" t="s">
        <v>709</v>
      </c>
      <c r="D498" s="193" t="s">
        <v>710</v>
      </c>
      <c r="E498" s="194" t="s">
        <v>286</v>
      </c>
      <c r="F498" s="195">
        <v>103.35599999999999</v>
      </c>
      <c r="H498" s="29"/>
    </row>
    <row r="499" spans="2:8" s="1" customFormat="1" ht="16.899999999999999" customHeight="1">
      <c r="B499" s="29"/>
      <c r="C499" s="196" t="s">
        <v>1</v>
      </c>
      <c r="D499" s="196" t="s">
        <v>733</v>
      </c>
      <c r="E499" s="17" t="s">
        <v>1</v>
      </c>
      <c r="F499" s="197">
        <v>0</v>
      </c>
      <c r="H499" s="29"/>
    </row>
    <row r="500" spans="2:8" s="1" customFormat="1" ht="16.899999999999999" customHeight="1">
      <c r="B500" s="29"/>
      <c r="C500" s="196" t="s">
        <v>1</v>
      </c>
      <c r="D500" s="196" t="s">
        <v>147</v>
      </c>
      <c r="E500" s="17" t="s">
        <v>1</v>
      </c>
      <c r="F500" s="197">
        <v>0</v>
      </c>
      <c r="H500" s="29"/>
    </row>
    <row r="501" spans="2:8" s="1" customFormat="1" ht="16.899999999999999" customHeight="1">
      <c r="B501" s="29"/>
      <c r="C501" s="196" t="s">
        <v>1</v>
      </c>
      <c r="D501" s="196" t="s">
        <v>1191</v>
      </c>
      <c r="E501" s="17" t="s">
        <v>1</v>
      </c>
      <c r="F501" s="197">
        <v>19.068000000000001</v>
      </c>
      <c r="H501" s="29"/>
    </row>
    <row r="502" spans="2:8" s="1" customFormat="1" ht="16.899999999999999" customHeight="1">
      <c r="B502" s="29"/>
      <c r="C502" s="196" t="s">
        <v>1</v>
      </c>
      <c r="D502" s="196" t="s">
        <v>150</v>
      </c>
      <c r="E502" s="17" t="s">
        <v>1</v>
      </c>
      <c r="F502" s="197">
        <v>0</v>
      </c>
      <c r="H502" s="29"/>
    </row>
    <row r="503" spans="2:8" s="1" customFormat="1" ht="16.899999999999999" customHeight="1">
      <c r="B503" s="29"/>
      <c r="C503" s="196" t="s">
        <v>1</v>
      </c>
      <c r="D503" s="196" t="s">
        <v>1192</v>
      </c>
      <c r="E503" s="17" t="s">
        <v>1</v>
      </c>
      <c r="F503" s="197">
        <v>31.16</v>
      </c>
      <c r="H503" s="29"/>
    </row>
    <row r="504" spans="2:8" s="1" customFormat="1" ht="16.899999999999999" customHeight="1">
      <c r="B504" s="29"/>
      <c r="C504" s="196" t="s">
        <v>1</v>
      </c>
      <c r="D504" s="196" t="s">
        <v>152</v>
      </c>
      <c r="E504" s="17" t="s">
        <v>1</v>
      </c>
      <c r="F504" s="197">
        <v>0</v>
      </c>
      <c r="H504" s="29"/>
    </row>
    <row r="505" spans="2:8" s="1" customFormat="1" ht="16.899999999999999" customHeight="1">
      <c r="B505" s="29"/>
      <c r="C505" s="196" t="s">
        <v>1</v>
      </c>
      <c r="D505" s="196" t="s">
        <v>1191</v>
      </c>
      <c r="E505" s="17" t="s">
        <v>1</v>
      </c>
      <c r="F505" s="197">
        <v>19.068000000000001</v>
      </c>
      <c r="H505" s="29"/>
    </row>
    <row r="506" spans="2:8" s="1" customFormat="1" ht="16.899999999999999" customHeight="1">
      <c r="B506" s="29"/>
      <c r="C506" s="196" t="s">
        <v>1</v>
      </c>
      <c r="D506" s="196" t="s">
        <v>154</v>
      </c>
      <c r="E506" s="17" t="s">
        <v>1</v>
      </c>
      <c r="F506" s="197">
        <v>0</v>
      </c>
      <c r="H506" s="29"/>
    </row>
    <row r="507" spans="2:8" s="1" customFormat="1" ht="16.899999999999999" customHeight="1">
      <c r="B507" s="29"/>
      <c r="C507" s="196" t="s">
        <v>1</v>
      </c>
      <c r="D507" s="196" t="s">
        <v>1193</v>
      </c>
      <c r="E507" s="17" t="s">
        <v>1</v>
      </c>
      <c r="F507" s="197">
        <v>34.06</v>
      </c>
      <c r="H507" s="29"/>
    </row>
    <row r="508" spans="2:8" s="1" customFormat="1" ht="16.899999999999999" customHeight="1">
      <c r="B508" s="29"/>
      <c r="C508" s="196" t="s">
        <v>1</v>
      </c>
      <c r="D508" s="196" t="s">
        <v>158</v>
      </c>
      <c r="E508" s="17" t="s">
        <v>1</v>
      </c>
      <c r="F508" s="197">
        <v>103.35599999999999</v>
      </c>
      <c r="H508" s="29"/>
    </row>
    <row r="509" spans="2:8" s="1" customFormat="1" ht="16.899999999999999" customHeight="1">
      <c r="B509" s="29"/>
      <c r="C509" s="198" t="s">
        <v>1617</v>
      </c>
      <c r="H509" s="29"/>
    </row>
    <row r="510" spans="2:8" s="1" customFormat="1" ht="16.899999999999999" customHeight="1">
      <c r="B510" s="29"/>
      <c r="C510" s="196" t="s">
        <v>1187</v>
      </c>
      <c r="D510" s="196" t="s">
        <v>1188</v>
      </c>
      <c r="E510" s="17" t="s">
        <v>286</v>
      </c>
      <c r="F510" s="197">
        <v>103.35599999999999</v>
      </c>
      <c r="H510" s="29"/>
    </row>
    <row r="511" spans="2:8" s="1" customFormat="1" ht="16.899999999999999" customHeight="1">
      <c r="B511" s="29"/>
      <c r="C511" s="192" t="s">
        <v>1618</v>
      </c>
      <c r="D511" s="193" t="s">
        <v>1619</v>
      </c>
      <c r="E511" s="194" t="s">
        <v>286</v>
      </c>
      <c r="F511" s="195">
        <v>37.134999999999998</v>
      </c>
      <c r="H511" s="29"/>
    </row>
    <row r="512" spans="2:8" s="1" customFormat="1" ht="16.899999999999999" customHeight="1">
      <c r="B512" s="29"/>
      <c r="C512" s="196" t="s">
        <v>1</v>
      </c>
      <c r="D512" s="196" t="s">
        <v>733</v>
      </c>
      <c r="E512" s="17" t="s">
        <v>1</v>
      </c>
      <c r="F512" s="197">
        <v>0</v>
      </c>
      <c r="H512" s="29"/>
    </row>
    <row r="513" spans="2:8" s="1" customFormat="1" ht="16.899999999999999" customHeight="1">
      <c r="B513" s="29"/>
      <c r="C513" s="196" t="s">
        <v>1</v>
      </c>
      <c r="D513" s="196" t="s">
        <v>147</v>
      </c>
      <c r="E513" s="17" t="s">
        <v>1</v>
      </c>
      <c r="F513" s="197">
        <v>0</v>
      </c>
      <c r="H513" s="29"/>
    </row>
    <row r="514" spans="2:8" s="1" customFormat="1" ht="16.899999999999999" customHeight="1">
      <c r="B514" s="29"/>
      <c r="C514" s="196" t="s">
        <v>1</v>
      </c>
      <c r="D514" s="196" t="s">
        <v>1620</v>
      </c>
      <c r="E514" s="17" t="s">
        <v>1</v>
      </c>
      <c r="F514" s="197">
        <v>12.84</v>
      </c>
      <c r="H514" s="29"/>
    </row>
    <row r="515" spans="2:8" s="1" customFormat="1" ht="16.899999999999999" customHeight="1">
      <c r="B515" s="29"/>
      <c r="C515" s="196" t="s">
        <v>1</v>
      </c>
      <c r="D515" s="196" t="s">
        <v>150</v>
      </c>
      <c r="E515" s="17" t="s">
        <v>1</v>
      </c>
      <c r="F515" s="197">
        <v>0</v>
      </c>
      <c r="H515" s="29"/>
    </row>
    <row r="516" spans="2:8" s="1" customFormat="1" ht="16.899999999999999" customHeight="1">
      <c r="B516" s="29"/>
      <c r="C516" s="196" t="s">
        <v>1</v>
      </c>
      <c r="D516" s="196" t="s">
        <v>76</v>
      </c>
      <c r="E516" s="17" t="s">
        <v>1</v>
      </c>
      <c r="F516" s="197">
        <v>0</v>
      </c>
      <c r="H516" s="29"/>
    </row>
    <row r="517" spans="2:8" s="1" customFormat="1" ht="16.899999999999999" customHeight="1">
      <c r="B517" s="29"/>
      <c r="C517" s="196" t="s">
        <v>1</v>
      </c>
      <c r="D517" s="196" t="s">
        <v>152</v>
      </c>
      <c r="E517" s="17" t="s">
        <v>1</v>
      </c>
      <c r="F517" s="197">
        <v>0</v>
      </c>
      <c r="H517" s="29"/>
    </row>
    <row r="518" spans="2:8" s="1" customFormat="1" ht="16.899999999999999" customHeight="1">
      <c r="B518" s="29"/>
      <c r="C518" s="196" t="s">
        <v>1</v>
      </c>
      <c r="D518" s="196" t="s">
        <v>1621</v>
      </c>
      <c r="E518" s="17" t="s">
        <v>1</v>
      </c>
      <c r="F518" s="197">
        <v>4.9000000000000004</v>
      </c>
      <c r="H518" s="29"/>
    </row>
    <row r="519" spans="2:8" s="1" customFormat="1" ht="16.899999999999999" customHeight="1">
      <c r="B519" s="29"/>
      <c r="C519" s="196" t="s">
        <v>1</v>
      </c>
      <c r="D519" s="196" t="s">
        <v>154</v>
      </c>
      <c r="E519" s="17" t="s">
        <v>1</v>
      </c>
      <c r="F519" s="197">
        <v>0</v>
      </c>
      <c r="H519" s="29"/>
    </row>
    <row r="520" spans="2:8" s="1" customFormat="1" ht="16.899999999999999" customHeight="1">
      <c r="B520" s="29"/>
      <c r="C520" s="196" t="s">
        <v>1</v>
      </c>
      <c r="D520" s="196" t="s">
        <v>1622</v>
      </c>
      <c r="E520" s="17" t="s">
        <v>1</v>
      </c>
      <c r="F520" s="197">
        <v>19.395</v>
      </c>
      <c r="H520" s="29"/>
    </row>
    <row r="521" spans="2:8" s="1" customFormat="1" ht="16.899999999999999" customHeight="1">
      <c r="B521" s="29"/>
      <c r="C521" s="196" t="s">
        <v>1</v>
      </c>
      <c r="D521" s="196" t="s">
        <v>158</v>
      </c>
      <c r="E521" s="17" t="s">
        <v>1</v>
      </c>
      <c r="F521" s="197">
        <v>37.134999999999998</v>
      </c>
      <c r="H521" s="29"/>
    </row>
    <row r="522" spans="2:8" s="1" customFormat="1" ht="16.899999999999999" customHeight="1">
      <c r="B522" s="29"/>
      <c r="C522" s="192" t="s">
        <v>714</v>
      </c>
      <c r="D522" s="193" t="s">
        <v>715</v>
      </c>
      <c r="E522" s="194" t="s">
        <v>286</v>
      </c>
      <c r="F522" s="195">
        <v>6.84</v>
      </c>
      <c r="H522" s="29"/>
    </row>
    <row r="523" spans="2:8" s="1" customFormat="1" ht="16.899999999999999" customHeight="1">
      <c r="B523" s="29"/>
      <c r="C523" s="196" t="s">
        <v>1</v>
      </c>
      <c r="D523" s="196" t="s">
        <v>733</v>
      </c>
      <c r="E523" s="17" t="s">
        <v>1</v>
      </c>
      <c r="F523" s="197">
        <v>0</v>
      </c>
      <c r="H523" s="29"/>
    </row>
    <row r="524" spans="2:8" s="1" customFormat="1" ht="16.899999999999999" customHeight="1">
      <c r="B524" s="29"/>
      <c r="C524" s="196" t="s">
        <v>1</v>
      </c>
      <c r="D524" s="196" t="s">
        <v>147</v>
      </c>
      <c r="E524" s="17" t="s">
        <v>1</v>
      </c>
      <c r="F524" s="197">
        <v>0</v>
      </c>
      <c r="H524" s="29"/>
    </row>
    <row r="525" spans="2:8" s="1" customFormat="1" ht="16.899999999999999" customHeight="1">
      <c r="B525" s="29"/>
      <c r="C525" s="196" t="s">
        <v>1</v>
      </c>
      <c r="D525" s="196" t="s">
        <v>1031</v>
      </c>
      <c r="E525" s="17" t="s">
        <v>1</v>
      </c>
      <c r="F525" s="197">
        <v>3.42</v>
      </c>
      <c r="H525" s="29"/>
    </row>
    <row r="526" spans="2:8" s="1" customFormat="1" ht="16.899999999999999" customHeight="1">
      <c r="B526" s="29"/>
      <c r="C526" s="196" t="s">
        <v>1</v>
      </c>
      <c r="D526" s="196" t="s">
        <v>150</v>
      </c>
      <c r="E526" s="17" t="s">
        <v>1</v>
      </c>
      <c r="F526" s="197">
        <v>0</v>
      </c>
      <c r="H526" s="29"/>
    </row>
    <row r="527" spans="2:8" s="1" customFormat="1" ht="16.899999999999999" customHeight="1">
      <c r="B527" s="29"/>
      <c r="C527" s="196" t="s">
        <v>1</v>
      </c>
      <c r="D527" s="196" t="s">
        <v>76</v>
      </c>
      <c r="E527" s="17" t="s">
        <v>1</v>
      </c>
      <c r="F527" s="197">
        <v>0</v>
      </c>
      <c r="H527" s="29"/>
    </row>
    <row r="528" spans="2:8" s="1" customFormat="1" ht="16.899999999999999" customHeight="1">
      <c r="B528" s="29"/>
      <c r="C528" s="196" t="s">
        <v>1</v>
      </c>
      <c r="D528" s="196" t="s">
        <v>152</v>
      </c>
      <c r="E528" s="17" t="s">
        <v>1</v>
      </c>
      <c r="F528" s="197">
        <v>0</v>
      </c>
      <c r="H528" s="29"/>
    </row>
    <row r="529" spans="2:8" s="1" customFormat="1" ht="16.899999999999999" customHeight="1">
      <c r="B529" s="29"/>
      <c r="C529" s="196" t="s">
        <v>1</v>
      </c>
      <c r="D529" s="196" t="s">
        <v>1031</v>
      </c>
      <c r="E529" s="17" t="s">
        <v>1</v>
      </c>
      <c r="F529" s="197">
        <v>3.42</v>
      </c>
      <c r="H529" s="29"/>
    </row>
    <row r="530" spans="2:8" s="1" customFormat="1" ht="16.899999999999999" customHeight="1">
      <c r="B530" s="29"/>
      <c r="C530" s="196" t="s">
        <v>1</v>
      </c>
      <c r="D530" s="196" t="s">
        <v>154</v>
      </c>
      <c r="E530" s="17" t="s">
        <v>1</v>
      </c>
      <c r="F530" s="197">
        <v>0</v>
      </c>
      <c r="H530" s="29"/>
    </row>
    <row r="531" spans="2:8" s="1" customFormat="1" ht="16.899999999999999" customHeight="1">
      <c r="B531" s="29"/>
      <c r="C531" s="196" t="s">
        <v>1</v>
      </c>
      <c r="D531" s="196" t="s">
        <v>76</v>
      </c>
      <c r="E531" s="17" t="s">
        <v>1</v>
      </c>
      <c r="F531" s="197">
        <v>0</v>
      </c>
      <c r="H531" s="29"/>
    </row>
    <row r="532" spans="2:8" s="1" customFormat="1" ht="16.899999999999999" customHeight="1">
      <c r="B532" s="29"/>
      <c r="C532" s="196" t="s">
        <v>1</v>
      </c>
      <c r="D532" s="196" t="s">
        <v>158</v>
      </c>
      <c r="E532" s="17" t="s">
        <v>1</v>
      </c>
      <c r="F532" s="197">
        <v>6.84</v>
      </c>
      <c r="H532" s="29"/>
    </row>
    <row r="533" spans="2:8" s="1" customFormat="1" ht="16.899999999999999" customHeight="1">
      <c r="B533" s="29"/>
      <c r="C533" s="198" t="s">
        <v>1617</v>
      </c>
      <c r="H533" s="29"/>
    </row>
    <row r="534" spans="2:8" s="1" customFormat="1" ht="16.899999999999999" customHeight="1">
      <c r="B534" s="29"/>
      <c r="C534" s="196" t="s">
        <v>1022</v>
      </c>
      <c r="D534" s="196" t="s">
        <v>1023</v>
      </c>
      <c r="E534" s="17" t="s">
        <v>286</v>
      </c>
      <c r="F534" s="197">
        <v>63.085000000000001</v>
      </c>
      <c r="H534" s="29"/>
    </row>
    <row r="535" spans="2:8" s="1" customFormat="1" ht="16.899999999999999" customHeight="1">
      <c r="B535" s="29"/>
      <c r="C535" s="192" t="s">
        <v>717</v>
      </c>
      <c r="D535" s="193" t="s">
        <v>718</v>
      </c>
      <c r="E535" s="194" t="s">
        <v>286</v>
      </c>
      <c r="F535" s="195">
        <v>19.09</v>
      </c>
      <c r="H535" s="29"/>
    </row>
    <row r="536" spans="2:8" s="1" customFormat="1" ht="16.899999999999999" customHeight="1">
      <c r="B536" s="29"/>
      <c r="C536" s="196" t="s">
        <v>1</v>
      </c>
      <c r="D536" s="196" t="s">
        <v>733</v>
      </c>
      <c r="E536" s="17" t="s">
        <v>1</v>
      </c>
      <c r="F536" s="197">
        <v>0</v>
      </c>
      <c r="H536" s="29"/>
    </row>
    <row r="537" spans="2:8" s="1" customFormat="1" ht="16.899999999999999" customHeight="1">
      <c r="B537" s="29"/>
      <c r="C537" s="196" t="s">
        <v>1</v>
      </c>
      <c r="D537" s="196" t="s">
        <v>147</v>
      </c>
      <c r="E537" s="17" t="s">
        <v>1</v>
      </c>
      <c r="F537" s="197">
        <v>0</v>
      </c>
      <c r="H537" s="29"/>
    </row>
    <row r="538" spans="2:8" s="1" customFormat="1" ht="16.899999999999999" customHeight="1">
      <c r="B538" s="29"/>
      <c r="C538" s="196" t="s">
        <v>1</v>
      </c>
      <c r="D538" s="196" t="s">
        <v>76</v>
      </c>
      <c r="E538" s="17" t="s">
        <v>1</v>
      </c>
      <c r="F538" s="197">
        <v>0</v>
      </c>
      <c r="H538" s="29"/>
    </row>
    <row r="539" spans="2:8" s="1" customFormat="1" ht="16.899999999999999" customHeight="1">
      <c r="B539" s="29"/>
      <c r="C539" s="196" t="s">
        <v>1</v>
      </c>
      <c r="D539" s="196" t="s">
        <v>150</v>
      </c>
      <c r="E539" s="17" t="s">
        <v>1</v>
      </c>
      <c r="F539" s="197">
        <v>0</v>
      </c>
      <c r="H539" s="29"/>
    </row>
    <row r="540" spans="2:8" s="1" customFormat="1" ht="16.899999999999999" customHeight="1">
      <c r="B540" s="29"/>
      <c r="C540" s="196" t="s">
        <v>1</v>
      </c>
      <c r="D540" s="196" t="s">
        <v>1033</v>
      </c>
      <c r="E540" s="17" t="s">
        <v>1</v>
      </c>
      <c r="F540" s="197">
        <v>3.6349999999999998</v>
      </c>
      <c r="H540" s="29"/>
    </row>
    <row r="541" spans="2:8" s="1" customFormat="1" ht="16.899999999999999" customHeight="1">
      <c r="B541" s="29"/>
      <c r="C541" s="196" t="s">
        <v>1</v>
      </c>
      <c r="D541" s="196" t="s">
        <v>152</v>
      </c>
      <c r="E541" s="17" t="s">
        <v>1</v>
      </c>
      <c r="F541" s="197">
        <v>0</v>
      </c>
      <c r="H541" s="29"/>
    </row>
    <row r="542" spans="2:8" s="1" customFormat="1" ht="16.899999999999999" customHeight="1">
      <c r="B542" s="29"/>
      <c r="C542" s="196" t="s">
        <v>1</v>
      </c>
      <c r="D542" s="196" t="s">
        <v>1028</v>
      </c>
      <c r="E542" s="17" t="s">
        <v>1</v>
      </c>
      <c r="F542" s="197">
        <v>11.82</v>
      </c>
      <c r="H542" s="29"/>
    </row>
    <row r="543" spans="2:8" s="1" customFormat="1" ht="16.899999999999999" customHeight="1">
      <c r="B543" s="29"/>
      <c r="C543" s="196" t="s">
        <v>1</v>
      </c>
      <c r="D543" s="196" t="s">
        <v>154</v>
      </c>
      <c r="E543" s="17" t="s">
        <v>1</v>
      </c>
      <c r="F543" s="197">
        <v>0</v>
      </c>
      <c r="H543" s="29"/>
    </row>
    <row r="544" spans="2:8" s="1" customFormat="1" ht="16.899999999999999" customHeight="1">
      <c r="B544" s="29"/>
      <c r="C544" s="196" t="s">
        <v>1</v>
      </c>
      <c r="D544" s="196" t="s">
        <v>1033</v>
      </c>
      <c r="E544" s="17" t="s">
        <v>1</v>
      </c>
      <c r="F544" s="197">
        <v>3.6349999999999998</v>
      </c>
      <c r="H544" s="29"/>
    </row>
    <row r="545" spans="2:8" s="1" customFormat="1" ht="16.899999999999999" customHeight="1">
      <c r="B545" s="29"/>
      <c r="C545" s="196" t="s">
        <v>1</v>
      </c>
      <c r="D545" s="196" t="s">
        <v>158</v>
      </c>
      <c r="E545" s="17" t="s">
        <v>1</v>
      </c>
      <c r="F545" s="197">
        <v>19.09</v>
      </c>
      <c r="H545" s="29"/>
    </row>
    <row r="546" spans="2:8" s="1" customFormat="1" ht="16.899999999999999" customHeight="1">
      <c r="B546" s="29"/>
      <c r="C546" s="198" t="s">
        <v>1617</v>
      </c>
      <c r="H546" s="29"/>
    </row>
    <row r="547" spans="2:8" s="1" customFormat="1" ht="16.899999999999999" customHeight="1">
      <c r="B547" s="29"/>
      <c r="C547" s="196" t="s">
        <v>1022</v>
      </c>
      <c r="D547" s="196" t="s">
        <v>1023</v>
      </c>
      <c r="E547" s="17" t="s">
        <v>286</v>
      </c>
      <c r="F547" s="197">
        <v>63.085000000000001</v>
      </c>
      <c r="H547" s="29"/>
    </row>
    <row r="548" spans="2:8" s="1" customFormat="1" ht="16.899999999999999" customHeight="1">
      <c r="B548" s="29"/>
      <c r="C548" s="192" t="s">
        <v>688</v>
      </c>
      <c r="D548" s="193" t="s">
        <v>689</v>
      </c>
      <c r="E548" s="194" t="s">
        <v>286</v>
      </c>
      <c r="F548" s="195">
        <v>37.155000000000001</v>
      </c>
      <c r="H548" s="29"/>
    </row>
    <row r="549" spans="2:8" s="1" customFormat="1" ht="16.899999999999999" customHeight="1">
      <c r="B549" s="29"/>
      <c r="C549" s="196" t="s">
        <v>1</v>
      </c>
      <c r="D549" s="196" t="s">
        <v>733</v>
      </c>
      <c r="E549" s="17" t="s">
        <v>1</v>
      </c>
      <c r="F549" s="197">
        <v>0</v>
      </c>
      <c r="H549" s="29"/>
    </row>
    <row r="550" spans="2:8" s="1" customFormat="1" ht="16.899999999999999" customHeight="1">
      <c r="B550" s="29"/>
      <c r="C550" s="196" t="s">
        <v>1</v>
      </c>
      <c r="D550" s="196" t="s">
        <v>147</v>
      </c>
      <c r="E550" s="17" t="s">
        <v>1</v>
      </c>
      <c r="F550" s="197">
        <v>0</v>
      </c>
      <c r="H550" s="29"/>
    </row>
    <row r="551" spans="2:8" s="1" customFormat="1" ht="16.899999999999999" customHeight="1">
      <c r="B551" s="29"/>
      <c r="C551" s="196" t="s">
        <v>1</v>
      </c>
      <c r="D551" s="196" t="s">
        <v>1026</v>
      </c>
      <c r="E551" s="17" t="s">
        <v>1</v>
      </c>
      <c r="F551" s="197">
        <v>6.28</v>
      </c>
      <c r="H551" s="29"/>
    </row>
    <row r="552" spans="2:8" s="1" customFormat="1" ht="16.899999999999999" customHeight="1">
      <c r="B552" s="29"/>
      <c r="C552" s="196" t="s">
        <v>1</v>
      </c>
      <c r="D552" s="196" t="s">
        <v>150</v>
      </c>
      <c r="E552" s="17" t="s">
        <v>1</v>
      </c>
      <c r="F552" s="197">
        <v>0</v>
      </c>
      <c r="H552" s="29"/>
    </row>
    <row r="553" spans="2:8" s="1" customFormat="1" ht="16.899999999999999" customHeight="1">
      <c r="B553" s="29"/>
      <c r="C553" s="196" t="s">
        <v>1</v>
      </c>
      <c r="D553" s="196" t="s">
        <v>1027</v>
      </c>
      <c r="E553" s="17" t="s">
        <v>1</v>
      </c>
      <c r="F553" s="197">
        <v>7.1550000000000002</v>
      </c>
      <c r="H553" s="29"/>
    </row>
    <row r="554" spans="2:8" s="1" customFormat="1" ht="16.899999999999999" customHeight="1">
      <c r="B554" s="29"/>
      <c r="C554" s="196" t="s">
        <v>1</v>
      </c>
      <c r="D554" s="196" t="s">
        <v>152</v>
      </c>
      <c r="E554" s="17" t="s">
        <v>1</v>
      </c>
      <c r="F554" s="197">
        <v>0</v>
      </c>
      <c r="H554" s="29"/>
    </row>
    <row r="555" spans="2:8" s="1" customFormat="1" ht="16.899999999999999" customHeight="1">
      <c r="B555" s="29"/>
      <c r="C555" s="196" t="s">
        <v>1</v>
      </c>
      <c r="D555" s="196" t="s">
        <v>1028</v>
      </c>
      <c r="E555" s="17" t="s">
        <v>1</v>
      </c>
      <c r="F555" s="197">
        <v>11.82</v>
      </c>
      <c r="H555" s="29"/>
    </row>
    <row r="556" spans="2:8" s="1" customFormat="1" ht="16.899999999999999" customHeight="1">
      <c r="B556" s="29"/>
      <c r="C556" s="196" t="s">
        <v>1</v>
      </c>
      <c r="D556" s="196" t="s">
        <v>154</v>
      </c>
      <c r="E556" s="17" t="s">
        <v>1</v>
      </c>
      <c r="F556" s="197">
        <v>0</v>
      </c>
      <c r="H556" s="29"/>
    </row>
    <row r="557" spans="2:8" s="1" customFormat="1" ht="16.899999999999999" customHeight="1">
      <c r="B557" s="29"/>
      <c r="C557" s="196" t="s">
        <v>1</v>
      </c>
      <c r="D557" s="196" t="s">
        <v>1029</v>
      </c>
      <c r="E557" s="17" t="s">
        <v>1</v>
      </c>
      <c r="F557" s="197">
        <v>11.9</v>
      </c>
      <c r="H557" s="29"/>
    </row>
    <row r="558" spans="2:8" s="1" customFormat="1" ht="16.899999999999999" customHeight="1">
      <c r="B558" s="29"/>
      <c r="C558" s="196" t="s">
        <v>1</v>
      </c>
      <c r="D558" s="196" t="s">
        <v>158</v>
      </c>
      <c r="E558" s="17" t="s">
        <v>1</v>
      </c>
      <c r="F558" s="197">
        <v>37.155000000000001</v>
      </c>
      <c r="H558" s="29"/>
    </row>
    <row r="559" spans="2:8" s="1" customFormat="1" ht="16.899999999999999" customHeight="1">
      <c r="B559" s="29"/>
      <c r="C559" s="198" t="s">
        <v>1617</v>
      </c>
      <c r="H559" s="29"/>
    </row>
    <row r="560" spans="2:8" s="1" customFormat="1" ht="16.899999999999999" customHeight="1">
      <c r="B560" s="29"/>
      <c r="C560" s="196" t="s">
        <v>1022</v>
      </c>
      <c r="D560" s="196" t="s">
        <v>1023</v>
      </c>
      <c r="E560" s="17" t="s">
        <v>286</v>
      </c>
      <c r="F560" s="197">
        <v>63.085000000000001</v>
      </c>
      <c r="H560" s="29"/>
    </row>
    <row r="561" spans="2:8" s="1" customFormat="1" ht="16.899999999999999" customHeight="1">
      <c r="B561" s="29"/>
      <c r="C561" s="192" t="s">
        <v>700</v>
      </c>
      <c r="D561" s="193" t="s">
        <v>701</v>
      </c>
      <c r="E561" s="194" t="s">
        <v>286</v>
      </c>
      <c r="F561" s="195">
        <v>2.9</v>
      </c>
      <c r="H561" s="29"/>
    </row>
    <row r="562" spans="2:8" s="1" customFormat="1" ht="16.899999999999999" customHeight="1">
      <c r="B562" s="29"/>
      <c r="C562" s="196" t="s">
        <v>1</v>
      </c>
      <c r="D562" s="196" t="s">
        <v>733</v>
      </c>
      <c r="E562" s="17" t="s">
        <v>1</v>
      </c>
      <c r="F562" s="197">
        <v>0</v>
      </c>
      <c r="H562" s="29"/>
    </row>
    <row r="563" spans="2:8" s="1" customFormat="1" ht="16.899999999999999" customHeight="1">
      <c r="B563" s="29"/>
      <c r="C563" s="196" t="s">
        <v>1</v>
      </c>
      <c r="D563" s="196" t="s">
        <v>147</v>
      </c>
      <c r="E563" s="17" t="s">
        <v>1</v>
      </c>
      <c r="F563" s="197">
        <v>0</v>
      </c>
      <c r="H563" s="29"/>
    </row>
    <row r="564" spans="2:8" s="1" customFormat="1" ht="16.899999999999999" customHeight="1">
      <c r="B564" s="29"/>
      <c r="C564" s="196" t="s">
        <v>1</v>
      </c>
      <c r="D564" s="196" t="s">
        <v>76</v>
      </c>
      <c r="E564" s="17" t="s">
        <v>1</v>
      </c>
      <c r="F564" s="197">
        <v>0</v>
      </c>
      <c r="H564" s="29"/>
    </row>
    <row r="565" spans="2:8" s="1" customFormat="1" ht="16.899999999999999" customHeight="1">
      <c r="B565" s="29"/>
      <c r="C565" s="196" t="s">
        <v>1</v>
      </c>
      <c r="D565" s="196" t="s">
        <v>150</v>
      </c>
      <c r="E565" s="17" t="s">
        <v>1</v>
      </c>
      <c r="F565" s="197">
        <v>0</v>
      </c>
      <c r="H565" s="29"/>
    </row>
    <row r="566" spans="2:8" s="1" customFormat="1" ht="16.899999999999999" customHeight="1">
      <c r="B566" s="29"/>
      <c r="C566" s="196" t="s">
        <v>1</v>
      </c>
      <c r="D566" s="196" t="s">
        <v>702</v>
      </c>
      <c r="E566" s="17" t="s">
        <v>1</v>
      </c>
      <c r="F566" s="197">
        <v>2.9</v>
      </c>
      <c r="H566" s="29"/>
    </row>
    <row r="567" spans="2:8" s="1" customFormat="1" ht="16.899999999999999" customHeight="1">
      <c r="B567" s="29"/>
      <c r="C567" s="196" t="s">
        <v>1</v>
      </c>
      <c r="D567" s="196" t="s">
        <v>152</v>
      </c>
      <c r="E567" s="17" t="s">
        <v>1</v>
      </c>
      <c r="F567" s="197">
        <v>0</v>
      </c>
      <c r="H567" s="29"/>
    </row>
    <row r="568" spans="2:8" s="1" customFormat="1" ht="16.899999999999999" customHeight="1">
      <c r="B568" s="29"/>
      <c r="C568" s="196" t="s">
        <v>1</v>
      </c>
      <c r="D568" s="196" t="s">
        <v>76</v>
      </c>
      <c r="E568" s="17" t="s">
        <v>1</v>
      </c>
      <c r="F568" s="197">
        <v>0</v>
      </c>
      <c r="H568" s="29"/>
    </row>
    <row r="569" spans="2:8" s="1" customFormat="1" ht="16.899999999999999" customHeight="1">
      <c r="B569" s="29"/>
      <c r="C569" s="196" t="s">
        <v>1</v>
      </c>
      <c r="D569" s="196" t="s">
        <v>154</v>
      </c>
      <c r="E569" s="17" t="s">
        <v>1</v>
      </c>
      <c r="F569" s="197">
        <v>0</v>
      </c>
      <c r="H569" s="29"/>
    </row>
    <row r="570" spans="2:8" s="1" customFormat="1" ht="16.899999999999999" customHeight="1">
      <c r="B570" s="29"/>
      <c r="C570" s="196" t="s">
        <v>1</v>
      </c>
      <c r="D570" s="196" t="s">
        <v>76</v>
      </c>
      <c r="E570" s="17" t="s">
        <v>1</v>
      </c>
      <c r="F570" s="197">
        <v>0</v>
      </c>
      <c r="H570" s="29"/>
    </row>
    <row r="571" spans="2:8" s="1" customFormat="1" ht="16.899999999999999" customHeight="1">
      <c r="B571" s="29"/>
      <c r="C571" s="196" t="s">
        <v>1</v>
      </c>
      <c r="D571" s="196" t="s">
        <v>158</v>
      </c>
      <c r="E571" s="17" t="s">
        <v>1</v>
      </c>
      <c r="F571" s="197">
        <v>2.9</v>
      </c>
      <c r="H571" s="29"/>
    </row>
    <row r="572" spans="2:8" s="1" customFormat="1" ht="16.899999999999999" customHeight="1">
      <c r="B572" s="29"/>
      <c r="C572" s="198" t="s">
        <v>1617</v>
      </c>
      <c r="H572" s="29"/>
    </row>
    <row r="573" spans="2:8" s="1" customFormat="1" ht="16.899999999999999" customHeight="1">
      <c r="B573" s="29"/>
      <c r="C573" s="196" t="s">
        <v>959</v>
      </c>
      <c r="D573" s="196" t="s">
        <v>960</v>
      </c>
      <c r="E573" s="17" t="s">
        <v>286</v>
      </c>
      <c r="F573" s="197">
        <v>212.34</v>
      </c>
      <c r="H573" s="29"/>
    </row>
    <row r="574" spans="2:8" s="1" customFormat="1" ht="16.899999999999999" customHeight="1">
      <c r="B574" s="29"/>
      <c r="C574" s="196" t="s">
        <v>973</v>
      </c>
      <c r="D574" s="196" t="s">
        <v>974</v>
      </c>
      <c r="E574" s="17" t="s">
        <v>286</v>
      </c>
      <c r="F574" s="197">
        <v>2.9580000000000002</v>
      </c>
      <c r="H574" s="29"/>
    </row>
    <row r="575" spans="2:8" s="1" customFormat="1" ht="16.899999999999999" customHeight="1">
      <c r="B575" s="29"/>
      <c r="C575" s="192" t="s">
        <v>697</v>
      </c>
      <c r="D575" s="193" t="s">
        <v>698</v>
      </c>
      <c r="E575" s="194" t="s">
        <v>286</v>
      </c>
      <c r="F575" s="195">
        <v>103.98</v>
      </c>
      <c r="H575" s="29"/>
    </row>
    <row r="576" spans="2:8" s="1" customFormat="1" ht="16.899999999999999" customHeight="1">
      <c r="B576" s="29"/>
      <c r="C576" s="196" t="s">
        <v>1</v>
      </c>
      <c r="D576" s="196" t="s">
        <v>733</v>
      </c>
      <c r="E576" s="17" t="s">
        <v>1</v>
      </c>
      <c r="F576" s="197">
        <v>0</v>
      </c>
      <c r="H576" s="29"/>
    </row>
    <row r="577" spans="2:8" s="1" customFormat="1" ht="16.899999999999999" customHeight="1">
      <c r="B577" s="29"/>
      <c r="C577" s="196" t="s">
        <v>1</v>
      </c>
      <c r="D577" s="196" t="s">
        <v>147</v>
      </c>
      <c r="E577" s="17" t="s">
        <v>1</v>
      </c>
      <c r="F577" s="197">
        <v>0</v>
      </c>
      <c r="H577" s="29"/>
    </row>
    <row r="578" spans="2:8" s="1" customFormat="1" ht="16.899999999999999" customHeight="1">
      <c r="B578" s="29"/>
      <c r="C578" s="196" t="s">
        <v>1</v>
      </c>
      <c r="D578" s="196" t="s">
        <v>811</v>
      </c>
      <c r="E578" s="17" t="s">
        <v>1</v>
      </c>
      <c r="F578" s="197">
        <v>19.22</v>
      </c>
      <c r="H578" s="29"/>
    </row>
    <row r="579" spans="2:8" s="1" customFormat="1" ht="16.899999999999999" customHeight="1">
      <c r="B579" s="29"/>
      <c r="C579" s="196" t="s">
        <v>1</v>
      </c>
      <c r="D579" s="196" t="s">
        <v>150</v>
      </c>
      <c r="E579" s="17" t="s">
        <v>1</v>
      </c>
      <c r="F579" s="197">
        <v>0</v>
      </c>
      <c r="H579" s="29"/>
    </row>
    <row r="580" spans="2:8" s="1" customFormat="1" ht="16.899999999999999" customHeight="1">
      <c r="B580" s="29"/>
      <c r="C580" s="196" t="s">
        <v>1</v>
      </c>
      <c r="D580" s="196" t="s">
        <v>964</v>
      </c>
      <c r="E580" s="17" t="s">
        <v>1</v>
      </c>
      <c r="F580" s="197">
        <v>31.32</v>
      </c>
      <c r="H580" s="29"/>
    </row>
    <row r="581" spans="2:8" s="1" customFormat="1" ht="16.899999999999999" customHeight="1">
      <c r="B581" s="29"/>
      <c r="C581" s="196" t="s">
        <v>1</v>
      </c>
      <c r="D581" s="196" t="s">
        <v>152</v>
      </c>
      <c r="E581" s="17" t="s">
        <v>1</v>
      </c>
      <c r="F581" s="197">
        <v>0</v>
      </c>
      <c r="H581" s="29"/>
    </row>
    <row r="582" spans="2:8" s="1" customFormat="1" ht="16.899999999999999" customHeight="1">
      <c r="B582" s="29"/>
      <c r="C582" s="196" t="s">
        <v>1</v>
      </c>
      <c r="D582" s="196" t="s">
        <v>811</v>
      </c>
      <c r="E582" s="17" t="s">
        <v>1</v>
      </c>
      <c r="F582" s="197">
        <v>19.22</v>
      </c>
      <c r="H582" s="29"/>
    </row>
    <row r="583" spans="2:8" s="1" customFormat="1" ht="16.899999999999999" customHeight="1">
      <c r="B583" s="29"/>
      <c r="C583" s="196" t="s">
        <v>1</v>
      </c>
      <c r="D583" s="196" t="s">
        <v>154</v>
      </c>
      <c r="E583" s="17" t="s">
        <v>1</v>
      </c>
      <c r="F583" s="197">
        <v>0</v>
      </c>
      <c r="H583" s="29"/>
    </row>
    <row r="584" spans="2:8" s="1" customFormat="1" ht="16.899999999999999" customHeight="1">
      <c r="B584" s="29"/>
      <c r="C584" s="196" t="s">
        <v>1</v>
      </c>
      <c r="D584" s="196" t="s">
        <v>812</v>
      </c>
      <c r="E584" s="17" t="s">
        <v>1</v>
      </c>
      <c r="F584" s="197">
        <v>34.22</v>
      </c>
      <c r="H584" s="29"/>
    </row>
    <row r="585" spans="2:8" s="1" customFormat="1" ht="16.899999999999999" customHeight="1">
      <c r="B585" s="29"/>
      <c r="C585" s="196" t="s">
        <v>1</v>
      </c>
      <c r="D585" s="196" t="s">
        <v>158</v>
      </c>
      <c r="E585" s="17" t="s">
        <v>1</v>
      </c>
      <c r="F585" s="197">
        <v>103.98</v>
      </c>
      <c r="H585" s="29"/>
    </row>
    <row r="586" spans="2:8" s="1" customFormat="1" ht="16.899999999999999" customHeight="1">
      <c r="B586" s="29"/>
      <c r="C586" s="198" t="s">
        <v>1617</v>
      </c>
      <c r="H586" s="29"/>
    </row>
    <row r="587" spans="2:8" s="1" customFormat="1" ht="16.899999999999999" customHeight="1">
      <c r="B587" s="29"/>
      <c r="C587" s="196" t="s">
        <v>959</v>
      </c>
      <c r="D587" s="196" t="s">
        <v>960</v>
      </c>
      <c r="E587" s="17" t="s">
        <v>286</v>
      </c>
      <c r="F587" s="197">
        <v>212.34</v>
      </c>
      <c r="H587" s="29"/>
    </row>
    <row r="588" spans="2:8" s="1" customFormat="1" ht="16.899999999999999" customHeight="1">
      <c r="B588" s="29"/>
      <c r="C588" s="196" t="s">
        <v>978</v>
      </c>
      <c r="D588" s="196" t="s">
        <v>979</v>
      </c>
      <c r="E588" s="17" t="s">
        <v>286</v>
      </c>
      <c r="F588" s="197">
        <v>106.06</v>
      </c>
      <c r="H588" s="29"/>
    </row>
    <row r="589" spans="2:8" s="1" customFormat="1" ht="16.899999999999999" customHeight="1">
      <c r="B589" s="29"/>
      <c r="C589" s="192" t="s">
        <v>706</v>
      </c>
      <c r="D589" s="193" t="s">
        <v>707</v>
      </c>
      <c r="E589" s="194" t="s">
        <v>286</v>
      </c>
      <c r="F589" s="195">
        <v>0.61499999999999999</v>
      </c>
      <c r="H589" s="29"/>
    </row>
    <row r="590" spans="2:8" s="1" customFormat="1" ht="16.899999999999999" customHeight="1">
      <c r="B590" s="29"/>
      <c r="C590" s="196" t="s">
        <v>1</v>
      </c>
      <c r="D590" s="196" t="s">
        <v>733</v>
      </c>
      <c r="E590" s="17" t="s">
        <v>1</v>
      </c>
      <c r="F590" s="197">
        <v>0</v>
      </c>
      <c r="H590" s="29"/>
    </row>
    <row r="591" spans="2:8" s="1" customFormat="1" ht="16.899999999999999" customHeight="1">
      <c r="B591" s="29"/>
      <c r="C591" s="196" t="s">
        <v>1</v>
      </c>
      <c r="D591" s="196" t="s">
        <v>147</v>
      </c>
      <c r="E591" s="17" t="s">
        <v>1</v>
      </c>
      <c r="F591" s="197">
        <v>0</v>
      </c>
      <c r="H591" s="29"/>
    </row>
    <row r="592" spans="2:8" s="1" customFormat="1" ht="16.899999999999999" customHeight="1">
      <c r="B592" s="29"/>
      <c r="C592" s="196" t="s">
        <v>1</v>
      </c>
      <c r="D592" s="196" t="s">
        <v>76</v>
      </c>
      <c r="E592" s="17" t="s">
        <v>1</v>
      </c>
      <c r="F592" s="197">
        <v>0</v>
      </c>
      <c r="H592" s="29"/>
    </row>
    <row r="593" spans="2:8" s="1" customFormat="1" ht="16.899999999999999" customHeight="1">
      <c r="B593" s="29"/>
      <c r="C593" s="196" t="s">
        <v>1</v>
      </c>
      <c r="D593" s="196" t="s">
        <v>150</v>
      </c>
      <c r="E593" s="17" t="s">
        <v>1</v>
      </c>
      <c r="F593" s="197">
        <v>0</v>
      </c>
      <c r="H593" s="29"/>
    </row>
    <row r="594" spans="2:8" s="1" customFormat="1" ht="16.899999999999999" customHeight="1">
      <c r="B594" s="29"/>
      <c r="C594" s="196" t="s">
        <v>1</v>
      </c>
      <c r="D594" s="196" t="s">
        <v>76</v>
      </c>
      <c r="E594" s="17" t="s">
        <v>1</v>
      </c>
      <c r="F594" s="197">
        <v>0</v>
      </c>
      <c r="H594" s="29"/>
    </row>
    <row r="595" spans="2:8" s="1" customFormat="1" ht="16.899999999999999" customHeight="1">
      <c r="B595" s="29"/>
      <c r="C595" s="196" t="s">
        <v>1</v>
      </c>
      <c r="D595" s="196" t="s">
        <v>152</v>
      </c>
      <c r="E595" s="17" t="s">
        <v>1</v>
      </c>
      <c r="F595" s="197">
        <v>0</v>
      </c>
      <c r="H595" s="29"/>
    </row>
    <row r="596" spans="2:8" s="1" customFormat="1" ht="16.899999999999999" customHeight="1">
      <c r="B596" s="29"/>
      <c r="C596" s="196" t="s">
        <v>1</v>
      </c>
      <c r="D596" s="196" t="s">
        <v>76</v>
      </c>
      <c r="E596" s="17" t="s">
        <v>1</v>
      </c>
      <c r="F596" s="197">
        <v>0</v>
      </c>
      <c r="H596" s="29"/>
    </row>
    <row r="597" spans="2:8" s="1" customFormat="1" ht="16.899999999999999" customHeight="1">
      <c r="B597" s="29"/>
      <c r="C597" s="196" t="s">
        <v>1</v>
      </c>
      <c r="D597" s="196" t="s">
        <v>154</v>
      </c>
      <c r="E597" s="17" t="s">
        <v>1</v>
      </c>
      <c r="F597" s="197">
        <v>0</v>
      </c>
      <c r="H597" s="29"/>
    </row>
    <row r="598" spans="2:8" s="1" customFormat="1" ht="16.899999999999999" customHeight="1">
      <c r="B598" s="29"/>
      <c r="C598" s="196" t="s">
        <v>1</v>
      </c>
      <c r="D598" s="196" t="s">
        <v>708</v>
      </c>
      <c r="E598" s="17" t="s">
        <v>1</v>
      </c>
      <c r="F598" s="197">
        <v>0.61499999999999999</v>
      </c>
      <c r="H598" s="29"/>
    </row>
    <row r="599" spans="2:8" s="1" customFormat="1" ht="16.899999999999999" customHeight="1">
      <c r="B599" s="29"/>
      <c r="C599" s="196" t="s">
        <v>1</v>
      </c>
      <c r="D599" s="196" t="s">
        <v>158</v>
      </c>
      <c r="E599" s="17" t="s">
        <v>1</v>
      </c>
      <c r="F599" s="197">
        <v>0.61499999999999999</v>
      </c>
      <c r="H599" s="29"/>
    </row>
    <row r="600" spans="2:8" s="1" customFormat="1" ht="16.899999999999999" customHeight="1">
      <c r="B600" s="29"/>
      <c r="C600" s="198" t="s">
        <v>1617</v>
      </c>
      <c r="H600" s="29"/>
    </row>
    <row r="601" spans="2:8" s="1" customFormat="1" ht="16.899999999999999" customHeight="1">
      <c r="B601" s="29"/>
      <c r="C601" s="196" t="s">
        <v>959</v>
      </c>
      <c r="D601" s="196" t="s">
        <v>960</v>
      </c>
      <c r="E601" s="17" t="s">
        <v>286</v>
      </c>
      <c r="F601" s="197">
        <v>212.34</v>
      </c>
      <c r="H601" s="29"/>
    </row>
    <row r="602" spans="2:8" s="1" customFormat="1" ht="16.899999999999999" customHeight="1">
      <c r="B602" s="29"/>
      <c r="C602" s="196" t="s">
        <v>983</v>
      </c>
      <c r="D602" s="196" t="s">
        <v>984</v>
      </c>
      <c r="E602" s="17" t="s">
        <v>286</v>
      </c>
      <c r="F602" s="197">
        <v>0.627</v>
      </c>
      <c r="H602" s="29"/>
    </row>
    <row r="603" spans="2:8" s="1" customFormat="1" ht="16.899999999999999" customHeight="1">
      <c r="B603" s="29"/>
      <c r="C603" s="192" t="s">
        <v>694</v>
      </c>
      <c r="D603" s="193" t="s">
        <v>695</v>
      </c>
      <c r="E603" s="194" t="s">
        <v>286</v>
      </c>
      <c r="F603" s="195">
        <v>98.218999999999994</v>
      </c>
      <c r="H603" s="29"/>
    </row>
    <row r="604" spans="2:8" s="1" customFormat="1" ht="16.899999999999999" customHeight="1">
      <c r="B604" s="29"/>
      <c r="C604" s="196" t="s">
        <v>1</v>
      </c>
      <c r="D604" s="196" t="s">
        <v>733</v>
      </c>
      <c r="E604" s="17" t="s">
        <v>1</v>
      </c>
      <c r="F604" s="197">
        <v>0</v>
      </c>
      <c r="H604" s="29"/>
    </row>
    <row r="605" spans="2:8" s="1" customFormat="1" ht="16.899999999999999" customHeight="1">
      <c r="B605" s="29"/>
      <c r="C605" s="196" t="s">
        <v>1</v>
      </c>
      <c r="D605" s="196" t="s">
        <v>147</v>
      </c>
      <c r="E605" s="17" t="s">
        <v>1</v>
      </c>
      <c r="F605" s="197">
        <v>0</v>
      </c>
      <c r="H605" s="29"/>
    </row>
    <row r="606" spans="2:8" s="1" customFormat="1" ht="16.899999999999999" customHeight="1">
      <c r="B606" s="29"/>
      <c r="C606" s="196" t="s">
        <v>1</v>
      </c>
      <c r="D606" s="196" t="s">
        <v>967</v>
      </c>
      <c r="E606" s="17" t="s">
        <v>1</v>
      </c>
      <c r="F606" s="197">
        <v>23.288</v>
      </c>
      <c r="H606" s="29"/>
    </row>
    <row r="607" spans="2:8" s="1" customFormat="1" ht="16.899999999999999" customHeight="1">
      <c r="B607" s="29"/>
      <c r="C607" s="196" t="s">
        <v>1</v>
      </c>
      <c r="D607" s="196" t="s">
        <v>150</v>
      </c>
      <c r="E607" s="17" t="s">
        <v>1</v>
      </c>
      <c r="F607" s="197">
        <v>0</v>
      </c>
      <c r="H607" s="29"/>
    </row>
    <row r="608" spans="2:8" s="1" customFormat="1" ht="16.899999999999999" customHeight="1">
      <c r="B608" s="29"/>
      <c r="C608" s="196" t="s">
        <v>1</v>
      </c>
      <c r="D608" s="196" t="s">
        <v>968</v>
      </c>
      <c r="E608" s="17" t="s">
        <v>1</v>
      </c>
      <c r="F608" s="197">
        <v>36.479999999999997</v>
      </c>
      <c r="H608" s="29"/>
    </row>
    <row r="609" spans="2:8" s="1" customFormat="1" ht="16.899999999999999" customHeight="1">
      <c r="B609" s="29"/>
      <c r="C609" s="196" t="s">
        <v>1</v>
      </c>
      <c r="D609" s="196" t="s">
        <v>152</v>
      </c>
      <c r="E609" s="17" t="s">
        <v>1</v>
      </c>
      <c r="F609" s="197">
        <v>0</v>
      </c>
      <c r="H609" s="29"/>
    </row>
    <row r="610" spans="2:8" s="1" customFormat="1" ht="16.899999999999999" customHeight="1">
      <c r="B610" s="29"/>
      <c r="C610" s="196" t="s">
        <v>1</v>
      </c>
      <c r="D610" s="196" t="s">
        <v>969</v>
      </c>
      <c r="E610" s="17" t="s">
        <v>1</v>
      </c>
      <c r="F610" s="197">
        <v>3.3759999999999999</v>
      </c>
      <c r="H610" s="29"/>
    </row>
    <row r="611" spans="2:8" s="1" customFormat="1" ht="16.899999999999999" customHeight="1">
      <c r="B611" s="29"/>
      <c r="C611" s="196" t="s">
        <v>1</v>
      </c>
      <c r="D611" s="196" t="s">
        <v>154</v>
      </c>
      <c r="E611" s="17" t="s">
        <v>1</v>
      </c>
      <c r="F611" s="197">
        <v>0</v>
      </c>
      <c r="H611" s="29"/>
    </row>
    <row r="612" spans="2:8" s="1" customFormat="1" ht="16.899999999999999" customHeight="1">
      <c r="B612" s="29"/>
      <c r="C612" s="196" t="s">
        <v>1</v>
      </c>
      <c r="D612" s="196" t="s">
        <v>970</v>
      </c>
      <c r="E612" s="17" t="s">
        <v>1</v>
      </c>
      <c r="F612" s="197">
        <v>35.075000000000003</v>
      </c>
      <c r="H612" s="29"/>
    </row>
    <row r="613" spans="2:8" s="1" customFormat="1" ht="16.899999999999999" customHeight="1">
      <c r="B613" s="29"/>
      <c r="C613" s="196" t="s">
        <v>1</v>
      </c>
      <c r="D613" s="196" t="s">
        <v>158</v>
      </c>
      <c r="E613" s="17" t="s">
        <v>1</v>
      </c>
      <c r="F613" s="197">
        <v>98.218999999999994</v>
      </c>
      <c r="H613" s="29"/>
    </row>
    <row r="614" spans="2:8" s="1" customFormat="1" ht="16.899999999999999" customHeight="1">
      <c r="B614" s="29"/>
      <c r="C614" s="198" t="s">
        <v>1617</v>
      </c>
      <c r="H614" s="29"/>
    </row>
    <row r="615" spans="2:8" s="1" customFormat="1" ht="16.899999999999999" customHeight="1">
      <c r="B615" s="29"/>
      <c r="C615" s="196" t="s">
        <v>959</v>
      </c>
      <c r="D615" s="196" t="s">
        <v>960</v>
      </c>
      <c r="E615" s="17" t="s">
        <v>286</v>
      </c>
      <c r="F615" s="197">
        <v>212.34</v>
      </c>
      <c r="H615" s="29"/>
    </row>
    <row r="616" spans="2:8" s="1" customFormat="1" ht="16.899999999999999" customHeight="1">
      <c r="B616" s="29"/>
      <c r="C616" s="196" t="s">
        <v>988</v>
      </c>
      <c r="D616" s="196" t="s">
        <v>989</v>
      </c>
      <c r="E616" s="17" t="s">
        <v>286</v>
      </c>
      <c r="F616" s="197">
        <v>100.18300000000001</v>
      </c>
      <c r="H616" s="29"/>
    </row>
    <row r="617" spans="2:8" s="1" customFormat="1" ht="16.899999999999999" customHeight="1">
      <c r="B617" s="29"/>
      <c r="C617" s="192" t="s">
        <v>703</v>
      </c>
      <c r="D617" s="193" t="s">
        <v>704</v>
      </c>
      <c r="E617" s="194" t="s">
        <v>286</v>
      </c>
      <c r="F617" s="195">
        <v>6.6260000000000003</v>
      </c>
      <c r="H617" s="29"/>
    </row>
    <row r="618" spans="2:8" s="1" customFormat="1" ht="16.899999999999999" customHeight="1">
      <c r="B618" s="29"/>
      <c r="C618" s="196" t="s">
        <v>1</v>
      </c>
      <c r="D618" s="196" t="s">
        <v>733</v>
      </c>
      <c r="E618" s="17" t="s">
        <v>1</v>
      </c>
      <c r="F618" s="197">
        <v>0</v>
      </c>
      <c r="H618" s="29"/>
    </row>
    <row r="619" spans="2:8" s="1" customFormat="1" ht="16.899999999999999" customHeight="1">
      <c r="B619" s="29"/>
      <c r="C619" s="196" t="s">
        <v>1</v>
      </c>
      <c r="D619" s="196" t="s">
        <v>147</v>
      </c>
      <c r="E619" s="17" t="s">
        <v>1</v>
      </c>
      <c r="F619" s="197">
        <v>0</v>
      </c>
      <c r="H619" s="29"/>
    </row>
    <row r="620" spans="2:8" s="1" customFormat="1" ht="16.899999999999999" customHeight="1">
      <c r="B620" s="29"/>
      <c r="C620" s="196" t="s">
        <v>1</v>
      </c>
      <c r="D620" s="196" t="s">
        <v>76</v>
      </c>
      <c r="E620" s="17" t="s">
        <v>1</v>
      </c>
      <c r="F620" s="197">
        <v>0</v>
      </c>
      <c r="H620" s="29"/>
    </row>
    <row r="621" spans="2:8" s="1" customFormat="1" ht="16.899999999999999" customHeight="1">
      <c r="B621" s="29"/>
      <c r="C621" s="196" t="s">
        <v>1</v>
      </c>
      <c r="D621" s="196" t="s">
        <v>150</v>
      </c>
      <c r="E621" s="17" t="s">
        <v>1</v>
      </c>
      <c r="F621" s="197">
        <v>0</v>
      </c>
      <c r="H621" s="29"/>
    </row>
    <row r="622" spans="2:8" s="1" customFormat="1" ht="16.899999999999999" customHeight="1">
      <c r="B622" s="29"/>
      <c r="C622" s="196" t="s">
        <v>1</v>
      </c>
      <c r="D622" s="196" t="s">
        <v>76</v>
      </c>
      <c r="E622" s="17" t="s">
        <v>1</v>
      </c>
      <c r="F622" s="197">
        <v>0</v>
      </c>
      <c r="H622" s="29"/>
    </row>
    <row r="623" spans="2:8" s="1" customFormat="1" ht="16.899999999999999" customHeight="1">
      <c r="B623" s="29"/>
      <c r="C623" s="196" t="s">
        <v>1</v>
      </c>
      <c r="D623" s="196" t="s">
        <v>152</v>
      </c>
      <c r="E623" s="17" t="s">
        <v>1</v>
      </c>
      <c r="F623" s="197">
        <v>0</v>
      </c>
      <c r="H623" s="29"/>
    </row>
    <row r="624" spans="2:8" s="1" customFormat="1" ht="16.899999999999999" customHeight="1">
      <c r="B624" s="29"/>
      <c r="C624" s="196" t="s">
        <v>1</v>
      </c>
      <c r="D624" s="196" t="s">
        <v>705</v>
      </c>
      <c r="E624" s="17" t="s">
        <v>1</v>
      </c>
      <c r="F624" s="197">
        <v>6.6260000000000003</v>
      </c>
      <c r="H624" s="29"/>
    </row>
    <row r="625" spans="2:8" s="1" customFormat="1" ht="16.899999999999999" customHeight="1">
      <c r="B625" s="29"/>
      <c r="C625" s="196" t="s">
        <v>1</v>
      </c>
      <c r="D625" s="196" t="s">
        <v>154</v>
      </c>
      <c r="E625" s="17" t="s">
        <v>1</v>
      </c>
      <c r="F625" s="197">
        <v>0</v>
      </c>
      <c r="H625" s="29"/>
    </row>
    <row r="626" spans="2:8" s="1" customFormat="1" ht="16.899999999999999" customHeight="1">
      <c r="B626" s="29"/>
      <c r="C626" s="196" t="s">
        <v>1</v>
      </c>
      <c r="D626" s="196" t="s">
        <v>76</v>
      </c>
      <c r="E626" s="17" t="s">
        <v>1</v>
      </c>
      <c r="F626" s="197">
        <v>0</v>
      </c>
      <c r="H626" s="29"/>
    </row>
    <row r="627" spans="2:8" s="1" customFormat="1" ht="16.899999999999999" customHeight="1">
      <c r="B627" s="29"/>
      <c r="C627" s="196" t="s">
        <v>1</v>
      </c>
      <c r="D627" s="196" t="s">
        <v>158</v>
      </c>
      <c r="E627" s="17" t="s">
        <v>1</v>
      </c>
      <c r="F627" s="197">
        <v>6.6260000000000003</v>
      </c>
      <c r="H627" s="29"/>
    </row>
    <row r="628" spans="2:8" s="1" customFormat="1" ht="16.899999999999999" customHeight="1">
      <c r="B628" s="29"/>
      <c r="C628" s="198" t="s">
        <v>1617</v>
      </c>
      <c r="H628" s="29"/>
    </row>
    <row r="629" spans="2:8" s="1" customFormat="1" ht="16.899999999999999" customHeight="1">
      <c r="B629" s="29"/>
      <c r="C629" s="196" t="s">
        <v>959</v>
      </c>
      <c r="D629" s="196" t="s">
        <v>960</v>
      </c>
      <c r="E629" s="17" t="s">
        <v>286</v>
      </c>
      <c r="F629" s="197">
        <v>212.34</v>
      </c>
      <c r="H629" s="29"/>
    </row>
    <row r="630" spans="2:8" s="1" customFormat="1" ht="16.899999999999999" customHeight="1">
      <c r="B630" s="29"/>
      <c r="C630" s="196" t="s">
        <v>993</v>
      </c>
      <c r="D630" s="196" t="s">
        <v>994</v>
      </c>
      <c r="E630" s="17" t="s">
        <v>286</v>
      </c>
      <c r="F630" s="197">
        <v>6.7590000000000003</v>
      </c>
      <c r="H630" s="29"/>
    </row>
    <row r="631" spans="2:8" s="1" customFormat="1" ht="26.45" customHeight="1">
      <c r="B631" s="29"/>
      <c r="C631" s="191" t="s">
        <v>99</v>
      </c>
      <c r="D631" s="191" t="s">
        <v>100</v>
      </c>
      <c r="H631" s="29"/>
    </row>
    <row r="632" spans="2:8" s="1" customFormat="1" ht="16.899999999999999" customHeight="1">
      <c r="B632" s="29"/>
      <c r="C632" s="192" t="s">
        <v>1529</v>
      </c>
      <c r="D632" s="193" t="s">
        <v>1530</v>
      </c>
      <c r="E632" s="194" t="s">
        <v>142</v>
      </c>
      <c r="F632" s="195">
        <v>1299.6600000000001</v>
      </c>
      <c r="H632" s="29"/>
    </row>
    <row r="633" spans="2:8" s="1" customFormat="1" ht="16.899999999999999" customHeight="1">
      <c r="B633" s="29"/>
      <c r="C633" s="196" t="s">
        <v>1</v>
      </c>
      <c r="D633" s="196" t="s">
        <v>1544</v>
      </c>
      <c r="E633" s="17" t="s">
        <v>1</v>
      </c>
      <c r="F633" s="197">
        <v>1299.6600000000001</v>
      </c>
      <c r="H633" s="29"/>
    </row>
    <row r="634" spans="2:8" s="1" customFormat="1" ht="16.899999999999999" customHeight="1">
      <c r="B634" s="29"/>
      <c r="C634" s="196" t="s">
        <v>1529</v>
      </c>
      <c r="D634" s="196" t="s">
        <v>158</v>
      </c>
      <c r="E634" s="17" t="s">
        <v>1</v>
      </c>
      <c r="F634" s="197">
        <v>1299.6600000000001</v>
      </c>
      <c r="H634" s="29"/>
    </row>
    <row r="635" spans="2:8" s="1" customFormat="1" ht="16.899999999999999" customHeight="1">
      <c r="B635" s="29"/>
      <c r="C635" s="198" t="s">
        <v>1617</v>
      </c>
      <c r="H635" s="29"/>
    </row>
    <row r="636" spans="2:8" s="1" customFormat="1" ht="16.899999999999999" customHeight="1">
      <c r="B636" s="29"/>
      <c r="C636" s="196" t="s">
        <v>1541</v>
      </c>
      <c r="D636" s="196" t="s">
        <v>1542</v>
      </c>
      <c r="E636" s="17" t="s">
        <v>142</v>
      </c>
      <c r="F636" s="197">
        <v>1299.6600000000001</v>
      </c>
      <c r="H636" s="29"/>
    </row>
    <row r="637" spans="2:8" s="1" customFormat="1" ht="22.5">
      <c r="B637" s="29"/>
      <c r="C637" s="196" t="s">
        <v>1545</v>
      </c>
      <c r="D637" s="196" t="s">
        <v>1546</v>
      </c>
      <c r="E637" s="17" t="s">
        <v>142</v>
      </c>
      <c r="F637" s="197">
        <v>194949</v>
      </c>
      <c r="H637" s="29"/>
    </row>
    <row r="638" spans="2:8" s="1" customFormat="1" ht="22.5">
      <c r="B638" s="29"/>
      <c r="C638" s="196" t="s">
        <v>1550</v>
      </c>
      <c r="D638" s="196" t="s">
        <v>1551</v>
      </c>
      <c r="E638" s="17" t="s">
        <v>142</v>
      </c>
      <c r="F638" s="197">
        <v>1299.6600000000001</v>
      </c>
      <c r="H638" s="29"/>
    </row>
    <row r="639" spans="2:8" s="1" customFormat="1" ht="16.899999999999999" customHeight="1">
      <c r="B639" s="29"/>
      <c r="C639" s="196" t="s">
        <v>1553</v>
      </c>
      <c r="D639" s="196" t="s">
        <v>1554</v>
      </c>
      <c r="E639" s="17" t="s">
        <v>142</v>
      </c>
      <c r="F639" s="197">
        <v>1299.6600000000001</v>
      </c>
      <c r="H639" s="29"/>
    </row>
    <row r="640" spans="2:8" s="1" customFormat="1" ht="16.899999999999999" customHeight="1">
      <c r="B640" s="29"/>
      <c r="C640" s="196" t="s">
        <v>1556</v>
      </c>
      <c r="D640" s="196" t="s">
        <v>1557</v>
      </c>
      <c r="E640" s="17" t="s">
        <v>142</v>
      </c>
      <c r="F640" s="197">
        <v>194949</v>
      </c>
      <c r="H640" s="29"/>
    </row>
    <row r="641" spans="2:8" s="1" customFormat="1" ht="16.899999999999999" customHeight="1">
      <c r="B641" s="29"/>
      <c r="C641" s="196" t="s">
        <v>1559</v>
      </c>
      <c r="D641" s="196" t="s">
        <v>1560</v>
      </c>
      <c r="E641" s="17" t="s">
        <v>142</v>
      </c>
      <c r="F641" s="197">
        <v>1299.6600000000001</v>
      </c>
      <c r="H641" s="29"/>
    </row>
    <row r="642" spans="2:8" s="1" customFormat="1" ht="16.899999999999999" customHeight="1">
      <c r="B642" s="29"/>
      <c r="C642" s="196" t="s">
        <v>1580</v>
      </c>
      <c r="D642" s="196" t="s">
        <v>1581</v>
      </c>
      <c r="E642" s="17" t="s">
        <v>142</v>
      </c>
      <c r="F642" s="197">
        <v>1299.6600000000001</v>
      </c>
      <c r="H642" s="29"/>
    </row>
    <row r="643" spans="2:8" s="1" customFormat="1" ht="16.899999999999999" customHeight="1">
      <c r="B643" s="29"/>
      <c r="C643" s="196" t="s">
        <v>1583</v>
      </c>
      <c r="D643" s="196" t="s">
        <v>1584</v>
      </c>
      <c r="E643" s="17" t="s">
        <v>142</v>
      </c>
      <c r="F643" s="197">
        <v>2599.3200000000002</v>
      </c>
      <c r="H643" s="29"/>
    </row>
    <row r="644" spans="2:8" s="1" customFormat="1" ht="7.35" customHeight="1">
      <c r="B644" s="41"/>
      <c r="C644" s="42"/>
      <c r="D644" s="42"/>
      <c r="E644" s="42"/>
      <c r="F644" s="42"/>
      <c r="G644" s="42"/>
      <c r="H644" s="29"/>
    </row>
    <row r="645" spans="2:8" s="1" customFormat="1"/>
  </sheetData>
  <sheetProtection algorithmName="SHA-512" hashValue="mWAPn8xWXKFEvSzL/eubiptWaPea5rjykZ0gPRpzkul//XMdfRgt6C3CfAvAxjp5MkbjLhYHObSdz+XA13CIHw==" saltValue="LI0YuzGWmBmj4MLPGaRFYwXlIvt1S83n0AbclyDqJMOmKhkZhRzWkzAY1NBTf//YCDgN7GgNsPzJuPNF//fzdQ==" spinCount="100000" sheet="1" objects="1" scenarios="1" formatColumns="0" formatRows="0"/>
  <mergeCells count="2">
    <mergeCell ref="D5:F5"/>
    <mergeCell ref="D6:F6"/>
  </mergeCells>
  <pageMargins left="0.7" right="0.7" top="0.78740157499999996" bottom="0.78740157499999996" header="0.3" footer="0.3"/>
  <pageSetup paperSize="9" fitToHeight="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21</vt:i4>
      </vt:variant>
    </vt:vector>
  </HeadingPairs>
  <TitlesOfParts>
    <vt:vector size="30" baseType="lpstr">
      <vt:lpstr>Rekapitulace stavby</vt:lpstr>
      <vt:lpstr>Výplně - bourání</vt:lpstr>
      <vt:lpstr>Bourací práce</vt:lpstr>
      <vt:lpstr>Ocelové přístřešky</vt:lpstr>
      <vt:lpstr>Nové konstrukce</vt:lpstr>
      <vt:lpstr>Nové výplně vč. p, ž, m</vt:lpstr>
      <vt:lpstr>FVE</vt:lpstr>
      <vt:lpstr>ZS, VRN, lešení, ost.</vt:lpstr>
      <vt:lpstr>Seznam figur</vt:lpstr>
      <vt:lpstr>FVE!Excel_BuiltIn__FilterDatabase</vt:lpstr>
      <vt:lpstr>FVE!Excel_BuiltIn_Print_Area</vt:lpstr>
      <vt:lpstr>FVE!Excel_BuiltIn_Print_Titles</vt:lpstr>
      <vt:lpstr>'Bourací práce'!Názvy_tisku</vt:lpstr>
      <vt:lpstr>FVE!Názvy_tisku</vt:lpstr>
      <vt:lpstr>'Nové konstrukce'!Názvy_tisku</vt:lpstr>
      <vt:lpstr>'Nové výplně vč. p, ž, m'!Názvy_tisku</vt:lpstr>
      <vt:lpstr>'Ocelové přístřešky'!Názvy_tisku</vt:lpstr>
      <vt:lpstr>'Rekapitulace stavby'!Názvy_tisku</vt:lpstr>
      <vt:lpstr>'Seznam figur'!Názvy_tisku</vt:lpstr>
      <vt:lpstr>'Výplně - bourání'!Názvy_tisku</vt:lpstr>
      <vt:lpstr>'ZS, VRN, lešení, ost.'!Názvy_tisku</vt:lpstr>
      <vt:lpstr>'Bourací práce'!Oblast_tisku</vt:lpstr>
      <vt:lpstr>FVE!Oblast_tisku</vt:lpstr>
      <vt:lpstr>'Nové konstrukce'!Oblast_tisku</vt:lpstr>
      <vt:lpstr>'Nové výplně vč. p, ž, m'!Oblast_tisku</vt:lpstr>
      <vt:lpstr>'Ocelové přístřešky'!Oblast_tisku</vt:lpstr>
      <vt:lpstr>'Rekapitulace stavby'!Oblast_tisku</vt:lpstr>
      <vt:lpstr>'Seznam figur'!Oblast_tisku</vt:lpstr>
      <vt:lpstr>'Výplně - bourání'!Oblast_tisku</vt:lpstr>
      <vt:lpstr>'ZS, VRN, lešení, ost.'!Oblast_tisku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Kateřina Petlíková</dc:creator>
  <cp:lastModifiedBy>sagl@ksarchitekti.cz</cp:lastModifiedBy>
  <dcterms:created xsi:type="dcterms:W3CDTF">2025-09-29T08:16:53Z</dcterms:created>
  <dcterms:modified xsi:type="dcterms:W3CDTF">2025-09-29T15:18:03Z</dcterms:modified>
</cp:coreProperties>
</file>