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2025s03 - Oprava části ko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'2025s03 - Oprava části ko...'!$C$125:$K$201</definedName>
    <definedName name="_xlnm.Print_Area" localSheetId="1">'2025s03 - Oprava části ko...'!$C$82:$J$109,'2025s03 - Oprava části ko...'!$C$115:$J$201</definedName>
    <definedName name="_xlnm.Print_Titles" localSheetId="1">'2025s03 - Oprava části ko...'!$125:$125</definedName>
    <definedName name="_xlnm.Print_Area" localSheetId="2">'Seznam figur'!$C$4:$G$28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95"/>
  <c i="2" r="J33"/>
  <c i="1" r="AX95"/>
  <c i="2"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T194"/>
  <c r="R195"/>
  <c r="R194"/>
  <c r="P195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T189"/>
  <c r="R190"/>
  <c r="R189"/>
  <c r="P190"/>
  <c r="P189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F120"/>
  <c r="E118"/>
  <c r="F87"/>
  <c r="E85"/>
  <c r="J22"/>
  <c r="E22"/>
  <c r="J123"/>
  <c r="J21"/>
  <c r="J19"/>
  <c r="E19"/>
  <c r="J89"/>
  <c r="J18"/>
  <c r="J16"/>
  <c r="E16"/>
  <c r="F123"/>
  <c r="J15"/>
  <c r="J13"/>
  <c r="E13"/>
  <c r="F89"/>
  <c r="J12"/>
  <c r="J10"/>
  <c r="J120"/>
  <c i="1" r="L90"/>
  <c r="AM90"/>
  <c r="AM89"/>
  <c r="L89"/>
  <c r="AM87"/>
  <c r="L87"/>
  <c r="L85"/>
  <c r="L84"/>
  <c i="2" r="J154"/>
  <c r="BK176"/>
  <c r="BK167"/>
  <c r="J152"/>
  <c r="BK132"/>
  <c r="BK152"/>
  <c r="J200"/>
  <c r="BK190"/>
  <c r="J132"/>
  <c r="J180"/>
  <c r="J130"/>
  <c r="J195"/>
  <c r="J197"/>
  <c r="J174"/>
  <c r="BK168"/>
  <c r="BK153"/>
  <c r="J147"/>
  <c r="BK174"/>
  <c r="J150"/>
  <c r="J135"/>
  <c r="J162"/>
  <c r="BK145"/>
  <c r="J129"/>
  <c r="J198"/>
  <c r="BK180"/>
  <c r="BK165"/>
  <c r="J143"/>
  <c r="BK164"/>
  <c r="BK201"/>
  <c r="J32"/>
  <c r="BK155"/>
  <c r="BK187"/>
  <c r="BK130"/>
  <c r="BK178"/>
  <c r="BK160"/>
  <c r="J201"/>
  <c r="BK200"/>
  <c r="F35"/>
  <c r="BK169"/>
  <c r="J193"/>
  <c r="J158"/>
  <c r="J155"/>
  <c r="BK158"/>
  <c r="J192"/>
  <c r="J167"/>
  <c r="BK192"/>
  <c r="J164"/>
  <c r="BK157"/>
  <c r="BK137"/>
  <c r="BK182"/>
  <c r="J172"/>
  <c r="BK139"/>
  <c r="BK198"/>
  <c r="BK172"/>
  <c r="J160"/>
  <c r="BK150"/>
  <c r="J178"/>
  <c r="J157"/>
  <c r="J141"/>
  <c i="1" r="AS94"/>
  <c i="2" r="J139"/>
  <c r="BK133"/>
  <c r="J184"/>
  <c r="BK197"/>
  <c r="J165"/>
  <c r="BK143"/>
  <c r="BK147"/>
  <c r="J151"/>
  <c r="J145"/>
  <c r="J133"/>
  <c r="J187"/>
  <c r="BK154"/>
  <c r="BK141"/>
  <c r="BK193"/>
  <c r="J176"/>
  <c r="BK151"/>
  <c r="J169"/>
  <c r="J137"/>
  <c r="BK135"/>
  <c r="J182"/>
  <c r="BK129"/>
  <c r="J168"/>
  <c r="BK162"/>
  <c r="F34"/>
  <c r="F32"/>
  <c r="BK184"/>
  <c r="J153"/>
  <c r="J190"/>
  <c r="BK195"/>
  <c r="F33"/>
  <c l="1" r="P156"/>
  <c r="BK128"/>
  <c r="J128"/>
  <c r="J96"/>
  <c r="T156"/>
  <c r="R159"/>
  <c r="R128"/>
  <c r="R127"/>
  <c r="T171"/>
  <c r="T136"/>
  <c r="R156"/>
  <c r="BK196"/>
  <c r="J196"/>
  <c r="J107"/>
  <c r="P128"/>
  <c r="T159"/>
  <c r="R196"/>
  <c r="BK149"/>
  <c r="J149"/>
  <c r="J98"/>
  <c r="BK191"/>
  <c r="J191"/>
  <c r="J105"/>
  <c r="R136"/>
  <c r="P159"/>
  <c r="T191"/>
  <c r="T188"/>
  <c r="BK199"/>
  <c r="J199"/>
  <c r="J108"/>
  <c r="P136"/>
  <c r="BK156"/>
  <c r="J156"/>
  <c r="J99"/>
  <c r="BK171"/>
  <c r="J171"/>
  <c r="J101"/>
  <c r="R191"/>
  <c r="R188"/>
  <c r="T196"/>
  <c r="T128"/>
  <c r="T127"/>
  <c r="R149"/>
  <c r="P171"/>
  <c r="T199"/>
  <c r="BK136"/>
  <c r="J136"/>
  <c r="J97"/>
  <c r="P149"/>
  <c r="BK159"/>
  <c r="J159"/>
  <c r="J100"/>
  <c r="P191"/>
  <c r="P188"/>
  <c r="R199"/>
  <c r="T149"/>
  <c r="R171"/>
  <c r="P196"/>
  <c r="P199"/>
  <c r="BK194"/>
  <c r="J194"/>
  <c r="J106"/>
  <c r="BK186"/>
  <c r="J186"/>
  <c r="J102"/>
  <c r="BK189"/>
  <c r="BK188"/>
  <c r="J188"/>
  <c r="J103"/>
  <c r="J90"/>
  <c r="BE129"/>
  <c r="BE135"/>
  <c r="BE200"/>
  <c r="BE190"/>
  <c r="BE192"/>
  <c r="F90"/>
  <c r="BE193"/>
  <c i="1" r="AW95"/>
  <c i="2" r="J122"/>
  <c r="BE155"/>
  <c r="BE167"/>
  <c r="BE168"/>
  <c r="BE187"/>
  <c r="BE137"/>
  <c r="BE141"/>
  <c r="BE151"/>
  <c r="BE178"/>
  <c r="BE180"/>
  <c r="BE182"/>
  <c r="BE184"/>
  <c r="J87"/>
  <c r="F122"/>
  <c r="BE147"/>
  <c r="BE152"/>
  <c r="BE198"/>
  <c r="BE143"/>
  <c r="BE145"/>
  <c r="BE150"/>
  <c r="BE158"/>
  <c r="BE164"/>
  <c r="BE201"/>
  <c i="1" r="BA95"/>
  <c i="2" r="BE130"/>
  <c r="BE132"/>
  <c r="BE133"/>
  <c r="BE139"/>
  <c r="BE157"/>
  <c r="BE162"/>
  <c r="BE165"/>
  <c r="BE172"/>
  <c r="BE174"/>
  <c r="BE176"/>
  <c i="1" r="BB95"/>
  <c i="2" r="BE153"/>
  <c r="BE154"/>
  <c r="BE160"/>
  <c r="BE169"/>
  <c r="BE197"/>
  <c i="1" r="BC95"/>
  <c i="2" r="BE195"/>
  <c i="1" r="BD95"/>
  <c r="BA94"/>
  <c r="AW94"/>
  <c r="AK30"/>
  <c r="BC94"/>
  <c r="W32"/>
  <c r="BB94"/>
  <c r="W31"/>
  <c r="BD94"/>
  <c r="W33"/>
  <c i="2" l="1" r="T126"/>
  <c r="R126"/>
  <c r="P127"/>
  <c r="P126"/>
  <c i="1" r="AU95"/>
  <c i="2" r="J189"/>
  <c r="J104"/>
  <c r="BK127"/>
  <c r="J127"/>
  <c r="J95"/>
  <c i="1" r="AU94"/>
  <c r="AY94"/>
  <c i="2" r="F31"/>
  <c i="1" r="AZ95"/>
  <c r="AZ94"/>
  <c r="AV94"/>
  <c r="AK29"/>
  <c r="AX94"/>
  <c r="W30"/>
  <c i="2" r="J31"/>
  <c i="1" r="AV95"/>
  <c r="AT95"/>
  <c i="2" l="1" r="BK126"/>
  <c r="J126"/>
  <c r="J94"/>
  <c i="1"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<sst xmlns="http://schemas.openxmlformats.org/spreadsheetml/2006/main">
  <si>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</si>
  <si>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</si>
  <si>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</si>
  <si>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</si>
  <si>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</si>
  <si>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{9791d8c0-6e0e-44b3-95ef-bdadb0e0a725}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</si>
  <si>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</si>
  <si>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</si>
  <si>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</si>
  <si>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</si>
  <si>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</si>
  <si>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</si>
  <si>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</si>
  <si>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</si>
  <si>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2025s03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</si>
  <si>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</si>
  <si>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</si>
  <si>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části komunikace Tyršova</t>
  </si>
  <si>
    <t>KSO:</t>
  </si>
  <si>
    <t>CC-CZ:</t>
  </si>
  <si>
    <t>Místo:</t>
  </si>
  <si>
    <t xml:space="preserve"> </t>
  </si>
  <si>
    <t>Datum:</t>
  </si>
  <si>
    <t>15. 5. 2025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</si>
  <si>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</si>
  <si>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</si>
  <si>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</si>
  <si>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</si>
  <si>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</si>
  <si>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</si>
  <si>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</si>
  <si>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</si>
  <si>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</si>
  <si>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</si>
  <si>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</si>
  <si>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</si>
  <si>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</si>
  <si>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</si>
  <si>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</si>
  <si>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</si>
  <si>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</si>
  <si>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</si>
  <si>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</si>
  <si>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</si>
  <si>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</si>
  <si>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</si>
  <si>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</si>
  <si>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</si>
  <si>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</si>
  <si>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</si>
  <si>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</si>
  <si>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</si>
  <si>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</si>
  <si>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</si>
  <si>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</si>
  <si>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</si>
  <si>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</si>
  <si>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</si>
  <si>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</si>
  <si>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</si>
  <si>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</si>
  <si>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</si>
  <si>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</si>
  <si>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</si>
  <si>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</si>
  <si>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</si>
  <si>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</si>
  <si>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</si>
  <si>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</si>
  <si>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</si>
  <si>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</si>
  <si>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</si>
  <si>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</si>
  <si>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</si>
  <si>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</si>
  <si>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</si>
  <si>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</si>
  <si>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</si>
  <si>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</si>
  <si>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</si>
  <si>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ob</t>
  </si>
  <si>
    <t>odpad beton</t>
  </si>
  <si>
    <t>24,375</t>
  </si>
  <si>
    <t>2</t>
  </si>
  <si>
    <t>ok</t>
  </si>
  <si>
    <t>odpad kamenivo</t>
  </si>
  <si>
    <t>349,955</t>
  </si>
  <si>
    <t>KRYCÍ LIST SOUPISU PRACÍ</t>
  </si>
  <si>
    <t>oa</t>
  </si>
  <si>
    <t>odpad asfalt</t>
  </si>
  <si>
    <t>126,5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</si>
  <si>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</si>
  <si>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</si>
  <si>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</si>
  <si>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</si>
  <si>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</si>
  <si>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</si>
  <si>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</si>
  <si>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1-1 - Případná výměna podloží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</si>
  <si>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</si>
  <si>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</si>
  <si>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</si>
  <si>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</si>
  <si>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</si>
  <si>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</si>
  <si>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</si>
  <si>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</si>
  <si>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</si>
  <si>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</si>
  <si>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</si>
  <si>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</si>
  <si>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</si>
  <si>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</si>
  <si>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</si>
  <si>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</si>
  <si>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</si>
  <si>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</si>
  <si>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</si>
  <si>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</si>
  <si>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</si>
  <si>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</si>
  <si>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</si>
  <si>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</si>
  <si>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</si>
  <si>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</si>
  <si>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</si>
  <si>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</si>
  <si>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</si>
  <si>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113107324</t>
  </si>
  <si>
    <t>Odstranění podkladu z kameniva drceného tl přes 300 do 400 mm strojně pl do 50 m2</t>
  </si>
  <si>
    <t>m2</t>
  </si>
  <si>
    <t>4</t>
  </si>
  <si>
    <t>-128054125</t>
  </si>
  <si>
    <t>113107331</t>
  </si>
  <si>
    <t>Odstranění podkladu z betonu prostého tl přes 100 do 150 mm strojně pl do 50 m2</t>
  </si>
  <si>
    <t>1552800758</t>
  </si>
  <si>
    <t>VV</t>
  </si>
  <si>
    <t>90*0,4*2+3</t>
  </si>
  <si>
    <t>3</t>
  </si>
  <si>
    <t>113154538</t>
  </si>
  <si>
    <t>Frézování živičného krytu tl 100 mm pruh š do 1 m pl přes 500 do 2000 m2</t>
  </si>
  <si>
    <t>-616270110</t>
  </si>
  <si>
    <t>113203111</t>
  </si>
  <si>
    <t>Vytrhání obrub z dlažebních kostek</t>
  </si>
  <si>
    <t>m</t>
  </si>
  <si>
    <t>1830917858</t>
  </si>
  <si>
    <t>5+5+7</t>
  </si>
  <si>
    <t>5</t>
  </si>
  <si>
    <t>181152302</t>
  </si>
  <si>
    <t>Úprava pláně pro silnice a dálnice v zářezech se zhutněním</t>
  </si>
  <si>
    <t>-115289751</t>
  </si>
  <si>
    <t>1-1</t>
  </si>
  <si>
    <t>Případná výměna podloží</t>
  </si>
  <si>
    <t>6</t>
  </si>
  <si>
    <t>122251102</t>
  </si>
  <si>
    <t>Odkopávky a prokopávky nezapažené v hornině třídy těžitelnosti I skupiny 3 objem do 50 m3 strojně</t>
  </si>
  <si>
    <t>m3</t>
  </si>
  <si>
    <t>1461037377</t>
  </si>
  <si>
    <t>600*0,3</t>
  </si>
  <si>
    <t>7</t>
  </si>
  <si>
    <t>162751117</t>
  </si>
  <si>
    <t>Vodorovné přemístění přes 9 000 do 10000 m výkopku/sypaniny z horniny třídy těžitelnosti I skupiny 1 až 3</t>
  </si>
  <si>
    <t>-815725066</t>
  </si>
  <si>
    <t>8</t>
  </si>
  <si>
    <t>171201231</t>
  </si>
  <si>
    <t>Poplatek za uložení zeminy a kamení na recyklační skládce (skládkovné) kód odpadu 17 05 04</t>
  </si>
  <si>
    <t>t</t>
  </si>
  <si>
    <t>1018900841</t>
  </si>
  <si>
    <t>600*0,3*1,8</t>
  </si>
  <si>
    <t>9</t>
  </si>
  <si>
    <t>1435780622</t>
  </si>
  <si>
    <t>600</t>
  </si>
  <si>
    <t>10</t>
  </si>
  <si>
    <t>564851111</t>
  </si>
  <si>
    <t>Podklad ze štěrkodrtě ŠD plochy přes 100 m2 tl 150 mm</t>
  </si>
  <si>
    <t>703400491</t>
  </si>
  <si>
    <t>600,000*2</t>
  </si>
  <si>
    <t>11</t>
  </si>
  <si>
    <t>919726221</t>
  </si>
  <si>
    <t>Geotextilie pro vyztužení, separaci a filtraci tkaná z polyesteru podélná/příčná pevnost 100/50 kN/m</t>
  </si>
  <si>
    <t>22680330</t>
  </si>
  <si>
    <t>600*1,1</t>
  </si>
  <si>
    <t>Komunikace pozemní</t>
  </si>
  <si>
    <t>564871111</t>
  </si>
  <si>
    <t>Podklad ze štěrkodrtě ŠD plochy přes 100 m2 tl 250 mm</t>
  </si>
  <si>
    <t>-262918338</t>
  </si>
  <si>
    <t>13</t>
  </si>
  <si>
    <t>565145121</t>
  </si>
  <si>
    <t>Asfaltový beton vrstva podkladní ACP 16 (obalované kamenivo OKS) tl 60 mm š přes 3 m</t>
  </si>
  <si>
    <t>1830224680</t>
  </si>
  <si>
    <t>14</t>
  </si>
  <si>
    <t>567122114</t>
  </si>
  <si>
    <t>Podklad ze směsi stmelené cementem SC C 8/10 (KSC I) tl 150 mm</t>
  </si>
  <si>
    <t>-1336680395</t>
  </si>
  <si>
    <t>15</t>
  </si>
  <si>
    <t>573191111</t>
  </si>
  <si>
    <t>Postřik infiltrační kationaktivní emulzí v množství 1 kg/m2</t>
  </si>
  <si>
    <t>689475006</t>
  </si>
  <si>
    <t>16</t>
  </si>
  <si>
    <t>573211109</t>
  </si>
  <si>
    <t>Postřik živičný spojovací z asfaltu v množství 0,50 kg/m2</t>
  </si>
  <si>
    <t>-2116439606</t>
  </si>
  <si>
    <t>17</t>
  </si>
  <si>
    <t>577144121</t>
  </si>
  <si>
    <t>Asfaltový beton vrstva obrusná ACO 11+ (ABS) tř. I tl 50 mm š přes 3 m z nemodifikovaného asfaltu</t>
  </si>
  <si>
    <t>1490709386</t>
  </si>
  <si>
    <t>Trubní vedení</t>
  </si>
  <si>
    <t>18</t>
  </si>
  <si>
    <t>87135-1</t>
  </si>
  <si>
    <t>Výměna poškozených stávajících šachet, odbourání poškozených dílů, dodání a osazení nových dílů.</t>
  </si>
  <si>
    <t>soub</t>
  </si>
  <si>
    <t>324006920</t>
  </si>
  <si>
    <t>19</t>
  </si>
  <si>
    <t>899431111</t>
  </si>
  <si>
    <t>Výšková úprava uličního vstupu nebo vpusti do 200 mm zvýšením krycího hrnce, šoupěte nebo hydrantu</t>
  </si>
  <si>
    <t>kus</t>
  </si>
  <si>
    <t>-1911048590</t>
  </si>
  <si>
    <t>Ostatní konstrukce a práce-bourání</t>
  </si>
  <si>
    <t>20</t>
  </si>
  <si>
    <t>916111123</t>
  </si>
  <si>
    <t>Osazení obruby z drobných kostek s boční opěrou do lože z betonu prostého</t>
  </si>
  <si>
    <t>1253798039</t>
  </si>
  <si>
    <t>8,5+8,5+4+4+1,5+1,5 +14"případná oprava"</t>
  </si>
  <si>
    <t>M</t>
  </si>
  <si>
    <t>58381007</t>
  </si>
  <si>
    <t>kostka štípaná dlažební žula drobná 8/10</t>
  </si>
  <si>
    <t>-1156526114</t>
  </si>
  <si>
    <t>42*0,1 'Přepočtené koeficientem množství</t>
  </si>
  <si>
    <t>22</t>
  </si>
  <si>
    <t>916241113</t>
  </si>
  <si>
    <t>Osazení obrubníku kamenného ležatého s boční opěrou do lože z betonu prostého</t>
  </si>
  <si>
    <t>1561106278</t>
  </si>
  <si>
    <t>23</t>
  </si>
  <si>
    <t>58380004</t>
  </si>
  <si>
    <t>obrubník kamenný žulový přímý 1000x250x200mm</t>
  </si>
  <si>
    <t>860171863</t>
  </si>
  <si>
    <t>1,5*1,02 'Přepočtené koeficientem množství</t>
  </si>
  <si>
    <t>24</t>
  </si>
  <si>
    <t>919732211</t>
  </si>
  <si>
    <t>Styčná spára napojení nového živičného povrchu na stávající za tepla š 15 mm hl 25 mm s prořezáním</t>
  </si>
  <si>
    <t>-271431538</t>
  </si>
  <si>
    <t>25</t>
  </si>
  <si>
    <t>919735113</t>
  </si>
  <si>
    <t>Řezání stávajícího živičného krytu hl přes 100 do 150 mm</t>
  </si>
  <si>
    <t>1890404141</t>
  </si>
  <si>
    <t>26</t>
  </si>
  <si>
    <t>919735123</t>
  </si>
  <si>
    <t>Řezání stávajícího betonového krytu hl přes 100 do 150 mm</t>
  </si>
  <si>
    <t>-1773427534</t>
  </si>
  <si>
    <t>90+90+7</t>
  </si>
  <si>
    <t>997</t>
  </si>
  <si>
    <t>Přesun sutě</t>
  </si>
  <si>
    <t>27</t>
  </si>
  <si>
    <t>997221551</t>
  </si>
  <si>
    <t>Vodorovná doprava suti ze sypkých materiálů do 1 km</t>
  </si>
  <si>
    <t>1619782857</t>
  </si>
  <si>
    <t>ok+oa</t>
  </si>
  <si>
    <t>28</t>
  </si>
  <si>
    <t>997221559</t>
  </si>
  <si>
    <t>Příplatek ZKD 1 km u vodorovné dopravy suti ze sypkých materiálů</t>
  </si>
  <si>
    <t>746084463</t>
  </si>
  <si>
    <t>(ok+oa)*9</t>
  </si>
  <si>
    <t>29</t>
  </si>
  <si>
    <t>997221561</t>
  </si>
  <si>
    <t>Vodorovná doprava suti z kusových materiálů do 1 km</t>
  </si>
  <si>
    <t>-1681670076</t>
  </si>
  <si>
    <t>30</t>
  </si>
  <si>
    <t>997221569</t>
  </si>
  <si>
    <t>Příplatek ZKD 1 km u vodorovné dopravy suti z kusových materiálů</t>
  </si>
  <si>
    <t>-1065143459</t>
  </si>
  <si>
    <t>(ob)*9</t>
  </si>
  <si>
    <t>31</t>
  </si>
  <si>
    <t>997221861</t>
  </si>
  <si>
    <t>Poplatek za uložení na recyklační skládce (skládkovné) stavebního odpadu z prostého betonu pod kódem 17 01 01</t>
  </si>
  <si>
    <t>-1058125663</t>
  </si>
  <si>
    <t>32</t>
  </si>
  <si>
    <t>997221873</t>
  </si>
  <si>
    <t>Poplatek za uložení na recyklační skládce (skládkovné) stavebního odpadu zeminy a kamení zatříděného do Katalogu odpadů pod kódem 17 05 04</t>
  </si>
  <si>
    <t>2069665927</t>
  </si>
  <si>
    <t>348+1,955</t>
  </si>
  <si>
    <t>33</t>
  </si>
  <si>
    <t>997221875</t>
  </si>
  <si>
    <t>Poplatek za uložení na recyklační skládce (skládkovné) stavebního odpadu asfaltového bez obsahu dehtu zatříděného do Katalogu odpadů pod kódem 17 03 02</t>
  </si>
  <si>
    <t>1437412343</t>
  </si>
  <si>
    <t>998</t>
  </si>
  <si>
    <t>Přesun hmot</t>
  </si>
  <si>
    <t>34</t>
  </si>
  <si>
    <t>998225111</t>
  </si>
  <si>
    <t>Přesun hmot pro pozemní komunikace s krytem z kamene, monolitickým betonovým nebo živičným</t>
  </si>
  <si>
    <t>2073474177</t>
  </si>
  <si>
    <t>VRN</t>
  </si>
  <si>
    <t>Vedlejší rozpočtové náklady</t>
  </si>
  <si>
    <t>VRN1</t>
  </si>
  <si>
    <t>Průzkumné, geodetické a projektové práce</t>
  </si>
  <si>
    <t>35</t>
  </si>
  <si>
    <t>012203000</t>
  </si>
  <si>
    <t>Geodetické práce při provádění stavby</t>
  </si>
  <si>
    <t>1024</t>
  </si>
  <si>
    <t>-1645181177</t>
  </si>
  <si>
    <t>VRN3</t>
  </si>
  <si>
    <t>Zařízení staveniště</t>
  </si>
  <si>
    <t>36</t>
  </si>
  <si>
    <t>030001000</t>
  </si>
  <si>
    <t>1963274953</t>
  </si>
  <si>
    <t>37</t>
  </si>
  <si>
    <t>039203-1</t>
  </si>
  <si>
    <t>Uvedení ploch poškozených vlivem realizace díla do stavu před zahájením realizace díla</t>
  </si>
  <si>
    <t>1406484966</t>
  </si>
  <si>
    <t>VRN4</t>
  </si>
  <si>
    <t>Inženýrská činnost</t>
  </si>
  <si>
    <t>38</t>
  </si>
  <si>
    <t>043134000</t>
  </si>
  <si>
    <t>Zkoušky zatěžovací, včetně vypracování odborné zprávy</t>
  </si>
  <si>
    <t>359859432</t>
  </si>
  <si>
    <t>VRN7</t>
  </si>
  <si>
    <t>Provozní vlivy</t>
  </si>
  <si>
    <t>39</t>
  </si>
  <si>
    <t>072002000-1</t>
  </si>
  <si>
    <t>Přechodné dopravní značení, projednání</t>
  </si>
  <si>
    <t>-833147607</t>
  </si>
  <si>
    <t>40</t>
  </si>
  <si>
    <t>072002000-2</t>
  </si>
  <si>
    <t>Přechodné dopravní značení - značky, instalace, údržba</t>
  </si>
  <si>
    <t>ks</t>
  </si>
  <si>
    <t>998792965</t>
  </si>
  <si>
    <t>VRN9</t>
  </si>
  <si>
    <t>Ostatní náklady</t>
  </si>
  <si>
    <t>41</t>
  </si>
  <si>
    <t>02-1</t>
  </si>
  <si>
    <t>Ochrana a zabezpečení stávajících inženýrských sítí po celou dobu realizace díla</t>
  </si>
  <si>
    <t>-215565713</t>
  </si>
  <si>
    <t>42</t>
  </si>
  <si>
    <t>090001000-1</t>
  </si>
  <si>
    <t>Vytyčení stávajících sítí</t>
  </si>
  <si>
    <t>-1309076328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</si>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</sst>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/>
    </xf>
    <xf numFmtId="167" fontId="35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30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30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30189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36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37</v>
      </c>
      <c r="E29" s="45"/>
      <c r="F29" s="30" t="s">
        <v>38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39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40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41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42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44</v>
      </c>
      <c r="U35" s="52"/>
      <c r="V35" s="52"/>
      <c r="W35" s="52"/>
      <c r="X35" s="54" t="s">
        <v>45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47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48</v>
      </c>
      <c r="AI60" s="40"/>
      <c r="AJ60" s="40"/>
      <c r="AK60" s="40"/>
      <c r="AL60" s="40"/>
      <c r="AM60" s="62" t="s">
        <v>49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50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51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48</v>
      </c>
      <c r="AI75" s="40"/>
      <c r="AJ75" s="40"/>
      <c r="AK75" s="40"/>
      <c r="AL75" s="40"/>
      <c r="AM75" s="62" t="s">
        <v>49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2025s03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Oprava části komunikace Tyršova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15. 5. 2025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30566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53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30566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31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54</v>
      </c>
      <c r="D92" s="92"/>
      <c r="E92" s="92"/>
      <c r="F92" s="92"/>
      <c r="G92" s="92"/>
      <c r="H92" s="93"/>
      <c r="I92" s="94" t="s">
        <v>55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56</v>
      </c>
      <c r="AH92" s="92"/>
      <c r="AI92" s="92"/>
      <c r="AJ92" s="92"/>
      <c r="AK92" s="92"/>
      <c r="AL92" s="92"/>
      <c r="AM92" s="92"/>
      <c r="AN92" s="94" t="s">
        <v>57</v>
      </c>
      <c r="AO92" s="92"/>
      <c r="AP92" s="96"/>
      <c r="AQ92" s="97" t="s">
        <v>58</v>
      </c>
      <c r="AR92" s="42"/>
      <c r="AS92" s="98" t="s">
        <v>59</v>
      </c>
      <c r="AT92" s="99" t="s">
        <v>60</v>
      </c>
      <c r="AU92" s="99" t="s">
        <v>61</v>
      </c>
      <c r="AV92" s="99" t="s">
        <v>62</v>
      </c>
      <c r="AW92" s="99" t="s">
        <v>63</v>
      </c>
      <c r="AX92" s="99" t="s">
        <v>64</v>
      </c>
      <c r="AY92" s="99" t="s">
        <v>65</v>
      </c>
      <c r="AZ92" s="99" t="s">
        <v>66</v>
      </c>
      <c r="BA92" s="99" t="s">
        <v>67</v>
      </c>
      <c r="BB92" s="99" t="s">
        <v>68</v>
      </c>
      <c r="BC92" s="99" t="s">
        <v>69</v>
      </c>
      <c r="BD92" s="100" t="s">
        <v>70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71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72</v>
      </c>
      <c r="BT94" s="115" t="s">
        <v>73</v>
      </c>
      <c r="BV94" s="115" t="s">
        <v>74</v>
      </c>
      <c r="BW94" s="115" t="s">
        <v>5</v>
      </c>
      <c r="BX94" s="115" t="s">
        <v>75</v>
      </c>
      <c r="CL94" s="115" t="s">
        <v>1</v>
      </c>
    </row>
    <row r="95" s="7" customFormat="1" ht="16.30189" customHeight="1">
      <c r="A95" s="116" t="s">
        <v>76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'2025s03 - Oprava části ko...'!J28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77</v>
      </c>
      <c r="AR95" s="123"/>
      <c r="AS95" s="124">
        <v>0</v>
      </c>
      <c r="AT95" s="125">
        <f>ROUND(SUM(AV95:AW95),2)</f>
        <v>0</v>
      </c>
      <c r="AU95" s="126">
        <f>'2025s03 - Oprava části ko...'!P126</f>
        <v>0</v>
      </c>
      <c r="AV95" s="125">
        <f>'2025s03 - Oprava části ko...'!J31</f>
        <v>0</v>
      </c>
      <c r="AW95" s="125">
        <f>'2025s03 - Oprava části ko...'!J32</f>
        <v>0</v>
      </c>
      <c r="AX95" s="125">
        <f>'2025s03 - Oprava části ko...'!J33</f>
        <v>0</v>
      </c>
      <c r="AY95" s="125">
        <f>'2025s03 - Oprava části ko...'!J34</f>
        <v>0</v>
      </c>
      <c r="AZ95" s="125">
        <f>'2025s03 - Oprava části ko...'!F31</f>
        <v>0</v>
      </c>
      <c r="BA95" s="125">
        <f>'2025s03 - Oprava části ko...'!F32</f>
        <v>0</v>
      </c>
      <c r="BB95" s="125">
        <f>'2025s03 - Oprava části ko...'!F33</f>
        <v>0</v>
      </c>
      <c r="BC95" s="125">
        <f>'2025s03 - Oprava části ko...'!F34</f>
        <v>0</v>
      </c>
      <c r="BD95" s="127">
        <f>'2025s03 - Oprava části ko...'!F35</f>
        <v>0</v>
      </c>
      <c r="BE95" s="7"/>
      <c r="BT95" s="128" t="s">
        <v>78</v>
      </c>
      <c r="BU95" s="128" t="s">
        <v>79</v>
      </c>
      <c r="BV95" s="128" t="s">
        <v>74</v>
      </c>
      <c r="BW95" s="128" t="s">
        <v>5</v>
      </c>
      <c r="BX95" s="128" t="s">
        <v>75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4j2yjlCUV27A9+Z0EBCBe+EWXL3W0p/Ge6PrnN3zM0kUQMdVugTS30IwP3xNeZM3O1PKEdrZjxR8fn1maxni8A==" hashValue="eatAEu0AVQTXuCjHl2UBqt8eDFIGi9lajDBcUWE2y/q8YaGsmRAkEHQiKQbxWNnxNGkDYKcVdKmBrbDNYS4sC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s03 - Oprava části k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  <c r="AZ2" s="129" t="s">
        <v>80</v>
      </c>
      <c r="BA2" s="129" t="s">
        <v>81</v>
      </c>
      <c r="BB2" s="129" t="s">
        <v>1</v>
      </c>
      <c r="BC2" s="129" t="s">
        <v>82</v>
      </c>
      <c r="BD2" s="129" t="s">
        <v>83</v>
      </c>
    </row>
    <row r="3" hidden="1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8"/>
      <c r="AT3" s="15" t="s">
        <v>83</v>
      </c>
      <c r="AZ3" s="129" t="s">
        <v>84</v>
      </c>
      <c r="BA3" s="129" t="s">
        <v>85</v>
      </c>
      <c r="BB3" s="129" t="s">
        <v>1</v>
      </c>
      <c r="BC3" s="129" t="s">
        <v>86</v>
      </c>
      <c r="BD3" s="129" t="s">
        <v>83</v>
      </c>
    </row>
    <row r="4" hidden="1" s="1" customFormat="1" ht="24.96" customHeight="1">
      <c r="B4" s="18"/>
      <c r="D4" s="132" t="s">
        <v>87</v>
      </c>
      <c r="L4" s="18"/>
      <c r="M4" s="133" t="s">
        <v>10</v>
      </c>
      <c r="AT4" s="15" t="s">
        <v>4</v>
      </c>
      <c r="AZ4" s="129" t="s">
        <v>88</v>
      </c>
      <c r="BA4" s="129" t="s">
        <v>89</v>
      </c>
      <c r="BB4" s="129" t="s">
        <v>1</v>
      </c>
      <c r="BC4" s="129" t="s">
        <v>90</v>
      </c>
      <c r="BD4" s="129" t="s">
        <v>83</v>
      </c>
    </row>
    <row r="5" hidden="1" s="1" customFormat="1" ht="6.96" customHeight="1">
      <c r="B5" s="18"/>
      <c r="L5" s="18"/>
    </row>
    <row r="6" hidden="1" s="2" customFormat="1" ht="12" customHeight="1">
      <c r="A6" s="36"/>
      <c r="B6" s="42"/>
      <c r="C6" s="36"/>
      <c r="D6" s="134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hidden="1" s="2" customFormat="1" ht="16.30189" customHeight="1">
      <c r="A7" s="36"/>
      <c r="B7" s="42"/>
      <c r="C7" s="36"/>
      <c r="D7" s="36"/>
      <c r="E7" s="135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hidden="1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2" customHeight="1">
      <c r="A9" s="36"/>
      <c r="B9" s="42"/>
      <c r="C9" s="36"/>
      <c r="D9" s="134" t="s">
        <v>18</v>
      </c>
      <c r="E9" s="36"/>
      <c r="F9" s="136" t="s">
        <v>1</v>
      </c>
      <c r="G9" s="36"/>
      <c r="H9" s="36"/>
      <c r="I9" s="134" t="s">
        <v>19</v>
      </c>
      <c r="J9" s="136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42"/>
      <c r="C10" s="36"/>
      <c r="D10" s="134" t="s">
        <v>20</v>
      </c>
      <c r="E10" s="36"/>
      <c r="F10" s="136" t="s">
        <v>21</v>
      </c>
      <c r="G10" s="36"/>
      <c r="H10" s="36"/>
      <c r="I10" s="134" t="s">
        <v>22</v>
      </c>
      <c r="J10" s="137" t="str">
        <f>'Rekapitulace stavby'!AN8</f>
        <v>15. 5. 2025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34" t="s">
        <v>24</v>
      </c>
      <c r="E12" s="36"/>
      <c r="F12" s="36"/>
      <c r="G12" s="36"/>
      <c r="H12" s="36"/>
      <c r="I12" s="134" t="s">
        <v>25</v>
      </c>
      <c r="J12" s="136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8" customHeight="1">
      <c r="A13" s="36"/>
      <c r="B13" s="42"/>
      <c r="C13" s="36"/>
      <c r="D13" s="36"/>
      <c r="E13" s="136" t="str">
        <f>IF('Rekapitulace stavby'!E11="","",'Rekapitulace stavby'!E11)</f>
        <v xml:space="preserve"> </v>
      </c>
      <c r="F13" s="36"/>
      <c r="G13" s="36"/>
      <c r="H13" s="36"/>
      <c r="I13" s="134" t="s">
        <v>26</v>
      </c>
      <c r="J13" s="136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2" customHeight="1">
      <c r="A15" s="36"/>
      <c r="B15" s="42"/>
      <c r="C15" s="36"/>
      <c r="D15" s="134" t="s">
        <v>27</v>
      </c>
      <c r="E15" s="36"/>
      <c r="F15" s="36"/>
      <c r="G15" s="36"/>
      <c r="H15" s="36"/>
      <c r="I15" s="134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6"/>
      <c r="G16" s="136"/>
      <c r="H16" s="136"/>
      <c r="I16" s="134" t="s">
        <v>26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2" customHeight="1">
      <c r="A18" s="36"/>
      <c r="B18" s="42"/>
      <c r="C18" s="36"/>
      <c r="D18" s="134" t="s">
        <v>29</v>
      </c>
      <c r="E18" s="36"/>
      <c r="F18" s="36"/>
      <c r="G18" s="36"/>
      <c r="H18" s="36"/>
      <c r="I18" s="134" t="s">
        <v>25</v>
      </c>
      <c r="J18" s="136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8" customHeight="1">
      <c r="A19" s="36"/>
      <c r="B19" s="42"/>
      <c r="C19" s="36"/>
      <c r="D19" s="36"/>
      <c r="E19" s="136" t="str">
        <f>IF('Rekapitulace stavby'!E17="","",'Rekapitulace stavby'!E17)</f>
        <v xml:space="preserve"> </v>
      </c>
      <c r="F19" s="36"/>
      <c r="G19" s="36"/>
      <c r="H19" s="36"/>
      <c r="I19" s="134" t="s">
        <v>26</v>
      </c>
      <c r="J19" s="136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2" customHeight="1">
      <c r="A21" s="36"/>
      <c r="B21" s="42"/>
      <c r="C21" s="36"/>
      <c r="D21" s="134" t="s">
        <v>31</v>
      </c>
      <c r="E21" s="36"/>
      <c r="F21" s="36"/>
      <c r="G21" s="36"/>
      <c r="H21" s="36"/>
      <c r="I21" s="134" t="s">
        <v>25</v>
      </c>
      <c r="J21" s="136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8" customHeight="1">
      <c r="A22" s="36"/>
      <c r="B22" s="42"/>
      <c r="C22" s="36"/>
      <c r="D22" s="36"/>
      <c r="E22" s="136" t="str">
        <f>IF('Rekapitulace stavby'!E20="","",'Rekapitulace stavby'!E20)</f>
        <v xml:space="preserve"> </v>
      </c>
      <c r="F22" s="36"/>
      <c r="G22" s="36"/>
      <c r="H22" s="36"/>
      <c r="I22" s="134" t="s">
        <v>26</v>
      </c>
      <c r="J22" s="136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2" customHeight="1">
      <c r="A24" s="36"/>
      <c r="B24" s="42"/>
      <c r="C24" s="36"/>
      <c r="D24" s="134" t="s">
        <v>32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8" customFormat="1" ht="16.30189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hidden="1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42"/>
      <c r="C27" s="36"/>
      <c r="D27" s="142"/>
      <c r="E27" s="142"/>
      <c r="F27" s="142"/>
      <c r="G27" s="142"/>
      <c r="H27" s="142"/>
      <c r="I27" s="142"/>
      <c r="J27" s="142"/>
      <c r="K27" s="142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25.44" customHeight="1">
      <c r="A28" s="36"/>
      <c r="B28" s="42"/>
      <c r="C28" s="36"/>
      <c r="D28" s="143" t="s">
        <v>33</v>
      </c>
      <c r="E28" s="36"/>
      <c r="F28" s="36"/>
      <c r="G28" s="36"/>
      <c r="H28" s="36"/>
      <c r="I28" s="36"/>
      <c r="J28" s="144">
        <f>ROUND(J126,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42"/>
      <c r="E29" s="142"/>
      <c r="F29" s="142"/>
      <c r="G29" s="142"/>
      <c r="H29" s="142"/>
      <c r="I29" s="142"/>
      <c r="J29" s="142"/>
      <c r="K29" s="142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14.4" customHeight="1">
      <c r="A30" s="36"/>
      <c r="B30" s="42"/>
      <c r="C30" s="36"/>
      <c r="D30" s="36"/>
      <c r="E30" s="36"/>
      <c r="F30" s="145" t="s">
        <v>35</v>
      </c>
      <c r="G30" s="36"/>
      <c r="H30" s="36"/>
      <c r="I30" s="145" t="s">
        <v>34</v>
      </c>
      <c r="J30" s="145" t="s">
        <v>36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14.4" customHeight="1">
      <c r="A31" s="36"/>
      <c r="B31" s="42"/>
      <c r="C31" s="36"/>
      <c r="D31" s="146" t="s">
        <v>37</v>
      </c>
      <c r="E31" s="134" t="s">
        <v>38</v>
      </c>
      <c r="F31" s="147">
        <f>ROUND((SUM(BE126:BE201)),  2)</f>
        <v>0</v>
      </c>
      <c r="G31" s="36"/>
      <c r="H31" s="36"/>
      <c r="I31" s="148">
        <v>0.20999999999999999</v>
      </c>
      <c r="J31" s="147">
        <f>ROUND(((SUM(BE126:BE201))*I31),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134" t="s">
        <v>39</v>
      </c>
      <c r="F32" s="147">
        <f>ROUND((SUM(BF126:BF201)),  2)</f>
        <v>0</v>
      </c>
      <c r="G32" s="36"/>
      <c r="H32" s="36"/>
      <c r="I32" s="148">
        <v>0.12</v>
      </c>
      <c r="J32" s="147">
        <f>ROUND(((SUM(BF126:BF201))*I32),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4" t="s">
        <v>40</v>
      </c>
      <c r="F33" s="147">
        <f>ROUND((SUM(BG126:BG201)),  2)</f>
        <v>0</v>
      </c>
      <c r="G33" s="36"/>
      <c r="H33" s="36"/>
      <c r="I33" s="148">
        <v>0.20999999999999999</v>
      </c>
      <c r="J33" s="147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4" t="s">
        <v>41</v>
      </c>
      <c r="F34" s="147">
        <f>ROUND((SUM(BH126:BH201)),  2)</f>
        <v>0</v>
      </c>
      <c r="G34" s="36"/>
      <c r="H34" s="36"/>
      <c r="I34" s="148">
        <v>0.12</v>
      </c>
      <c r="J34" s="147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42</v>
      </c>
      <c r="F35" s="147">
        <f>ROUND((SUM(BI126:BI201)),  2)</f>
        <v>0</v>
      </c>
      <c r="G35" s="36"/>
      <c r="H35" s="36"/>
      <c r="I35" s="148">
        <v>0</v>
      </c>
      <c r="J35" s="147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25.44" customHeight="1">
      <c r="A37" s="36"/>
      <c r="B37" s="42"/>
      <c r="C37" s="149"/>
      <c r="D37" s="150" t="s">
        <v>43</v>
      </c>
      <c r="E37" s="151"/>
      <c r="F37" s="151"/>
      <c r="G37" s="152" t="s">
        <v>44</v>
      </c>
      <c r="H37" s="153" t="s">
        <v>45</v>
      </c>
      <c r="I37" s="151"/>
      <c r="J37" s="154">
        <f>SUM(J28:J35)</f>
        <v>0</v>
      </c>
      <c r="K37" s="155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1" customFormat="1" ht="14.4" customHeight="1">
      <c r="B39" s="18"/>
      <c r="L39" s="18"/>
    </row>
    <row r="40" hidden="1" s="1" customFormat="1" ht="14.4" customHeight="1">
      <c r="B40" s="18"/>
      <c r="L40" s="18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61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1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42"/>
      <c r="C61" s="36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42"/>
      <c r="C65" s="36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42"/>
      <c r="C76" s="36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91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30189" customHeight="1">
      <c r="A85" s="36"/>
      <c r="B85" s="37"/>
      <c r="C85" s="38"/>
      <c r="D85" s="38"/>
      <c r="E85" s="74" t="str">
        <f>E7</f>
        <v>Oprava části komunikace Tyršova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 xml:space="preserve"> </v>
      </c>
      <c r="G87" s="38"/>
      <c r="H87" s="38"/>
      <c r="I87" s="30" t="s">
        <v>22</v>
      </c>
      <c r="J87" s="77" t="str">
        <f>IF(J10="","",J10)</f>
        <v>15. 5. 2025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30566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29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30566" customHeight="1">
      <c r="A90" s="36"/>
      <c r="B90" s="37"/>
      <c r="C90" s="30" t="s">
        <v>27</v>
      </c>
      <c r="D90" s="38"/>
      <c r="E90" s="38"/>
      <c r="F90" s="25" t="str">
        <f>IF(E16="","",E16)</f>
        <v>Vyplň údaj</v>
      </c>
      <c r="G90" s="38"/>
      <c r="H90" s="38"/>
      <c r="I90" s="30" t="s">
        <v>31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7" t="s">
        <v>92</v>
      </c>
      <c r="D92" s="168"/>
      <c r="E92" s="168"/>
      <c r="F92" s="168"/>
      <c r="G92" s="168"/>
      <c r="H92" s="168"/>
      <c r="I92" s="168"/>
      <c r="J92" s="169" t="s">
        <v>93</v>
      </c>
      <c r="K92" s="16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70" t="s">
        <v>94</v>
      </c>
      <c r="D94" s="38"/>
      <c r="E94" s="38"/>
      <c r="F94" s="38"/>
      <c r="G94" s="38"/>
      <c r="H94" s="38"/>
      <c r="I94" s="38"/>
      <c r="J94" s="108">
        <f>J126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95</v>
      </c>
    </row>
    <row r="95" s="9" customFormat="1" ht="24.96" customHeight="1">
      <c r="A95" s="9"/>
      <c r="B95" s="171"/>
      <c r="C95" s="172"/>
      <c r="D95" s="173" t="s">
        <v>96</v>
      </c>
      <c r="E95" s="174"/>
      <c r="F95" s="174"/>
      <c r="G95" s="174"/>
      <c r="H95" s="174"/>
      <c r="I95" s="174"/>
      <c r="J95" s="175">
        <f>J127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97</v>
      </c>
      <c r="E96" s="180"/>
      <c r="F96" s="180"/>
      <c r="G96" s="180"/>
      <c r="H96" s="180"/>
      <c r="I96" s="180"/>
      <c r="J96" s="181">
        <f>J128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98</v>
      </c>
      <c r="E97" s="180"/>
      <c r="F97" s="180"/>
      <c r="G97" s="180"/>
      <c r="H97" s="180"/>
      <c r="I97" s="180"/>
      <c r="J97" s="181">
        <f>J136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99</v>
      </c>
      <c r="E98" s="180"/>
      <c r="F98" s="180"/>
      <c r="G98" s="180"/>
      <c r="H98" s="180"/>
      <c r="I98" s="180"/>
      <c r="J98" s="181">
        <f>J149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100</v>
      </c>
      <c r="E99" s="180"/>
      <c r="F99" s="180"/>
      <c r="G99" s="180"/>
      <c r="H99" s="180"/>
      <c r="I99" s="180"/>
      <c r="J99" s="181">
        <f>J156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101</v>
      </c>
      <c r="E100" s="180"/>
      <c r="F100" s="180"/>
      <c r="G100" s="180"/>
      <c r="H100" s="180"/>
      <c r="I100" s="180"/>
      <c r="J100" s="181">
        <f>J159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102</v>
      </c>
      <c r="E101" s="180"/>
      <c r="F101" s="180"/>
      <c r="G101" s="180"/>
      <c r="H101" s="180"/>
      <c r="I101" s="180"/>
      <c r="J101" s="181">
        <f>J171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103</v>
      </c>
      <c r="E102" s="180"/>
      <c r="F102" s="180"/>
      <c r="G102" s="180"/>
      <c r="H102" s="180"/>
      <c r="I102" s="180"/>
      <c r="J102" s="181">
        <f>J186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1"/>
      <c r="C103" s="172"/>
      <c r="D103" s="173" t="s">
        <v>104</v>
      </c>
      <c r="E103" s="174"/>
      <c r="F103" s="174"/>
      <c r="G103" s="174"/>
      <c r="H103" s="174"/>
      <c r="I103" s="174"/>
      <c r="J103" s="175">
        <f>J188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7"/>
      <c r="C104" s="178"/>
      <c r="D104" s="179" t="s">
        <v>105</v>
      </c>
      <c r="E104" s="180"/>
      <c r="F104" s="180"/>
      <c r="G104" s="180"/>
      <c r="H104" s="180"/>
      <c r="I104" s="180"/>
      <c r="J104" s="181">
        <f>J189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106</v>
      </c>
      <c r="E105" s="180"/>
      <c r="F105" s="180"/>
      <c r="G105" s="180"/>
      <c r="H105" s="180"/>
      <c r="I105" s="180"/>
      <c r="J105" s="181">
        <f>J191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7"/>
      <c r="C106" s="178"/>
      <c r="D106" s="179" t="s">
        <v>107</v>
      </c>
      <c r="E106" s="180"/>
      <c r="F106" s="180"/>
      <c r="G106" s="180"/>
      <c r="H106" s="180"/>
      <c r="I106" s="180"/>
      <c r="J106" s="181">
        <f>J194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7"/>
      <c r="C107" s="178"/>
      <c r="D107" s="179" t="s">
        <v>108</v>
      </c>
      <c r="E107" s="180"/>
      <c r="F107" s="180"/>
      <c r="G107" s="180"/>
      <c r="H107" s="180"/>
      <c r="I107" s="180"/>
      <c r="J107" s="181">
        <f>J196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109</v>
      </c>
      <c r="E108" s="180"/>
      <c r="F108" s="180"/>
      <c r="G108" s="180"/>
      <c r="H108" s="180"/>
      <c r="I108" s="180"/>
      <c r="J108" s="181">
        <f>J199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4" s="2" customFormat="1" ht="6.96" customHeight="1">
      <c r="A114" s="36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4.96" customHeight="1">
      <c r="A115" s="36"/>
      <c r="B115" s="37"/>
      <c r="C115" s="21" t="s">
        <v>110</v>
      </c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16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6.30189" customHeight="1">
      <c r="A118" s="36"/>
      <c r="B118" s="37"/>
      <c r="C118" s="38"/>
      <c r="D118" s="38"/>
      <c r="E118" s="74" t="str">
        <f>E7</f>
        <v>Oprava části komunikace Tyršova</v>
      </c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30" t="s">
        <v>20</v>
      </c>
      <c r="D120" s="38"/>
      <c r="E120" s="38"/>
      <c r="F120" s="25" t="str">
        <f>F10</f>
        <v xml:space="preserve"> </v>
      </c>
      <c r="G120" s="38"/>
      <c r="H120" s="38"/>
      <c r="I120" s="30" t="s">
        <v>22</v>
      </c>
      <c r="J120" s="77" t="str">
        <f>IF(J10="","",J10)</f>
        <v>15. 5. 2025</v>
      </c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30566" customHeight="1">
      <c r="A122" s="36"/>
      <c r="B122" s="37"/>
      <c r="C122" s="30" t="s">
        <v>24</v>
      </c>
      <c r="D122" s="38"/>
      <c r="E122" s="38"/>
      <c r="F122" s="25" t="str">
        <f>E13</f>
        <v xml:space="preserve"> </v>
      </c>
      <c r="G122" s="38"/>
      <c r="H122" s="38"/>
      <c r="I122" s="30" t="s">
        <v>29</v>
      </c>
      <c r="J122" s="34" t="str">
        <f>E19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5.30566" customHeight="1">
      <c r="A123" s="36"/>
      <c r="B123" s="37"/>
      <c r="C123" s="30" t="s">
        <v>27</v>
      </c>
      <c r="D123" s="38"/>
      <c r="E123" s="38"/>
      <c r="F123" s="25" t="str">
        <f>IF(E16="","",E16)</f>
        <v>Vyplň údaj</v>
      </c>
      <c r="G123" s="38"/>
      <c r="H123" s="38"/>
      <c r="I123" s="30" t="s">
        <v>31</v>
      </c>
      <c r="J123" s="34" t="str">
        <f>E22</f>
        <v xml:space="preserve"> </v>
      </c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0.32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11" customFormat="1" ht="29.28" customHeight="1">
      <c r="A125" s="183"/>
      <c r="B125" s="184"/>
      <c r="C125" s="185" t="s">
        <v>111</v>
      </c>
      <c r="D125" s="186" t="s">
        <v>58</v>
      </c>
      <c r="E125" s="186" t="s">
        <v>54</v>
      </c>
      <c r="F125" s="186" t="s">
        <v>55</v>
      </c>
      <c r="G125" s="186" t="s">
        <v>112</v>
      </c>
      <c r="H125" s="186" t="s">
        <v>113</v>
      </c>
      <c r="I125" s="186" t="s">
        <v>114</v>
      </c>
      <c r="J125" s="187" t="s">
        <v>93</v>
      </c>
      <c r="K125" s="188" t="s">
        <v>115</v>
      </c>
      <c r="L125" s="189"/>
      <c r="M125" s="98" t="s">
        <v>1</v>
      </c>
      <c r="N125" s="99" t="s">
        <v>37</v>
      </c>
      <c r="O125" s="99" t="s">
        <v>116</v>
      </c>
      <c r="P125" s="99" t="s">
        <v>117</v>
      </c>
      <c r="Q125" s="99" t="s">
        <v>118</v>
      </c>
      <c r="R125" s="99" t="s">
        <v>119</v>
      </c>
      <c r="S125" s="99" t="s">
        <v>120</v>
      </c>
      <c r="T125" s="100" t="s">
        <v>121</v>
      </c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</row>
    <row r="126" s="2" customFormat="1" ht="22.8" customHeight="1">
      <c r="A126" s="36"/>
      <c r="B126" s="37"/>
      <c r="C126" s="105" t="s">
        <v>122</v>
      </c>
      <c r="D126" s="38"/>
      <c r="E126" s="38"/>
      <c r="F126" s="38"/>
      <c r="G126" s="38"/>
      <c r="H126" s="38"/>
      <c r="I126" s="38"/>
      <c r="J126" s="190">
        <f>BK126</f>
        <v>0</v>
      </c>
      <c r="K126" s="38"/>
      <c r="L126" s="42"/>
      <c r="M126" s="101"/>
      <c r="N126" s="191"/>
      <c r="O126" s="102"/>
      <c r="P126" s="192">
        <f>P127+P188</f>
        <v>0</v>
      </c>
      <c r="Q126" s="102"/>
      <c r="R126" s="192">
        <f>R127+R188</f>
        <v>8.0207450000000016</v>
      </c>
      <c r="S126" s="102"/>
      <c r="T126" s="193">
        <f>T127+T188</f>
        <v>500.82999999999998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72</v>
      </c>
      <c r="AU126" s="15" t="s">
        <v>95</v>
      </c>
      <c r="BK126" s="194">
        <f>BK127+BK188</f>
        <v>0</v>
      </c>
    </row>
    <row r="127" s="12" customFormat="1" ht="25.92" customHeight="1">
      <c r="A127" s="12"/>
      <c r="B127" s="195"/>
      <c r="C127" s="196"/>
      <c r="D127" s="197" t="s">
        <v>72</v>
      </c>
      <c r="E127" s="198" t="s">
        <v>123</v>
      </c>
      <c r="F127" s="198" t="s">
        <v>124</v>
      </c>
      <c r="G127" s="196"/>
      <c r="H127" s="196"/>
      <c r="I127" s="199"/>
      <c r="J127" s="200">
        <f>BK127</f>
        <v>0</v>
      </c>
      <c r="K127" s="196"/>
      <c r="L127" s="201"/>
      <c r="M127" s="202"/>
      <c r="N127" s="203"/>
      <c r="O127" s="203"/>
      <c r="P127" s="204">
        <f>P128+P136+P149+P156+P159+P171+P186</f>
        <v>0</v>
      </c>
      <c r="Q127" s="203"/>
      <c r="R127" s="204">
        <f>R128+R136+R149+R156+R159+R171+R186</f>
        <v>8.0207450000000016</v>
      </c>
      <c r="S127" s="203"/>
      <c r="T127" s="205">
        <f>T128+T136+T149+T156+T159+T171+T186</f>
        <v>500.82999999999998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6" t="s">
        <v>78</v>
      </c>
      <c r="AT127" s="207" t="s">
        <v>72</v>
      </c>
      <c r="AU127" s="207" t="s">
        <v>73</v>
      </c>
      <c r="AY127" s="206" t="s">
        <v>125</v>
      </c>
      <c r="BK127" s="208">
        <f>BK128+BK136+BK149+BK156+BK159+BK171+BK186</f>
        <v>0</v>
      </c>
    </row>
    <row r="128" s="12" customFormat="1" ht="22.8" customHeight="1">
      <c r="A128" s="12"/>
      <c r="B128" s="195"/>
      <c r="C128" s="196"/>
      <c r="D128" s="197" t="s">
        <v>72</v>
      </c>
      <c r="E128" s="209" t="s">
        <v>78</v>
      </c>
      <c r="F128" s="209" t="s">
        <v>126</v>
      </c>
      <c r="G128" s="196"/>
      <c r="H128" s="196"/>
      <c r="I128" s="199"/>
      <c r="J128" s="210">
        <f>BK128</f>
        <v>0</v>
      </c>
      <c r="K128" s="196"/>
      <c r="L128" s="201"/>
      <c r="M128" s="202"/>
      <c r="N128" s="203"/>
      <c r="O128" s="203"/>
      <c r="P128" s="204">
        <f>SUM(P129:P135)</f>
        <v>0</v>
      </c>
      <c r="Q128" s="203"/>
      <c r="R128" s="204">
        <f>SUM(R129:R135)</f>
        <v>0.016500000000000001</v>
      </c>
      <c r="S128" s="203"/>
      <c r="T128" s="205">
        <f>SUM(T129:T135)</f>
        <v>500.82999999999998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6" t="s">
        <v>78</v>
      </c>
      <c r="AT128" s="207" t="s">
        <v>72</v>
      </c>
      <c r="AU128" s="207" t="s">
        <v>78</v>
      </c>
      <c r="AY128" s="206" t="s">
        <v>125</v>
      </c>
      <c r="BK128" s="208">
        <f>SUM(BK129:BK135)</f>
        <v>0</v>
      </c>
    </row>
    <row r="129" s="2" customFormat="1" ht="23.4566" customHeight="1">
      <c r="A129" s="36"/>
      <c r="B129" s="37"/>
      <c r="C129" s="211" t="s">
        <v>78</v>
      </c>
      <c r="D129" s="211" t="s">
        <v>127</v>
      </c>
      <c r="E129" s="212" t="s">
        <v>128</v>
      </c>
      <c r="F129" s="213" t="s">
        <v>129</v>
      </c>
      <c r="G129" s="214" t="s">
        <v>130</v>
      </c>
      <c r="H129" s="215">
        <v>600</v>
      </c>
      <c r="I129" s="216"/>
      <c r="J129" s="217">
        <f>ROUND(I129*H129,2)</f>
        <v>0</v>
      </c>
      <c r="K129" s="218"/>
      <c r="L129" s="42"/>
      <c r="M129" s="219" t="s">
        <v>1</v>
      </c>
      <c r="N129" s="220" t="s">
        <v>38</v>
      </c>
      <c r="O129" s="89"/>
      <c r="P129" s="221">
        <f>O129*H129</f>
        <v>0</v>
      </c>
      <c r="Q129" s="221">
        <v>0</v>
      </c>
      <c r="R129" s="221">
        <f>Q129*H129</f>
        <v>0</v>
      </c>
      <c r="S129" s="221">
        <v>0.57999999999999996</v>
      </c>
      <c r="T129" s="222">
        <f>S129*H129</f>
        <v>348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3" t="s">
        <v>131</v>
      </c>
      <c r="AT129" s="223" t="s">
        <v>127</v>
      </c>
      <c r="AU129" s="223" t="s">
        <v>83</v>
      </c>
      <c r="AY129" s="15" t="s">
        <v>125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5" t="s">
        <v>78</v>
      </c>
      <c r="BK129" s="224">
        <f>ROUND(I129*H129,2)</f>
        <v>0</v>
      </c>
      <c r="BL129" s="15" t="s">
        <v>131</v>
      </c>
      <c r="BM129" s="223" t="s">
        <v>132</v>
      </c>
    </row>
    <row r="130" s="2" customFormat="1" ht="23.4566" customHeight="1">
      <c r="A130" s="36"/>
      <c r="B130" s="37"/>
      <c r="C130" s="211" t="s">
        <v>83</v>
      </c>
      <c r="D130" s="211" t="s">
        <v>127</v>
      </c>
      <c r="E130" s="212" t="s">
        <v>133</v>
      </c>
      <c r="F130" s="213" t="s">
        <v>134</v>
      </c>
      <c r="G130" s="214" t="s">
        <v>130</v>
      </c>
      <c r="H130" s="215">
        <v>75</v>
      </c>
      <c r="I130" s="216"/>
      <c r="J130" s="217">
        <f>ROUND(I130*H130,2)</f>
        <v>0</v>
      </c>
      <c r="K130" s="218"/>
      <c r="L130" s="42"/>
      <c r="M130" s="219" t="s">
        <v>1</v>
      </c>
      <c r="N130" s="220" t="s">
        <v>38</v>
      </c>
      <c r="O130" s="89"/>
      <c r="P130" s="221">
        <f>O130*H130</f>
        <v>0</v>
      </c>
      <c r="Q130" s="221">
        <v>0</v>
      </c>
      <c r="R130" s="221">
        <f>Q130*H130</f>
        <v>0</v>
      </c>
      <c r="S130" s="221">
        <v>0.32500000000000001</v>
      </c>
      <c r="T130" s="222">
        <f>S130*H130</f>
        <v>24.375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3" t="s">
        <v>131</v>
      </c>
      <c r="AT130" s="223" t="s">
        <v>127</v>
      </c>
      <c r="AU130" s="223" t="s">
        <v>83</v>
      </c>
      <c r="AY130" s="15" t="s">
        <v>125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5" t="s">
        <v>78</v>
      </c>
      <c r="BK130" s="224">
        <f>ROUND(I130*H130,2)</f>
        <v>0</v>
      </c>
      <c r="BL130" s="15" t="s">
        <v>131</v>
      </c>
      <c r="BM130" s="223" t="s">
        <v>135</v>
      </c>
    </row>
    <row r="131" s="13" customFormat="1">
      <c r="A131" s="13"/>
      <c r="B131" s="225"/>
      <c r="C131" s="226"/>
      <c r="D131" s="227" t="s">
        <v>136</v>
      </c>
      <c r="E131" s="228" t="s">
        <v>1</v>
      </c>
      <c r="F131" s="229" t="s">
        <v>137</v>
      </c>
      <c r="G131" s="226"/>
      <c r="H131" s="230">
        <v>75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136</v>
      </c>
      <c r="AU131" s="236" t="s">
        <v>83</v>
      </c>
      <c r="AV131" s="13" t="s">
        <v>83</v>
      </c>
      <c r="AW131" s="13" t="s">
        <v>30</v>
      </c>
      <c r="AX131" s="13" t="s">
        <v>78</v>
      </c>
      <c r="AY131" s="236" t="s">
        <v>125</v>
      </c>
    </row>
    <row r="132" s="2" customFormat="1" ht="23.4566" customHeight="1">
      <c r="A132" s="36"/>
      <c r="B132" s="37"/>
      <c r="C132" s="211" t="s">
        <v>138</v>
      </c>
      <c r="D132" s="211" t="s">
        <v>127</v>
      </c>
      <c r="E132" s="212" t="s">
        <v>139</v>
      </c>
      <c r="F132" s="213" t="s">
        <v>140</v>
      </c>
      <c r="G132" s="214" t="s">
        <v>130</v>
      </c>
      <c r="H132" s="215">
        <v>550</v>
      </c>
      <c r="I132" s="216"/>
      <c r="J132" s="217">
        <f>ROUND(I132*H132,2)</f>
        <v>0</v>
      </c>
      <c r="K132" s="218"/>
      <c r="L132" s="42"/>
      <c r="M132" s="219" t="s">
        <v>1</v>
      </c>
      <c r="N132" s="220" t="s">
        <v>38</v>
      </c>
      <c r="O132" s="89"/>
      <c r="P132" s="221">
        <f>O132*H132</f>
        <v>0</v>
      </c>
      <c r="Q132" s="221">
        <v>3.0000000000000001E-05</v>
      </c>
      <c r="R132" s="221">
        <f>Q132*H132</f>
        <v>0.016500000000000001</v>
      </c>
      <c r="S132" s="221">
        <v>0.23000000000000001</v>
      </c>
      <c r="T132" s="222">
        <f>S132*H132</f>
        <v>126.5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3" t="s">
        <v>131</v>
      </c>
      <c r="AT132" s="223" t="s">
        <v>127</v>
      </c>
      <c r="AU132" s="223" t="s">
        <v>83</v>
      </c>
      <c r="AY132" s="15" t="s">
        <v>125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5" t="s">
        <v>78</v>
      </c>
      <c r="BK132" s="224">
        <f>ROUND(I132*H132,2)</f>
        <v>0</v>
      </c>
      <c r="BL132" s="15" t="s">
        <v>131</v>
      </c>
      <c r="BM132" s="223" t="s">
        <v>141</v>
      </c>
    </row>
    <row r="133" s="2" customFormat="1" ht="16.30189" customHeight="1">
      <c r="A133" s="36"/>
      <c r="B133" s="37"/>
      <c r="C133" s="211" t="s">
        <v>131</v>
      </c>
      <c r="D133" s="211" t="s">
        <v>127</v>
      </c>
      <c r="E133" s="212" t="s">
        <v>142</v>
      </c>
      <c r="F133" s="213" t="s">
        <v>143</v>
      </c>
      <c r="G133" s="214" t="s">
        <v>144</v>
      </c>
      <c r="H133" s="215">
        <v>17</v>
      </c>
      <c r="I133" s="216"/>
      <c r="J133" s="217">
        <f>ROUND(I133*H133,2)</f>
        <v>0</v>
      </c>
      <c r="K133" s="218"/>
      <c r="L133" s="42"/>
      <c r="M133" s="219" t="s">
        <v>1</v>
      </c>
      <c r="N133" s="220" t="s">
        <v>38</v>
      </c>
      <c r="O133" s="89"/>
      <c r="P133" s="221">
        <f>O133*H133</f>
        <v>0</v>
      </c>
      <c r="Q133" s="221">
        <v>0</v>
      </c>
      <c r="R133" s="221">
        <f>Q133*H133</f>
        <v>0</v>
      </c>
      <c r="S133" s="221">
        <v>0.11500000000000001</v>
      </c>
      <c r="T133" s="222">
        <f>S133*H133</f>
        <v>1.9550000000000001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3" t="s">
        <v>131</v>
      </c>
      <c r="AT133" s="223" t="s">
        <v>127</v>
      </c>
      <c r="AU133" s="223" t="s">
        <v>83</v>
      </c>
      <c r="AY133" s="15" t="s">
        <v>125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5" t="s">
        <v>78</v>
      </c>
      <c r="BK133" s="224">
        <f>ROUND(I133*H133,2)</f>
        <v>0</v>
      </c>
      <c r="BL133" s="15" t="s">
        <v>131</v>
      </c>
      <c r="BM133" s="223" t="s">
        <v>145</v>
      </c>
    </row>
    <row r="134" s="13" customFormat="1">
      <c r="A134" s="13"/>
      <c r="B134" s="225"/>
      <c r="C134" s="226"/>
      <c r="D134" s="227" t="s">
        <v>136</v>
      </c>
      <c r="E134" s="228" t="s">
        <v>1</v>
      </c>
      <c r="F134" s="229" t="s">
        <v>146</v>
      </c>
      <c r="G134" s="226"/>
      <c r="H134" s="230">
        <v>17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136</v>
      </c>
      <c r="AU134" s="236" t="s">
        <v>83</v>
      </c>
      <c r="AV134" s="13" t="s">
        <v>83</v>
      </c>
      <c r="AW134" s="13" t="s">
        <v>30</v>
      </c>
      <c r="AX134" s="13" t="s">
        <v>78</v>
      </c>
      <c r="AY134" s="236" t="s">
        <v>125</v>
      </c>
    </row>
    <row r="135" s="2" customFormat="1" ht="23.4566" customHeight="1">
      <c r="A135" s="36"/>
      <c r="B135" s="37"/>
      <c r="C135" s="211" t="s">
        <v>147</v>
      </c>
      <c r="D135" s="211" t="s">
        <v>127</v>
      </c>
      <c r="E135" s="212" t="s">
        <v>148</v>
      </c>
      <c r="F135" s="213" t="s">
        <v>149</v>
      </c>
      <c r="G135" s="214" t="s">
        <v>130</v>
      </c>
      <c r="H135" s="215">
        <v>600</v>
      </c>
      <c r="I135" s="216"/>
      <c r="J135" s="217">
        <f>ROUND(I135*H135,2)</f>
        <v>0</v>
      </c>
      <c r="K135" s="218"/>
      <c r="L135" s="42"/>
      <c r="M135" s="219" t="s">
        <v>1</v>
      </c>
      <c r="N135" s="220" t="s">
        <v>38</v>
      </c>
      <c r="O135" s="89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3" t="s">
        <v>131</v>
      </c>
      <c r="AT135" s="223" t="s">
        <v>127</v>
      </c>
      <c r="AU135" s="223" t="s">
        <v>83</v>
      </c>
      <c r="AY135" s="15" t="s">
        <v>125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5" t="s">
        <v>78</v>
      </c>
      <c r="BK135" s="224">
        <f>ROUND(I135*H135,2)</f>
        <v>0</v>
      </c>
      <c r="BL135" s="15" t="s">
        <v>131</v>
      </c>
      <c r="BM135" s="223" t="s">
        <v>150</v>
      </c>
    </row>
    <row r="136" s="12" customFormat="1" ht="22.8" customHeight="1">
      <c r="A136" s="12"/>
      <c r="B136" s="195"/>
      <c r="C136" s="196"/>
      <c r="D136" s="197" t="s">
        <v>72</v>
      </c>
      <c r="E136" s="209" t="s">
        <v>151</v>
      </c>
      <c r="F136" s="209" t="s">
        <v>152</v>
      </c>
      <c r="G136" s="196"/>
      <c r="H136" s="196"/>
      <c r="I136" s="199"/>
      <c r="J136" s="210">
        <f>BK136</f>
        <v>0</v>
      </c>
      <c r="K136" s="196"/>
      <c r="L136" s="201"/>
      <c r="M136" s="202"/>
      <c r="N136" s="203"/>
      <c r="O136" s="203"/>
      <c r="P136" s="204">
        <f>SUM(P137:P148)</f>
        <v>0</v>
      </c>
      <c r="Q136" s="203"/>
      <c r="R136" s="204">
        <f>SUM(R137:R148)</f>
        <v>0.33660000000000001</v>
      </c>
      <c r="S136" s="203"/>
      <c r="T136" s="205">
        <f>SUM(T137:T148)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6" t="s">
        <v>78</v>
      </c>
      <c r="AT136" s="207" t="s">
        <v>72</v>
      </c>
      <c r="AU136" s="207" t="s">
        <v>78</v>
      </c>
      <c r="AY136" s="206" t="s">
        <v>125</v>
      </c>
      <c r="BK136" s="208">
        <f>SUM(BK137:BK148)</f>
        <v>0</v>
      </c>
    </row>
    <row r="137" s="2" customFormat="1" ht="31.92453" customHeight="1">
      <c r="A137" s="36"/>
      <c r="B137" s="37"/>
      <c r="C137" s="211" t="s">
        <v>153</v>
      </c>
      <c r="D137" s="211" t="s">
        <v>127</v>
      </c>
      <c r="E137" s="212" t="s">
        <v>154</v>
      </c>
      <c r="F137" s="213" t="s">
        <v>155</v>
      </c>
      <c r="G137" s="214" t="s">
        <v>156</v>
      </c>
      <c r="H137" s="215">
        <v>180</v>
      </c>
      <c r="I137" s="216"/>
      <c r="J137" s="217">
        <f>ROUND(I137*H137,2)</f>
        <v>0</v>
      </c>
      <c r="K137" s="218"/>
      <c r="L137" s="42"/>
      <c r="M137" s="219" t="s">
        <v>1</v>
      </c>
      <c r="N137" s="220" t="s">
        <v>38</v>
      </c>
      <c r="O137" s="89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3" t="s">
        <v>131</v>
      </c>
      <c r="AT137" s="223" t="s">
        <v>127</v>
      </c>
      <c r="AU137" s="223" t="s">
        <v>83</v>
      </c>
      <c r="AY137" s="15" t="s">
        <v>125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5" t="s">
        <v>78</v>
      </c>
      <c r="BK137" s="224">
        <f>ROUND(I137*H137,2)</f>
        <v>0</v>
      </c>
      <c r="BL137" s="15" t="s">
        <v>131</v>
      </c>
      <c r="BM137" s="223" t="s">
        <v>157</v>
      </c>
    </row>
    <row r="138" s="13" customFormat="1">
      <c r="A138" s="13"/>
      <c r="B138" s="225"/>
      <c r="C138" s="226"/>
      <c r="D138" s="227" t="s">
        <v>136</v>
      </c>
      <c r="E138" s="228" t="s">
        <v>1</v>
      </c>
      <c r="F138" s="229" t="s">
        <v>158</v>
      </c>
      <c r="G138" s="226"/>
      <c r="H138" s="230">
        <v>180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136</v>
      </c>
      <c r="AU138" s="236" t="s">
        <v>83</v>
      </c>
      <c r="AV138" s="13" t="s">
        <v>83</v>
      </c>
      <c r="AW138" s="13" t="s">
        <v>30</v>
      </c>
      <c r="AX138" s="13" t="s">
        <v>78</v>
      </c>
      <c r="AY138" s="236" t="s">
        <v>125</v>
      </c>
    </row>
    <row r="139" s="2" customFormat="1" ht="36.72453" customHeight="1">
      <c r="A139" s="36"/>
      <c r="B139" s="37"/>
      <c r="C139" s="211" t="s">
        <v>159</v>
      </c>
      <c r="D139" s="211" t="s">
        <v>127</v>
      </c>
      <c r="E139" s="212" t="s">
        <v>160</v>
      </c>
      <c r="F139" s="213" t="s">
        <v>161</v>
      </c>
      <c r="G139" s="214" t="s">
        <v>156</v>
      </c>
      <c r="H139" s="215">
        <v>180</v>
      </c>
      <c r="I139" s="216"/>
      <c r="J139" s="217">
        <f>ROUND(I139*H139,2)</f>
        <v>0</v>
      </c>
      <c r="K139" s="218"/>
      <c r="L139" s="42"/>
      <c r="M139" s="219" t="s">
        <v>1</v>
      </c>
      <c r="N139" s="220" t="s">
        <v>38</v>
      </c>
      <c r="O139" s="89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3" t="s">
        <v>131</v>
      </c>
      <c r="AT139" s="223" t="s">
        <v>127</v>
      </c>
      <c r="AU139" s="223" t="s">
        <v>83</v>
      </c>
      <c r="AY139" s="15" t="s">
        <v>125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5" t="s">
        <v>78</v>
      </c>
      <c r="BK139" s="224">
        <f>ROUND(I139*H139,2)</f>
        <v>0</v>
      </c>
      <c r="BL139" s="15" t="s">
        <v>131</v>
      </c>
      <c r="BM139" s="223" t="s">
        <v>162</v>
      </c>
    </row>
    <row r="140" s="13" customFormat="1">
      <c r="A140" s="13"/>
      <c r="B140" s="225"/>
      <c r="C140" s="226"/>
      <c r="D140" s="227" t="s">
        <v>136</v>
      </c>
      <c r="E140" s="228" t="s">
        <v>1</v>
      </c>
      <c r="F140" s="229" t="s">
        <v>158</v>
      </c>
      <c r="G140" s="226"/>
      <c r="H140" s="230">
        <v>180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136</v>
      </c>
      <c r="AU140" s="236" t="s">
        <v>83</v>
      </c>
      <c r="AV140" s="13" t="s">
        <v>83</v>
      </c>
      <c r="AW140" s="13" t="s">
        <v>30</v>
      </c>
      <c r="AX140" s="13" t="s">
        <v>78</v>
      </c>
      <c r="AY140" s="236" t="s">
        <v>125</v>
      </c>
    </row>
    <row r="141" s="2" customFormat="1" ht="31.92453" customHeight="1">
      <c r="A141" s="36"/>
      <c r="B141" s="37"/>
      <c r="C141" s="211" t="s">
        <v>163</v>
      </c>
      <c r="D141" s="211" t="s">
        <v>127</v>
      </c>
      <c r="E141" s="212" t="s">
        <v>164</v>
      </c>
      <c r="F141" s="213" t="s">
        <v>165</v>
      </c>
      <c r="G141" s="214" t="s">
        <v>166</v>
      </c>
      <c r="H141" s="215">
        <v>324</v>
      </c>
      <c r="I141" s="216"/>
      <c r="J141" s="217">
        <f>ROUND(I141*H141,2)</f>
        <v>0</v>
      </c>
      <c r="K141" s="218"/>
      <c r="L141" s="42"/>
      <c r="M141" s="219" t="s">
        <v>1</v>
      </c>
      <c r="N141" s="220" t="s">
        <v>38</v>
      </c>
      <c r="O141" s="89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3" t="s">
        <v>131</v>
      </c>
      <c r="AT141" s="223" t="s">
        <v>127</v>
      </c>
      <c r="AU141" s="223" t="s">
        <v>83</v>
      </c>
      <c r="AY141" s="15" t="s">
        <v>125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5" t="s">
        <v>78</v>
      </c>
      <c r="BK141" s="224">
        <f>ROUND(I141*H141,2)</f>
        <v>0</v>
      </c>
      <c r="BL141" s="15" t="s">
        <v>131</v>
      </c>
      <c r="BM141" s="223" t="s">
        <v>167</v>
      </c>
    </row>
    <row r="142" s="13" customFormat="1">
      <c r="A142" s="13"/>
      <c r="B142" s="225"/>
      <c r="C142" s="226"/>
      <c r="D142" s="227" t="s">
        <v>136</v>
      </c>
      <c r="E142" s="228" t="s">
        <v>1</v>
      </c>
      <c r="F142" s="229" t="s">
        <v>168</v>
      </c>
      <c r="G142" s="226"/>
      <c r="H142" s="230">
        <v>324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136</v>
      </c>
      <c r="AU142" s="236" t="s">
        <v>83</v>
      </c>
      <c r="AV142" s="13" t="s">
        <v>83</v>
      </c>
      <c r="AW142" s="13" t="s">
        <v>30</v>
      </c>
      <c r="AX142" s="13" t="s">
        <v>78</v>
      </c>
      <c r="AY142" s="236" t="s">
        <v>125</v>
      </c>
    </row>
    <row r="143" s="2" customFormat="1" ht="23.4566" customHeight="1">
      <c r="A143" s="36"/>
      <c r="B143" s="37"/>
      <c r="C143" s="211" t="s">
        <v>169</v>
      </c>
      <c r="D143" s="211" t="s">
        <v>127</v>
      </c>
      <c r="E143" s="212" t="s">
        <v>148</v>
      </c>
      <c r="F143" s="213" t="s">
        <v>149</v>
      </c>
      <c r="G143" s="214" t="s">
        <v>130</v>
      </c>
      <c r="H143" s="215">
        <v>600</v>
      </c>
      <c r="I143" s="216"/>
      <c r="J143" s="217">
        <f>ROUND(I143*H143,2)</f>
        <v>0</v>
      </c>
      <c r="K143" s="218"/>
      <c r="L143" s="42"/>
      <c r="M143" s="219" t="s">
        <v>1</v>
      </c>
      <c r="N143" s="220" t="s">
        <v>38</v>
      </c>
      <c r="O143" s="89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3" t="s">
        <v>131</v>
      </c>
      <c r="AT143" s="223" t="s">
        <v>127</v>
      </c>
      <c r="AU143" s="223" t="s">
        <v>83</v>
      </c>
      <c r="AY143" s="15" t="s">
        <v>125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5" t="s">
        <v>78</v>
      </c>
      <c r="BK143" s="224">
        <f>ROUND(I143*H143,2)</f>
        <v>0</v>
      </c>
      <c r="BL143" s="15" t="s">
        <v>131</v>
      </c>
      <c r="BM143" s="223" t="s">
        <v>170</v>
      </c>
    </row>
    <row r="144" s="13" customFormat="1">
      <c r="A144" s="13"/>
      <c r="B144" s="225"/>
      <c r="C144" s="226"/>
      <c r="D144" s="227" t="s">
        <v>136</v>
      </c>
      <c r="E144" s="228" t="s">
        <v>1</v>
      </c>
      <c r="F144" s="229" t="s">
        <v>171</v>
      </c>
      <c r="G144" s="226"/>
      <c r="H144" s="230">
        <v>600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136</v>
      </c>
      <c r="AU144" s="236" t="s">
        <v>83</v>
      </c>
      <c r="AV144" s="13" t="s">
        <v>83</v>
      </c>
      <c r="AW144" s="13" t="s">
        <v>30</v>
      </c>
      <c r="AX144" s="13" t="s">
        <v>78</v>
      </c>
      <c r="AY144" s="236" t="s">
        <v>125</v>
      </c>
    </row>
    <row r="145" s="2" customFormat="1" ht="21.0566" customHeight="1">
      <c r="A145" s="36"/>
      <c r="B145" s="37"/>
      <c r="C145" s="211" t="s">
        <v>172</v>
      </c>
      <c r="D145" s="211" t="s">
        <v>127</v>
      </c>
      <c r="E145" s="212" t="s">
        <v>173</v>
      </c>
      <c r="F145" s="213" t="s">
        <v>174</v>
      </c>
      <c r="G145" s="214" t="s">
        <v>130</v>
      </c>
      <c r="H145" s="215">
        <v>1200</v>
      </c>
      <c r="I145" s="216"/>
      <c r="J145" s="217">
        <f>ROUND(I145*H145,2)</f>
        <v>0</v>
      </c>
      <c r="K145" s="218"/>
      <c r="L145" s="42"/>
      <c r="M145" s="219" t="s">
        <v>1</v>
      </c>
      <c r="N145" s="220" t="s">
        <v>38</v>
      </c>
      <c r="O145" s="89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3" t="s">
        <v>131</v>
      </c>
      <c r="AT145" s="223" t="s">
        <v>127</v>
      </c>
      <c r="AU145" s="223" t="s">
        <v>83</v>
      </c>
      <c r="AY145" s="15" t="s">
        <v>125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5" t="s">
        <v>78</v>
      </c>
      <c r="BK145" s="224">
        <f>ROUND(I145*H145,2)</f>
        <v>0</v>
      </c>
      <c r="BL145" s="15" t="s">
        <v>131</v>
      </c>
      <c r="BM145" s="223" t="s">
        <v>175</v>
      </c>
    </row>
    <row r="146" s="13" customFormat="1">
      <c r="A146" s="13"/>
      <c r="B146" s="225"/>
      <c r="C146" s="226"/>
      <c r="D146" s="227" t="s">
        <v>136</v>
      </c>
      <c r="E146" s="228" t="s">
        <v>1</v>
      </c>
      <c r="F146" s="229" t="s">
        <v>176</v>
      </c>
      <c r="G146" s="226"/>
      <c r="H146" s="230">
        <v>1200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136</v>
      </c>
      <c r="AU146" s="236" t="s">
        <v>83</v>
      </c>
      <c r="AV146" s="13" t="s">
        <v>83</v>
      </c>
      <c r="AW146" s="13" t="s">
        <v>30</v>
      </c>
      <c r="AX146" s="13" t="s">
        <v>78</v>
      </c>
      <c r="AY146" s="236" t="s">
        <v>125</v>
      </c>
    </row>
    <row r="147" s="2" customFormat="1" ht="31.92453" customHeight="1">
      <c r="A147" s="36"/>
      <c r="B147" s="37"/>
      <c r="C147" s="211" t="s">
        <v>177</v>
      </c>
      <c r="D147" s="211" t="s">
        <v>127</v>
      </c>
      <c r="E147" s="212" t="s">
        <v>178</v>
      </c>
      <c r="F147" s="213" t="s">
        <v>179</v>
      </c>
      <c r="G147" s="214" t="s">
        <v>130</v>
      </c>
      <c r="H147" s="215">
        <v>660</v>
      </c>
      <c r="I147" s="216"/>
      <c r="J147" s="217">
        <f>ROUND(I147*H147,2)</f>
        <v>0</v>
      </c>
      <c r="K147" s="218"/>
      <c r="L147" s="42"/>
      <c r="M147" s="219" t="s">
        <v>1</v>
      </c>
      <c r="N147" s="220" t="s">
        <v>38</v>
      </c>
      <c r="O147" s="89"/>
      <c r="P147" s="221">
        <f>O147*H147</f>
        <v>0</v>
      </c>
      <c r="Q147" s="221">
        <v>0.00051000000000000004</v>
      </c>
      <c r="R147" s="221">
        <f>Q147*H147</f>
        <v>0.33660000000000001</v>
      </c>
      <c r="S147" s="221">
        <v>0</v>
      </c>
      <c r="T147" s="222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3" t="s">
        <v>131</v>
      </c>
      <c r="AT147" s="223" t="s">
        <v>127</v>
      </c>
      <c r="AU147" s="223" t="s">
        <v>83</v>
      </c>
      <c r="AY147" s="15" t="s">
        <v>125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5" t="s">
        <v>78</v>
      </c>
      <c r="BK147" s="224">
        <f>ROUND(I147*H147,2)</f>
        <v>0</v>
      </c>
      <c r="BL147" s="15" t="s">
        <v>131</v>
      </c>
      <c r="BM147" s="223" t="s">
        <v>180</v>
      </c>
    </row>
    <row r="148" s="13" customFormat="1">
      <c r="A148" s="13"/>
      <c r="B148" s="225"/>
      <c r="C148" s="226"/>
      <c r="D148" s="227" t="s">
        <v>136</v>
      </c>
      <c r="E148" s="228" t="s">
        <v>1</v>
      </c>
      <c r="F148" s="229" t="s">
        <v>181</v>
      </c>
      <c r="G148" s="226"/>
      <c r="H148" s="230">
        <v>660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136</v>
      </c>
      <c r="AU148" s="236" t="s">
        <v>83</v>
      </c>
      <c r="AV148" s="13" t="s">
        <v>83</v>
      </c>
      <c r="AW148" s="13" t="s">
        <v>30</v>
      </c>
      <c r="AX148" s="13" t="s">
        <v>78</v>
      </c>
      <c r="AY148" s="236" t="s">
        <v>125</v>
      </c>
    </row>
    <row r="149" s="12" customFormat="1" ht="22.8" customHeight="1">
      <c r="A149" s="12"/>
      <c r="B149" s="195"/>
      <c r="C149" s="196"/>
      <c r="D149" s="197" t="s">
        <v>72</v>
      </c>
      <c r="E149" s="209" t="s">
        <v>147</v>
      </c>
      <c r="F149" s="209" t="s">
        <v>182</v>
      </c>
      <c r="G149" s="196"/>
      <c r="H149" s="196"/>
      <c r="I149" s="199"/>
      <c r="J149" s="210">
        <f>BK149</f>
        <v>0</v>
      </c>
      <c r="K149" s="196"/>
      <c r="L149" s="201"/>
      <c r="M149" s="202"/>
      <c r="N149" s="203"/>
      <c r="O149" s="203"/>
      <c r="P149" s="204">
        <f>SUM(P150:P155)</f>
        <v>0</v>
      </c>
      <c r="Q149" s="203"/>
      <c r="R149" s="204">
        <f>SUM(R150:R155)</f>
        <v>0</v>
      </c>
      <c r="S149" s="203"/>
      <c r="T149" s="205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6" t="s">
        <v>78</v>
      </c>
      <c r="AT149" s="207" t="s">
        <v>72</v>
      </c>
      <c r="AU149" s="207" t="s">
        <v>78</v>
      </c>
      <c r="AY149" s="206" t="s">
        <v>125</v>
      </c>
      <c r="BK149" s="208">
        <f>SUM(BK150:BK155)</f>
        <v>0</v>
      </c>
    </row>
    <row r="150" s="2" customFormat="1" ht="21.0566" customHeight="1">
      <c r="A150" s="36"/>
      <c r="B150" s="37"/>
      <c r="C150" s="211" t="s">
        <v>8</v>
      </c>
      <c r="D150" s="211" t="s">
        <v>127</v>
      </c>
      <c r="E150" s="212" t="s">
        <v>183</v>
      </c>
      <c r="F150" s="213" t="s">
        <v>184</v>
      </c>
      <c r="G150" s="214" t="s">
        <v>130</v>
      </c>
      <c r="H150" s="215">
        <v>600</v>
      </c>
      <c r="I150" s="216"/>
      <c r="J150" s="217">
        <f>ROUND(I150*H150,2)</f>
        <v>0</v>
      </c>
      <c r="K150" s="218"/>
      <c r="L150" s="42"/>
      <c r="M150" s="219" t="s">
        <v>1</v>
      </c>
      <c r="N150" s="220" t="s">
        <v>38</v>
      </c>
      <c r="O150" s="89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3" t="s">
        <v>131</v>
      </c>
      <c r="AT150" s="223" t="s">
        <v>127</v>
      </c>
      <c r="AU150" s="223" t="s">
        <v>83</v>
      </c>
      <c r="AY150" s="15" t="s">
        <v>125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5" t="s">
        <v>78</v>
      </c>
      <c r="BK150" s="224">
        <f>ROUND(I150*H150,2)</f>
        <v>0</v>
      </c>
      <c r="BL150" s="15" t="s">
        <v>131</v>
      </c>
      <c r="BM150" s="223" t="s">
        <v>185</v>
      </c>
    </row>
    <row r="151" s="2" customFormat="1" ht="31.92453" customHeight="1">
      <c r="A151" s="36"/>
      <c r="B151" s="37"/>
      <c r="C151" s="211" t="s">
        <v>186</v>
      </c>
      <c r="D151" s="211" t="s">
        <v>127</v>
      </c>
      <c r="E151" s="212" t="s">
        <v>187</v>
      </c>
      <c r="F151" s="213" t="s">
        <v>188</v>
      </c>
      <c r="G151" s="214" t="s">
        <v>130</v>
      </c>
      <c r="H151" s="215">
        <v>600</v>
      </c>
      <c r="I151" s="216"/>
      <c r="J151" s="217">
        <f>ROUND(I151*H151,2)</f>
        <v>0</v>
      </c>
      <c r="K151" s="218"/>
      <c r="L151" s="42"/>
      <c r="M151" s="219" t="s">
        <v>1</v>
      </c>
      <c r="N151" s="220" t="s">
        <v>38</v>
      </c>
      <c r="O151" s="89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3" t="s">
        <v>131</v>
      </c>
      <c r="AT151" s="223" t="s">
        <v>127</v>
      </c>
      <c r="AU151" s="223" t="s">
        <v>83</v>
      </c>
      <c r="AY151" s="15" t="s">
        <v>125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5" t="s">
        <v>78</v>
      </c>
      <c r="BK151" s="224">
        <f>ROUND(I151*H151,2)</f>
        <v>0</v>
      </c>
      <c r="BL151" s="15" t="s">
        <v>131</v>
      </c>
      <c r="BM151" s="223" t="s">
        <v>189</v>
      </c>
    </row>
    <row r="152" s="2" customFormat="1" ht="23.4566" customHeight="1">
      <c r="A152" s="36"/>
      <c r="B152" s="37"/>
      <c r="C152" s="211" t="s">
        <v>190</v>
      </c>
      <c r="D152" s="211" t="s">
        <v>127</v>
      </c>
      <c r="E152" s="212" t="s">
        <v>191</v>
      </c>
      <c r="F152" s="213" t="s">
        <v>192</v>
      </c>
      <c r="G152" s="214" t="s">
        <v>130</v>
      </c>
      <c r="H152" s="215">
        <v>600</v>
      </c>
      <c r="I152" s="216"/>
      <c r="J152" s="217">
        <f>ROUND(I152*H152,2)</f>
        <v>0</v>
      </c>
      <c r="K152" s="218"/>
      <c r="L152" s="42"/>
      <c r="M152" s="219" t="s">
        <v>1</v>
      </c>
      <c r="N152" s="220" t="s">
        <v>38</v>
      </c>
      <c r="O152" s="89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3" t="s">
        <v>131</v>
      </c>
      <c r="AT152" s="223" t="s">
        <v>127</v>
      </c>
      <c r="AU152" s="223" t="s">
        <v>83</v>
      </c>
      <c r="AY152" s="15" t="s">
        <v>125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5" t="s">
        <v>78</v>
      </c>
      <c r="BK152" s="224">
        <f>ROUND(I152*H152,2)</f>
        <v>0</v>
      </c>
      <c r="BL152" s="15" t="s">
        <v>131</v>
      </c>
      <c r="BM152" s="223" t="s">
        <v>193</v>
      </c>
    </row>
    <row r="153" s="2" customFormat="1" ht="21.0566" customHeight="1">
      <c r="A153" s="36"/>
      <c r="B153" s="37"/>
      <c r="C153" s="211" t="s">
        <v>194</v>
      </c>
      <c r="D153" s="211" t="s">
        <v>127</v>
      </c>
      <c r="E153" s="212" t="s">
        <v>195</v>
      </c>
      <c r="F153" s="213" t="s">
        <v>196</v>
      </c>
      <c r="G153" s="214" t="s">
        <v>130</v>
      </c>
      <c r="H153" s="215">
        <v>600</v>
      </c>
      <c r="I153" s="216"/>
      <c r="J153" s="217">
        <f>ROUND(I153*H153,2)</f>
        <v>0</v>
      </c>
      <c r="K153" s="218"/>
      <c r="L153" s="42"/>
      <c r="M153" s="219" t="s">
        <v>1</v>
      </c>
      <c r="N153" s="220" t="s">
        <v>38</v>
      </c>
      <c r="O153" s="89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3" t="s">
        <v>131</v>
      </c>
      <c r="AT153" s="223" t="s">
        <v>127</v>
      </c>
      <c r="AU153" s="223" t="s">
        <v>83</v>
      </c>
      <c r="AY153" s="15" t="s">
        <v>125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5" t="s">
        <v>78</v>
      </c>
      <c r="BK153" s="224">
        <f>ROUND(I153*H153,2)</f>
        <v>0</v>
      </c>
      <c r="BL153" s="15" t="s">
        <v>131</v>
      </c>
      <c r="BM153" s="223" t="s">
        <v>197</v>
      </c>
    </row>
    <row r="154" s="2" customFormat="1" ht="21.0566" customHeight="1">
      <c r="A154" s="36"/>
      <c r="B154" s="37"/>
      <c r="C154" s="211" t="s">
        <v>198</v>
      </c>
      <c r="D154" s="211" t="s">
        <v>127</v>
      </c>
      <c r="E154" s="212" t="s">
        <v>199</v>
      </c>
      <c r="F154" s="213" t="s">
        <v>200</v>
      </c>
      <c r="G154" s="214" t="s">
        <v>130</v>
      </c>
      <c r="H154" s="215">
        <v>600</v>
      </c>
      <c r="I154" s="216"/>
      <c r="J154" s="217">
        <f>ROUND(I154*H154,2)</f>
        <v>0</v>
      </c>
      <c r="K154" s="218"/>
      <c r="L154" s="42"/>
      <c r="M154" s="219" t="s">
        <v>1</v>
      </c>
      <c r="N154" s="220" t="s">
        <v>38</v>
      </c>
      <c r="O154" s="89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3" t="s">
        <v>131</v>
      </c>
      <c r="AT154" s="223" t="s">
        <v>127</v>
      </c>
      <c r="AU154" s="223" t="s">
        <v>83</v>
      </c>
      <c r="AY154" s="15" t="s">
        <v>125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5" t="s">
        <v>78</v>
      </c>
      <c r="BK154" s="224">
        <f>ROUND(I154*H154,2)</f>
        <v>0</v>
      </c>
      <c r="BL154" s="15" t="s">
        <v>131</v>
      </c>
      <c r="BM154" s="223" t="s">
        <v>201</v>
      </c>
    </row>
    <row r="155" s="2" customFormat="1" ht="31.92453" customHeight="1">
      <c r="A155" s="36"/>
      <c r="B155" s="37"/>
      <c r="C155" s="211" t="s">
        <v>202</v>
      </c>
      <c r="D155" s="211" t="s">
        <v>127</v>
      </c>
      <c r="E155" s="212" t="s">
        <v>203</v>
      </c>
      <c r="F155" s="213" t="s">
        <v>204</v>
      </c>
      <c r="G155" s="214" t="s">
        <v>130</v>
      </c>
      <c r="H155" s="215">
        <v>600</v>
      </c>
      <c r="I155" s="216"/>
      <c r="J155" s="217">
        <f>ROUND(I155*H155,2)</f>
        <v>0</v>
      </c>
      <c r="K155" s="218"/>
      <c r="L155" s="42"/>
      <c r="M155" s="219" t="s">
        <v>1</v>
      </c>
      <c r="N155" s="220" t="s">
        <v>38</v>
      </c>
      <c r="O155" s="89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3" t="s">
        <v>131</v>
      </c>
      <c r="AT155" s="223" t="s">
        <v>127</v>
      </c>
      <c r="AU155" s="223" t="s">
        <v>83</v>
      </c>
      <c r="AY155" s="15" t="s">
        <v>125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5" t="s">
        <v>78</v>
      </c>
      <c r="BK155" s="224">
        <f>ROUND(I155*H155,2)</f>
        <v>0</v>
      </c>
      <c r="BL155" s="15" t="s">
        <v>131</v>
      </c>
      <c r="BM155" s="223" t="s">
        <v>205</v>
      </c>
    </row>
    <row r="156" s="12" customFormat="1" ht="22.8" customHeight="1">
      <c r="A156" s="12"/>
      <c r="B156" s="195"/>
      <c r="C156" s="196"/>
      <c r="D156" s="197" t="s">
        <v>72</v>
      </c>
      <c r="E156" s="209" t="s">
        <v>163</v>
      </c>
      <c r="F156" s="209" t="s">
        <v>206</v>
      </c>
      <c r="G156" s="196"/>
      <c r="H156" s="196"/>
      <c r="I156" s="199"/>
      <c r="J156" s="210">
        <f>BK156</f>
        <v>0</v>
      </c>
      <c r="K156" s="196"/>
      <c r="L156" s="201"/>
      <c r="M156" s="202"/>
      <c r="N156" s="203"/>
      <c r="O156" s="203"/>
      <c r="P156" s="204">
        <f>SUM(P157:P158)</f>
        <v>0</v>
      </c>
      <c r="Q156" s="203"/>
      <c r="R156" s="204">
        <f>SUM(R157:R158)</f>
        <v>2.4886700000000004</v>
      </c>
      <c r="S156" s="203"/>
      <c r="T156" s="205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6" t="s">
        <v>78</v>
      </c>
      <c r="AT156" s="207" t="s">
        <v>72</v>
      </c>
      <c r="AU156" s="207" t="s">
        <v>78</v>
      </c>
      <c r="AY156" s="206" t="s">
        <v>125</v>
      </c>
      <c r="BK156" s="208">
        <f>SUM(BK157:BK158)</f>
        <v>0</v>
      </c>
    </row>
    <row r="157" s="2" customFormat="1" ht="31.92453" customHeight="1">
      <c r="A157" s="36"/>
      <c r="B157" s="37"/>
      <c r="C157" s="211" t="s">
        <v>207</v>
      </c>
      <c r="D157" s="211" t="s">
        <v>127</v>
      </c>
      <c r="E157" s="212" t="s">
        <v>208</v>
      </c>
      <c r="F157" s="213" t="s">
        <v>209</v>
      </c>
      <c r="G157" s="214" t="s">
        <v>210</v>
      </c>
      <c r="H157" s="215">
        <v>3</v>
      </c>
      <c r="I157" s="216"/>
      <c r="J157" s="217">
        <f>ROUND(I157*H157,2)</f>
        <v>0</v>
      </c>
      <c r="K157" s="218"/>
      <c r="L157" s="42"/>
      <c r="M157" s="219" t="s">
        <v>1</v>
      </c>
      <c r="N157" s="220" t="s">
        <v>38</v>
      </c>
      <c r="O157" s="89"/>
      <c r="P157" s="221">
        <f>O157*H157</f>
        <v>0</v>
      </c>
      <c r="Q157" s="221">
        <v>1.0000000000000001E-05</v>
      </c>
      <c r="R157" s="221">
        <f>Q157*H157</f>
        <v>3.0000000000000004E-05</v>
      </c>
      <c r="S157" s="221">
        <v>0</v>
      </c>
      <c r="T157" s="222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3" t="s">
        <v>131</v>
      </c>
      <c r="AT157" s="223" t="s">
        <v>127</v>
      </c>
      <c r="AU157" s="223" t="s">
        <v>83</v>
      </c>
      <c r="AY157" s="15" t="s">
        <v>125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5" t="s">
        <v>78</v>
      </c>
      <c r="BK157" s="224">
        <f>ROUND(I157*H157,2)</f>
        <v>0</v>
      </c>
      <c r="BL157" s="15" t="s">
        <v>131</v>
      </c>
      <c r="BM157" s="223" t="s">
        <v>211</v>
      </c>
    </row>
    <row r="158" s="2" customFormat="1" ht="31.92453" customHeight="1">
      <c r="A158" s="36"/>
      <c r="B158" s="37"/>
      <c r="C158" s="211" t="s">
        <v>212</v>
      </c>
      <c r="D158" s="211" t="s">
        <v>127</v>
      </c>
      <c r="E158" s="212" t="s">
        <v>213</v>
      </c>
      <c r="F158" s="213" t="s">
        <v>214</v>
      </c>
      <c r="G158" s="214" t="s">
        <v>215</v>
      </c>
      <c r="H158" s="215">
        <v>8</v>
      </c>
      <c r="I158" s="216"/>
      <c r="J158" s="217">
        <f>ROUND(I158*H158,2)</f>
        <v>0</v>
      </c>
      <c r="K158" s="218"/>
      <c r="L158" s="42"/>
      <c r="M158" s="219" t="s">
        <v>1</v>
      </c>
      <c r="N158" s="220" t="s">
        <v>38</v>
      </c>
      <c r="O158" s="89"/>
      <c r="P158" s="221">
        <f>O158*H158</f>
        <v>0</v>
      </c>
      <c r="Q158" s="221">
        <v>0.31108000000000002</v>
      </c>
      <c r="R158" s="221">
        <f>Q158*H158</f>
        <v>2.4886400000000002</v>
      </c>
      <c r="S158" s="221">
        <v>0</v>
      </c>
      <c r="T158" s="222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3" t="s">
        <v>131</v>
      </c>
      <c r="AT158" s="223" t="s">
        <v>127</v>
      </c>
      <c r="AU158" s="223" t="s">
        <v>83</v>
      </c>
      <c r="AY158" s="15" t="s">
        <v>125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5" t="s">
        <v>78</v>
      </c>
      <c r="BK158" s="224">
        <f>ROUND(I158*H158,2)</f>
        <v>0</v>
      </c>
      <c r="BL158" s="15" t="s">
        <v>131</v>
      </c>
      <c r="BM158" s="223" t="s">
        <v>216</v>
      </c>
    </row>
    <row r="159" s="12" customFormat="1" ht="22.8" customHeight="1">
      <c r="A159" s="12"/>
      <c r="B159" s="195"/>
      <c r="C159" s="196"/>
      <c r="D159" s="197" t="s">
        <v>72</v>
      </c>
      <c r="E159" s="209" t="s">
        <v>169</v>
      </c>
      <c r="F159" s="209" t="s">
        <v>217</v>
      </c>
      <c r="G159" s="196"/>
      <c r="H159" s="196"/>
      <c r="I159" s="199"/>
      <c r="J159" s="210">
        <f>BK159</f>
        <v>0</v>
      </c>
      <c r="K159" s="196"/>
      <c r="L159" s="201"/>
      <c r="M159" s="202"/>
      <c r="N159" s="203"/>
      <c r="O159" s="203"/>
      <c r="P159" s="204">
        <f>SUM(P160:P170)</f>
        <v>0</v>
      </c>
      <c r="Q159" s="203"/>
      <c r="R159" s="204">
        <f>SUM(R160:R170)</f>
        <v>5.1789750000000003</v>
      </c>
      <c r="S159" s="203"/>
      <c r="T159" s="205">
        <f>SUM(T160:T170)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6" t="s">
        <v>78</v>
      </c>
      <c r="AT159" s="207" t="s">
        <v>72</v>
      </c>
      <c r="AU159" s="207" t="s">
        <v>78</v>
      </c>
      <c r="AY159" s="206" t="s">
        <v>125</v>
      </c>
      <c r="BK159" s="208">
        <f>SUM(BK160:BK170)</f>
        <v>0</v>
      </c>
    </row>
    <row r="160" s="2" customFormat="1" ht="23.4566" customHeight="1">
      <c r="A160" s="36"/>
      <c r="B160" s="37"/>
      <c r="C160" s="211" t="s">
        <v>218</v>
      </c>
      <c r="D160" s="211" t="s">
        <v>127</v>
      </c>
      <c r="E160" s="212" t="s">
        <v>219</v>
      </c>
      <c r="F160" s="213" t="s">
        <v>220</v>
      </c>
      <c r="G160" s="214" t="s">
        <v>144</v>
      </c>
      <c r="H160" s="215">
        <v>42</v>
      </c>
      <c r="I160" s="216"/>
      <c r="J160" s="217">
        <f>ROUND(I160*H160,2)</f>
        <v>0</v>
      </c>
      <c r="K160" s="218"/>
      <c r="L160" s="42"/>
      <c r="M160" s="219" t="s">
        <v>1</v>
      </c>
      <c r="N160" s="220" t="s">
        <v>38</v>
      </c>
      <c r="O160" s="89"/>
      <c r="P160" s="221">
        <f>O160*H160</f>
        <v>0</v>
      </c>
      <c r="Q160" s="221">
        <v>0.089779999999999999</v>
      </c>
      <c r="R160" s="221">
        <f>Q160*H160</f>
        <v>3.7707600000000001</v>
      </c>
      <c r="S160" s="221">
        <v>0</v>
      </c>
      <c r="T160" s="222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3" t="s">
        <v>131</v>
      </c>
      <c r="AT160" s="223" t="s">
        <v>127</v>
      </c>
      <c r="AU160" s="223" t="s">
        <v>83</v>
      </c>
      <c r="AY160" s="15" t="s">
        <v>125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5" t="s">
        <v>78</v>
      </c>
      <c r="BK160" s="224">
        <f>ROUND(I160*H160,2)</f>
        <v>0</v>
      </c>
      <c r="BL160" s="15" t="s">
        <v>131</v>
      </c>
      <c r="BM160" s="223" t="s">
        <v>221</v>
      </c>
    </row>
    <row r="161" s="13" customFormat="1">
      <c r="A161" s="13"/>
      <c r="B161" s="225"/>
      <c r="C161" s="226"/>
      <c r="D161" s="227" t="s">
        <v>136</v>
      </c>
      <c r="E161" s="228" t="s">
        <v>1</v>
      </c>
      <c r="F161" s="229" t="s">
        <v>222</v>
      </c>
      <c r="G161" s="226"/>
      <c r="H161" s="230">
        <v>42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136</v>
      </c>
      <c r="AU161" s="236" t="s">
        <v>83</v>
      </c>
      <c r="AV161" s="13" t="s">
        <v>83</v>
      </c>
      <c r="AW161" s="13" t="s">
        <v>30</v>
      </c>
      <c r="AX161" s="13" t="s">
        <v>78</v>
      </c>
      <c r="AY161" s="236" t="s">
        <v>125</v>
      </c>
    </row>
    <row r="162" s="2" customFormat="1" ht="16.30189" customHeight="1">
      <c r="A162" s="36"/>
      <c r="B162" s="37"/>
      <c r="C162" s="237" t="s">
        <v>7</v>
      </c>
      <c r="D162" s="237" t="s">
        <v>223</v>
      </c>
      <c r="E162" s="238" t="s">
        <v>224</v>
      </c>
      <c r="F162" s="239" t="s">
        <v>225</v>
      </c>
      <c r="G162" s="240" t="s">
        <v>130</v>
      </c>
      <c r="H162" s="241">
        <v>4.2000000000000002</v>
      </c>
      <c r="I162" s="242"/>
      <c r="J162" s="243">
        <f>ROUND(I162*H162,2)</f>
        <v>0</v>
      </c>
      <c r="K162" s="244"/>
      <c r="L162" s="245"/>
      <c r="M162" s="246" t="s">
        <v>1</v>
      </c>
      <c r="N162" s="247" t="s">
        <v>38</v>
      </c>
      <c r="O162" s="89"/>
      <c r="P162" s="221">
        <f>O162*H162</f>
        <v>0</v>
      </c>
      <c r="Q162" s="221">
        <v>0.222</v>
      </c>
      <c r="R162" s="221">
        <f>Q162*H162</f>
        <v>0.93240000000000001</v>
      </c>
      <c r="S162" s="221">
        <v>0</v>
      </c>
      <c r="T162" s="222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3" t="s">
        <v>163</v>
      </c>
      <c r="AT162" s="223" t="s">
        <v>223</v>
      </c>
      <c r="AU162" s="223" t="s">
        <v>83</v>
      </c>
      <c r="AY162" s="15" t="s">
        <v>125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5" t="s">
        <v>78</v>
      </c>
      <c r="BK162" s="224">
        <f>ROUND(I162*H162,2)</f>
        <v>0</v>
      </c>
      <c r="BL162" s="15" t="s">
        <v>131</v>
      </c>
      <c r="BM162" s="223" t="s">
        <v>226</v>
      </c>
    </row>
    <row r="163" s="13" customFormat="1">
      <c r="A163" s="13"/>
      <c r="B163" s="225"/>
      <c r="C163" s="226"/>
      <c r="D163" s="227" t="s">
        <v>136</v>
      </c>
      <c r="E163" s="226"/>
      <c r="F163" s="229" t="s">
        <v>227</v>
      </c>
      <c r="G163" s="226"/>
      <c r="H163" s="230">
        <v>4.2000000000000002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136</v>
      </c>
      <c r="AU163" s="236" t="s">
        <v>83</v>
      </c>
      <c r="AV163" s="13" t="s">
        <v>83</v>
      </c>
      <c r="AW163" s="13" t="s">
        <v>4</v>
      </c>
      <c r="AX163" s="13" t="s">
        <v>78</v>
      </c>
      <c r="AY163" s="236" t="s">
        <v>125</v>
      </c>
    </row>
    <row r="164" s="2" customFormat="1" ht="23.4566" customHeight="1">
      <c r="A164" s="36"/>
      <c r="B164" s="37"/>
      <c r="C164" s="211" t="s">
        <v>228</v>
      </c>
      <c r="D164" s="211" t="s">
        <v>127</v>
      </c>
      <c r="E164" s="212" t="s">
        <v>229</v>
      </c>
      <c r="F164" s="213" t="s">
        <v>230</v>
      </c>
      <c r="G164" s="214" t="s">
        <v>144</v>
      </c>
      <c r="H164" s="215">
        <v>1.5</v>
      </c>
      <c r="I164" s="216"/>
      <c r="J164" s="217">
        <f>ROUND(I164*H164,2)</f>
        <v>0</v>
      </c>
      <c r="K164" s="218"/>
      <c r="L164" s="42"/>
      <c r="M164" s="219" t="s">
        <v>1</v>
      </c>
      <c r="N164" s="220" t="s">
        <v>38</v>
      </c>
      <c r="O164" s="89"/>
      <c r="P164" s="221">
        <f>O164*H164</f>
        <v>0</v>
      </c>
      <c r="Q164" s="221">
        <v>0.18292</v>
      </c>
      <c r="R164" s="221">
        <f>Q164*H164</f>
        <v>0.27438000000000001</v>
      </c>
      <c r="S164" s="221">
        <v>0</v>
      </c>
      <c r="T164" s="222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3" t="s">
        <v>131</v>
      </c>
      <c r="AT164" s="223" t="s">
        <v>127</v>
      </c>
      <c r="AU164" s="223" t="s">
        <v>83</v>
      </c>
      <c r="AY164" s="15" t="s">
        <v>125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5" t="s">
        <v>78</v>
      </c>
      <c r="BK164" s="224">
        <f>ROUND(I164*H164,2)</f>
        <v>0</v>
      </c>
      <c r="BL164" s="15" t="s">
        <v>131</v>
      </c>
      <c r="BM164" s="223" t="s">
        <v>231</v>
      </c>
    </row>
    <row r="165" s="2" customFormat="1" ht="16.30189" customHeight="1">
      <c r="A165" s="36"/>
      <c r="B165" s="37"/>
      <c r="C165" s="237" t="s">
        <v>232</v>
      </c>
      <c r="D165" s="237" t="s">
        <v>223</v>
      </c>
      <c r="E165" s="238" t="s">
        <v>233</v>
      </c>
      <c r="F165" s="239" t="s">
        <v>234</v>
      </c>
      <c r="G165" s="240" t="s">
        <v>144</v>
      </c>
      <c r="H165" s="241">
        <v>1.53</v>
      </c>
      <c r="I165" s="242"/>
      <c r="J165" s="243">
        <f>ROUND(I165*H165,2)</f>
        <v>0</v>
      </c>
      <c r="K165" s="244"/>
      <c r="L165" s="245"/>
      <c r="M165" s="246" t="s">
        <v>1</v>
      </c>
      <c r="N165" s="247" t="s">
        <v>38</v>
      </c>
      <c r="O165" s="89"/>
      <c r="P165" s="221">
        <f>O165*H165</f>
        <v>0</v>
      </c>
      <c r="Q165" s="221">
        <v>0.125</v>
      </c>
      <c r="R165" s="221">
        <f>Q165*H165</f>
        <v>0.19125</v>
      </c>
      <c r="S165" s="221">
        <v>0</v>
      </c>
      <c r="T165" s="222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3" t="s">
        <v>163</v>
      </c>
      <c r="AT165" s="223" t="s">
        <v>223</v>
      </c>
      <c r="AU165" s="223" t="s">
        <v>83</v>
      </c>
      <c r="AY165" s="15" t="s">
        <v>125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5" t="s">
        <v>78</v>
      </c>
      <c r="BK165" s="224">
        <f>ROUND(I165*H165,2)</f>
        <v>0</v>
      </c>
      <c r="BL165" s="15" t="s">
        <v>131</v>
      </c>
      <c r="BM165" s="223" t="s">
        <v>235</v>
      </c>
    </row>
    <row r="166" s="13" customFormat="1">
      <c r="A166" s="13"/>
      <c r="B166" s="225"/>
      <c r="C166" s="226"/>
      <c r="D166" s="227" t="s">
        <v>136</v>
      </c>
      <c r="E166" s="226"/>
      <c r="F166" s="229" t="s">
        <v>236</v>
      </c>
      <c r="G166" s="226"/>
      <c r="H166" s="230">
        <v>1.53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136</v>
      </c>
      <c r="AU166" s="236" t="s">
        <v>83</v>
      </c>
      <c r="AV166" s="13" t="s">
        <v>83</v>
      </c>
      <c r="AW166" s="13" t="s">
        <v>4</v>
      </c>
      <c r="AX166" s="13" t="s">
        <v>78</v>
      </c>
      <c r="AY166" s="236" t="s">
        <v>125</v>
      </c>
    </row>
    <row r="167" s="2" customFormat="1" ht="31.92453" customHeight="1">
      <c r="A167" s="36"/>
      <c r="B167" s="37"/>
      <c r="C167" s="211" t="s">
        <v>237</v>
      </c>
      <c r="D167" s="211" t="s">
        <v>127</v>
      </c>
      <c r="E167" s="212" t="s">
        <v>238</v>
      </c>
      <c r="F167" s="213" t="s">
        <v>239</v>
      </c>
      <c r="G167" s="214" t="s">
        <v>144</v>
      </c>
      <c r="H167" s="215">
        <v>7.5</v>
      </c>
      <c r="I167" s="216"/>
      <c r="J167" s="217">
        <f>ROUND(I167*H167,2)</f>
        <v>0</v>
      </c>
      <c r="K167" s="218"/>
      <c r="L167" s="42"/>
      <c r="M167" s="219" t="s">
        <v>1</v>
      </c>
      <c r="N167" s="220" t="s">
        <v>38</v>
      </c>
      <c r="O167" s="89"/>
      <c r="P167" s="221">
        <f>O167*H167</f>
        <v>0</v>
      </c>
      <c r="Q167" s="221">
        <v>0.00060999999999999997</v>
      </c>
      <c r="R167" s="221">
        <f>Q167*H167</f>
        <v>0.0045750000000000001</v>
      </c>
      <c r="S167" s="221">
        <v>0</v>
      </c>
      <c r="T167" s="222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3" t="s">
        <v>131</v>
      </c>
      <c r="AT167" s="223" t="s">
        <v>127</v>
      </c>
      <c r="AU167" s="223" t="s">
        <v>83</v>
      </c>
      <c r="AY167" s="15" t="s">
        <v>125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5" t="s">
        <v>78</v>
      </c>
      <c r="BK167" s="224">
        <f>ROUND(I167*H167,2)</f>
        <v>0</v>
      </c>
      <c r="BL167" s="15" t="s">
        <v>131</v>
      </c>
      <c r="BM167" s="223" t="s">
        <v>240</v>
      </c>
    </row>
    <row r="168" s="2" customFormat="1" ht="21.0566" customHeight="1">
      <c r="A168" s="36"/>
      <c r="B168" s="37"/>
      <c r="C168" s="211" t="s">
        <v>241</v>
      </c>
      <c r="D168" s="211" t="s">
        <v>127</v>
      </c>
      <c r="E168" s="212" t="s">
        <v>242</v>
      </c>
      <c r="F168" s="213" t="s">
        <v>243</v>
      </c>
      <c r="G168" s="214" t="s">
        <v>144</v>
      </c>
      <c r="H168" s="215">
        <v>10</v>
      </c>
      <c r="I168" s="216"/>
      <c r="J168" s="217">
        <f>ROUND(I168*H168,2)</f>
        <v>0</v>
      </c>
      <c r="K168" s="218"/>
      <c r="L168" s="42"/>
      <c r="M168" s="219" t="s">
        <v>1</v>
      </c>
      <c r="N168" s="220" t="s">
        <v>38</v>
      </c>
      <c r="O168" s="89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3" t="s">
        <v>131</v>
      </c>
      <c r="AT168" s="223" t="s">
        <v>127</v>
      </c>
      <c r="AU168" s="223" t="s">
        <v>83</v>
      </c>
      <c r="AY168" s="15" t="s">
        <v>125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5" t="s">
        <v>78</v>
      </c>
      <c r="BK168" s="224">
        <f>ROUND(I168*H168,2)</f>
        <v>0</v>
      </c>
      <c r="BL168" s="15" t="s">
        <v>131</v>
      </c>
      <c r="BM168" s="223" t="s">
        <v>244</v>
      </c>
    </row>
    <row r="169" s="2" customFormat="1" ht="23.4566" customHeight="1">
      <c r="A169" s="36"/>
      <c r="B169" s="37"/>
      <c r="C169" s="211" t="s">
        <v>245</v>
      </c>
      <c r="D169" s="211" t="s">
        <v>127</v>
      </c>
      <c r="E169" s="212" t="s">
        <v>246</v>
      </c>
      <c r="F169" s="213" t="s">
        <v>247</v>
      </c>
      <c r="G169" s="214" t="s">
        <v>144</v>
      </c>
      <c r="H169" s="215">
        <v>187</v>
      </c>
      <c r="I169" s="216"/>
      <c r="J169" s="217">
        <f>ROUND(I169*H169,2)</f>
        <v>0</v>
      </c>
      <c r="K169" s="218"/>
      <c r="L169" s="42"/>
      <c r="M169" s="219" t="s">
        <v>1</v>
      </c>
      <c r="N169" s="220" t="s">
        <v>38</v>
      </c>
      <c r="O169" s="89"/>
      <c r="P169" s="221">
        <f>O169*H169</f>
        <v>0</v>
      </c>
      <c r="Q169" s="221">
        <v>3.0000000000000001E-05</v>
      </c>
      <c r="R169" s="221">
        <f>Q169*H169</f>
        <v>0.0056100000000000004</v>
      </c>
      <c r="S169" s="221">
        <v>0</v>
      </c>
      <c r="T169" s="222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3" t="s">
        <v>131</v>
      </c>
      <c r="AT169" s="223" t="s">
        <v>127</v>
      </c>
      <c r="AU169" s="223" t="s">
        <v>83</v>
      </c>
      <c r="AY169" s="15" t="s">
        <v>125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5" t="s">
        <v>78</v>
      </c>
      <c r="BK169" s="224">
        <f>ROUND(I169*H169,2)</f>
        <v>0</v>
      </c>
      <c r="BL169" s="15" t="s">
        <v>131</v>
      </c>
      <c r="BM169" s="223" t="s">
        <v>248</v>
      </c>
    </row>
    <row r="170" s="13" customFormat="1">
      <c r="A170" s="13"/>
      <c r="B170" s="225"/>
      <c r="C170" s="226"/>
      <c r="D170" s="227" t="s">
        <v>136</v>
      </c>
      <c r="E170" s="228" t="s">
        <v>1</v>
      </c>
      <c r="F170" s="229" t="s">
        <v>249</v>
      </c>
      <c r="G170" s="226"/>
      <c r="H170" s="230">
        <v>187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136</v>
      </c>
      <c r="AU170" s="236" t="s">
        <v>83</v>
      </c>
      <c r="AV170" s="13" t="s">
        <v>83</v>
      </c>
      <c r="AW170" s="13" t="s">
        <v>30</v>
      </c>
      <c r="AX170" s="13" t="s">
        <v>78</v>
      </c>
      <c r="AY170" s="236" t="s">
        <v>125</v>
      </c>
    </row>
    <row r="171" s="12" customFormat="1" ht="22.8" customHeight="1">
      <c r="A171" s="12"/>
      <c r="B171" s="195"/>
      <c r="C171" s="196"/>
      <c r="D171" s="197" t="s">
        <v>72</v>
      </c>
      <c r="E171" s="209" t="s">
        <v>250</v>
      </c>
      <c r="F171" s="209" t="s">
        <v>251</v>
      </c>
      <c r="G171" s="196"/>
      <c r="H171" s="196"/>
      <c r="I171" s="199"/>
      <c r="J171" s="210">
        <f>BK171</f>
        <v>0</v>
      </c>
      <c r="K171" s="196"/>
      <c r="L171" s="201"/>
      <c r="M171" s="202"/>
      <c r="N171" s="203"/>
      <c r="O171" s="203"/>
      <c r="P171" s="204">
        <f>SUM(P172:P185)</f>
        <v>0</v>
      </c>
      <c r="Q171" s="203"/>
      <c r="R171" s="204">
        <f>SUM(R172:R185)</f>
        <v>0</v>
      </c>
      <c r="S171" s="203"/>
      <c r="T171" s="205">
        <f>SUM(T172:T185)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6" t="s">
        <v>78</v>
      </c>
      <c r="AT171" s="207" t="s">
        <v>72</v>
      </c>
      <c r="AU171" s="207" t="s">
        <v>78</v>
      </c>
      <c r="AY171" s="206" t="s">
        <v>125</v>
      </c>
      <c r="BK171" s="208">
        <f>SUM(BK172:BK185)</f>
        <v>0</v>
      </c>
    </row>
    <row r="172" s="2" customFormat="1" ht="21.0566" customHeight="1">
      <c r="A172" s="36"/>
      <c r="B172" s="37"/>
      <c r="C172" s="211" t="s">
        <v>252</v>
      </c>
      <c r="D172" s="211" t="s">
        <v>127</v>
      </c>
      <c r="E172" s="212" t="s">
        <v>253</v>
      </c>
      <c r="F172" s="213" t="s">
        <v>254</v>
      </c>
      <c r="G172" s="214" t="s">
        <v>166</v>
      </c>
      <c r="H172" s="215">
        <v>476.45499999999998</v>
      </c>
      <c r="I172" s="216"/>
      <c r="J172" s="217">
        <f>ROUND(I172*H172,2)</f>
        <v>0</v>
      </c>
      <c r="K172" s="218"/>
      <c r="L172" s="42"/>
      <c r="M172" s="219" t="s">
        <v>1</v>
      </c>
      <c r="N172" s="220" t="s">
        <v>38</v>
      </c>
      <c r="O172" s="89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3" t="s">
        <v>131</v>
      </c>
      <c r="AT172" s="223" t="s">
        <v>127</v>
      </c>
      <c r="AU172" s="223" t="s">
        <v>83</v>
      </c>
      <c r="AY172" s="15" t="s">
        <v>125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5" t="s">
        <v>78</v>
      </c>
      <c r="BK172" s="224">
        <f>ROUND(I172*H172,2)</f>
        <v>0</v>
      </c>
      <c r="BL172" s="15" t="s">
        <v>131</v>
      </c>
      <c r="BM172" s="223" t="s">
        <v>255</v>
      </c>
    </row>
    <row r="173" s="13" customFormat="1">
      <c r="A173" s="13"/>
      <c r="B173" s="225"/>
      <c r="C173" s="226"/>
      <c r="D173" s="227" t="s">
        <v>136</v>
      </c>
      <c r="E173" s="228" t="s">
        <v>1</v>
      </c>
      <c r="F173" s="229" t="s">
        <v>256</v>
      </c>
      <c r="G173" s="226"/>
      <c r="H173" s="230">
        <v>476.45499999999998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136</v>
      </c>
      <c r="AU173" s="236" t="s">
        <v>83</v>
      </c>
      <c r="AV173" s="13" t="s">
        <v>83</v>
      </c>
      <c r="AW173" s="13" t="s">
        <v>30</v>
      </c>
      <c r="AX173" s="13" t="s">
        <v>78</v>
      </c>
      <c r="AY173" s="236" t="s">
        <v>125</v>
      </c>
    </row>
    <row r="174" s="2" customFormat="1" ht="23.4566" customHeight="1">
      <c r="A174" s="36"/>
      <c r="B174" s="37"/>
      <c r="C174" s="211" t="s">
        <v>257</v>
      </c>
      <c r="D174" s="211" t="s">
        <v>127</v>
      </c>
      <c r="E174" s="212" t="s">
        <v>258</v>
      </c>
      <c r="F174" s="213" t="s">
        <v>259</v>
      </c>
      <c r="G174" s="214" t="s">
        <v>166</v>
      </c>
      <c r="H174" s="215">
        <v>4288.0950000000003</v>
      </c>
      <c r="I174" s="216"/>
      <c r="J174" s="217">
        <f>ROUND(I174*H174,2)</f>
        <v>0</v>
      </c>
      <c r="K174" s="218"/>
      <c r="L174" s="42"/>
      <c r="M174" s="219" t="s">
        <v>1</v>
      </c>
      <c r="N174" s="220" t="s">
        <v>38</v>
      </c>
      <c r="O174" s="89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3" t="s">
        <v>131</v>
      </c>
      <c r="AT174" s="223" t="s">
        <v>127</v>
      </c>
      <c r="AU174" s="223" t="s">
        <v>83</v>
      </c>
      <c r="AY174" s="15" t="s">
        <v>125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5" t="s">
        <v>78</v>
      </c>
      <c r="BK174" s="224">
        <f>ROUND(I174*H174,2)</f>
        <v>0</v>
      </c>
      <c r="BL174" s="15" t="s">
        <v>131</v>
      </c>
      <c r="BM174" s="223" t="s">
        <v>260</v>
      </c>
    </row>
    <row r="175" s="13" customFormat="1">
      <c r="A175" s="13"/>
      <c r="B175" s="225"/>
      <c r="C175" s="226"/>
      <c r="D175" s="227" t="s">
        <v>136</v>
      </c>
      <c r="E175" s="228" t="s">
        <v>1</v>
      </c>
      <c r="F175" s="229" t="s">
        <v>261</v>
      </c>
      <c r="G175" s="226"/>
      <c r="H175" s="230">
        <v>4288.0950000000003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136</v>
      </c>
      <c r="AU175" s="236" t="s">
        <v>83</v>
      </c>
      <c r="AV175" s="13" t="s">
        <v>83</v>
      </c>
      <c r="AW175" s="13" t="s">
        <v>30</v>
      </c>
      <c r="AX175" s="13" t="s">
        <v>78</v>
      </c>
      <c r="AY175" s="236" t="s">
        <v>125</v>
      </c>
    </row>
    <row r="176" s="2" customFormat="1" ht="21.0566" customHeight="1">
      <c r="A176" s="36"/>
      <c r="B176" s="37"/>
      <c r="C176" s="211" t="s">
        <v>262</v>
      </c>
      <c r="D176" s="211" t="s">
        <v>127</v>
      </c>
      <c r="E176" s="212" t="s">
        <v>263</v>
      </c>
      <c r="F176" s="213" t="s">
        <v>264</v>
      </c>
      <c r="G176" s="214" t="s">
        <v>166</v>
      </c>
      <c r="H176" s="215">
        <v>24.375</v>
      </c>
      <c r="I176" s="216"/>
      <c r="J176" s="217">
        <f>ROUND(I176*H176,2)</f>
        <v>0</v>
      </c>
      <c r="K176" s="218"/>
      <c r="L176" s="42"/>
      <c r="M176" s="219" t="s">
        <v>1</v>
      </c>
      <c r="N176" s="220" t="s">
        <v>38</v>
      </c>
      <c r="O176" s="89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3" t="s">
        <v>131</v>
      </c>
      <c r="AT176" s="223" t="s">
        <v>127</v>
      </c>
      <c r="AU176" s="223" t="s">
        <v>83</v>
      </c>
      <c r="AY176" s="15" t="s">
        <v>125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5" t="s">
        <v>78</v>
      </c>
      <c r="BK176" s="224">
        <f>ROUND(I176*H176,2)</f>
        <v>0</v>
      </c>
      <c r="BL176" s="15" t="s">
        <v>131</v>
      </c>
      <c r="BM176" s="223" t="s">
        <v>265</v>
      </c>
    </row>
    <row r="177" s="13" customFormat="1">
      <c r="A177" s="13"/>
      <c r="B177" s="225"/>
      <c r="C177" s="226"/>
      <c r="D177" s="227" t="s">
        <v>136</v>
      </c>
      <c r="E177" s="228" t="s">
        <v>1</v>
      </c>
      <c r="F177" s="229" t="s">
        <v>80</v>
      </c>
      <c r="G177" s="226"/>
      <c r="H177" s="230">
        <v>24.375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136</v>
      </c>
      <c r="AU177" s="236" t="s">
        <v>83</v>
      </c>
      <c r="AV177" s="13" t="s">
        <v>83</v>
      </c>
      <c r="AW177" s="13" t="s">
        <v>30</v>
      </c>
      <c r="AX177" s="13" t="s">
        <v>78</v>
      </c>
      <c r="AY177" s="236" t="s">
        <v>125</v>
      </c>
    </row>
    <row r="178" s="2" customFormat="1" ht="23.4566" customHeight="1">
      <c r="A178" s="36"/>
      <c r="B178" s="37"/>
      <c r="C178" s="211" t="s">
        <v>266</v>
      </c>
      <c r="D178" s="211" t="s">
        <v>127</v>
      </c>
      <c r="E178" s="212" t="s">
        <v>267</v>
      </c>
      <c r="F178" s="213" t="s">
        <v>268</v>
      </c>
      <c r="G178" s="214" t="s">
        <v>166</v>
      </c>
      <c r="H178" s="215">
        <v>219.375</v>
      </c>
      <c r="I178" s="216"/>
      <c r="J178" s="217">
        <f>ROUND(I178*H178,2)</f>
        <v>0</v>
      </c>
      <c r="K178" s="218"/>
      <c r="L178" s="42"/>
      <c r="M178" s="219" t="s">
        <v>1</v>
      </c>
      <c r="N178" s="220" t="s">
        <v>38</v>
      </c>
      <c r="O178" s="89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3" t="s">
        <v>131</v>
      </c>
      <c r="AT178" s="223" t="s">
        <v>127</v>
      </c>
      <c r="AU178" s="223" t="s">
        <v>83</v>
      </c>
      <c r="AY178" s="15" t="s">
        <v>125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5" t="s">
        <v>78</v>
      </c>
      <c r="BK178" s="224">
        <f>ROUND(I178*H178,2)</f>
        <v>0</v>
      </c>
      <c r="BL178" s="15" t="s">
        <v>131</v>
      </c>
      <c r="BM178" s="223" t="s">
        <v>269</v>
      </c>
    </row>
    <row r="179" s="13" customFormat="1">
      <c r="A179" s="13"/>
      <c r="B179" s="225"/>
      <c r="C179" s="226"/>
      <c r="D179" s="227" t="s">
        <v>136</v>
      </c>
      <c r="E179" s="228" t="s">
        <v>1</v>
      </c>
      <c r="F179" s="229" t="s">
        <v>270</v>
      </c>
      <c r="G179" s="226"/>
      <c r="H179" s="230">
        <v>219.375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136</v>
      </c>
      <c r="AU179" s="236" t="s">
        <v>83</v>
      </c>
      <c r="AV179" s="13" t="s">
        <v>83</v>
      </c>
      <c r="AW179" s="13" t="s">
        <v>30</v>
      </c>
      <c r="AX179" s="13" t="s">
        <v>78</v>
      </c>
      <c r="AY179" s="236" t="s">
        <v>125</v>
      </c>
    </row>
    <row r="180" s="2" customFormat="1" ht="36.72453" customHeight="1">
      <c r="A180" s="36"/>
      <c r="B180" s="37"/>
      <c r="C180" s="211" t="s">
        <v>271</v>
      </c>
      <c r="D180" s="211" t="s">
        <v>127</v>
      </c>
      <c r="E180" s="212" t="s">
        <v>272</v>
      </c>
      <c r="F180" s="213" t="s">
        <v>273</v>
      </c>
      <c r="G180" s="214" t="s">
        <v>166</v>
      </c>
      <c r="H180" s="215">
        <v>24.375</v>
      </c>
      <c r="I180" s="216"/>
      <c r="J180" s="217">
        <f>ROUND(I180*H180,2)</f>
        <v>0</v>
      </c>
      <c r="K180" s="218"/>
      <c r="L180" s="42"/>
      <c r="M180" s="219" t="s">
        <v>1</v>
      </c>
      <c r="N180" s="220" t="s">
        <v>38</v>
      </c>
      <c r="O180" s="89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3" t="s">
        <v>131</v>
      </c>
      <c r="AT180" s="223" t="s">
        <v>127</v>
      </c>
      <c r="AU180" s="223" t="s">
        <v>83</v>
      </c>
      <c r="AY180" s="15" t="s">
        <v>125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5" t="s">
        <v>78</v>
      </c>
      <c r="BK180" s="224">
        <f>ROUND(I180*H180,2)</f>
        <v>0</v>
      </c>
      <c r="BL180" s="15" t="s">
        <v>131</v>
      </c>
      <c r="BM180" s="223" t="s">
        <v>274</v>
      </c>
    </row>
    <row r="181" s="13" customFormat="1">
      <c r="A181" s="13"/>
      <c r="B181" s="225"/>
      <c r="C181" s="226"/>
      <c r="D181" s="227" t="s">
        <v>136</v>
      </c>
      <c r="E181" s="228" t="s">
        <v>80</v>
      </c>
      <c r="F181" s="229" t="s">
        <v>82</v>
      </c>
      <c r="G181" s="226"/>
      <c r="H181" s="230">
        <v>24.375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136</v>
      </c>
      <c r="AU181" s="236" t="s">
        <v>83</v>
      </c>
      <c r="AV181" s="13" t="s">
        <v>83</v>
      </c>
      <c r="AW181" s="13" t="s">
        <v>30</v>
      </c>
      <c r="AX181" s="13" t="s">
        <v>78</v>
      </c>
      <c r="AY181" s="236" t="s">
        <v>125</v>
      </c>
    </row>
    <row r="182" s="2" customFormat="1" ht="42.79245" customHeight="1">
      <c r="A182" s="36"/>
      <c r="B182" s="37"/>
      <c r="C182" s="211" t="s">
        <v>275</v>
      </c>
      <c r="D182" s="211" t="s">
        <v>127</v>
      </c>
      <c r="E182" s="212" t="s">
        <v>276</v>
      </c>
      <c r="F182" s="213" t="s">
        <v>277</v>
      </c>
      <c r="G182" s="214" t="s">
        <v>166</v>
      </c>
      <c r="H182" s="215">
        <v>349.95499999999998</v>
      </c>
      <c r="I182" s="216"/>
      <c r="J182" s="217">
        <f>ROUND(I182*H182,2)</f>
        <v>0</v>
      </c>
      <c r="K182" s="218"/>
      <c r="L182" s="42"/>
      <c r="M182" s="219" t="s">
        <v>1</v>
      </c>
      <c r="N182" s="220" t="s">
        <v>38</v>
      </c>
      <c r="O182" s="89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3" t="s">
        <v>131</v>
      </c>
      <c r="AT182" s="223" t="s">
        <v>127</v>
      </c>
      <c r="AU182" s="223" t="s">
        <v>83</v>
      </c>
      <c r="AY182" s="15" t="s">
        <v>125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5" t="s">
        <v>78</v>
      </c>
      <c r="BK182" s="224">
        <f>ROUND(I182*H182,2)</f>
        <v>0</v>
      </c>
      <c r="BL182" s="15" t="s">
        <v>131</v>
      </c>
      <c r="BM182" s="223" t="s">
        <v>278</v>
      </c>
    </row>
    <row r="183" s="13" customFormat="1">
      <c r="A183" s="13"/>
      <c r="B183" s="225"/>
      <c r="C183" s="226"/>
      <c r="D183" s="227" t="s">
        <v>136</v>
      </c>
      <c r="E183" s="228" t="s">
        <v>84</v>
      </c>
      <c r="F183" s="229" t="s">
        <v>279</v>
      </c>
      <c r="G183" s="226"/>
      <c r="H183" s="230">
        <v>349.95499999999998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136</v>
      </c>
      <c r="AU183" s="236" t="s">
        <v>83</v>
      </c>
      <c r="AV183" s="13" t="s">
        <v>83</v>
      </c>
      <c r="AW183" s="13" t="s">
        <v>30</v>
      </c>
      <c r="AX183" s="13" t="s">
        <v>78</v>
      </c>
      <c r="AY183" s="236" t="s">
        <v>125</v>
      </c>
    </row>
    <row r="184" s="2" customFormat="1" ht="42.79245" customHeight="1">
      <c r="A184" s="36"/>
      <c r="B184" s="37"/>
      <c r="C184" s="211" t="s">
        <v>280</v>
      </c>
      <c r="D184" s="211" t="s">
        <v>127</v>
      </c>
      <c r="E184" s="212" t="s">
        <v>281</v>
      </c>
      <c r="F184" s="213" t="s">
        <v>282</v>
      </c>
      <c r="G184" s="214" t="s">
        <v>166</v>
      </c>
      <c r="H184" s="215">
        <v>126.5</v>
      </c>
      <c r="I184" s="216"/>
      <c r="J184" s="217">
        <f>ROUND(I184*H184,2)</f>
        <v>0</v>
      </c>
      <c r="K184" s="218"/>
      <c r="L184" s="42"/>
      <c r="M184" s="219" t="s">
        <v>1</v>
      </c>
      <c r="N184" s="220" t="s">
        <v>38</v>
      </c>
      <c r="O184" s="89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3" t="s">
        <v>131</v>
      </c>
      <c r="AT184" s="223" t="s">
        <v>127</v>
      </c>
      <c r="AU184" s="223" t="s">
        <v>83</v>
      </c>
      <c r="AY184" s="15" t="s">
        <v>125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5" t="s">
        <v>78</v>
      </c>
      <c r="BK184" s="224">
        <f>ROUND(I184*H184,2)</f>
        <v>0</v>
      </c>
      <c r="BL184" s="15" t="s">
        <v>131</v>
      </c>
      <c r="BM184" s="223" t="s">
        <v>283</v>
      </c>
    </row>
    <row r="185" s="13" customFormat="1">
      <c r="A185" s="13"/>
      <c r="B185" s="225"/>
      <c r="C185" s="226"/>
      <c r="D185" s="227" t="s">
        <v>136</v>
      </c>
      <c r="E185" s="228" t="s">
        <v>88</v>
      </c>
      <c r="F185" s="229" t="s">
        <v>90</v>
      </c>
      <c r="G185" s="226"/>
      <c r="H185" s="230">
        <v>126.5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136</v>
      </c>
      <c r="AU185" s="236" t="s">
        <v>83</v>
      </c>
      <c r="AV185" s="13" t="s">
        <v>83</v>
      </c>
      <c r="AW185" s="13" t="s">
        <v>30</v>
      </c>
      <c r="AX185" s="13" t="s">
        <v>78</v>
      </c>
      <c r="AY185" s="236" t="s">
        <v>125</v>
      </c>
    </row>
    <row r="186" s="12" customFormat="1" ht="22.8" customHeight="1">
      <c r="A186" s="12"/>
      <c r="B186" s="195"/>
      <c r="C186" s="196"/>
      <c r="D186" s="197" t="s">
        <v>72</v>
      </c>
      <c r="E186" s="209" t="s">
        <v>284</v>
      </c>
      <c r="F186" s="209" t="s">
        <v>285</v>
      </c>
      <c r="G186" s="196"/>
      <c r="H186" s="196"/>
      <c r="I186" s="199"/>
      <c r="J186" s="210">
        <f>BK186</f>
        <v>0</v>
      </c>
      <c r="K186" s="196"/>
      <c r="L186" s="201"/>
      <c r="M186" s="202"/>
      <c r="N186" s="203"/>
      <c r="O186" s="203"/>
      <c r="P186" s="204">
        <f>P187</f>
        <v>0</v>
      </c>
      <c r="Q186" s="203"/>
      <c r="R186" s="204">
        <f>R187</f>
        <v>0</v>
      </c>
      <c r="S186" s="203"/>
      <c r="T186" s="205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6" t="s">
        <v>78</v>
      </c>
      <c r="AT186" s="207" t="s">
        <v>72</v>
      </c>
      <c r="AU186" s="207" t="s">
        <v>78</v>
      </c>
      <c r="AY186" s="206" t="s">
        <v>125</v>
      </c>
      <c r="BK186" s="208">
        <f>BK187</f>
        <v>0</v>
      </c>
    </row>
    <row r="187" s="2" customFormat="1" ht="31.92453" customHeight="1">
      <c r="A187" s="36"/>
      <c r="B187" s="37"/>
      <c r="C187" s="211" t="s">
        <v>286</v>
      </c>
      <c r="D187" s="211" t="s">
        <v>127</v>
      </c>
      <c r="E187" s="212" t="s">
        <v>287</v>
      </c>
      <c r="F187" s="213" t="s">
        <v>288</v>
      </c>
      <c r="G187" s="214" t="s">
        <v>166</v>
      </c>
      <c r="H187" s="215">
        <v>8.0210000000000008</v>
      </c>
      <c r="I187" s="216"/>
      <c r="J187" s="217">
        <f>ROUND(I187*H187,2)</f>
        <v>0</v>
      </c>
      <c r="K187" s="218"/>
      <c r="L187" s="42"/>
      <c r="M187" s="219" t="s">
        <v>1</v>
      </c>
      <c r="N187" s="220" t="s">
        <v>38</v>
      </c>
      <c r="O187" s="89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3" t="s">
        <v>131</v>
      </c>
      <c r="AT187" s="223" t="s">
        <v>127</v>
      </c>
      <c r="AU187" s="223" t="s">
        <v>83</v>
      </c>
      <c r="AY187" s="15" t="s">
        <v>125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5" t="s">
        <v>78</v>
      </c>
      <c r="BK187" s="224">
        <f>ROUND(I187*H187,2)</f>
        <v>0</v>
      </c>
      <c r="BL187" s="15" t="s">
        <v>131</v>
      </c>
      <c r="BM187" s="223" t="s">
        <v>289</v>
      </c>
    </row>
    <row r="188" s="12" customFormat="1" ht="25.92" customHeight="1">
      <c r="A188" s="12"/>
      <c r="B188" s="195"/>
      <c r="C188" s="196"/>
      <c r="D188" s="197" t="s">
        <v>72</v>
      </c>
      <c r="E188" s="198" t="s">
        <v>290</v>
      </c>
      <c r="F188" s="198" t="s">
        <v>291</v>
      </c>
      <c r="G188" s="196"/>
      <c r="H188" s="196"/>
      <c r="I188" s="199"/>
      <c r="J188" s="200">
        <f>BK188</f>
        <v>0</v>
      </c>
      <c r="K188" s="196"/>
      <c r="L188" s="201"/>
      <c r="M188" s="202"/>
      <c r="N188" s="203"/>
      <c r="O188" s="203"/>
      <c r="P188" s="204">
        <f>P189+P191+P194+P196+P199</f>
        <v>0</v>
      </c>
      <c r="Q188" s="203"/>
      <c r="R188" s="204">
        <f>R189+R191+R194+R196+R199</f>
        <v>0</v>
      </c>
      <c r="S188" s="203"/>
      <c r="T188" s="205">
        <f>T189+T191+T194+T196+T199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6" t="s">
        <v>147</v>
      </c>
      <c r="AT188" s="207" t="s">
        <v>72</v>
      </c>
      <c r="AU188" s="207" t="s">
        <v>73</v>
      </c>
      <c r="AY188" s="206" t="s">
        <v>125</v>
      </c>
      <c r="BK188" s="208">
        <f>BK189+BK191+BK194+BK196+BK199</f>
        <v>0</v>
      </c>
    </row>
    <row r="189" s="12" customFormat="1" ht="22.8" customHeight="1">
      <c r="A189" s="12"/>
      <c r="B189" s="195"/>
      <c r="C189" s="196"/>
      <c r="D189" s="197" t="s">
        <v>72</v>
      </c>
      <c r="E189" s="209" t="s">
        <v>292</v>
      </c>
      <c r="F189" s="209" t="s">
        <v>293</v>
      </c>
      <c r="G189" s="196"/>
      <c r="H189" s="196"/>
      <c r="I189" s="199"/>
      <c r="J189" s="210">
        <f>BK189</f>
        <v>0</v>
      </c>
      <c r="K189" s="196"/>
      <c r="L189" s="201"/>
      <c r="M189" s="202"/>
      <c r="N189" s="203"/>
      <c r="O189" s="203"/>
      <c r="P189" s="204">
        <f>P190</f>
        <v>0</v>
      </c>
      <c r="Q189" s="203"/>
      <c r="R189" s="204">
        <f>R190</f>
        <v>0</v>
      </c>
      <c r="S189" s="203"/>
      <c r="T189" s="205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6" t="s">
        <v>147</v>
      </c>
      <c r="AT189" s="207" t="s">
        <v>72</v>
      </c>
      <c r="AU189" s="207" t="s">
        <v>78</v>
      </c>
      <c r="AY189" s="206" t="s">
        <v>125</v>
      </c>
      <c r="BK189" s="208">
        <f>BK190</f>
        <v>0</v>
      </c>
    </row>
    <row r="190" s="2" customFormat="1" ht="16.30189" customHeight="1">
      <c r="A190" s="36"/>
      <c r="B190" s="37"/>
      <c r="C190" s="211" t="s">
        <v>294</v>
      </c>
      <c r="D190" s="211" t="s">
        <v>127</v>
      </c>
      <c r="E190" s="212" t="s">
        <v>295</v>
      </c>
      <c r="F190" s="213" t="s">
        <v>296</v>
      </c>
      <c r="G190" s="214" t="s">
        <v>210</v>
      </c>
      <c r="H190" s="215">
        <v>1</v>
      </c>
      <c r="I190" s="216"/>
      <c r="J190" s="217">
        <f>ROUND(I190*H190,2)</f>
        <v>0</v>
      </c>
      <c r="K190" s="218"/>
      <c r="L190" s="42"/>
      <c r="M190" s="219" t="s">
        <v>1</v>
      </c>
      <c r="N190" s="220" t="s">
        <v>38</v>
      </c>
      <c r="O190" s="89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3" t="s">
        <v>297</v>
      </c>
      <c r="AT190" s="223" t="s">
        <v>127</v>
      </c>
      <c r="AU190" s="223" t="s">
        <v>83</v>
      </c>
      <c r="AY190" s="15" t="s">
        <v>125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5" t="s">
        <v>78</v>
      </c>
      <c r="BK190" s="224">
        <f>ROUND(I190*H190,2)</f>
        <v>0</v>
      </c>
      <c r="BL190" s="15" t="s">
        <v>297</v>
      </c>
      <c r="BM190" s="223" t="s">
        <v>298</v>
      </c>
    </row>
    <row r="191" s="12" customFormat="1" ht="22.8" customHeight="1">
      <c r="A191" s="12"/>
      <c r="B191" s="195"/>
      <c r="C191" s="196"/>
      <c r="D191" s="197" t="s">
        <v>72</v>
      </c>
      <c r="E191" s="209" t="s">
        <v>299</v>
      </c>
      <c r="F191" s="209" t="s">
        <v>300</v>
      </c>
      <c r="G191" s="196"/>
      <c r="H191" s="196"/>
      <c r="I191" s="199"/>
      <c r="J191" s="210">
        <f>BK191</f>
        <v>0</v>
      </c>
      <c r="K191" s="196"/>
      <c r="L191" s="201"/>
      <c r="M191" s="202"/>
      <c r="N191" s="203"/>
      <c r="O191" s="203"/>
      <c r="P191" s="204">
        <f>SUM(P192:P193)</f>
        <v>0</v>
      </c>
      <c r="Q191" s="203"/>
      <c r="R191" s="204">
        <f>SUM(R192:R193)</f>
        <v>0</v>
      </c>
      <c r="S191" s="203"/>
      <c r="T191" s="205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6" t="s">
        <v>147</v>
      </c>
      <c r="AT191" s="207" t="s">
        <v>72</v>
      </c>
      <c r="AU191" s="207" t="s">
        <v>78</v>
      </c>
      <c r="AY191" s="206" t="s">
        <v>125</v>
      </c>
      <c r="BK191" s="208">
        <f>SUM(BK192:BK193)</f>
        <v>0</v>
      </c>
    </row>
    <row r="192" s="2" customFormat="1" ht="16.30189" customHeight="1">
      <c r="A192" s="36"/>
      <c r="B192" s="37"/>
      <c r="C192" s="211" t="s">
        <v>301</v>
      </c>
      <c r="D192" s="211" t="s">
        <v>127</v>
      </c>
      <c r="E192" s="212" t="s">
        <v>302</v>
      </c>
      <c r="F192" s="213" t="s">
        <v>300</v>
      </c>
      <c r="G192" s="214" t="s">
        <v>210</v>
      </c>
      <c r="H192" s="215">
        <v>1</v>
      </c>
      <c r="I192" s="216"/>
      <c r="J192" s="217">
        <f>ROUND(I192*H192,2)</f>
        <v>0</v>
      </c>
      <c r="K192" s="218"/>
      <c r="L192" s="42"/>
      <c r="M192" s="219" t="s">
        <v>1</v>
      </c>
      <c r="N192" s="220" t="s">
        <v>38</v>
      </c>
      <c r="O192" s="89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3" t="s">
        <v>297</v>
      </c>
      <c r="AT192" s="223" t="s">
        <v>127</v>
      </c>
      <c r="AU192" s="223" t="s">
        <v>83</v>
      </c>
      <c r="AY192" s="15" t="s">
        <v>125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5" t="s">
        <v>78</v>
      </c>
      <c r="BK192" s="224">
        <f>ROUND(I192*H192,2)</f>
        <v>0</v>
      </c>
      <c r="BL192" s="15" t="s">
        <v>297</v>
      </c>
      <c r="BM192" s="223" t="s">
        <v>303</v>
      </c>
    </row>
    <row r="193" s="2" customFormat="1" ht="23.4566" customHeight="1">
      <c r="A193" s="36"/>
      <c r="B193" s="37"/>
      <c r="C193" s="211" t="s">
        <v>304</v>
      </c>
      <c r="D193" s="211" t="s">
        <v>127</v>
      </c>
      <c r="E193" s="212" t="s">
        <v>305</v>
      </c>
      <c r="F193" s="213" t="s">
        <v>306</v>
      </c>
      <c r="G193" s="214" t="s">
        <v>210</v>
      </c>
      <c r="H193" s="215">
        <v>1</v>
      </c>
      <c r="I193" s="216"/>
      <c r="J193" s="217">
        <f>ROUND(I193*H193,2)</f>
        <v>0</v>
      </c>
      <c r="K193" s="218"/>
      <c r="L193" s="42"/>
      <c r="M193" s="219" t="s">
        <v>1</v>
      </c>
      <c r="N193" s="220" t="s">
        <v>38</v>
      </c>
      <c r="O193" s="89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3" t="s">
        <v>297</v>
      </c>
      <c r="AT193" s="223" t="s">
        <v>127</v>
      </c>
      <c r="AU193" s="223" t="s">
        <v>83</v>
      </c>
      <c r="AY193" s="15" t="s">
        <v>125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5" t="s">
        <v>78</v>
      </c>
      <c r="BK193" s="224">
        <f>ROUND(I193*H193,2)</f>
        <v>0</v>
      </c>
      <c r="BL193" s="15" t="s">
        <v>297</v>
      </c>
      <c r="BM193" s="223" t="s">
        <v>307</v>
      </c>
    </row>
    <row r="194" s="12" customFormat="1" ht="22.8" customHeight="1">
      <c r="A194" s="12"/>
      <c r="B194" s="195"/>
      <c r="C194" s="196"/>
      <c r="D194" s="197" t="s">
        <v>72</v>
      </c>
      <c r="E194" s="209" t="s">
        <v>308</v>
      </c>
      <c r="F194" s="209" t="s">
        <v>309</v>
      </c>
      <c r="G194" s="196"/>
      <c r="H194" s="196"/>
      <c r="I194" s="199"/>
      <c r="J194" s="210">
        <f>BK194</f>
        <v>0</v>
      </c>
      <c r="K194" s="196"/>
      <c r="L194" s="201"/>
      <c r="M194" s="202"/>
      <c r="N194" s="203"/>
      <c r="O194" s="203"/>
      <c r="P194" s="204">
        <f>P195</f>
        <v>0</v>
      </c>
      <c r="Q194" s="203"/>
      <c r="R194" s="204">
        <f>R195</f>
        <v>0</v>
      </c>
      <c r="S194" s="203"/>
      <c r="T194" s="205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6" t="s">
        <v>147</v>
      </c>
      <c r="AT194" s="207" t="s">
        <v>72</v>
      </c>
      <c r="AU194" s="207" t="s">
        <v>78</v>
      </c>
      <c r="AY194" s="206" t="s">
        <v>125</v>
      </c>
      <c r="BK194" s="208">
        <f>BK195</f>
        <v>0</v>
      </c>
    </row>
    <row r="195" s="2" customFormat="1" ht="21.0566" customHeight="1">
      <c r="A195" s="36"/>
      <c r="B195" s="37"/>
      <c r="C195" s="211" t="s">
        <v>310</v>
      </c>
      <c r="D195" s="211" t="s">
        <v>127</v>
      </c>
      <c r="E195" s="212" t="s">
        <v>311</v>
      </c>
      <c r="F195" s="213" t="s">
        <v>312</v>
      </c>
      <c r="G195" s="214" t="s">
        <v>210</v>
      </c>
      <c r="H195" s="215">
        <v>1</v>
      </c>
      <c r="I195" s="216"/>
      <c r="J195" s="217">
        <f>ROUND(I195*H195,2)</f>
        <v>0</v>
      </c>
      <c r="K195" s="218"/>
      <c r="L195" s="42"/>
      <c r="M195" s="219" t="s">
        <v>1</v>
      </c>
      <c r="N195" s="220" t="s">
        <v>38</v>
      </c>
      <c r="O195" s="89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3" t="s">
        <v>297</v>
      </c>
      <c r="AT195" s="223" t="s">
        <v>127</v>
      </c>
      <c r="AU195" s="223" t="s">
        <v>83</v>
      </c>
      <c r="AY195" s="15" t="s">
        <v>125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5" t="s">
        <v>78</v>
      </c>
      <c r="BK195" s="224">
        <f>ROUND(I195*H195,2)</f>
        <v>0</v>
      </c>
      <c r="BL195" s="15" t="s">
        <v>297</v>
      </c>
      <c r="BM195" s="223" t="s">
        <v>313</v>
      </c>
    </row>
    <row r="196" s="12" customFormat="1" ht="22.8" customHeight="1">
      <c r="A196" s="12"/>
      <c r="B196" s="195"/>
      <c r="C196" s="196"/>
      <c r="D196" s="197" t="s">
        <v>72</v>
      </c>
      <c r="E196" s="209" t="s">
        <v>314</v>
      </c>
      <c r="F196" s="209" t="s">
        <v>315</v>
      </c>
      <c r="G196" s="196"/>
      <c r="H196" s="196"/>
      <c r="I196" s="199"/>
      <c r="J196" s="210">
        <f>BK196</f>
        <v>0</v>
      </c>
      <c r="K196" s="196"/>
      <c r="L196" s="201"/>
      <c r="M196" s="202"/>
      <c r="N196" s="203"/>
      <c r="O196" s="203"/>
      <c r="P196" s="204">
        <f>SUM(P197:P198)</f>
        <v>0</v>
      </c>
      <c r="Q196" s="203"/>
      <c r="R196" s="204">
        <f>SUM(R197:R198)</f>
        <v>0</v>
      </c>
      <c r="S196" s="203"/>
      <c r="T196" s="205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6" t="s">
        <v>147</v>
      </c>
      <c r="AT196" s="207" t="s">
        <v>72</v>
      </c>
      <c r="AU196" s="207" t="s">
        <v>78</v>
      </c>
      <c r="AY196" s="206" t="s">
        <v>125</v>
      </c>
      <c r="BK196" s="208">
        <f>SUM(BK197:BK198)</f>
        <v>0</v>
      </c>
    </row>
    <row r="197" s="2" customFormat="1" ht="16.30189" customHeight="1">
      <c r="A197" s="36"/>
      <c r="B197" s="37"/>
      <c r="C197" s="211" t="s">
        <v>316</v>
      </c>
      <c r="D197" s="211" t="s">
        <v>127</v>
      </c>
      <c r="E197" s="212" t="s">
        <v>317</v>
      </c>
      <c r="F197" s="213" t="s">
        <v>318</v>
      </c>
      <c r="G197" s="214" t="s">
        <v>210</v>
      </c>
      <c r="H197" s="215">
        <v>1</v>
      </c>
      <c r="I197" s="216"/>
      <c r="J197" s="217">
        <f>ROUND(I197*H197,2)</f>
        <v>0</v>
      </c>
      <c r="K197" s="218"/>
      <c r="L197" s="42"/>
      <c r="M197" s="219" t="s">
        <v>1</v>
      </c>
      <c r="N197" s="220" t="s">
        <v>38</v>
      </c>
      <c r="O197" s="89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3" t="s">
        <v>297</v>
      </c>
      <c r="AT197" s="223" t="s">
        <v>127</v>
      </c>
      <c r="AU197" s="223" t="s">
        <v>83</v>
      </c>
      <c r="AY197" s="15" t="s">
        <v>125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5" t="s">
        <v>78</v>
      </c>
      <c r="BK197" s="224">
        <f>ROUND(I197*H197,2)</f>
        <v>0</v>
      </c>
      <c r="BL197" s="15" t="s">
        <v>297</v>
      </c>
      <c r="BM197" s="223" t="s">
        <v>319</v>
      </c>
    </row>
    <row r="198" s="2" customFormat="1" ht="21.0566" customHeight="1">
      <c r="A198" s="36"/>
      <c r="B198" s="37"/>
      <c r="C198" s="211" t="s">
        <v>320</v>
      </c>
      <c r="D198" s="211" t="s">
        <v>127</v>
      </c>
      <c r="E198" s="212" t="s">
        <v>321</v>
      </c>
      <c r="F198" s="213" t="s">
        <v>322</v>
      </c>
      <c r="G198" s="214" t="s">
        <v>323</v>
      </c>
      <c r="H198" s="215">
        <v>60</v>
      </c>
      <c r="I198" s="216"/>
      <c r="J198" s="217">
        <f>ROUND(I198*H198,2)</f>
        <v>0</v>
      </c>
      <c r="K198" s="218"/>
      <c r="L198" s="42"/>
      <c r="M198" s="219" t="s">
        <v>1</v>
      </c>
      <c r="N198" s="220" t="s">
        <v>38</v>
      </c>
      <c r="O198" s="89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3" t="s">
        <v>297</v>
      </c>
      <c r="AT198" s="223" t="s">
        <v>127</v>
      </c>
      <c r="AU198" s="223" t="s">
        <v>83</v>
      </c>
      <c r="AY198" s="15" t="s">
        <v>125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5" t="s">
        <v>78</v>
      </c>
      <c r="BK198" s="224">
        <f>ROUND(I198*H198,2)</f>
        <v>0</v>
      </c>
      <c r="BL198" s="15" t="s">
        <v>297</v>
      </c>
      <c r="BM198" s="223" t="s">
        <v>324</v>
      </c>
    </row>
    <row r="199" s="12" customFormat="1" ht="22.8" customHeight="1">
      <c r="A199" s="12"/>
      <c r="B199" s="195"/>
      <c r="C199" s="196"/>
      <c r="D199" s="197" t="s">
        <v>72</v>
      </c>
      <c r="E199" s="209" t="s">
        <v>325</v>
      </c>
      <c r="F199" s="209" t="s">
        <v>326</v>
      </c>
      <c r="G199" s="196"/>
      <c r="H199" s="196"/>
      <c r="I199" s="199"/>
      <c r="J199" s="210">
        <f>BK199</f>
        <v>0</v>
      </c>
      <c r="K199" s="196"/>
      <c r="L199" s="201"/>
      <c r="M199" s="202"/>
      <c r="N199" s="203"/>
      <c r="O199" s="203"/>
      <c r="P199" s="204">
        <f>SUM(P200:P201)</f>
        <v>0</v>
      </c>
      <c r="Q199" s="203"/>
      <c r="R199" s="204">
        <f>SUM(R200:R201)</f>
        <v>0</v>
      </c>
      <c r="S199" s="203"/>
      <c r="T199" s="205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6" t="s">
        <v>147</v>
      </c>
      <c r="AT199" s="207" t="s">
        <v>72</v>
      </c>
      <c r="AU199" s="207" t="s">
        <v>78</v>
      </c>
      <c r="AY199" s="206" t="s">
        <v>125</v>
      </c>
      <c r="BK199" s="208">
        <f>SUM(BK200:BK201)</f>
        <v>0</v>
      </c>
    </row>
    <row r="200" s="2" customFormat="1" ht="23.4566" customHeight="1">
      <c r="A200" s="36"/>
      <c r="B200" s="37"/>
      <c r="C200" s="211" t="s">
        <v>327</v>
      </c>
      <c r="D200" s="211" t="s">
        <v>127</v>
      </c>
      <c r="E200" s="212" t="s">
        <v>328</v>
      </c>
      <c r="F200" s="213" t="s">
        <v>329</v>
      </c>
      <c r="G200" s="214" t="s">
        <v>210</v>
      </c>
      <c r="H200" s="215">
        <v>1</v>
      </c>
      <c r="I200" s="216"/>
      <c r="J200" s="217">
        <f>ROUND(I200*H200,2)</f>
        <v>0</v>
      </c>
      <c r="K200" s="218"/>
      <c r="L200" s="42"/>
      <c r="M200" s="219" t="s">
        <v>1</v>
      </c>
      <c r="N200" s="220" t="s">
        <v>38</v>
      </c>
      <c r="O200" s="89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3" t="s">
        <v>297</v>
      </c>
      <c r="AT200" s="223" t="s">
        <v>127</v>
      </c>
      <c r="AU200" s="223" t="s">
        <v>83</v>
      </c>
      <c r="AY200" s="15" t="s">
        <v>125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5" t="s">
        <v>78</v>
      </c>
      <c r="BK200" s="224">
        <f>ROUND(I200*H200,2)</f>
        <v>0</v>
      </c>
      <c r="BL200" s="15" t="s">
        <v>297</v>
      </c>
      <c r="BM200" s="223" t="s">
        <v>330</v>
      </c>
    </row>
    <row r="201" s="2" customFormat="1" ht="16.30189" customHeight="1">
      <c r="A201" s="36"/>
      <c r="B201" s="37"/>
      <c r="C201" s="211" t="s">
        <v>331</v>
      </c>
      <c r="D201" s="211" t="s">
        <v>127</v>
      </c>
      <c r="E201" s="212" t="s">
        <v>332</v>
      </c>
      <c r="F201" s="213" t="s">
        <v>333</v>
      </c>
      <c r="G201" s="214" t="s">
        <v>210</v>
      </c>
      <c r="H201" s="215">
        <v>1</v>
      </c>
      <c r="I201" s="216"/>
      <c r="J201" s="217">
        <f>ROUND(I201*H201,2)</f>
        <v>0</v>
      </c>
      <c r="K201" s="218"/>
      <c r="L201" s="42"/>
      <c r="M201" s="248" t="s">
        <v>1</v>
      </c>
      <c r="N201" s="249" t="s">
        <v>38</v>
      </c>
      <c r="O201" s="250"/>
      <c r="P201" s="251">
        <f>O201*H201</f>
        <v>0</v>
      </c>
      <c r="Q201" s="251">
        <v>0</v>
      </c>
      <c r="R201" s="251">
        <f>Q201*H201</f>
        <v>0</v>
      </c>
      <c r="S201" s="251">
        <v>0</v>
      </c>
      <c r="T201" s="252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3" t="s">
        <v>297</v>
      </c>
      <c r="AT201" s="223" t="s">
        <v>127</v>
      </c>
      <c r="AU201" s="223" t="s">
        <v>83</v>
      </c>
      <c r="AY201" s="15" t="s">
        <v>125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5" t="s">
        <v>78</v>
      </c>
      <c r="BK201" s="224">
        <f>ROUND(I201*H201,2)</f>
        <v>0</v>
      </c>
      <c r="BL201" s="15" t="s">
        <v>297</v>
      </c>
      <c r="BM201" s="223" t="s">
        <v>334</v>
      </c>
    </row>
    <row r="202" s="2" customFormat="1" ht="6.96" customHeight="1">
      <c r="A202" s="36"/>
      <c r="B202" s="64"/>
      <c r="C202" s="65"/>
      <c r="D202" s="65"/>
      <c r="E202" s="65"/>
      <c r="F202" s="65"/>
      <c r="G202" s="65"/>
      <c r="H202" s="65"/>
      <c r="I202" s="65"/>
      <c r="J202" s="65"/>
      <c r="K202" s="65"/>
      <c r="L202" s="42"/>
      <c r="M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</row>
  </sheetData>
  <sheetProtection sheet="1" autoFilter="0" formatColumns="0" formatRows="0" objects="1" scenarios="1" spinCount="100000" saltValue="ZdxHXzF70NGqzYEmxkwOGfKbLNauHG+N8o6QfJ/vRfT4Gk+9gpTMzUyRiJxxYUHD0NlRVbFQByupLKdxEjJ1+w==" hashValue="wz3/cxE9EfhPO9+hrHS4Yi/3lkWmyAksybjIhEJ2iPlOtG9AXWYlsmEaSpyjMy0BNTtniAyojgu3FhnE5uRt1Q==" algorithmName="SHA-512" password="CC35"/>
  <autoFilter ref="C125:K201"/>
  <mergeCells count="6">
    <mergeCell ref="E7:H7"/>
    <mergeCell ref="E16:H16"/>
    <mergeCell ref="E25:H25"/>
    <mergeCell ref="E85:H85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574219" style="1" customWidth="1"/>
    <col min="3" max="3" width="23.58203" style="1" customWidth="1"/>
    <col min="4" max="4" width="71.72266" style="1" customWidth="1"/>
    <col min="5" max="5" width="12.58203" style="1" customWidth="1"/>
    <col min="6" max="6" width="19.01172" style="1" customWidth="1"/>
    <col min="7" max="7" width="1.574219" style="1" customWidth="1"/>
    <col min="8" max="8" width="7.86328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18"/>
    </row>
    <row r="4" s="1" customFormat="1" ht="24.96" customHeight="1">
      <c r="B4" s="18"/>
      <c r="C4" s="132" t="s">
        <v>335</v>
      </c>
      <c r="H4" s="18"/>
    </row>
    <row r="5" s="1" customFormat="1" ht="12" customHeight="1">
      <c r="B5" s="18"/>
      <c r="C5" s="253" t="s">
        <v>13</v>
      </c>
      <c r="D5" s="140" t="s">
        <v>14</v>
      </c>
      <c r="E5" s="1"/>
      <c r="F5" s="1"/>
      <c r="H5" s="18"/>
    </row>
    <row r="6" s="1" customFormat="1" ht="36.96" customHeight="1">
      <c r="B6" s="18"/>
      <c r="C6" s="254" t="s">
        <v>16</v>
      </c>
      <c r="D6" s="255" t="s">
        <v>17</v>
      </c>
      <c r="E6" s="1"/>
      <c r="F6" s="1"/>
      <c r="H6" s="18"/>
    </row>
    <row r="7" s="1" customFormat="1" ht="16.30189" customHeight="1">
      <c r="B7" s="18"/>
      <c r="C7" s="134" t="s">
        <v>22</v>
      </c>
      <c r="D7" s="137" t="str">
        <f>'Rekapitulace stavby'!AN8</f>
        <v>15. 5. 2025</v>
      </c>
      <c r="H7" s="18"/>
    </row>
    <row r="8" s="2" customFormat="1" ht="10.8" customHeight="1">
      <c r="A8" s="36"/>
      <c r="B8" s="42"/>
      <c r="C8" s="36"/>
      <c r="D8" s="36"/>
      <c r="E8" s="36"/>
      <c r="F8" s="36"/>
      <c r="G8" s="36"/>
      <c r="H8" s="42"/>
    </row>
    <row r="9" s="11" customFormat="1" ht="29.28" customHeight="1">
      <c r="A9" s="183"/>
      <c r="B9" s="256"/>
      <c r="C9" s="257" t="s">
        <v>54</v>
      </c>
      <c r="D9" s="258" t="s">
        <v>55</v>
      </c>
      <c r="E9" s="258" t="s">
        <v>112</v>
      </c>
      <c r="F9" s="259" t="s">
        <v>336</v>
      </c>
      <c r="G9" s="183"/>
      <c r="H9" s="256"/>
    </row>
    <row r="10" s="2" customFormat="1" ht="26.4" customHeight="1">
      <c r="A10" s="36"/>
      <c r="B10" s="42"/>
      <c r="C10" s="260" t="s">
        <v>14</v>
      </c>
      <c r="D10" s="260" t="s">
        <v>17</v>
      </c>
      <c r="E10" s="36"/>
      <c r="F10" s="36"/>
      <c r="G10" s="36"/>
      <c r="H10" s="42"/>
    </row>
    <row r="11" s="2" customFormat="1" ht="16.8" customHeight="1">
      <c r="A11" s="36"/>
      <c r="B11" s="42"/>
      <c r="C11" s="261" t="s">
        <v>88</v>
      </c>
      <c r="D11" s="262" t="s">
        <v>89</v>
      </c>
      <c r="E11" s="263" t="s">
        <v>1</v>
      </c>
      <c r="F11" s="264">
        <v>126.5</v>
      </c>
      <c r="G11" s="36"/>
      <c r="H11" s="42"/>
    </row>
    <row r="12" s="2" customFormat="1" ht="16.8" customHeight="1">
      <c r="A12" s="36"/>
      <c r="B12" s="42"/>
      <c r="C12" s="265" t="s">
        <v>88</v>
      </c>
      <c r="D12" s="265" t="s">
        <v>90</v>
      </c>
      <c r="E12" s="15" t="s">
        <v>1</v>
      </c>
      <c r="F12" s="266">
        <v>126.5</v>
      </c>
      <c r="G12" s="36"/>
      <c r="H12" s="42"/>
    </row>
    <row r="13" s="2" customFormat="1" ht="16.8" customHeight="1">
      <c r="A13" s="36"/>
      <c r="B13" s="42"/>
      <c r="C13" s="267" t="s">
        <v>337</v>
      </c>
      <c r="D13" s="36"/>
      <c r="E13" s="36"/>
      <c r="F13" s="36"/>
      <c r="G13" s="36"/>
      <c r="H13" s="42"/>
    </row>
    <row r="14" s="2" customFormat="1">
      <c r="A14" s="36"/>
      <c r="B14" s="42"/>
      <c r="C14" s="265" t="s">
        <v>281</v>
      </c>
      <c r="D14" s="265" t="s">
        <v>282</v>
      </c>
      <c r="E14" s="15" t="s">
        <v>166</v>
      </c>
      <c r="F14" s="266">
        <v>126.5</v>
      </c>
      <c r="G14" s="36"/>
      <c r="H14" s="42"/>
    </row>
    <row r="15" s="2" customFormat="1" ht="16.8" customHeight="1">
      <c r="A15" s="36"/>
      <c r="B15" s="42"/>
      <c r="C15" s="265" t="s">
        <v>253</v>
      </c>
      <c r="D15" s="265" t="s">
        <v>254</v>
      </c>
      <c r="E15" s="15" t="s">
        <v>166</v>
      </c>
      <c r="F15" s="266">
        <v>476.45499999999998</v>
      </c>
      <c r="G15" s="36"/>
      <c r="H15" s="42"/>
    </row>
    <row r="16" s="2" customFormat="1" ht="16.8" customHeight="1">
      <c r="A16" s="36"/>
      <c r="B16" s="42"/>
      <c r="C16" s="265" t="s">
        <v>258</v>
      </c>
      <c r="D16" s="265" t="s">
        <v>259</v>
      </c>
      <c r="E16" s="15" t="s">
        <v>166</v>
      </c>
      <c r="F16" s="266">
        <v>4288.0950000000003</v>
      </c>
      <c r="G16" s="36"/>
      <c r="H16" s="42"/>
    </row>
    <row r="17" s="2" customFormat="1" ht="16.8" customHeight="1">
      <c r="A17" s="36"/>
      <c r="B17" s="42"/>
      <c r="C17" s="261" t="s">
        <v>80</v>
      </c>
      <c r="D17" s="262" t="s">
        <v>81</v>
      </c>
      <c r="E17" s="263" t="s">
        <v>1</v>
      </c>
      <c r="F17" s="264">
        <v>24.375</v>
      </c>
      <c r="G17" s="36"/>
      <c r="H17" s="42"/>
    </row>
    <row r="18" s="2" customFormat="1" ht="16.8" customHeight="1">
      <c r="A18" s="36"/>
      <c r="B18" s="42"/>
      <c r="C18" s="265" t="s">
        <v>80</v>
      </c>
      <c r="D18" s="265" t="s">
        <v>82</v>
      </c>
      <c r="E18" s="15" t="s">
        <v>1</v>
      </c>
      <c r="F18" s="266">
        <v>24.375</v>
      </c>
      <c r="G18" s="36"/>
      <c r="H18" s="42"/>
    </row>
    <row r="19" s="2" customFormat="1" ht="16.8" customHeight="1">
      <c r="A19" s="36"/>
      <c r="B19" s="42"/>
      <c r="C19" s="267" t="s">
        <v>337</v>
      </c>
      <c r="D19" s="36"/>
      <c r="E19" s="36"/>
      <c r="F19" s="36"/>
      <c r="G19" s="36"/>
      <c r="H19" s="42"/>
    </row>
    <row r="20" s="2" customFormat="1">
      <c r="A20" s="36"/>
      <c r="B20" s="42"/>
      <c r="C20" s="265" t="s">
        <v>272</v>
      </c>
      <c r="D20" s="265" t="s">
        <v>273</v>
      </c>
      <c r="E20" s="15" t="s">
        <v>166</v>
      </c>
      <c r="F20" s="266">
        <v>24.375</v>
      </c>
      <c r="G20" s="36"/>
      <c r="H20" s="42"/>
    </row>
    <row r="21" s="2" customFormat="1" ht="16.8" customHeight="1">
      <c r="A21" s="36"/>
      <c r="B21" s="42"/>
      <c r="C21" s="265" t="s">
        <v>263</v>
      </c>
      <c r="D21" s="265" t="s">
        <v>264</v>
      </c>
      <c r="E21" s="15" t="s">
        <v>166</v>
      </c>
      <c r="F21" s="266">
        <v>24.375</v>
      </c>
      <c r="G21" s="36"/>
      <c r="H21" s="42"/>
    </row>
    <row r="22" s="2" customFormat="1" ht="16.8" customHeight="1">
      <c r="A22" s="36"/>
      <c r="B22" s="42"/>
      <c r="C22" s="265" t="s">
        <v>267</v>
      </c>
      <c r="D22" s="265" t="s">
        <v>268</v>
      </c>
      <c r="E22" s="15" t="s">
        <v>166</v>
      </c>
      <c r="F22" s="266">
        <v>219.375</v>
      </c>
      <c r="G22" s="36"/>
      <c r="H22" s="42"/>
    </row>
    <row r="23" s="2" customFormat="1" ht="16.8" customHeight="1">
      <c r="A23" s="36"/>
      <c r="B23" s="42"/>
      <c r="C23" s="261" t="s">
        <v>84</v>
      </c>
      <c r="D23" s="262" t="s">
        <v>85</v>
      </c>
      <c r="E23" s="263" t="s">
        <v>1</v>
      </c>
      <c r="F23" s="264">
        <v>349.95499999999998</v>
      </c>
      <c r="G23" s="36"/>
      <c r="H23" s="42"/>
    </row>
    <row r="24" s="2" customFormat="1" ht="16.8" customHeight="1">
      <c r="A24" s="36"/>
      <c r="B24" s="42"/>
      <c r="C24" s="265" t="s">
        <v>84</v>
      </c>
      <c r="D24" s="265" t="s">
        <v>279</v>
      </c>
      <c r="E24" s="15" t="s">
        <v>1</v>
      </c>
      <c r="F24" s="266">
        <v>349.95499999999998</v>
      </c>
      <c r="G24" s="36"/>
      <c r="H24" s="42"/>
    </row>
    <row r="25" s="2" customFormat="1" ht="16.8" customHeight="1">
      <c r="A25" s="36"/>
      <c r="B25" s="42"/>
      <c r="C25" s="267" t="s">
        <v>337</v>
      </c>
      <c r="D25" s="36"/>
      <c r="E25" s="36"/>
      <c r="F25" s="36"/>
      <c r="G25" s="36"/>
      <c r="H25" s="42"/>
    </row>
    <row r="26" s="2" customFormat="1">
      <c r="A26" s="36"/>
      <c r="B26" s="42"/>
      <c r="C26" s="265" t="s">
        <v>276</v>
      </c>
      <c r="D26" s="265" t="s">
        <v>277</v>
      </c>
      <c r="E26" s="15" t="s">
        <v>166</v>
      </c>
      <c r="F26" s="266">
        <v>349.95499999999998</v>
      </c>
      <c r="G26" s="36"/>
      <c r="H26" s="42"/>
    </row>
    <row r="27" s="2" customFormat="1" ht="16.8" customHeight="1">
      <c r="A27" s="36"/>
      <c r="B27" s="42"/>
      <c r="C27" s="265" t="s">
        <v>253</v>
      </c>
      <c r="D27" s="265" t="s">
        <v>254</v>
      </c>
      <c r="E27" s="15" t="s">
        <v>166</v>
      </c>
      <c r="F27" s="266">
        <v>476.45499999999998</v>
      </c>
      <c r="G27" s="36"/>
      <c r="H27" s="42"/>
    </row>
    <row r="28" s="2" customFormat="1" ht="16.8" customHeight="1">
      <c r="A28" s="36"/>
      <c r="B28" s="42"/>
      <c r="C28" s="265" t="s">
        <v>258</v>
      </c>
      <c r="D28" s="265" t="s">
        <v>259</v>
      </c>
      <c r="E28" s="15" t="s">
        <v>166</v>
      </c>
      <c r="F28" s="266">
        <v>4288.0950000000003</v>
      </c>
      <c r="G28" s="36"/>
      <c r="H28" s="42"/>
    </row>
    <row r="29" s="2" customFormat="1" ht="7.44" customHeight="1">
      <c r="A29" s="36"/>
      <c r="B29" s="163"/>
      <c r="C29" s="164"/>
      <c r="D29" s="164"/>
      <c r="E29" s="164"/>
      <c r="F29" s="164"/>
      <c r="G29" s="164"/>
      <c r="H29" s="42"/>
    </row>
    <row r="30" s="2" customFormat="1">
      <c r="A30" s="36"/>
      <c r="B30" s="36"/>
      <c r="C30" s="36"/>
      <c r="D30" s="36"/>
      <c r="E30" s="36"/>
      <c r="F30" s="36"/>
      <c r="G30" s="36"/>
      <c r="H30" s="36"/>
    </row>
  </sheetData>
  <sheetProtection sheet="1" formatColumns="0" formatRows="0" objects="1" scenarios="1" spinCount="100000" saltValue="OzEb7ZCnhlEm6G4RFL3yrKlwyzosi/bGZSHjDUoUZcsYZtgqqU5Owts+jCtUIFOWKcQH3HcMt5QtRJJiHvN+pQ==" hashValue="VDBLolEdcR0k0SZvhKiK19YnT0fhZaRYjFM/RF07uocngpjmh99bx4id5WHaERN9cUlQ8E99WfZcnACVm5HTR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PRACOVNA2024\PC</dc:creator>
  <cp:lastModifiedBy>PRACOVNA2024\PC</cp:lastModifiedBy>
  <dcterms:created xsi:type="dcterms:W3CDTF">2025-05-15T12:19:25Z</dcterms:created>
  <dcterms:modified xsi:type="dcterms:W3CDTF">2025-05-15T12:19:27Z</dcterms:modified>
</cp:coreProperties>
</file>