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8.254\prace\Práce 26\004.   Nymburk - úklid II\ZD - nadlimit\"/>
    </mc:Choice>
  </mc:AlternateContent>
  <xr:revisionPtr revIDLastSave="0" documentId="13_ncr:1_{D1AA242B-DB1C-4002-980F-7D29C5E02EB3}" xr6:coauthVersionLast="47" xr6:coauthVersionMax="47" xr10:uidLastSave="{00000000-0000-0000-0000-000000000000}"/>
  <bookViews>
    <workbookView xWindow="0" yWindow="165" windowWidth="19155" windowHeight="19605" firstSheet="5" activeTab="10" xr2:uid="{BA148DBF-1F9D-4E3E-8FDB-CFC2626D28AD}"/>
  </bookViews>
  <sheets>
    <sheet name="Souhrn" sheetId="1" r:id="rId1"/>
    <sheet name="A" sheetId="2" r:id="rId2"/>
    <sheet name="B" sheetId="3" r:id="rId3"/>
    <sheet name="C1" sheetId="4" r:id="rId4"/>
    <sheet name="C2" sheetId="5" r:id="rId5"/>
    <sheet name="D" sheetId="6" r:id="rId6"/>
    <sheet name="E" sheetId="7" r:id="rId7"/>
    <sheet name="F" sheetId="8" r:id="rId8"/>
    <sheet name="Ostatní činnosti" sheetId="9" r:id="rId9"/>
    <sheet name="Hygienický spotřební materiál" sheetId="10" r:id="rId10"/>
    <sheet name="Bližší specifikace" sheetId="12" r:id="rId11"/>
  </sheets>
  <definedNames>
    <definedName name="_xlnm.Print_Area" localSheetId="1">A!$A$1:$I$38</definedName>
    <definedName name="_xlnm.Print_Area" localSheetId="2">B!$A$1:$I$40</definedName>
    <definedName name="_xlnm.Print_Area" localSheetId="10">'Bližší specifikace'!$A$1:$C$104</definedName>
    <definedName name="_xlnm.Print_Area" localSheetId="3">'C1'!$A$1:$I$40</definedName>
    <definedName name="_xlnm.Print_Area" localSheetId="4">'C2'!$A$1:$I$42</definedName>
    <definedName name="_xlnm.Print_Area" localSheetId="5">D!$A$1:$I$41</definedName>
    <definedName name="_xlnm.Print_Area" localSheetId="6">E!$A$1:$I$40</definedName>
    <definedName name="_xlnm.Print_Area" localSheetId="7">F!$A$1:$I$40</definedName>
    <definedName name="_xlnm.Print_Area" localSheetId="9">'Hygienický spotřební materiál'!$B$1:$F$20</definedName>
    <definedName name="_xlnm.Print_Area" localSheetId="8">'Ostatní činnosti'!$B$1:$J$67</definedName>
    <definedName name="_xlnm.Print_Area" localSheetId="0">Souhrn!$A$1:$F$20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 l="1"/>
  <c r="I19" i="8" s="1"/>
  <c r="H14" i="7"/>
  <c r="I14" i="7" s="1"/>
  <c r="H13" i="7"/>
  <c r="I13" i="7" s="1"/>
  <c r="H18" i="7"/>
  <c r="I18" i="7" s="1"/>
  <c r="H23" i="6"/>
  <c r="I23" i="6" s="1"/>
  <c r="H16" i="6"/>
  <c r="I16" i="6" s="1"/>
  <c r="H14" i="6"/>
  <c r="I14" i="6" s="1"/>
  <c r="H13" i="6"/>
  <c r="I13" i="6" s="1"/>
  <c r="H19" i="6"/>
  <c r="I19" i="6" s="1"/>
  <c r="H27" i="6"/>
  <c r="I27" i="6" s="1"/>
  <c r="H26" i="6"/>
  <c r="I26" i="6" s="1"/>
  <c r="H32" i="6"/>
  <c r="I32" i="6" s="1"/>
  <c r="H34" i="5"/>
  <c r="I34" i="5" s="1"/>
  <c r="H27" i="5"/>
  <c r="I27" i="5" s="1"/>
  <c r="H10" i="5"/>
  <c r="I10" i="5" s="1"/>
  <c r="H14" i="5"/>
  <c r="I14" i="5" s="1"/>
  <c r="I13" i="5"/>
  <c r="H13" i="5"/>
  <c r="H18" i="5"/>
  <c r="I18" i="5" s="1"/>
  <c r="H26" i="5"/>
  <c r="I26" i="5" s="1"/>
  <c r="E9" i="5"/>
  <c r="E14" i="5"/>
  <c r="H34" i="4"/>
  <c r="I34" i="4" s="1"/>
  <c r="H23" i="4"/>
  <c r="I23" i="4" s="1"/>
  <c r="H26" i="4"/>
  <c r="I26" i="4" s="1"/>
  <c r="H14" i="4"/>
  <c r="I14" i="4" s="1"/>
  <c r="H13" i="4"/>
  <c r="I13" i="4" s="1"/>
  <c r="E14" i="4"/>
  <c r="H18" i="3"/>
  <c r="I18" i="3" s="1"/>
  <c r="H13" i="3"/>
  <c r="I13" i="3" s="1"/>
  <c r="H14" i="3"/>
  <c r="I14" i="3" s="1"/>
  <c r="H18" i="2"/>
  <c r="I18" i="2" s="1"/>
  <c r="H15" i="2"/>
  <c r="I15" i="2" s="1"/>
  <c r="H14" i="2"/>
  <c r="I14" i="2" s="1"/>
  <c r="F11" i="10"/>
  <c r="F12" i="10" s="1"/>
  <c r="C12" i="1" s="1"/>
  <c r="E12" i="1" s="1"/>
  <c r="F10" i="10"/>
  <c r="F9" i="10"/>
  <c r="F8" i="10"/>
  <c r="F7" i="10"/>
  <c r="F6" i="10"/>
  <c r="F5" i="10"/>
  <c r="J63" i="9"/>
  <c r="J62" i="9"/>
  <c r="J61" i="9"/>
  <c r="J60" i="9"/>
  <c r="J59" i="9"/>
  <c r="J58" i="9"/>
  <c r="J57" i="9"/>
  <c r="J56" i="9"/>
  <c r="J52" i="9"/>
  <c r="J51" i="9"/>
  <c r="J47" i="9"/>
  <c r="J46" i="9"/>
  <c r="J45" i="9"/>
  <c r="J44" i="9"/>
  <c r="J43" i="9"/>
  <c r="J42" i="9"/>
  <c r="J37" i="9"/>
  <c r="J33" i="9"/>
  <c r="J32" i="9"/>
  <c r="J28" i="9"/>
  <c r="J27" i="9"/>
  <c r="J26" i="9"/>
  <c r="J25" i="9"/>
  <c r="J21" i="9"/>
  <c r="J20" i="9"/>
  <c r="J16" i="9"/>
  <c r="J15" i="9"/>
  <c r="J14" i="9"/>
  <c r="J10" i="9"/>
  <c r="J9" i="9"/>
  <c r="J8" i="9"/>
  <c r="J7" i="9"/>
  <c r="J6" i="9"/>
  <c r="H30" i="8"/>
  <c r="I30" i="8" s="1"/>
  <c r="H29" i="8"/>
  <c r="I29" i="8" s="1"/>
  <c r="H25" i="8"/>
  <c r="I25" i="8" s="1"/>
  <c r="H21" i="8"/>
  <c r="I21" i="8" s="1"/>
  <c r="H9" i="8"/>
  <c r="H8" i="8"/>
  <c r="I8" i="8" s="1"/>
  <c r="H7" i="8"/>
  <c r="I7" i="8" s="1"/>
  <c r="H6" i="8"/>
  <c r="I6" i="8" s="1"/>
  <c r="H30" i="7"/>
  <c r="I30" i="7" s="1"/>
  <c r="H29" i="7"/>
  <c r="I29" i="7" s="1"/>
  <c r="H27" i="7"/>
  <c r="I27" i="7" s="1"/>
  <c r="H26" i="7"/>
  <c r="I26" i="7" s="1"/>
  <c r="H25" i="7"/>
  <c r="I25" i="7" s="1"/>
  <c r="H22" i="7"/>
  <c r="I22" i="7" s="1"/>
  <c r="H21" i="7"/>
  <c r="I21" i="7" s="1"/>
  <c r="H19" i="7"/>
  <c r="I19" i="7" s="1"/>
  <c r="H16" i="7"/>
  <c r="I16" i="7" s="1"/>
  <c r="H15" i="7"/>
  <c r="I15" i="7" s="1"/>
  <c r="H8" i="7"/>
  <c r="I8" i="7" s="1"/>
  <c r="E30" i="6"/>
  <c r="H30" i="6" s="1"/>
  <c r="I30" i="6" s="1"/>
  <c r="H29" i="6"/>
  <c r="I29" i="6" s="1"/>
  <c r="H25" i="6"/>
  <c r="I25" i="6" s="1"/>
  <c r="H22" i="6"/>
  <c r="I22" i="6" s="1"/>
  <c r="H21" i="6"/>
  <c r="I21" i="6" s="1"/>
  <c r="H18" i="6"/>
  <c r="I18" i="6" s="1"/>
  <c r="H15" i="6"/>
  <c r="I15" i="6" s="1"/>
  <c r="H11" i="6"/>
  <c r="I11" i="6" s="1"/>
  <c r="H10" i="6"/>
  <c r="I10" i="6" s="1"/>
  <c r="H9" i="6"/>
  <c r="I9" i="6" s="1"/>
  <c r="H8" i="6"/>
  <c r="I8" i="6" s="1"/>
  <c r="H7" i="6"/>
  <c r="I7" i="6" s="1"/>
  <c r="E6" i="6"/>
  <c r="H6" i="6" s="1"/>
  <c r="H32" i="5"/>
  <c r="I32" i="5" s="1"/>
  <c r="H30" i="5"/>
  <c r="I30" i="5" s="1"/>
  <c r="H29" i="5"/>
  <c r="I29" i="5" s="1"/>
  <c r="H25" i="5"/>
  <c r="I25" i="5" s="1"/>
  <c r="H23" i="5"/>
  <c r="I23" i="5" s="1"/>
  <c r="H22" i="5"/>
  <c r="I22" i="5" s="1"/>
  <c r="H21" i="5"/>
  <c r="I21" i="5" s="1"/>
  <c r="H19" i="5"/>
  <c r="I19" i="5" s="1"/>
  <c r="H16" i="5"/>
  <c r="I16" i="5" s="1"/>
  <c r="H15" i="5"/>
  <c r="I15" i="5" s="1"/>
  <c r="H11" i="5"/>
  <c r="I11" i="5" s="1"/>
  <c r="H9" i="5"/>
  <c r="I9" i="5" s="1"/>
  <c r="H8" i="5"/>
  <c r="I8" i="5" s="1"/>
  <c r="H7" i="5"/>
  <c r="I7" i="5" s="1"/>
  <c r="H6" i="5"/>
  <c r="I6" i="5" s="1"/>
  <c r="H32" i="4"/>
  <c r="I32" i="4" s="1"/>
  <c r="H30" i="4"/>
  <c r="I30" i="4" s="1"/>
  <c r="H29" i="4"/>
  <c r="I29" i="4" s="1"/>
  <c r="H27" i="4"/>
  <c r="I27" i="4" s="1"/>
  <c r="H25" i="4"/>
  <c r="I25" i="4" s="1"/>
  <c r="H22" i="4"/>
  <c r="I22" i="4" s="1"/>
  <c r="H21" i="4"/>
  <c r="I21" i="4" s="1"/>
  <c r="H19" i="4"/>
  <c r="I19" i="4" s="1"/>
  <c r="H18" i="4"/>
  <c r="I18" i="4" s="1"/>
  <c r="H16" i="4"/>
  <c r="I16" i="4" s="1"/>
  <c r="H15" i="4"/>
  <c r="I15" i="4" s="1"/>
  <c r="H11" i="4"/>
  <c r="I11" i="4" s="1"/>
  <c r="H10" i="4"/>
  <c r="I10" i="4" s="1"/>
  <c r="H9" i="4"/>
  <c r="I9" i="4" s="1"/>
  <c r="H8" i="4"/>
  <c r="H7" i="4"/>
  <c r="I7" i="4" s="1"/>
  <c r="H6" i="4"/>
  <c r="I6" i="4" s="1"/>
  <c r="H30" i="3"/>
  <c r="I30" i="3" s="1"/>
  <c r="H29" i="3"/>
  <c r="I29" i="3" s="1"/>
  <c r="H27" i="3"/>
  <c r="I27" i="3" s="1"/>
  <c r="H26" i="3"/>
  <c r="I26" i="3" s="1"/>
  <c r="H25" i="3"/>
  <c r="I25" i="3" s="1"/>
  <c r="H23" i="3"/>
  <c r="I23" i="3" s="1"/>
  <c r="H22" i="3"/>
  <c r="I22" i="3" s="1"/>
  <c r="H21" i="3"/>
  <c r="I21" i="3" s="1"/>
  <c r="H19" i="3"/>
  <c r="I19" i="3" s="1"/>
  <c r="H16" i="3"/>
  <c r="I16" i="3" s="1"/>
  <c r="H15" i="3"/>
  <c r="I15" i="3" s="1"/>
  <c r="H11" i="3"/>
  <c r="I11" i="3" s="1"/>
  <c r="H10" i="3"/>
  <c r="I10" i="3" s="1"/>
  <c r="H9" i="3"/>
  <c r="I9" i="3" s="1"/>
  <c r="H8" i="3"/>
  <c r="I8" i="3" s="1"/>
  <c r="E7" i="3"/>
  <c r="H7" i="3" s="1"/>
  <c r="I7" i="3" s="1"/>
  <c r="H6" i="3"/>
  <c r="I6" i="3" s="1"/>
  <c r="H36" i="2"/>
  <c r="I36" i="2" s="1"/>
  <c r="H35" i="2"/>
  <c r="I35" i="2" s="1"/>
  <c r="H34" i="2"/>
  <c r="I34" i="2" s="1"/>
  <c r="H32" i="2"/>
  <c r="I32" i="2" s="1"/>
  <c r="H30" i="2"/>
  <c r="I30" i="2" s="1"/>
  <c r="H29" i="2"/>
  <c r="I29" i="2" s="1"/>
  <c r="H27" i="2"/>
  <c r="I27" i="2" s="1"/>
  <c r="H26" i="2"/>
  <c r="I26" i="2" s="1"/>
  <c r="H25" i="2"/>
  <c r="I25" i="2" s="1"/>
  <c r="H23" i="2"/>
  <c r="I23" i="2" s="1"/>
  <c r="H22" i="2"/>
  <c r="I22" i="2" s="1"/>
  <c r="H21" i="2"/>
  <c r="I21" i="2" s="1"/>
  <c r="H19" i="2"/>
  <c r="I19" i="2" s="1"/>
  <c r="H16" i="2"/>
  <c r="I16" i="2" s="1"/>
  <c r="H13" i="2"/>
  <c r="I13" i="2" s="1"/>
  <c r="H11" i="2"/>
  <c r="I11" i="2" s="1"/>
  <c r="H10" i="2"/>
  <c r="I10" i="2" s="1"/>
  <c r="H9" i="2"/>
  <c r="I9" i="2" s="1"/>
  <c r="H8" i="2"/>
  <c r="I8" i="2" s="1"/>
  <c r="H7" i="2"/>
  <c r="I7" i="2" s="1"/>
  <c r="H6" i="2"/>
  <c r="H37" i="8" l="1"/>
  <c r="H37" i="2"/>
  <c r="H37" i="7"/>
  <c r="I9" i="8"/>
  <c r="I37" i="8" s="1"/>
  <c r="C11" i="1" s="1"/>
  <c r="E11" i="1" s="1"/>
  <c r="I37" i="7"/>
  <c r="C10" i="1" s="1"/>
  <c r="E10" i="1" s="1"/>
  <c r="H37" i="6"/>
  <c r="I6" i="6"/>
  <c r="I37" i="6" s="1"/>
  <c r="C9" i="1" s="1"/>
  <c r="E9" i="1" s="1"/>
  <c r="I37" i="5"/>
  <c r="C8" i="1" s="1"/>
  <c r="E8" i="1" s="1"/>
  <c r="H37" i="5"/>
  <c r="I8" i="4"/>
  <c r="I37" i="4" s="1"/>
  <c r="C7" i="1" s="1"/>
  <c r="E7" i="1" s="1"/>
  <c r="H37" i="4"/>
  <c r="I37" i="3"/>
  <c r="C6" i="1" s="1"/>
  <c r="E6" i="1" s="1"/>
  <c r="H37" i="3"/>
  <c r="I6" i="2"/>
  <c r="I37" i="2" s="1"/>
  <c r="C5" i="1" s="1"/>
  <c r="E5" i="1" s="1"/>
  <c r="E14" i="1" l="1"/>
  <c r="C14" i="1"/>
</calcChain>
</file>

<file path=xl/sharedStrings.xml><?xml version="1.0" encoding="utf-8"?>
<sst xmlns="http://schemas.openxmlformats.org/spreadsheetml/2006/main" count="605" uniqueCount="230">
  <si>
    <t>Příloha č. 2 - Soupis poskytovaných služeb</t>
  </si>
  <si>
    <t>CENA CELKEM BEZ DPH</t>
  </si>
  <si>
    <t>DPH v %</t>
  </si>
  <si>
    <t>CENA CELKEM VČ. DPH</t>
  </si>
  <si>
    <t>Budova A</t>
  </si>
  <si>
    <t>Budova B</t>
  </si>
  <si>
    <t>Budova C1</t>
  </si>
  <si>
    <t>Budova C2</t>
  </si>
  <si>
    <t>Budova D</t>
  </si>
  <si>
    <t>Budova E</t>
  </si>
  <si>
    <t>Budova F</t>
  </si>
  <si>
    <t>Hyg. spotř. materiál</t>
  </si>
  <si>
    <t>Nabídková cena účastníka celkem za 48 měsíců poskytování služeb</t>
  </si>
  <si>
    <t>č.pol.</t>
  </si>
  <si>
    <t>Budova "A" čp. 163 - popis položky</t>
  </si>
  <si>
    <t>MJ</t>
  </si>
  <si>
    <t>množství</t>
  </si>
  <si>
    <t>počet úkonů/12 měsíců</t>
  </si>
  <si>
    <t>cena za MJ Kč bez DPH</t>
  </si>
  <si>
    <t>cena celkem za 12 měsíců bez DPH</t>
  </si>
  <si>
    <t>cena za 48 měsíců bez DPH</t>
  </si>
  <si>
    <t>denní úklid</t>
  </si>
  <si>
    <t>podlahy - chodby, schodiště, výtahy - dlažba, linoleum, kámen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</si>
  <si>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</si>
  <si>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podlahy - sociální zařízení - dlažba</t>
  </si>
  <si>
    <t>obklady - sociální zařízení</t>
  </si>
  <si>
    <t>zařizovací předměty sociál.zařízení</t>
  </si>
  <si>
    <t>ks</t>
  </si>
  <si>
    <t>skla, prosklené přepážky, skleněné dveře</t>
  </si>
  <si>
    <t>výtahy - nerez</t>
  </si>
  <si>
    <t>venkovní - předvstupní - prostory - kámen</t>
  </si>
  <si>
    <t>podlahy - kanceláře - koberec, linoleum, parkety</t>
  </si>
  <si>
    <t>kuchyňky</t>
  </si>
  <si>
    <t>úklid 1x týdně</t>
  </si>
  <si>
    <t>otírání povrchů zařizovacích předmětů (chladničky, MWT, skartovačky, kopírky aj.)</t>
  </si>
  <si>
    <t>vysávání čalouněného nábytku (židle)</t>
  </si>
  <si>
    <t>čištění koženého nábytku (u starosty)</t>
  </si>
  <si>
    <t>obklad dřevo (obřadní síň přízemí)</t>
  </si>
  <si>
    <t>skleněné vitriny - 1.NP</t>
  </si>
  <si>
    <t>úklid 2x ročně - květen + říjen</t>
  </si>
  <si>
    <t>otopná tělesa</t>
  </si>
  <si>
    <t>mytí oken včetně parapetů venkovních a vnitřních</t>
  </si>
  <si>
    <t>úklid 1x ročně</t>
  </si>
  <si>
    <t>spisovny v suterénu</t>
  </si>
  <si>
    <t>úklid dle potřeby - nejméně 1x měsíčně</t>
  </si>
  <si>
    <t xml:space="preserve">úklid zasedací místnosti v 2.NP </t>
  </si>
  <si>
    <t>úklid obřadní síně v 1.NP</t>
  </si>
  <si>
    <t>úklid historického sklepa v 1. PP</t>
  </si>
  <si>
    <t>součet za budovu:</t>
  </si>
  <si>
    <t>Budova "B" čp. 165 - popis položky</t>
  </si>
  <si>
    <t>skla, skleněné dveře</t>
  </si>
  <si>
    <t>podlahy - kanceláře - koberec, linoleum</t>
  </si>
  <si>
    <t>čištění koženého nábytku</t>
  </si>
  <si>
    <t>obklad dřevo</t>
  </si>
  <si>
    <t>úklid ostatních místností dle specifikace (servrovna, spisovna)</t>
  </si>
  <si>
    <t>skleněné vitriny - 1.NP (TIC)</t>
  </si>
  <si>
    <t>Budova "C1" čp. 390 - popis položky</t>
  </si>
  <si>
    <t>Budova "C2" čp. 470 - popis položky</t>
  </si>
  <si>
    <t>obklady - sociální zařízení+kuchyńka</t>
  </si>
  <si>
    <t>mytí oken včetně parapetů venkovních a vnitřních, střešní okna</t>
  </si>
  <si>
    <t>Budova "D" čp. 55 - popis položky</t>
  </si>
  <si>
    <t>venkovní - předvstupní prostory, rampa - kámen</t>
  </si>
  <si>
    <t>podlahy - společné prostory v suterénu</t>
  </si>
  <si>
    <t>Budova "E" čp. 1708 - popis položky</t>
  </si>
  <si>
    <t>zařizovací předměty sociál. zařízení</t>
  </si>
  <si>
    <t>skleněné vitriny - 1.NP - venkovní</t>
  </si>
  <si>
    <t>Budova "F" čp. 449 - popis položky</t>
  </si>
  <si>
    <t>podlahy - chodby, schodiště, výtahy - linoleum, kámen</t>
  </si>
  <si>
    <t>skla,  skleněné dveře</t>
  </si>
  <si>
    <t>Ostatní činnosti</t>
  </si>
  <si>
    <t>OKNA</t>
  </si>
  <si>
    <t>jednotka</t>
  </si>
  <si>
    <t>Kč/jednotka</t>
  </si>
  <si>
    <t>bez 21% DPH</t>
  </si>
  <si>
    <t>s 21% DPH</t>
  </si>
  <si>
    <t>mytí oken jednoduchých a vakuovaných včetně rámů</t>
  </si>
  <si>
    <r>
      <t>m</t>
    </r>
    <r>
      <rPr>
        <vertAlign val="superscript"/>
        <sz val="11"/>
        <rFont val="Calibri"/>
        <family val="2"/>
        <charset val="238"/>
      </rPr>
      <t>2</t>
    </r>
  </si>
  <si>
    <t>mytí oken zdvojených včetně rámů oken</t>
  </si>
  <si>
    <t>mytí oken špaletových včetně rámů oken</t>
  </si>
  <si>
    <t>mytí obtížně přístupných prosklených ploch - více než 4 m nad podlahou (žebříky,pojízdné lešení,plošina)</t>
  </si>
  <si>
    <t>mytí parapetů vnějších</t>
  </si>
  <si>
    <t>bm</t>
  </si>
  <si>
    <t>Příslušenství oken</t>
  </si>
  <si>
    <t>praní záclon včetně zavěšení a svěšení</t>
  </si>
  <si>
    <t>čištění vertikálních žaluzií  včetně svěšení a navěšení</t>
  </si>
  <si>
    <t>čištění horizontálních žaluzií (plast, kov)</t>
  </si>
  <si>
    <t>PODLAHY</t>
  </si>
  <si>
    <t>Koberce</t>
  </si>
  <si>
    <t>čištění extrakčním strojem</t>
  </si>
  <si>
    <t xml:space="preserve">hloubkové čištění kotoučovým strojem </t>
  </si>
  <si>
    <t>Parkety a dřevěné podlahy</t>
  </si>
  <si>
    <t>čištění parket kotoučovým strojem, včetně ceny rozpouštědel</t>
  </si>
  <si>
    <t>voskování parket(neobsahuje ceny prostředků na ošetření)</t>
  </si>
  <si>
    <t>leštění parket ( bez aplikace chemie )</t>
  </si>
  <si>
    <t>kompletní ošetření parket A (mytí,voskování,leštění včetně materiálu-hydrovosk-pasta)</t>
  </si>
  <si>
    <t>Dlažba,mramor,kámen,beton,PVC a jiné tvrdé povrchy</t>
  </si>
  <si>
    <t>kompletní ošetření podlahy (mytí ,povrchové ošetření,leštění - včetně materiálu)</t>
  </si>
  <si>
    <t>povrchové ošetření podlah polymery</t>
  </si>
  <si>
    <t>Schodiště</t>
  </si>
  <si>
    <t>ruční mytí s odsáváním</t>
  </si>
  <si>
    <t>Čištění čalounění a nábytku</t>
  </si>
  <si>
    <t>čištění čalouněného nábytku extrakčním strojem:</t>
  </si>
  <si>
    <t>židle</t>
  </si>
  <si>
    <t>křeslo</t>
  </si>
  <si>
    <t>dvousedadlová pohovka</t>
  </si>
  <si>
    <t>trojsedadlová   pohovka</t>
  </si>
  <si>
    <t>čištění dřevěného nábytku - čištění, napouštění, leštění</t>
  </si>
  <si>
    <t>čištění koženého nábytku - čištění, napouštění, leštění</t>
  </si>
  <si>
    <t>OBKLADY NA STĚNÁCH</t>
  </si>
  <si>
    <t>mramorové - základní čištění (dle užitých přípravků)</t>
  </si>
  <si>
    <t>dřevěné - základní čištění (dle užitých přípravků) včetně napouštění a leštění</t>
  </si>
  <si>
    <t>OSTATNÍ</t>
  </si>
  <si>
    <t>komplexní úklid po malířích a rekonstrukcích, generální úklidy</t>
  </si>
  <si>
    <t>m2</t>
  </si>
  <si>
    <t>mytí a čištění podhledů a stropů dle složitosti a obtížnosti</t>
  </si>
  <si>
    <t xml:space="preserve">mytí a čištění klimatizačních systémů - povrchové, vnější </t>
  </si>
  <si>
    <t>sochy - do 2,5m výšky</t>
  </si>
  <si>
    <t>plastiky běžné velikosti (bez nutnosti použití lešení nebo hydraulické plošiny)</t>
  </si>
  <si>
    <t>mytí a čištění osvětlovacích těles vč. křišťálových</t>
  </si>
  <si>
    <t>hod</t>
  </si>
  <si>
    <t>odsávání vody vysavačem do vlhkého a mokrého prostředí</t>
  </si>
  <si>
    <t>praní ručníků a utěrek</t>
  </si>
  <si>
    <t>Ceny obsažené v tomto ceníku budou konečné a obsahují přímé náklady, režijní náklady, provozní i správní.</t>
  </si>
  <si>
    <t>Položkový rozpočet - hygienický spotřební materiál</t>
  </si>
  <si>
    <t>Budovy města A až F</t>
  </si>
  <si>
    <t>Druh spotřebního materiálu</t>
  </si>
  <si>
    <r>
      <t xml:space="preserve">Předpoklad spotřeby za </t>
    </r>
    <r>
      <rPr>
        <b/>
        <sz val="11"/>
        <color indexed="8"/>
        <rFont val="Calibri"/>
        <family val="2"/>
        <charset val="238"/>
      </rPr>
      <t>měsíc</t>
    </r>
  </si>
  <si>
    <t>Cena za MJ v Kč bez DPH</t>
  </si>
  <si>
    <t>Celkem za 48 měsíců poskytování služeb</t>
  </si>
  <si>
    <t>Tekuté mýdlo (5 litrů)</t>
  </si>
  <si>
    <t>litr</t>
  </si>
  <si>
    <t>Skládané Z-Z ručníky,bílé,1 vrst.,recyklované (balení  250 ks)</t>
  </si>
  <si>
    <t>bal</t>
  </si>
  <si>
    <t>Hygienické sáčky igelitové (balení 25 ks)</t>
  </si>
  <si>
    <t>Toaletní papír  2vrstvý, 65% bělost, celulóza, průměr 190 mm</t>
  </si>
  <si>
    <t>Osvěžovač vzduchu - sprej</t>
  </si>
  <si>
    <t>Dezinfekční prostředek gelový do mísy WC (balení 500 ml)</t>
  </si>
  <si>
    <t>Dezinfekční mřížka do pisoáru</t>
  </si>
  <si>
    <t>CELKEM</t>
  </si>
  <si>
    <t>Objekty a prostory, v nichž bude požadovaná služba plněna:</t>
  </si>
  <si>
    <t>provozní budova v rozsahu:</t>
  </si>
  <si>
    <t xml:space="preserve">provozní budova v rozsahu: </t>
  </si>
  <si>
    <t xml:space="preserve">Specifikace činností v prostorách městského úřadu - budovy A až F: </t>
  </si>
  <si>
    <t>Poznámka:</t>
  </si>
  <si>
    <t>„ostatní služby“ jsou uvedeny pouze pro úplnost, ale nebudou součástí nabídkové ceny</t>
  </si>
  <si>
    <t>Součástí nabídkové ceny nejsou náklady na pořízení (nakoupení) těchto potřeb; ty budou pouze přefakturovány zadavateli.</t>
  </si>
  <si>
    <t>Bližší specifikace předmětu veřejné zakázky</t>
  </si>
  <si>
    <r>
      <t>1)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 xml:space="preserve">A </t>
    </r>
    <r>
      <rPr>
        <sz val="12"/>
        <color theme="1"/>
        <rFont val="Calibri"/>
        <family val="2"/>
        <charset val="238"/>
        <scheme val="minor"/>
      </rPr>
      <t>na čp. 163 Náměstí Přemyslovců</t>
    </r>
  </si>
  <si>
    <r>
      <t>2)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B</t>
    </r>
    <r>
      <rPr>
        <sz val="12"/>
        <color theme="1"/>
        <rFont val="Calibri"/>
        <family val="2"/>
        <charset val="238"/>
        <scheme val="minor"/>
      </rPr>
      <t xml:space="preserve"> na čp. 165 ulice U Staré sladovny</t>
    </r>
  </si>
  <si>
    <r>
      <t>3)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C1</t>
    </r>
    <r>
      <rPr>
        <sz val="12"/>
        <color theme="1"/>
        <rFont val="Calibri"/>
        <family val="2"/>
        <charset val="238"/>
        <scheme val="minor"/>
      </rPr>
      <t xml:space="preserve"> na čp. 390 ulice U Staré sladovny</t>
    </r>
  </si>
  <si>
    <r>
      <t>4)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C2</t>
    </r>
    <r>
      <rPr>
        <sz val="12"/>
        <color theme="1"/>
        <rFont val="Calibri"/>
        <family val="2"/>
        <charset val="238"/>
        <scheme val="minor"/>
      </rPr>
      <t xml:space="preserve"> na čp. 470 Eliščina třída (vchod z ulice U Staré sladovny budovou C1)</t>
    </r>
  </si>
  <si>
    <r>
      <t>5)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(Obecní dům) na čp. 55 ulice Bedřicha Smetany </t>
    </r>
  </si>
  <si>
    <r>
      <t>6)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E</t>
    </r>
    <r>
      <rPr>
        <sz val="12"/>
        <color theme="1"/>
        <rFont val="Calibri"/>
        <family val="2"/>
        <charset val="238"/>
        <scheme val="minor"/>
      </rPr>
      <t xml:space="preserve"> na čp. 1708 ulice U Staré sladovny (spisovna)</t>
    </r>
  </si>
  <si>
    <r>
      <t>7)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budova </t>
    </r>
    <r>
      <rPr>
        <b/>
        <sz val="12"/>
        <color theme="1"/>
        <rFont val="Calibri"/>
        <family val="2"/>
        <charset val="238"/>
        <scheme val="minor"/>
      </rPr>
      <t>F</t>
    </r>
    <r>
      <rPr>
        <sz val="12"/>
        <color theme="1"/>
        <rFont val="Calibri"/>
        <family val="2"/>
        <charset val="238"/>
        <scheme val="minor"/>
      </rPr>
      <t xml:space="preserve"> na čp. 449 Palackého třída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</si>
  <si>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>denně: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</si>
  <si>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2"/>
        <color theme="1"/>
        <rFont val="Calibri"/>
        <family val="2"/>
        <charset val="238"/>
        <scheme val="minor"/>
      </rPr>
      <t>1x týdně:</t>
    </r>
  </si>
  <si>
    <t xml:space="preserve"> hlavní/historická budova Městského úřadu Nymburk (suterén a čtyři nadzemní podlaží) včetně vstupního prostoru v podloubí</t>
  </si>
  <si>
    <t>prostory turistického informačního centra (přízemí) – vchod z náměstí Přemyslovců</t>
  </si>
  <si>
    <t>prostory, ve kterých je umístěn Odbor sociálních věcí MěÚ (včetně schodišť a výtahu) – vchod z ulice U Staré sladovny (dvě nadzemní podlaží)</t>
  </si>
  <si>
    <t>budova Městského úřadu Nymburk (suterén a šest nadzemních podlaží)</t>
  </si>
  <si>
    <t>vstupy do objektu, přízemí hlavní vchod, foyer, chodby, výtahy (kabiny, dveře, podlahy, zrcadlo)</t>
  </si>
  <si>
    <t>kanceláře č. 203, 204, 205, 206, 207, 208, 209, 302, 303, 304, 309, 310 umístěné ve 2. a 3. NP</t>
  </si>
  <si>
    <t>prostory společné – chodby ve 2. NP a 3. NP, sociální zařízení, kuchyňky a úklidová místnost</t>
  </si>
  <si>
    <t>vstupy do objektu, vstupní foyer, přízemí hlavní vchod, odpočivadla, chodba</t>
  </si>
  <si>
    <t>suterén – chodby, zadní vchod, vchod záchranná služba, foyer, společná WC a sociální zařízení pro údržbu, kancelář údržby</t>
  </si>
  <si>
    <t>přízemí DOS – vstupní foyer, chodba, kancelář řidiči</t>
  </si>
  <si>
    <t>prostory 4. NP (3. patro) – společné prostory (schodiště, chodby, foyer, WC)</t>
  </si>
  <si>
    <t>prostory 5. NP (4. patro) – společné prostory (schodiště, chodby, kancelář zkušebního komisaře, WC)</t>
  </si>
  <si>
    <t>výtahy – kabiny, vstupní dveře, stěny, podlahy, pojezdové lišty, zrcadla</t>
  </si>
  <si>
    <t>provozní budova spisovny – dvě nadzemní podlaží</t>
  </si>
  <si>
    <t>společné prostory (vstup, chodby v přízemí + 2. a 3. NP, schodiště z 1. PP do 3. NP)</t>
  </si>
  <si>
    <t>sociální zařízení (v 1. + 2. + 3. NP, dále v 1. a 2. mezipatře)</t>
  </si>
  <si>
    <t>vyprazdňování odpadkových košů včetně třídění odpadu a ukládání vytříděného odpadu do kontejnerů (směsný odpad, plasty, papír)</t>
  </si>
  <si>
    <t>úklid podlahových ploch na chodbách, schodištích ve všech podlažích, podlahových ploch ve výtazích; použitá technologie včetně čistících desinfekčních prostředků musí odpovídat povrchu podlahy (zametání, mytí/stírání, leštění, vysávání apod.)</t>
  </si>
  <si>
    <t>očištění a vyleštění nerezových/kovových ploch ve všech prostorách včetně výtahů a včetně zábradlí</t>
  </si>
  <si>
    <t>mytí a leštění skel a kování dveří včetně prosklených přepážek v prostorách podatelny, pokladny, přepážkových pracovišť, skleněného zábradlí ve vstupních halách, skleněných dveří</t>
  </si>
  <si>
    <t>odstraňování nečistot na dveřích včetně výtahových dveří</t>
  </si>
  <si>
    <t>čištění sedaček na chodbách</t>
  </si>
  <si>
    <t>úklid venkovního přístupového prostoru v podloubí před vchodem do budovy A</t>
  </si>
  <si>
    <t>kontrola objektu před uzavřením (přítomnost osob, zhasínání světel)</t>
  </si>
  <si>
    <t>úklid podlahových ploch v kancelářích podle druhu povrchu (zametání, vysávání, vytírání na mokro)</t>
  </si>
  <si>
    <t>utírání prachu z volných povrchů (nábytek, parapety apod.)</t>
  </si>
  <si>
    <t>úklid kuchyňských koutů v kancelářích</t>
  </si>
  <si>
    <t>výměna utěrek a ručníků v kuchyňkách (vždy v pondělí)</t>
  </si>
  <si>
    <t>čištění koženého sedacího nábytku s čisticím přípravkem</t>
  </si>
  <si>
    <t>čištění „na mokro“ povrchů zařizovacích předmětů v kancelářích (chladničky, mikrovlnné trouby, skartovačky, kopírky, tiskárny, apod.) četně mytí a dezinfekce odpadkových košů</t>
  </si>
  <si>
    <t>mytí dveří včetně zárubní</t>
  </si>
  <si>
    <r>
      <rPr>
        <sz val="7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vysávání čalouněného nábytku</t>
    </r>
  </si>
  <si>
    <t>otírání vypínačů a zásuvek</t>
  </si>
  <si>
    <t>čištění (mytí) a leštění nábytku</t>
  </si>
  <si>
    <t>otírání dřevěných obkladů nasucho s čisticím přípravkem</t>
  </si>
  <si>
    <t>mytí oken včetně rámů a venkovních a vnitřních parapetů</t>
  </si>
  <si>
    <t>čištění otopných těles</t>
  </si>
  <si>
    <t>zajišťování a doplňování hygienických potřeb na WC (toaletní papír, papírové ručníky, tekuté mýdlo, dezinfekce WC a bidetů, mytí umyvadel a sprchových koutů)</t>
  </si>
  <si>
    <t>zalévání květin ve společných prostorách</t>
  </si>
  <si>
    <t>úklid zasedací místnosti ve 2. NP (1. patro) a obřadní síně v 1. NP (přízemí) budovy A</t>
  </si>
  <si>
    <t>třídění odpadu do kontejnerů, přičemž účastník je povinen v dostatečném předstihu oznámit určenému zástupci zadavatele jeho naplnění a výměnu za prázdný</t>
  </si>
  <si>
    <t>náplně z kopírek účastník ukládá v určeném prostoru odděleně; jejich odvoz k likvidaci zajišťuje zadavatel</t>
  </si>
  <si>
    <t>čištění osvětlovacích těles</t>
  </si>
  <si>
    <t>čištění/praní vertikálních i horizontálních žaluzií</t>
  </si>
  <si>
    <t>úklid po stavebních a jim podobných pracích</t>
  </si>
  <si>
    <t>úklid po malování, popř. v jiných mimořádných událostech.</t>
  </si>
  <si>
    <t>utěrky a ručníky a jejich obměnu v kuchyňkách kanceláří obstará zadavatel</t>
  </si>
  <si>
    <t>účastník průběžně dle potřeby obstarává dezinfekční a hygienické přípravky a potřeby ve standardní kvalitě a s hygienickým atestem (mimo těch prostředků, které jsou využívány pro provádění úklidových prací).</t>
  </si>
  <si>
    <t>Specifikace předmětu veřejné zakázky je uvedena na listu bližší specifikace.</t>
  </si>
  <si>
    <t>úklid 2x týdně</t>
  </si>
  <si>
    <t>utírání prachu z volných povrchů</t>
  </si>
  <si>
    <t>úklid 1x měsíčně</t>
  </si>
  <si>
    <t>mytí dveří vč. zárubní</t>
  </si>
  <si>
    <t>úklid 2x ročně</t>
  </si>
  <si>
    <t>čištění a leštění nábytku</t>
  </si>
  <si>
    <t>podlahy - společné prostory v okolí památky</t>
  </si>
  <si>
    <t>odstraňování nečistot na dveřích</t>
  </si>
  <si>
    <t>odstaňování nečistot na dveřích</t>
  </si>
  <si>
    <t>úklid ostatních místností dle specifikace (spisovny)</t>
  </si>
  <si>
    <t>úklid sociálních zařízení včetně mytí a desinfekce zařizovacích předmětů (zejména umyvadel, WC, bidetů, sprchových koutů, zrcadel, atd.)</t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</si>
  <si>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 xml:space="preserve"> 2x týdně:</t>
    </r>
  </si>
  <si>
    <t>mytí a leštění keramických obkladů v sociálních zařízeních</t>
  </si>
  <si>
    <t xml:space="preserve">čištění povrchů skleněných vitrín (přízemí budovy A, přízemí budovy C1, místnost turistického centra, vně budovy E spisovna) </t>
  </si>
  <si>
    <t>čištění koberců a čalouněného nábytku strojem</t>
  </si>
  <si>
    <t>úklid historického sklepení v suterénu objektu A a okolí památky v budově C1</t>
  </si>
  <si>
    <t>spisovny jednotlivých odborů v 1. PP (suterén) budov A, C1, C2, D</t>
  </si>
  <si>
    <t>prostory 2.-3. NP (1. a 2. patro) – společné prostory (schodiště, odpočivadla, nástupní prostory před výtahy)</t>
  </si>
  <si>
    <t>d)   1x měsíčně:</t>
  </si>
  <si>
    <r>
      <t>e)</t>
    </r>
    <r>
      <rPr>
        <sz val="7"/>
        <color theme="1"/>
        <rFont val="Calibri"/>
        <family val="2"/>
        <charset val="238"/>
        <scheme val="minor"/>
      </rPr>
      <t>    </t>
    </r>
    <r>
      <rPr>
        <sz val="12"/>
        <color theme="1"/>
        <rFont val="Calibri"/>
        <family val="2"/>
        <charset val="238"/>
        <scheme val="minor"/>
      </rPr>
      <t xml:space="preserve"> 2x ročně (cca po 6 měícíc):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</si>
  <si>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2x ročně - předpokládaně v květnu a říjnu: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</si>
  <si>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 </t>
    </r>
    <r>
      <rPr>
        <sz val="12"/>
        <color theme="1"/>
        <rFont val="Calibri"/>
        <family val="2"/>
        <charset val="238"/>
        <scheme val="minor"/>
      </rPr>
      <t>1x ročně: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</si>
  <si>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2"/>
        <color theme="1"/>
        <rFont val="Calibri"/>
        <family val="2"/>
        <charset val="238"/>
        <scheme val="minor"/>
      </rPr>
      <t>průběžně dle potřeby: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</si>
  <si>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2"/>
        <color theme="1"/>
        <rFont val="Calibri"/>
        <family val="2"/>
        <charset val="238"/>
        <scheme val="minor"/>
      </rPr>
      <t>ostatní služby – jednorázové plnění dle potřeby: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</si>
  <si>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2"/>
        <color theme="1"/>
        <rFont val="Calibri"/>
        <family val="2"/>
        <charset val="238"/>
        <scheme val="minor"/>
      </rPr>
      <t>dodávky: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</si>
</sst>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 indent="1"/>
    </xf>
    <xf numFmtId="164" fontId="0" fillId="0" borderId="9" xfId="0" applyNumberFormat="1" applyBorder="1" applyAlignment="1">
      <alignment horizontal="right" vertical="center" indent="1"/>
    </xf>
    <xf numFmtId="0" fontId="3" fillId="0" borderId="10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horizontal="right" vertical="center" indent="1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17" xfId="0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right" vertical="center" indent="1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 indent="1"/>
    </xf>
    <xf numFmtId="3" fontId="0" fillId="0" borderId="22" xfId="0" applyNumberFormat="1" applyBorder="1" applyAlignment="1">
      <alignment horizontal="center" vertical="center"/>
    </xf>
    <xf numFmtId="164" fontId="0" fillId="3" borderId="23" xfId="0" applyNumberFormat="1" applyFill="1" applyBorder="1" applyAlignment="1" applyProtection="1">
      <alignment horizontal="right" vertical="center" indent="1"/>
      <protection locked="0"/>
    </xf>
    <xf numFmtId="164" fontId="0" fillId="0" borderId="24" xfId="0" applyNumberFormat="1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4" fontId="0" fillId="5" borderId="8" xfId="0" applyNumberFormat="1" applyFill="1" applyBorder="1" applyAlignment="1">
      <alignment horizontal="right" vertical="center" indent="1"/>
    </xf>
    <xf numFmtId="3" fontId="0" fillId="5" borderId="22" xfId="0" applyNumberFormat="1" applyFill="1" applyBorder="1" applyAlignment="1">
      <alignment vertical="center"/>
    </xf>
    <xf numFmtId="164" fontId="0" fillId="5" borderId="23" xfId="0" applyNumberFormat="1" applyFill="1" applyBorder="1" applyAlignment="1">
      <alignment horizontal="right" vertical="center" indent="1"/>
    </xf>
    <xf numFmtId="164" fontId="0" fillId="5" borderId="24" xfId="0" applyNumberFormat="1" applyFill="1" applyBorder="1" applyAlignment="1">
      <alignment horizontal="right" vertical="center" indent="1"/>
    </xf>
    <xf numFmtId="164" fontId="0" fillId="6" borderId="9" xfId="0" applyNumberFormat="1" applyFill="1" applyBorder="1" applyAlignment="1">
      <alignment horizontal="right" vertical="center" indent="1"/>
    </xf>
    <xf numFmtId="3" fontId="0" fillId="5" borderId="22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5" borderId="21" xfId="0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horizontal="right" vertical="center" indent="1"/>
    </xf>
    <xf numFmtId="3" fontId="0" fillId="0" borderId="27" xfId="0" applyNumberFormat="1" applyBorder="1" applyAlignment="1">
      <alignment horizontal="center" vertical="center"/>
    </xf>
    <xf numFmtId="164" fontId="0" fillId="3" borderId="28" xfId="0" applyNumberForma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horizontal="right" vertical="center" indent="1"/>
    </xf>
    <xf numFmtId="164" fontId="0" fillId="0" borderId="16" xfId="0" applyNumberFormat="1" applyBorder="1" applyAlignment="1">
      <alignment horizontal="right" vertical="center" indent="1"/>
    </xf>
    <xf numFmtId="164" fontId="0" fillId="0" borderId="3" xfId="0" applyNumberFormat="1" applyBorder="1" applyAlignment="1">
      <alignment horizontal="right" vertical="center" indent="1"/>
    </xf>
    <xf numFmtId="4" fontId="0" fillId="0" borderId="2" xfId="0" applyNumberFormat="1" applyBorder="1" applyAlignment="1">
      <alignment vertical="center"/>
    </xf>
    <xf numFmtId="164" fontId="0" fillId="5" borderId="9" xfId="0" applyNumberFormat="1" applyFill="1" applyBorder="1" applyAlignment="1">
      <alignment horizontal="right" vertical="center" indent="1"/>
    </xf>
    <xf numFmtId="0" fontId="6" fillId="5" borderId="8" xfId="0" applyFont="1" applyFill="1" applyBorder="1" applyAlignment="1" applyProtection="1">
      <alignment vertical="center"/>
      <protection locked="0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10" fontId="10" fillId="0" borderId="0" xfId="1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164" fontId="15" fillId="0" borderId="5" xfId="1" applyNumberFormat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164" fontId="10" fillId="0" borderId="12" xfId="1" applyNumberFormat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left" vertical="center" wrapText="1"/>
    </xf>
    <xf numFmtId="0" fontId="10" fillId="0" borderId="25" xfId="1" applyFont="1" applyBorder="1" applyAlignment="1">
      <alignment vertical="center" wrapText="1"/>
    </xf>
    <xf numFmtId="0" fontId="10" fillId="0" borderId="25" xfId="1" applyFont="1" applyBorder="1" applyAlignment="1">
      <alignment horizontal="center" vertical="center" wrapText="1"/>
    </xf>
    <xf numFmtId="164" fontId="0" fillId="3" borderId="25" xfId="0" applyNumberFormat="1" applyFill="1" applyBorder="1" applyAlignment="1" applyProtection="1">
      <alignment horizontal="right" vertical="center" indent="1"/>
      <protection locked="0"/>
    </xf>
    <xf numFmtId="164" fontId="10" fillId="0" borderId="34" xfId="1" applyNumberFormat="1" applyFont="1" applyBorder="1" applyAlignment="1">
      <alignment horizontal="right" vertical="center" wrapText="1" indent="1"/>
    </xf>
    <xf numFmtId="0" fontId="10" fillId="0" borderId="21" xfId="1" applyFont="1" applyBorder="1" applyAlignment="1">
      <alignment horizontal="left" vertical="center" wrapTex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left" vertical="center" wrapText="1"/>
    </xf>
    <xf numFmtId="0" fontId="18" fillId="0" borderId="36" xfId="1" applyFont="1" applyBorder="1" applyAlignment="1">
      <alignment vertical="center" wrapText="1"/>
    </xf>
    <xf numFmtId="0" fontId="18" fillId="0" borderId="36" xfId="1" applyFont="1" applyBorder="1" applyAlignment="1">
      <alignment horizontal="center" vertical="center" wrapText="1"/>
    </xf>
    <xf numFmtId="164" fontId="18" fillId="0" borderId="36" xfId="1" applyNumberFormat="1" applyFont="1" applyBorder="1" applyAlignment="1">
      <alignment horizontal="center" vertical="center" wrapText="1"/>
    </xf>
    <xf numFmtId="164" fontId="18" fillId="0" borderId="37" xfId="1" applyNumberFormat="1" applyFont="1" applyBorder="1" applyAlignment="1">
      <alignment horizontal="center" vertical="center" wrapText="1"/>
    </xf>
    <xf numFmtId="0" fontId="15" fillId="0" borderId="29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0" fillId="0" borderId="33" xfId="1" applyFont="1" applyBorder="1" applyAlignment="1">
      <alignment vertical="center" wrapText="1"/>
    </xf>
    <xf numFmtId="0" fontId="10" fillId="0" borderId="21" xfId="1" applyFont="1" applyBorder="1" applyAlignment="1">
      <alignment vertical="center" wrapText="1"/>
    </xf>
    <xf numFmtId="0" fontId="10" fillId="0" borderId="26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horizontal="right" vertical="center" indent="1"/>
      <protection locked="0"/>
    </xf>
    <xf numFmtId="164" fontId="10" fillId="0" borderId="12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31" xfId="1" applyFont="1" applyBorder="1" applyAlignment="1">
      <alignment vertical="center" wrapText="1"/>
    </xf>
    <xf numFmtId="0" fontId="16" fillId="0" borderId="17" xfId="1" applyFont="1" applyBorder="1" applyAlignment="1">
      <alignment vertical="center" wrapText="1"/>
    </xf>
    <xf numFmtId="0" fontId="10" fillId="0" borderId="38" xfId="1" applyFont="1" applyBorder="1" applyAlignment="1">
      <alignment horizontal="left" vertical="center" wrapText="1"/>
    </xf>
    <xf numFmtId="164" fontId="10" fillId="0" borderId="39" xfId="1" applyNumberFormat="1" applyFont="1" applyBorder="1" applyAlignment="1">
      <alignment horizontal="center" vertical="center" wrapText="1"/>
    </xf>
    <xf numFmtId="0" fontId="18" fillId="0" borderId="35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4" fillId="0" borderId="11" xfId="1" applyFont="1" applyBorder="1" applyAlignment="1">
      <alignment horizontal="center" vertical="center" wrapText="1"/>
    </xf>
    <xf numFmtId="0" fontId="10" fillId="0" borderId="31" xfId="1" applyFont="1" applyBorder="1" applyAlignment="1">
      <alignment vertical="center" wrapText="1"/>
    </xf>
    <xf numFmtId="0" fontId="10" fillId="0" borderId="32" xfId="1" applyFont="1" applyBorder="1" applyAlignment="1">
      <alignment vertical="center" wrapText="1"/>
    </xf>
    <xf numFmtId="0" fontId="10" fillId="0" borderId="32" xfId="1" applyFont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right" vertical="center" indent="1"/>
      <protection locked="0"/>
    </xf>
    <xf numFmtId="164" fontId="10" fillId="0" borderId="40" xfId="1" applyNumberFormat="1" applyFont="1" applyBorder="1" applyAlignment="1">
      <alignment horizontal="right" vertical="center" wrapText="1" indent="1"/>
    </xf>
    <xf numFmtId="0" fontId="10" fillId="0" borderId="41" xfId="1" applyFont="1" applyBorder="1" applyAlignment="1">
      <alignment vertical="center" wrapText="1"/>
    </xf>
    <xf numFmtId="164" fontId="0" fillId="7" borderId="25" xfId="0" applyNumberFormat="1" applyFill="1" applyBorder="1" applyAlignment="1" applyProtection="1">
      <alignment horizontal="right" vertical="center" indent="1"/>
      <protection locked="0"/>
    </xf>
    <xf numFmtId="164" fontId="16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0" fillId="8" borderId="42" xfId="0" applyFont="1" applyFill="1" applyBorder="1" applyAlignment="1">
      <alignment horizontal="left" vertical="center" wrapText="1" indent="1"/>
    </xf>
    <xf numFmtId="0" fontId="20" fillId="8" borderId="42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64" fontId="0" fillId="3" borderId="43" xfId="0" applyNumberFormat="1" applyFill="1" applyBorder="1" applyAlignment="1" applyProtection="1">
      <alignment horizontal="right" vertical="center" indent="1"/>
      <protection locked="0"/>
    </xf>
    <xf numFmtId="164" fontId="0" fillId="0" borderId="43" xfId="0" applyNumberFormat="1" applyBorder="1" applyAlignment="1">
      <alignment horizontal="right" vertical="center" indent="1"/>
    </xf>
    <xf numFmtId="0" fontId="0" fillId="0" borderId="44" xfId="0" applyBorder="1" applyAlignment="1">
      <alignment horizontal="left" vertical="center" indent="1"/>
    </xf>
    <xf numFmtId="0" fontId="0" fillId="0" borderId="44" xfId="0" applyBorder="1" applyAlignment="1">
      <alignment horizontal="center" vertical="center"/>
    </xf>
    <xf numFmtId="164" fontId="0" fillId="3" borderId="44" xfId="0" applyNumberFormat="1" applyFill="1" applyBorder="1" applyAlignment="1" applyProtection="1">
      <alignment horizontal="right" vertical="center" indent="1"/>
      <protection locked="0"/>
    </xf>
    <xf numFmtId="164" fontId="0" fillId="0" borderId="44" xfId="0" applyNumberFormat="1" applyBorder="1" applyAlignment="1">
      <alignment horizontal="right" vertical="center" indent="1"/>
    </xf>
    <xf numFmtId="0" fontId="10" fillId="0" borderId="44" xfId="0" applyFont="1" applyBorder="1" applyAlignment="1">
      <alignment horizontal="left" vertical="center" indent="1"/>
    </xf>
    <xf numFmtId="0" fontId="10" fillId="0" borderId="44" xfId="0" applyFont="1" applyBorder="1" applyAlignment="1">
      <alignment horizontal="center" vertical="center"/>
    </xf>
    <xf numFmtId="164" fontId="10" fillId="3" borderId="44" xfId="0" applyNumberFormat="1" applyFont="1" applyFill="1" applyBorder="1" applyAlignment="1" applyProtection="1">
      <alignment horizontal="right" vertical="center" indent="1"/>
      <protection locked="0"/>
    </xf>
    <xf numFmtId="0" fontId="10" fillId="0" borderId="45" xfId="0" applyFont="1" applyBorder="1" applyAlignment="1">
      <alignment horizontal="left" vertical="center" indent="1"/>
    </xf>
    <xf numFmtId="0" fontId="10" fillId="0" borderId="45" xfId="0" applyFont="1" applyBorder="1" applyAlignment="1">
      <alignment horizontal="center" vertical="center"/>
    </xf>
    <xf numFmtId="164" fontId="10" fillId="3" borderId="45" xfId="0" applyNumberFormat="1" applyFont="1" applyFill="1" applyBorder="1" applyAlignment="1" applyProtection="1">
      <alignment horizontal="right" vertical="center" indent="1"/>
      <protection locked="0"/>
    </xf>
    <xf numFmtId="164" fontId="0" fillId="0" borderId="45" xfId="0" applyNumberFormat="1" applyBorder="1" applyAlignment="1">
      <alignment horizontal="right" vertical="center" indent="1"/>
    </xf>
    <xf numFmtId="0" fontId="2" fillId="0" borderId="25" xfId="0" applyFont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164" fontId="19" fillId="8" borderId="46" xfId="0" applyNumberFormat="1" applyFont="1" applyFill="1" applyBorder="1" applyAlignment="1">
      <alignment horizontal="right" vertical="center" indent="1"/>
    </xf>
    <xf numFmtId="164" fontId="0" fillId="0" borderId="5" xfId="0" applyNumberFormat="1" applyBorder="1" applyAlignment="1">
      <alignment horizontal="right" vertical="center" indent="1"/>
    </xf>
    <xf numFmtId="0" fontId="0" fillId="3" borderId="5" xfId="0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right" vertical="center" indent="1"/>
    </xf>
    <xf numFmtId="0" fontId="0" fillId="3" borderId="8" xfId="0" applyFill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>
      <alignment horizontal="right" vertical="center" indent="1"/>
    </xf>
    <xf numFmtId="0" fontId="0" fillId="3" borderId="11" xfId="0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indent="1"/>
    </xf>
    <xf numFmtId="164" fontId="0" fillId="0" borderId="23" xfId="0" applyNumberFormat="1" applyBorder="1" applyAlignment="1" applyProtection="1">
      <alignment horizontal="right" vertical="center" indent="1"/>
      <protection locked="0"/>
    </xf>
    <xf numFmtId="164" fontId="0" fillId="0" borderId="28" xfId="0" applyNumberFormat="1" applyBorder="1" applyAlignment="1" applyProtection="1">
      <alignment horizontal="right" vertical="center"/>
      <protection locked="0"/>
    </xf>
    <xf numFmtId="0" fontId="0" fillId="7" borderId="0" xfId="0" applyFill="1"/>
    <xf numFmtId="0" fontId="22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3" fillId="7" borderId="0" xfId="0" applyFont="1" applyFill="1" applyAlignment="1">
      <alignment horizontal="justify" vertical="center"/>
    </xf>
    <xf numFmtId="0" fontId="23" fillId="7" borderId="0" xfId="0" applyFont="1" applyFill="1" applyAlignment="1">
      <alignment horizontal="left" vertical="center" indent="2"/>
    </xf>
    <xf numFmtId="0" fontId="2" fillId="7" borderId="0" xfId="0" applyFont="1" applyFill="1" applyAlignment="1">
      <alignment horizontal="left" vertical="center" indent="2"/>
    </xf>
    <xf numFmtId="0" fontId="5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 vertical="center" wrapText="1" indent="2"/>
    </xf>
    <xf numFmtId="0" fontId="3" fillId="7" borderId="0" xfId="0" applyFont="1" applyFill="1" applyAlignment="1">
      <alignment horizontal="justify" vertical="center"/>
    </xf>
    <xf numFmtId="0" fontId="6" fillId="0" borderId="8" xfId="0" applyFont="1" applyBorder="1" applyAlignment="1">
      <alignment vertical="center"/>
    </xf>
    <xf numFmtId="3" fontId="0" fillId="0" borderId="22" xfId="0" applyNumberFormat="1" applyBorder="1" applyAlignment="1">
      <alignment vertical="center"/>
    </xf>
    <xf numFmtId="164" fontId="0" fillId="3" borderId="23" xfId="0" applyNumberFormat="1" applyFill="1" applyBorder="1" applyAlignment="1">
      <alignment horizontal="right" vertical="center" indent="1"/>
    </xf>
    <xf numFmtId="164" fontId="0" fillId="3" borderId="28" xfId="0" applyNumberForma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30" xfId="1" applyFont="1" applyBorder="1" applyAlignment="1">
      <alignment horizontal="center" vertical="center" wrapText="1"/>
    </xf>
    <xf numFmtId="0" fontId="16" fillId="0" borderId="32" xfId="1" applyFont="1" applyBorder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3" fillId="0" borderId="29" xfId="1" applyFont="1" applyBorder="1" applyAlignment="1">
      <alignment vertical="center" wrapText="1"/>
    </xf>
    <xf numFmtId="0" fontId="13" fillId="0" borderId="31" xfId="1" applyFont="1" applyBorder="1" applyAlignment="1">
      <alignment vertical="center" wrapText="1"/>
    </xf>
    <xf numFmtId="0" fontId="15" fillId="0" borderId="29" xfId="1" applyFont="1" applyBorder="1" applyAlignment="1">
      <alignment vertical="center" wrapText="1"/>
    </xf>
    <xf numFmtId="0" fontId="16" fillId="0" borderId="31" xfId="1" applyFont="1" applyBorder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0645B706-0D3E-437D-B0B8-60A0E027C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904E-9F0D-4EC1-94A3-4D260EDFFD01}">
  <sheetPr>
    <pageSetUpPr fitToPage="1"/>
  </sheetPr>
  <dimension ref="B2:E17"/>
  <sheetViews>
    <sheetView workbookViewId="0"/>
  </sheetViews>
  <sheetFormatPr defaultRowHeight="15" x14ac:dyDescent="0.25"/>
  <cols>
    <col min="1" max="1" width="2.7109375" customWidth="1"/>
    <col min="2" max="3" width="25.7109375" customWidth="1"/>
    <col min="4" max="4" width="11.42578125" customWidth="1"/>
    <col min="5" max="5" width="25.7109375" customWidth="1"/>
  </cols>
  <sheetData>
    <row r="2" spans="2:5" x14ac:dyDescent="0.25">
      <c r="B2" s="176" t="s">
        <v>0</v>
      </c>
      <c r="C2" s="176"/>
      <c r="D2" s="176"/>
      <c r="E2" s="176"/>
    </row>
    <row r="3" spans="2:5" ht="15.75" thickBot="1" x14ac:dyDescent="0.3"/>
    <row r="4" spans="2:5" ht="25.5" customHeight="1" thickBot="1" x14ac:dyDescent="0.3">
      <c r="C4" s="1" t="s">
        <v>1</v>
      </c>
      <c r="D4" s="2" t="s">
        <v>2</v>
      </c>
      <c r="E4" s="3" t="s">
        <v>3</v>
      </c>
    </row>
    <row r="5" spans="2:5" s="5" customFormat="1" ht="25.5" customHeight="1" x14ac:dyDescent="0.25">
      <c r="B5" s="4" t="s">
        <v>4</v>
      </c>
      <c r="C5" s="152">
        <f>A!I37</f>
        <v>0</v>
      </c>
      <c r="D5" s="153"/>
      <c r="E5" s="154">
        <f t="shared" ref="E5:E12" si="0">+C5*((100+D5)/100)</f>
        <v>0</v>
      </c>
    </row>
    <row r="6" spans="2:5" s="5" customFormat="1" ht="25.5" customHeight="1" x14ac:dyDescent="0.25">
      <c r="B6" s="6" t="s">
        <v>5</v>
      </c>
      <c r="C6" s="7">
        <f>B!I37</f>
        <v>0</v>
      </c>
      <c r="D6" s="155"/>
      <c r="E6" s="8">
        <f t="shared" si="0"/>
        <v>0</v>
      </c>
    </row>
    <row r="7" spans="2:5" s="5" customFormat="1" ht="25.5" customHeight="1" x14ac:dyDescent="0.25">
      <c r="B7" s="6" t="s">
        <v>6</v>
      </c>
      <c r="C7" s="7">
        <f>'C1'!I37</f>
        <v>0</v>
      </c>
      <c r="D7" s="155"/>
      <c r="E7" s="8">
        <f t="shared" si="0"/>
        <v>0</v>
      </c>
    </row>
    <row r="8" spans="2:5" s="5" customFormat="1" ht="25.5" customHeight="1" x14ac:dyDescent="0.25">
      <c r="B8" s="6" t="s">
        <v>7</v>
      </c>
      <c r="C8" s="7">
        <f>'C2'!I37</f>
        <v>0</v>
      </c>
      <c r="D8" s="155"/>
      <c r="E8" s="8">
        <f t="shared" si="0"/>
        <v>0</v>
      </c>
    </row>
    <row r="9" spans="2:5" s="5" customFormat="1" ht="25.5" customHeight="1" x14ac:dyDescent="0.25">
      <c r="B9" s="6" t="s">
        <v>8</v>
      </c>
      <c r="C9" s="7">
        <f>D!I37</f>
        <v>0</v>
      </c>
      <c r="D9" s="155"/>
      <c r="E9" s="8">
        <f t="shared" si="0"/>
        <v>0</v>
      </c>
    </row>
    <row r="10" spans="2:5" s="5" customFormat="1" ht="25.5" customHeight="1" x14ac:dyDescent="0.25">
      <c r="B10" s="6" t="s">
        <v>9</v>
      </c>
      <c r="C10" s="7">
        <f>E!I37</f>
        <v>0</v>
      </c>
      <c r="D10" s="155"/>
      <c r="E10" s="8">
        <f t="shared" si="0"/>
        <v>0</v>
      </c>
    </row>
    <row r="11" spans="2:5" s="5" customFormat="1" ht="25.5" customHeight="1" x14ac:dyDescent="0.25">
      <c r="B11" s="6" t="s">
        <v>10</v>
      </c>
      <c r="C11" s="7">
        <f>F!I37</f>
        <v>0</v>
      </c>
      <c r="D11" s="155"/>
      <c r="E11" s="8">
        <f t="shared" si="0"/>
        <v>0</v>
      </c>
    </row>
    <row r="12" spans="2:5" s="5" customFormat="1" ht="25.5" customHeight="1" thickBot="1" x14ac:dyDescent="0.3">
      <c r="B12" s="9" t="s">
        <v>11</v>
      </c>
      <c r="C12" s="156">
        <f>'Hygienický spotřební materiál'!F12</f>
        <v>0</v>
      </c>
      <c r="D12" s="157"/>
      <c r="E12" s="158">
        <f t="shared" si="0"/>
        <v>0</v>
      </c>
    </row>
    <row r="13" spans="2:5" ht="15.75" thickBot="1" x14ac:dyDescent="0.3">
      <c r="C13" s="159"/>
      <c r="E13" s="159"/>
    </row>
    <row r="14" spans="2:5" ht="45.75" thickBot="1" x14ac:dyDescent="0.3">
      <c r="B14" s="10" t="s">
        <v>12</v>
      </c>
      <c r="C14" s="11">
        <f>SUM(C5:C12)</f>
        <v>0</v>
      </c>
      <c r="D14" s="12"/>
      <c r="E14" s="13">
        <f>SUM(E5:E12)</f>
        <v>0</v>
      </c>
    </row>
    <row r="16" spans="2:5" x14ac:dyDescent="0.25">
      <c r="B16" s="14"/>
    </row>
    <row r="17" spans="2:5" x14ac:dyDescent="0.25">
      <c r="B17" s="177" t="s">
        <v>204</v>
      </c>
      <c r="C17" s="177"/>
      <c r="D17" s="177"/>
      <c r="E17" s="177"/>
    </row>
  </sheetData>
  <mergeCells count="2">
    <mergeCell ref="B2:E2"/>
    <mergeCell ref="B17:E17"/>
  </mergeCells>
  <pageMargins left="0.39370078740157483" right="0.39370078740157483" top="0.39370078740157483" bottom="0.39370078740157483" header="0" footer="0"/>
  <pageSetup paperSize="9" scale="94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04D0-EFDB-45C2-8ED1-48D6DF7DDED7}">
  <dimension ref="B2:F14"/>
  <sheetViews>
    <sheetView view="pageLayout" zoomScaleNormal="100" workbookViewId="0">
      <selection activeCell="E61" sqref="E61"/>
    </sheetView>
  </sheetViews>
  <sheetFormatPr defaultRowHeight="15" x14ac:dyDescent="0.25"/>
  <cols>
    <col min="1" max="1" width="3.7109375" style="5" customWidth="1"/>
    <col min="2" max="2" width="66.7109375" style="5" customWidth="1"/>
    <col min="3" max="3" width="9.5703125" style="5" customWidth="1"/>
    <col min="4" max="4" width="18.42578125" style="5" customWidth="1"/>
    <col min="5" max="6" width="23" style="5" customWidth="1"/>
    <col min="7" max="16384" width="9.140625" style="5"/>
  </cols>
  <sheetData>
    <row r="2" spans="2:6" ht="18.75" x14ac:dyDescent="0.25">
      <c r="B2" s="188" t="s">
        <v>123</v>
      </c>
      <c r="C2" s="188"/>
      <c r="D2" s="188"/>
      <c r="E2" s="188"/>
      <c r="F2" s="188"/>
    </row>
    <row r="3" spans="2:6" x14ac:dyDescent="0.25">
      <c r="B3" s="129" t="s">
        <v>124</v>
      </c>
      <c r="C3" s="130"/>
    </row>
    <row r="4" spans="2:6" ht="30.75" thickBot="1" x14ac:dyDescent="0.3">
      <c r="B4" s="131" t="s">
        <v>125</v>
      </c>
      <c r="C4" s="132" t="s">
        <v>15</v>
      </c>
      <c r="D4" s="133" t="s">
        <v>126</v>
      </c>
      <c r="E4" s="132" t="s">
        <v>127</v>
      </c>
      <c r="F4" s="132" t="s">
        <v>128</v>
      </c>
    </row>
    <row r="5" spans="2:6" ht="31.5" customHeight="1" thickTop="1" x14ac:dyDescent="0.25">
      <c r="B5" s="134" t="s">
        <v>129</v>
      </c>
      <c r="C5" s="135" t="s">
        <v>130</v>
      </c>
      <c r="D5" s="135">
        <v>15</v>
      </c>
      <c r="E5" s="136"/>
      <c r="F5" s="137">
        <f>D5*E5*48</f>
        <v>0</v>
      </c>
    </row>
    <row r="6" spans="2:6" ht="31.5" customHeight="1" x14ac:dyDescent="0.25">
      <c r="B6" s="138" t="s">
        <v>131</v>
      </c>
      <c r="C6" s="139" t="s">
        <v>132</v>
      </c>
      <c r="D6" s="139">
        <v>300</v>
      </c>
      <c r="E6" s="140"/>
      <c r="F6" s="141">
        <f t="shared" ref="F6:F11" si="0">D6*E6*48</f>
        <v>0</v>
      </c>
    </row>
    <row r="7" spans="2:6" ht="31.5" customHeight="1" x14ac:dyDescent="0.25">
      <c r="B7" s="138" t="s">
        <v>133</v>
      </c>
      <c r="C7" s="139" t="s">
        <v>132</v>
      </c>
      <c r="D7" s="139">
        <v>10</v>
      </c>
      <c r="E7" s="140"/>
      <c r="F7" s="141">
        <f t="shared" si="0"/>
        <v>0</v>
      </c>
    </row>
    <row r="8" spans="2:6" ht="31.5" customHeight="1" x14ac:dyDescent="0.25">
      <c r="B8" s="138" t="s">
        <v>134</v>
      </c>
      <c r="C8" s="139" t="s">
        <v>27</v>
      </c>
      <c r="D8" s="139">
        <v>220</v>
      </c>
      <c r="E8" s="140"/>
      <c r="F8" s="141">
        <f t="shared" si="0"/>
        <v>0</v>
      </c>
    </row>
    <row r="9" spans="2:6" ht="31.5" customHeight="1" x14ac:dyDescent="0.25">
      <c r="B9" s="138" t="s">
        <v>135</v>
      </c>
      <c r="C9" s="139" t="s">
        <v>27</v>
      </c>
      <c r="D9" s="139">
        <v>20</v>
      </c>
      <c r="E9" s="140"/>
      <c r="F9" s="141">
        <f t="shared" si="0"/>
        <v>0</v>
      </c>
    </row>
    <row r="10" spans="2:6" ht="31.5" customHeight="1" x14ac:dyDescent="0.25">
      <c r="B10" s="142" t="s">
        <v>136</v>
      </c>
      <c r="C10" s="143" t="s">
        <v>27</v>
      </c>
      <c r="D10" s="143">
        <v>35</v>
      </c>
      <c r="E10" s="144"/>
      <c r="F10" s="141">
        <f t="shared" si="0"/>
        <v>0</v>
      </c>
    </row>
    <row r="11" spans="2:6" ht="31.5" customHeight="1" x14ac:dyDescent="0.25">
      <c r="B11" s="145" t="s">
        <v>137</v>
      </c>
      <c r="C11" s="146" t="s">
        <v>132</v>
      </c>
      <c r="D11" s="146">
        <v>5</v>
      </c>
      <c r="E11" s="147"/>
      <c r="F11" s="148">
        <f t="shared" si="0"/>
        <v>0</v>
      </c>
    </row>
    <row r="12" spans="2:6" ht="30" customHeight="1" x14ac:dyDescent="0.25">
      <c r="B12" s="149" t="s">
        <v>138</v>
      </c>
      <c r="C12" s="150"/>
      <c r="D12" s="150"/>
      <c r="E12" s="7"/>
      <c r="F12" s="151">
        <f>SUM(F5:F11)</f>
        <v>0</v>
      </c>
    </row>
    <row r="14" spans="2:6" x14ac:dyDescent="0.25">
      <c r="B14" s="16"/>
    </row>
  </sheetData>
  <mergeCells count="1">
    <mergeCell ref="B2:F2"/>
  </mergeCells>
  <pageMargins left="0.39370078740157483" right="0.39370078740157483" top="0.39370078740157483" bottom="0.39370078740157483" header="0" footer="0"/>
  <pageSetup paperSize="9" scale="65" orientation="portrait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8807-506E-44B6-ADE4-9D679EE534BE}">
  <dimension ref="A1:C107"/>
  <sheetViews>
    <sheetView tabSelected="1" view="pageLayout" topLeftCell="B1" zoomScaleNormal="100" workbookViewId="0">
      <selection activeCell="B97" sqref="B97"/>
    </sheetView>
  </sheetViews>
  <sheetFormatPr defaultRowHeight="15" x14ac:dyDescent="0.25"/>
  <cols>
    <col min="1" max="1" width="6.28515625" customWidth="1"/>
    <col min="2" max="2" width="139.28515625" customWidth="1"/>
    <col min="3" max="3" width="5.5703125" customWidth="1"/>
  </cols>
  <sheetData>
    <row r="1" spans="1:3" x14ac:dyDescent="0.25">
      <c r="A1" s="162"/>
      <c r="B1" s="162"/>
      <c r="C1" s="162"/>
    </row>
    <row r="2" spans="1:3" ht="28.5" customHeight="1" x14ac:dyDescent="0.25">
      <c r="A2" s="162"/>
      <c r="B2" s="163" t="s">
        <v>146</v>
      </c>
      <c r="C2" s="162"/>
    </row>
    <row r="3" spans="1:3" ht="26.25" customHeight="1" x14ac:dyDescent="0.25">
      <c r="A3" s="162"/>
      <c r="B3" s="162"/>
      <c r="C3" s="162"/>
    </row>
    <row r="4" spans="1:3" ht="26.25" customHeight="1" x14ac:dyDescent="0.25">
      <c r="A4" s="162"/>
      <c r="B4" s="164" t="s">
        <v>139</v>
      </c>
      <c r="C4" s="162"/>
    </row>
    <row r="5" spans="1:3" ht="26.25" customHeight="1" x14ac:dyDescent="0.25">
      <c r="A5" s="162"/>
      <c r="B5" s="165"/>
      <c r="C5" s="162"/>
    </row>
    <row r="6" spans="1:3" ht="26.25" customHeight="1" x14ac:dyDescent="0.25">
      <c r="A6" s="162"/>
      <c r="B6" s="166" t="s">
        <v>147</v>
      </c>
      <c r="C6" s="162"/>
    </row>
    <row r="7" spans="1:3" ht="26.25" customHeight="1" x14ac:dyDescent="0.25">
      <c r="A7" s="162"/>
      <c r="B7" s="167" t="s">
        <v>156</v>
      </c>
      <c r="C7" s="166"/>
    </row>
    <row r="8" spans="1:3" ht="26.25" customHeight="1" x14ac:dyDescent="0.25">
      <c r="A8" s="162"/>
      <c r="B8" s="166"/>
      <c r="C8" s="162"/>
    </row>
    <row r="9" spans="1:3" ht="26.25" customHeight="1" x14ac:dyDescent="0.25">
      <c r="A9" s="162"/>
      <c r="B9" s="166" t="s">
        <v>148</v>
      </c>
      <c r="C9" s="162"/>
    </row>
    <row r="10" spans="1:3" ht="26.25" customHeight="1" x14ac:dyDescent="0.25">
      <c r="A10" s="162"/>
      <c r="B10" s="167" t="s">
        <v>140</v>
      </c>
      <c r="C10" s="162"/>
    </row>
    <row r="11" spans="1:3" ht="26.25" customHeight="1" x14ac:dyDescent="0.25">
      <c r="A11" s="162"/>
      <c r="B11" s="167" t="s">
        <v>157</v>
      </c>
      <c r="C11" s="162"/>
    </row>
    <row r="12" spans="1:3" ht="26.25" customHeight="1" x14ac:dyDescent="0.25">
      <c r="A12" s="162"/>
      <c r="B12" s="167" t="s">
        <v>158</v>
      </c>
      <c r="C12" s="166"/>
    </row>
    <row r="13" spans="1:3" ht="26.25" customHeight="1" x14ac:dyDescent="0.25">
      <c r="A13" s="162"/>
      <c r="B13" s="166"/>
      <c r="C13" s="162"/>
    </row>
    <row r="14" spans="1:3" ht="26.25" customHeight="1" x14ac:dyDescent="0.25">
      <c r="A14" s="162"/>
      <c r="B14" s="166" t="s">
        <v>149</v>
      </c>
      <c r="C14" s="162"/>
    </row>
    <row r="15" spans="1:3" ht="26.25" customHeight="1" x14ac:dyDescent="0.25">
      <c r="A15" s="162"/>
      <c r="B15" s="167" t="s">
        <v>159</v>
      </c>
      <c r="C15" s="162"/>
    </row>
    <row r="16" spans="1:3" ht="26.25" customHeight="1" x14ac:dyDescent="0.25">
      <c r="A16" s="162"/>
      <c r="B16" s="167" t="s">
        <v>160</v>
      </c>
      <c r="C16" s="162"/>
    </row>
    <row r="17" spans="1:3" ht="26.25" customHeight="1" x14ac:dyDescent="0.25">
      <c r="A17" s="162"/>
      <c r="B17" s="166"/>
      <c r="C17" s="162"/>
    </row>
    <row r="18" spans="1:3" ht="26.25" customHeight="1" x14ac:dyDescent="0.25">
      <c r="A18" s="162"/>
      <c r="B18" s="166" t="s">
        <v>150</v>
      </c>
      <c r="C18" s="162"/>
    </row>
    <row r="19" spans="1:3" ht="26.25" customHeight="1" x14ac:dyDescent="0.25">
      <c r="A19" s="162"/>
      <c r="B19" s="167" t="s">
        <v>140</v>
      </c>
      <c r="C19" s="162"/>
    </row>
    <row r="20" spans="1:3" ht="26.25" customHeight="1" x14ac:dyDescent="0.25">
      <c r="A20" s="162"/>
      <c r="B20" s="167" t="s">
        <v>161</v>
      </c>
      <c r="C20" s="162"/>
    </row>
    <row r="21" spans="1:3" ht="26.25" customHeight="1" x14ac:dyDescent="0.25">
      <c r="A21" s="162"/>
      <c r="B21" s="167" t="s">
        <v>162</v>
      </c>
      <c r="C21" s="166"/>
    </row>
    <row r="22" spans="1:3" ht="26.25" customHeight="1" x14ac:dyDescent="0.25">
      <c r="A22" s="162"/>
      <c r="B22" s="166"/>
      <c r="C22" s="162"/>
    </row>
    <row r="23" spans="1:3" ht="26.25" customHeight="1" x14ac:dyDescent="0.25">
      <c r="A23" s="162"/>
      <c r="B23" s="166" t="s">
        <v>151</v>
      </c>
      <c r="C23" s="162"/>
    </row>
    <row r="24" spans="1:3" ht="26.25" customHeight="1" x14ac:dyDescent="0.25">
      <c r="A24" s="162"/>
      <c r="B24" s="167" t="s">
        <v>141</v>
      </c>
      <c r="C24" s="162"/>
    </row>
    <row r="25" spans="1:3" ht="26.25" customHeight="1" x14ac:dyDescent="0.25">
      <c r="A25" s="162"/>
      <c r="B25" s="167" t="s">
        <v>163</v>
      </c>
      <c r="C25" s="162"/>
    </row>
    <row r="26" spans="1:3" ht="26.25" customHeight="1" x14ac:dyDescent="0.25">
      <c r="A26" s="162"/>
      <c r="B26" s="167" t="s">
        <v>164</v>
      </c>
      <c r="C26" s="162"/>
    </row>
    <row r="27" spans="1:3" ht="26.25" customHeight="1" x14ac:dyDescent="0.25">
      <c r="A27" s="162"/>
      <c r="B27" s="167" t="s">
        <v>165</v>
      </c>
      <c r="C27" s="162"/>
    </row>
    <row r="28" spans="1:3" ht="26.25" customHeight="1" x14ac:dyDescent="0.25">
      <c r="A28" s="162"/>
      <c r="B28" s="167" t="s">
        <v>222</v>
      </c>
      <c r="C28" s="162"/>
    </row>
    <row r="29" spans="1:3" ht="26.25" customHeight="1" x14ac:dyDescent="0.25">
      <c r="A29" s="162"/>
      <c r="B29" s="167" t="s">
        <v>166</v>
      </c>
      <c r="C29" s="162"/>
    </row>
    <row r="30" spans="1:3" ht="26.25" customHeight="1" x14ac:dyDescent="0.25">
      <c r="A30" s="162"/>
      <c r="B30" s="167" t="s">
        <v>167</v>
      </c>
      <c r="C30" s="162"/>
    </row>
    <row r="31" spans="1:3" ht="26.25" customHeight="1" x14ac:dyDescent="0.25">
      <c r="A31" s="162"/>
      <c r="B31" s="167" t="s">
        <v>168</v>
      </c>
      <c r="C31" s="162"/>
    </row>
    <row r="32" spans="1:3" ht="26.25" customHeight="1" x14ac:dyDescent="0.25">
      <c r="A32" s="162"/>
      <c r="B32" s="166"/>
      <c r="C32" s="162"/>
    </row>
    <row r="33" spans="1:3" ht="26.25" customHeight="1" x14ac:dyDescent="0.25">
      <c r="A33" s="162"/>
      <c r="B33" s="166" t="s">
        <v>152</v>
      </c>
      <c r="C33" s="162"/>
    </row>
    <row r="34" spans="1:3" ht="26.25" customHeight="1" x14ac:dyDescent="0.25">
      <c r="A34" s="162"/>
      <c r="B34" s="167" t="s">
        <v>169</v>
      </c>
      <c r="C34" s="162"/>
    </row>
    <row r="35" spans="1:3" ht="26.25" customHeight="1" x14ac:dyDescent="0.25">
      <c r="A35" s="162"/>
      <c r="B35" s="166"/>
      <c r="C35" s="162"/>
    </row>
    <row r="36" spans="1:3" ht="26.25" customHeight="1" x14ac:dyDescent="0.25">
      <c r="A36" s="162"/>
      <c r="B36" s="166" t="s">
        <v>153</v>
      </c>
      <c r="C36" s="162"/>
    </row>
    <row r="37" spans="1:3" ht="26.25" customHeight="1" x14ac:dyDescent="0.25">
      <c r="A37" s="162"/>
      <c r="B37" s="167" t="s">
        <v>140</v>
      </c>
      <c r="C37" s="162"/>
    </row>
    <row r="38" spans="1:3" ht="26.25" customHeight="1" x14ac:dyDescent="0.25">
      <c r="A38" s="162"/>
      <c r="B38" s="167" t="s">
        <v>170</v>
      </c>
      <c r="C38" s="162"/>
    </row>
    <row r="39" spans="1:3" ht="26.25" customHeight="1" x14ac:dyDescent="0.25">
      <c r="A39" s="162"/>
      <c r="B39" s="167" t="s">
        <v>171</v>
      </c>
      <c r="C39" s="162"/>
    </row>
    <row r="40" spans="1:3" ht="26.25" customHeight="1" x14ac:dyDescent="0.25">
      <c r="A40" s="162"/>
      <c r="B40" s="168"/>
      <c r="C40" s="162"/>
    </row>
    <row r="41" spans="1:3" ht="26.25" customHeight="1" x14ac:dyDescent="0.25">
      <c r="A41" s="162"/>
      <c r="B41" s="169" t="s">
        <v>142</v>
      </c>
      <c r="C41" s="162"/>
    </row>
    <row r="42" spans="1:3" ht="18" customHeight="1" x14ac:dyDescent="0.25">
      <c r="A42" s="162"/>
      <c r="B42" s="166"/>
      <c r="C42" s="162"/>
    </row>
    <row r="43" spans="1:3" ht="26.25" customHeight="1" x14ac:dyDescent="0.25">
      <c r="A43" s="162"/>
      <c r="B43" s="166" t="s">
        <v>154</v>
      </c>
      <c r="C43" s="162"/>
    </row>
    <row r="44" spans="1:3" ht="26.25" customHeight="1" x14ac:dyDescent="0.25">
      <c r="A44" s="162"/>
      <c r="B44" s="170" t="s">
        <v>172</v>
      </c>
      <c r="C44" s="162"/>
    </row>
    <row r="45" spans="1:3" ht="51" customHeight="1" x14ac:dyDescent="0.25">
      <c r="A45" s="162"/>
      <c r="B45" s="170" t="s">
        <v>173</v>
      </c>
      <c r="C45" s="162"/>
    </row>
    <row r="46" spans="1:3" ht="51" customHeight="1" x14ac:dyDescent="0.25">
      <c r="A46" s="162"/>
      <c r="B46" s="170" t="s">
        <v>215</v>
      </c>
      <c r="C46" s="162"/>
    </row>
    <row r="47" spans="1:3" ht="26.25" customHeight="1" x14ac:dyDescent="0.25">
      <c r="A47" s="162"/>
      <c r="B47" s="170" t="s">
        <v>174</v>
      </c>
      <c r="C47" s="162"/>
    </row>
    <row r="48" spans="1:3" ht="45" customHeight="1" x14ac:dyDescent="0.25">
      <c r="A48" s="162"/>
      <c r="B48" s="170" t="s">
        <v>175</v>
      </c>
      <c r="C48" s="166"/>
    </row>
    <row r="49" spans="1:3" ht="26.25" customHeight="1" x14ac:dyDescent="0.25">
      <c r="A49" s="162"/>
      <c r="B49" s="170" t="s">
        <v>177</v>
      </c>
      <c r="C49" s="162"/>
    </row>
    <row r="50" spans="1:3" ht="26.25" customHeight="1" x14ac:dyDescent="0.25">
      <c r="A50" s="162"/>
      <c r="B50" s="170" t="s">
        <v>178</v>
      </c>
      <c r="C50" s="162"/>
    </row>
    <row r="51" spans="1:3" ht="26.25" customHeight="1" x14ac:dyDescent="0.25">
      <c r="A51" s="162"/>
      <c r="B51" s="170" t="s">
        <v>179</v>
      </c>
      <c r="C51" s="162"/>
    </row>
    <row r="52" spans="1:3" ht="26.25" customHeight="1" x14ac:dyDescent="0.25">
      <c r="A52" s="162"/>
      <c r="B52" s="166"/>
      <c r="C52" s="162"/>
    </row>
    <row r="53" spans="1:3" ht="26.25" customHeight="1" x14ac:dyDescent="0.25">
      <c r="A53" s="162"/>
      <c r="B53" s="166" t="s">
        <v>216</v>
      </c>
      <c r="C53" s="162"/>
    </row>
    <row r="54" spans="1:3" ht="26.25" customHeight="1" x14ac:dyDescent="0.25">
      <c r="A54" s="162"/>
      <c r="B54" s="167" t="s">
        <v>180</v>
      </c>
      <c r="C54" s="162"/>
    </row>
    <row r="55" spans="1:3" ht="26.25" customHeight="1" x14ac:dyDescent="0.25">
      <c r="A55" s="162"/>
      <c r="B55" s="167" t="s">
        <v>217</v>
      </c>
      <c r="C55" s="162"/>
    </row>
    <row r="56" spans="1:3" ht="26.25" customHeight="1" x14ac:dyDescent="0.25">
      <c r="A56" s="162"/>
      <c r="B56" s="167" t="s">
        <v>181</v>
      </c>
      <c r="C56" s="162"/>
    </row>
    <row r="57" spans="1:3" ht="26.25" customHeight="1" x14ac:dyDescent="0.25">
      <c r="A57" s="162"/>
      <c r="B57" s="167" t="s">
        <v>182</v>
      </c>
      <c r="C57" s="162"/>
    </row>
    <row r="58" spans="1:3" ht="26.25" customHeight="1" x14ac:dyDescent="0.25">
      <c r="A58" s="162"/>
      <c r="B58" s="166"/>
      <c r="C58" s="162"/>
    </row>
    <row r="59" spans="1:3" ht="26.25" customHeight="1" x14ac:dyDescent="0.25">
      <c r="A59" s="162"/>
      <c r="B59" s="166" t="s">
        <v>155</v>
      </c>
      <c r="C59" s="162"/>
    </row>
    <row r="60" spans="1:3" ht="20.25" customHeight="1" x14ac:dyDescent="0.25">
      <c r="A60" s="162"/>
      <c r="B60" s="167" t="s">
        <v>183</v>
      </c>
      <c r="C60" s="162"/>
    </row>
    <row r="61" spans="1:3" ht="24" customHeight="1" x14ac:dyDescent="0.25">
      <c r="A61" s="162"/>
      <c r="B61" s="170" t="s">
        <v>176</v>
      </c>
      <c r="C61" s="162"/>
    </row>
    <row r="62" spans="1:3" ht="31.5" customHeight="1" x14ac:dyDescent="0.25">
      <c r="A62" s="162"/>
      <c r="B62" s="170" t="s">
        <v>185</v>
      </c>
      <c r="C62" s="162"/>
    </row>
    <row r="63" spans="1:3" ht="26.25" customHeight="1" x14ac:dyDescent="0.25">
      <c r="A63" s="162"/>
      <c r="B63" s="166"/>
      <c r="C63" s="162"/>
    </row>
    <row r="64" spans="1:3" ht="26.25" customHeight="1" x14ac:dyDescent="0.25">
      <c r="A64" s="162"/>
      <c r="B64" s="166" t="s">
        <v>223</v>
      </c>
      <c r="C64" s="162"/>
    </row>
    <row r="65" spans="1:3" ht="26.25" customHeight="1" x14ac:dyDescent="0.25">
      <c r="A65" s="162"/>
      <c r="B65" s="167" t="s">
        <v>186</v>
      </c>
      <c r="C65" s="162"/>
    </row>
    <row r="66" spans="1:3" ht="26.25" customHeight="1" x14ac:dyDescent="0.25">
      <c r="A66" s="162"/>
      <c r="B66" s="167" t="s">
        <v>187</v>
      </c>
      <c r="C66" s="162"/>
    </row>
    <row r="67" spans="1:3" ht="26.25" customHeight="1" x14ac:dyDescent="0.25">
      <c r="A67" s="162"/>
      <c r="B67" s="167" t="s">
        <v>184</v>
      </c>
      <c r="C67" s="162"/>
    </row>
    <row r="68" spans="1:3" ht="26.25" customHeight="1" x14ac:dyDescent="0.25">
      <c r="A68" s="162"/>
      <c r="B68" s="167" t="s">
        <v>188</v>
      </c>
      <c r="C68" s="162"/>
    </row>
    <row r="69" spans="1:3" ht="26.25" customHeight="1" x14ac:dyDescent="0.25">
      <c r="A69" s="162"/>
      <c r="B69" s="167" t="s">
        <v>220</v>
      </c>
      <c r="C69" s="162"/>
    </row>
    <row r="70" spans="1:3" ht="26.25" customHeight="1" x14ac:dyDescent="0.25">
      <c r="A70" s="162"/>
      <c r="B70" s="167"/>
      <c r="C70" s="162"/>
    </row>
    <row r="71" spans="1:3" ht="26.25" customHeight="1" x14ac:dyDescent="0.25">
      <c r="A71" s="162"/>
      <c r="B71" s="166" t="s">
        <v>224</v>
      </c>
      <c r="C71" s="162"/>
    </row>
    <row r="72" spans="1:3" ht="26.25" customHeight="1" x14ac:dyDescent="0.25">
      <c r="A72" s="162"/>
      <c r="B72" s="167" t="s">
        <v>189</v>
      </c>
      <c r="C72" s="162"/>
    </row>
    <row r="73" spans="1:3" ht="26.25" customHeight="1" x14ac:dyDescent="0.25">
      <c r="A73" s="162"/>
      <c r="B73" s="167" t="s">
        <v>218</v>
      </c>
      <c r="C73" s="162"/>
    </row>
    <row r="74" spans="1:3" ht="26.25" customHeight="1" x14ac:dyDescent="0.25">
      <c r="A74" s="162"/>
      <c r="B74" s="167" t="s">
        <v>190</v>
      </c>
      <c r="C74" s="162"/>
    </row>
    <row r="75" spans="1:3" ht="26.25" customHeight="1" x14ac:dyDescent="0.25">
      <c r="A75" s="162"/>
      <c r="B75" s="166"/>
      <c r="C75" s="162"/>
    </row>
    <row r="76" spans="1:3" ht="26.25" customHeight="1" x14ac:dyDescent="0.25">
      <c r="A76" s="162"/>
      <c r="B76" s="166" t="s">
        <v>225</v>
      </c>
      <c r="C76" s="162"/>
    </row>
    <row r="77" spans="1:3" ht="26.25" customHeight="1" x14ac:dyDescent="0.25">
      <c r="A77" s="162"/>
      <c r="B77" s="167" t="s">
        <v>191</v>
      </c>
      <c r="C77" s="162"/>
    </row>
    <row r="78" spans="1:3" ht="26.25" customHeight="1" x14ac:dyDescent="0.25">
      <c r="A78" s="162"/>
      <c r="B78" s="167" t="s">
        <v>192</v>
      </c>
      <c r="C78" s="162"/>
    </row>
    <row r="79" spans="1:3" ht="15.75" customHeight="1" x14ac:dyDescent="0.25">
      <c r="A79" s="162"/>
      <c r="B79" s="166"/>
      <c r="C79" s="162"/>
    </row>
    <row r="80" spans="1:3" ht="26.25" customHeight="1" x14ac:dyDescent="0.25">
      <c r="A80" s="162"/>
      <c r="B80" s="166" t="s">
        <v>226</v>
      </c>
      <c r="C80" s="162"/>
    </row>
    <row r="81" spans="1:3" ht="26.25" customHeight="1" x14ac:dyDescent="0.25">
      <c r="A81" s="162"/>
      <c r="B81" s="167" t="s">
        <v>221</v>
      </c>
      <c r="C81" s="162"/>
    </row>
    <row r="82" spans="1:3" ht="17.25" customHeight="1" x14ac:dyDescent="0.25">
      <c r="A82" s="162"/>
      <c r="B82" s="166"/>
      <c r="C82" s="162"/>
    </row>
    <row r="83" spans="1:3" ht="26.25" customHeight="1" x14ac:dyDescent="0.25">
      <c r="A83" s="162"/>
      <c r="B83" s="166" t="s">
        <v>227</v>
      </c>
      <c r="C83" s="162"/>
    </row>
    <row r="84" spans="1:3" ht="39.75" customHeight="1" x14ac:dyDescent="0.25">
      <c r="A84" s="162"/>
      <c r="B84" s="170" t="s">
        <v>193</v>
      </c>
      <c r="C84" s="162"/>
    </row>
    <row r="85" spans="1:3" ht="24" customHeight="1" x14ac:dyDescent="0.25">
      <c r="A85" s="162"/>
      <c r="B85" s="167" t="s">
        <v>194</v>
      </c>
      <c r="C85" s="162"/>
    </row>
    <row r="86" spans="1:3" ht="26.25" customHeight="1" x14ac:dyDescent="0.25">
      <c r="A86" s="162"/>
      <c r="B86" s="167" t="s">
        <v>195</v>
      </c>
      <c r="C86" s="162"/>
    </row>
    <row r="87" spans="1:3" ht="26.25" customHeight="1" x14ac:dyDescent="0.25">
      <c r="A87" s="162"/>
      <c r="B87" s="170" t="s">
        <v>196</v>
      </c>
      <c r="C87" s="162"/>
    </row>
    <row r="88" spans="1:3" ht="26.25" customHeight="1" x14ac:dyDescent="0.25">
      <c r="A88" s="162"/>
      <c r="B88" s="167" t="s">
        <v>197</v>
      </c>
      <c r="C88" s="162"/>
    </row>
    <row r="89" spans="1:3" ht="26.25" customHeight="1" x14ac:dyDescent="0.25">
      <c r="A89" s="162"/>
      <c r="B89" s="166"/>
      <c r="C89" s="162"/>
    </row>
    <row r="90" spans="1:3" ht="26.25" customHeight="1" x14ac:dyDescent="0.25">
      <c r="A90" s="162"/>
      <c r="B90" s="166" t="s">
        <v>228</v>
      </c>
      <c r="C90" s="162"/>
    </row>
    <row r="91" spans="1:3" ht="26.25" customHeight="1" x14ac:dyDescent="0.25">
      <c r="A91" s="162"/>
      <c r="B91" s="167" t="s">
        <v>198</v>
      </c>
      <c r="C91" s="162"/>
    </row>
    <row r="92" spans="1:3" ht="26.25" customHeight="1" x14ac:dyDescent="0.25">
      <c r="A92" s="162"/>
      <c r="B92" s="167" t="s">
        <v>199</v>
      </c>
      <c r="C92" s="162"/>
    </row>
    <row r="93" spans="1:3" ht="26.25" customHeight="1" x14ac:dyDescent="0.25">
      <c r="A93" s="162"/>
      <c r="B93" s="167" t="s">
        <v>219</v>
      </c>
      <c r="C93" s="162"/>
    </row>
    <row r="94" spans="1:3" ht="26.25" customHeight="1" x14ac:dyDescent="0.25">
      <c r="A94" s="162"/>
      <c r="B94" s="167" t="s">
        <v>200</v>
      </c>
      <c r="C94" s="162"/>
    </row>
    <row r="95" spans="1:3" ht="26.25" customHeight="1" x14ac:dyDescent="0.25">
      <c r="A95" s="162"/>
      <c r="B95" s="167" t="s">
        <v>201</v>
      </c>
      <c r="C95" s="162"/>
    </row>
    <row r="96" spans="1:3" ht="26.25" customHeight="1" x14ac:dyDescent="0.25">
      <c r="A96" s="162"/>
      <c r="B96" s="171"/>
      <c r="C96" s="162"/>
    </row>
    <row r="97" spans="1:3" ht="26.25" customHeight="1" x14ac:dyDescent="0.25">
      <c r="A97" s="162"/>
      <c r="B97" s="171" t="s">
        <v>143</v>
      </c>
      <c r="C97" s="162"/>
    </row>
    <row r="98" spans="1:3" ht="26.25" customHeight="1" x14ac:dyDescent="0.25">
      <c r="A98" s="162"/>
      <c r="B98" s="171" t="s">
        <v>144</v>
      </c>
      <c r="C98" s="162"/>
    </row>
    <row r="99" spans="1:3" ht="26.25" customHeight="1" x14ac:dyDescent="0.25">
      <c r="A99" s="162"/>
      <c r="B99" s="166"/>
      <c r="C99" s="162"/>
    </row>
    <row r="100" spans="1:3" ht="27" customHeight="1" x14ac:dyDescent="0.25">
      <c r="A100" s="162"/>
      <c r="B100" s="166" t="s">
        <v>229</v>
      </c>
      <c r="C100" s="162"/>
    </row>
    <row r="101" spans="1:3" ht="26.25" customHeight="1" x14ac:dyDescent="0.25">
      <c r="A101" s="162"/>
      <c r="B101" s="167" t="s">
        <v>202</v>
      </c>
      <c r="C101" s="162"/>
    </row>
    <row r="102" spans="1:3" ht="34.5" customHeight="1" x14ac:dyDescent="0.25">
      <c r="A102" s="162"/>
      <c r="B102" s="170" t="s">
        <v>203</v>
      </c>
      <c r="C102" s="162"/>
    </row>
    <row r="103" spans="1:3" ht="15.75" x14ac:dyDescent="0.25">
      <c r="A103" s="162"/>
      <c r="B103" s="166"/>
      <c r="C103" s="162"/>
    </row>
    <row r="104" spans="1:3" ht="15.75" x14ac:dyDescent="0.25">
      <c r="A104" s="162"/>
      <c r="B104" s="171" t="s">
        <v>145</v>
      </c>
      <c r="C104" s="162"/>
    </row>
    <row r="105" spans="1:3" ht="15.75" x14ac:dyDescent="0.25">
      <c r="A105" s="162"/>
      <c r="B105" s="166"/>
      <c r="C105" s="162"/>
    </row>
    <row r="106" spans="1:3" x14ac:dyDescent="0.25">
      <c r="B106" s="162"/>
    </row>
    <row r="107" spans="1:3" x14ac:dyDescent="0.25">
      <c r="B107" s="162"/>
    </row>
  </sheetData>
  <pageMargins left="0.39370078740157483" right="0.39370078740157483" top="0.39370078740157483" bottom="0.39370078740157483" header="0" footer="0"/>
  <pageSetup paperSize="9" scale="71" fitToHeight="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2DAA-432B-4FF1-8F94-352B6483BD67}">
  <sheetPr>
    <pageSetUpPr fitToPage="1"/>
  </sheetPr>
  <dimension ref="B2:I37"/>
  <sheetViews>
    <sheetView view="pageLayout" topLeftCell="A14" zoomScaleNormal="100" workbookViewId="0">
      <selection activeCell="D61" sqref="D60:D61"/>
    </sheetView>
  </sheetViews>
  <sheetFormatPr defaultRowHeight="15" x14ac:dyDescent="0.25"/>
  <cols>
    <col min="1" max="1" width="1.85546875" style="5" customWidth="1"/>
    <col min="2" max="2" width="9.140625" style="5"/>
    <col min="3" max="3" width="59.4257812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  <c r="C2" s="16"/>
    </row>
    <row r="3" spans="2:9" ht="15.75" thickBot="1" x14ac:dyDescent="0.3"/>
    <row r="4" spans="2:9" ht="30.75" thickBot="1" x14ac:dyDescent="0.3">
      <c r="B4" s="17" t="s">
        <v>13</v>
      </c>
      <c r="C4" s="18" t="s">
        <v>14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22</v>
      </c>
      <c r="D6" s="34" t="s">
        <v>23</v>
      </c>
      <c r="E6" s="35">
        <v>799.37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v>55.8</v>
      </c>
      <c r="F7" s="36">
        <v>252</v>
      </c>
      <c r="G7" s="37"/>
      <c r="H7" s="38">
        <f t="shared" ref="H7:H36" si="0">ROUND(E7*F7*G7,0)</f>
        <v>0</v>
      </c>
      <c r="I7" s="8">
        <f t="shared" ref="I7:I11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39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28</v>
      </c>
      <c r="D9" s="34" t="s">
        <v>23</v>
      </c>
      <c r="E9" s="35">
        <v>48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ht="17.25" x14ac:dyDescent="0.25">
      <c r="B10" s="32">
        <v>5</v>
      </c>
      <c r="C10" s="33" t="s">
        <v>29</v>
      </c>
      <c r="D10" s="34" t="s">
        <v>23</v>
      </c>
      <c r="E10" s="35">
        <v>22</v>
      </c>
      <c r="F10" s="36">
        <v>252</v>
      </c>
      <c r="G10" s="37"/>
      <c r="H10" s="38">
        <f t="shared" si="0"/>
        <v>0</v>
      </c>
      <c r="I10" s="8">
        <f t="shared" si="1"/>
        <v>0</v>
      </c>
    </row>
    <row r="11" spans="2:9" ht="17.25" x14ac:dyDescent="0.25">
      <c r="B11" s="32">
        <v>6</v>
      </c>
      <c r="C11" s="33" t="s">
        <v>30</v>
      </c>
      <c r="D11" s="34" t="s">
        <v>23</v>
      </c>
      <c r="E11" s="35">
        <v>92.76</v>
      </c>
      <c r="F11" s="36">
        <v>252</v>
      </c>
      <c r="G11" s="37"/>
      <c r="H11" s="38">
        <f t="shared" si="0"/>
        <v>0</v>
      </c>
      <c r="I11" s="8">
        <f t="shared" si="1"/>
        <v>0</v>
      </c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ht="17.25" x14ac:dyDescent="0.25">
      <c r="B13" s="32">
        <v>7</v>
      </c>
      <c r="C13" s="33" t="s">
        <v>31</v>
      </c>
      <c r="D13" s="34" t="s">
        <v>23</v>
      </c>
      <c r="E13" s="35">
        <v>1467.66</v>
      </c>
      <c r="F13" s="36">
        <v>104</v>
      </c>
      <c r="G13" s="37"/>
      <c r="H13" s="38">
        <f t="shared" si="0"/>
        <v>0</v>
      </c>
      <c r="I13" s="8">
        <f t="shared" ref="I13:I16" si="2">H13*4</f>
        <v>0</v>
      </c>
    </row>
    <row r="14" spans="2:9" ht="17.25" x14ac:dyDescent="0.25">
      <c r="B14" s="32">
        <v>8</v>
      </c>
      <c r="C14" s="33" t="s">
        <v>25</v>
      </c>
      <c r="D14" s="34" t="s">
        <v>23</v>
      </c>
      <c r="E14" s="35">
        <v>302</v>
      </c>
      <c r="F14" s="36">
        <v>104</v>
      </c>
      <c r="G14" s="37"/>
      <c r="H14" s="38">
        <f t="shared" ref="H14" si="3">ROUND(E14*F14*G14,0)</f>
        <v>0</v>
      </c>
      <c r="I14" s="8">
        <f t="shared" si="2"/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300</v>
      </c>
      <c r="F15" s="36">
        <v>104</v>
      </c>
      <c r="G15" s="37"/>
      <c r="H15" s="38">
        <f t="shared" ref="H15" si="4">ROUND(E15*F15*G15,0)</f>
        <v>0</v>
      </c>
      <c r="I15" s="8">
        <f t="shared" ref="I15" si="5">H15*4</f>
        <v>0</v>
      </c>
    </row>
    <row r="16" spans="2:9" x14ac:dyDescent="0.25">
      <c r="B16" s="32">
        <v>10</v>
      </c>
      <c r="C16" s="33" t="s">
        <v>32</v>
      </c>
      <c r="D16" s="39" t="s">
        <v>27</v>
      </c>
      <c r="E16" s="35">
        <v>29</v>
      </c>
      <c r="F16" s="36">
        <v>104</v>
      </c>
      <c r="G16" s="37"/>
      <c r="H16" s="38">
        <f t="shared" si="0"/>
        <v>0</v>
      </c>
      <c r="I16" s="8">
        <f t="shared" si="2"/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 t="s">
        <v>212</v>
      </c>
      <c r="D18" s="34" t="s">
        <v>27</v>
      </c>
      <c r="E18" s="35">
        <v>80</v>
      </c>
      <c r="F18" s="36">
        <v>52</v>
      </c>
      <c r="G18" s="37"/>
      <c r="H18" s="38">
        <f t="shared" ref="H18" si="6">ROUND(E18*F18*G18,0)</f>
        <v>0</v>
      </c>
      <c r="I18" s="8">
        <f t="shared" ref="I18" si="7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100</v>
      </c>
      <c r="F19" s="36">
        <v>52</v>
      </c>
      <c r="G19" s="37"/>
      <c r="H19" s="38">
        <f t="shared" si="0"/>
        <v>0</v>
      </c>
      <c r="I19" s="8">
        <f t="shared" ref="I19" si="8">H19*4</f>
        <v>0</v>
      </c>
    </row>
    <row r="20" spans="2:9" x14ac:dyDescent="0.25">
      <c r="B20" s="50"/>
      <c r="C20" s="41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80</v>
      </c>
      <c r="F21" s="36">
        <v>12</v>
      </c>
      <c r="G21" s="37"/>
      <c r="H21" s="38">
        <f t="shared" si="0"/>
        <v>0</v>
      </c>
      <c r="I21" s="8">
        <f t="shared" ref="I21:I23" si="9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130</v>
      </c>
      <c r="F22" s="36">
        <v>12</v>
      </c>
      <c r="G22" s="37"/>
      <c r="H22" s="38">
        <f t="shared" si="0"/>
        <v>0</v>
      </c>
      <c r="I22" s="8">
        <f t="shared" si="9"/>
        <v>0</v>
      </c>
    </row>
    <row r="23" spans="2:9" x14ac:dyDescent="0.25">
      <c r="B23" s="32">
        <v>15</v>
      </c>
      <c r="C23" s="33" t="s">
        <v>36</v>
      </c>
      <c r="D23" s="34" t="s">
        <v>27</v>
      </c>
      <c r="E23" s="35">
        <v>8</v>
      </c>
      <c r="F23" s="36">
        <v>12</v>
      </c>
      <c r="G23" s="37"/>
      <c r="H23" s="38">
        <f t="shared" si="0"/>
        <v>0</v>
      </c>
      <c r="I23" s="8">
        <f t="shared" si="9"/>
        <v>0</v>
      </c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ht="17.25" x14ac:dyDescent="0.25">
      <c r="B25" s="32">
        <v>16</v>
      </c>
      <c r="C25" s="33" t="s">
        <v>37</v>
      </c>
      <c r="D25" s="34" t="s">
        <v>23</v>
      </c>
      <c r="E25" s="35">
        <v>4.5</v>
      </c>
      <c r="F25" s="36">
        <v>2</v>
      </c>
      <c r="G25" s="37"/>
      <c r="H25" s="38">
        <f t="shared" si="0"/>
        <v>0</v>
      </c>
      <c r="I25" s="8">
        <f t="shared" ref="I25:I27" si="10">H25*4</f>
        <v>0</v>
      </c>
    </row>
    <row r="26" spans="2:9" x14ac:dyDescent="0.25">
      <c r="B26" s="32">
        <v>17</v>
      </c>
      <c r="C26" s="33" t="s">
        <v>210</v>
      </c>
      <c r="D26" s="39" t="s">
        <v>27</v>
      </c>
      <c r="E26" s="35">
        <v>350</v>
      </c>
      <c r="F26" s="36">
        <v>2</v>
      </c>
      <c r="G26" s="37"/>
      <c r="H26" s="38">
        <f>ROUND(E26*F26*G26,0)</f>
        <v>0</v>
      </c>
      <c r="I26" s="8">
        <f t="shared" si="10"/>
        <v>0</v>
      </c>
    </row>
    <row r="27" spans="2:9" ht="17.25" x14ac:dyDescent="0.25">
      <c r="B27" s="32">
        <v>18</v>
      </c>
      <c r="C27" s="33" t="s">
        <v>38</v>
      </c>
      <c r="D27" s="34" t="s">
        <v>23</v>
      </c>
      <c r="E27" s="35">
        <v>27.85</v>
      </c>
      <c r="F27" s="36">
        <v>2</v>
      </c>
      <c r="G27" s="37"/>
      <c r="H27" s="38">
        <f t="shared" si="0"/>
        <v>0</v>
      </c>
      <c r="I27" s="8">
        <f t="shared" si="10"/>
        <v>0</v>
      </c>
    </row>
    <row r="28" spans="2:9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x14ac:dyDescent="0.25">
      <c r="B29" s="32">
        <v>19</v>
      </c>
      <c r="C29" s="33" t="s">
        <v>40</v>
      </c>
      <c r="D29" s="34" t="s">
        <v>27</v>
      </c>
      <c r="E29" s="35">
        <v>100</v>
      </c>
      <c r="F29" s="36">
        <v>2</v>
      </c>
      <c r="G29" s="37"/>
      <c r="H29" s="38">
        <f t="shared" ref="H29" si="11">ROUND(E29*F29*G29,0)</f>
        <v>0</v>
      </c>
      <c r="I29" s="8">
        <f t="shared" ref="I29" si="12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v>1340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51" t="s">
        <v>42</v>
      </c>
      <c r="D31" s="42"/>
      <c r="E31" s="43"/>
      <c r="F31" s="44"/>
      <c r="G31" s="45"/>
      <c r="H31" s="46"/>
      <c r="I31" s="47"/>
    </row>
    <row r="32" spans="2:9" ht="17.25" x14ac:dyDescent="0.25">
      <c r="B32" s="32">
        <v>21</v>
      </c>
      <c r="C32" s="33" t="s">
        <v>43</v>
      </c>
      <c r="D32" s="34" t="s">
        <v>23</v>
      </c>
      <c r="E32" s="35">
        <v>284.39999999999998</v>
      </c>
      <c r="F32" s="36">
        <v>1</v>
      </c>
      <c r="G32" s="37"/>
      <c r="H32" s="38">
        <f t="shared" si="0"/>
        <v>0</v>
      </c>
      <c r="I32" s="8">
        <f>H32*4</f>
        <v>0</v>
      </c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ht="17.25" x14ac:dyDescent="0.25">
      <c r="B34" s="32">
        <v>22</v>
      </c>
      <c r="C34" s="33" t="s">
        <v>45</v>
      </c>
      <c r="D34" s="34" t="s">
        <v>23</v>
      </c>
      <c r="E34" s="35">
        <v>62.3</v>
      </c>
      <c r="F34" s="36">
        <v>12</v>
      </c>
      <c r="G34" s="37"/>
      <c r="H34" s="38">
        <f t="shared" si="0"/>
        <v>0</v>
      </c>
      <c r="I34" s="8">
        <f t="shared" ref="I34:I36" si="13">H34*4</f>
        <v>0</v>
      </c>
    </row>
    <row r="35" spans="2:9" ht="17.25" x14ac:dyDescent="0.25">
      <c r="B35" s="32">
        <v>23</v>
      </c>
      <c r="C35" s="33" t="s">
        <v>46</v>
      </c>
      <c r="D35" s="34" t="s">
        <v>23</v>
      </c>
      <c r="E35" s="35">
        <v>55.3</v>
      </c>
      <c r="F35" s="36">
        <v>12</v>
      </c>
      <c r="G35" s="37"/>
      <c r="H35" s="38">
        <f t="shared" si="0"/>
        <v>0</v>
      </c>
      <c r="I35" s="8">
        <f t="shared" si="13"/>
        <v>0</v>
      </c>
    </row>
    <row r="36" spans="2:9" ht="18" thickBot="1" x14ac:dyDescent="0.3">
      <c r="B36" s="52">
        <v>24</v>
      </c>
      <c r="C36" s="53" t="s">
        <v>47</v>
      </c>
      <c r="D36" s="34" t="s">
        <v>23</v>
      </c>
      <c r="E36" s="54">
        <v>88</v>
      </c>
      <c r="F36" s="55">
        <v>12</v>
      </c>
      <c r="G36" s="56"/>
      <c r="H36" s="38">
        <f t="shared" si="0"/>
        <v>0</v>
      </c>
      <c r="I36" s="8">
        <f t="shared" si="13"/>
        <v>0</v>
      </c>
    </row>
    <row r="37" spans="2:9" ht="15.75" thickBot="1" x14ac:dyDescent="0.3">
      <c r="B37" s="57"/>
      <c r="C37" s="58" t="s">
        <v>48</v>
      </c>
      <c r="D37" s="59"/>
      <c r="E37" s="60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D43D-7388-49CA-9F13-ABE5A3A194AA}">
  <sheetPr>
    <pageSetUpPr fitToPage="1"/>
  </sheetPr>
  <dimension ref="B2:I37"/>
  <sheetViews>
    <sheetView view="pageLayout" topLeftCell="A18" zoomScaleNormal="100" workbookViewId="0"/>
  </sheetViews>
  <sheetFormatPr defaultRowHeight="15" x14ac:dyDescent="0.25"/>
  <cols>
    <col min="1" max="1" width="4.85546875" style="5" customWidth="1"/>
    <col min="2" max="2" width="9.140625" style="5"/>
    <col min="3" max="3" width="56.855468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49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22</v>
      </c>
      <c r="D6" s="34" t="s">
        <v>23</v>
      </c>
      <c r="E6" s="35">
        <v>202.1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f>5.9+15.2+4.3+7.9</f>
        <v>33.300000000000004</v>
      </c>
      <c r="F7" s="36">
        <v>252</v>
      </c>
      <c r="G7" s="37"/>
      <c r="H7" s="38">
        <f t="shared" ref="H7:H27" si="0">ROUND(E7*F7*G7,0)</f>
        <v>0</v>
      </c>
      <c r="I7" s="8">
        <f t="shared" ref="I7:I11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11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50</v>
      </c>
      <c r="D9" s="34" t="s">
        <v>23</v>
      </c>
      <c r="E9" s="35">
        <v>16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ht="17.25" x14ac:dyDescent="0.25">
      <c r="B10" s="32">
        <v>5</v>
      </c>
      <c r="C10" s="33" t="s">
        <v>29</v>
      </c>
      <c r="D10" s="34" t="s">
        <v>23</v>
      </c>
      <c r="E10" s="35">
        <v>15</v>
      </c>
      <c r="F10" s="36">
        <v>252</v>
      </c>
      <c r="G10" s="37"/>
      <c r="H10" s="38">
        <f t="shared" si="0"/>
        <v>0</v>
      </c>
      <c r="I10" s="8">
        <f t="shared" si="1"/>
        <v>0</v>
      </c>
    </row>
    <row r="11" spans="2:9" x14ac:dyDescent="0.25">
      <c r="B11" s="32">
        <v>6</v>
      </c>
      <c r="C11" s="33"/>
      <c r="D11" s="34"/>
      <c r="E11" s="35"/>
      <c r="F11" s="36"/>
      <c r="G11" s="37"/>
      <c r="H11" s="38">
        <f t="shared" si="0"/>
        <v>0</v>
      </c>
      <c r="I11" s="8">
        <f t="shared" si="1"/>
        <v>0</v>
      </c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ht="17.25" x14ac:dyDescent="0.25">
      <c r="B13" s="32">
        <v>7</v>
      </c>
      <c r="C13" s="33" t="s">
        <v>51</v>
      </c>
      <c r="D13" s="34" t="s">
        <v>23</v>
      </c>
      <c r="E13" s="35">
        <v>208.7</v>
      </c>
      <c r="F13" s="36">
        <v>104</v>
      </c>
      <c r="G13" s="37"/>
      <c r="H13" s="38">
        <f t="shared" ref="H13" si="2">ROUND(E13*F13*G13,0)</f>
        <v>0</v>
      </c>
      <c r="I13" s="8">
        <f t="shared" ref="I13" si="3">H13*4</f>
        <v>0</v>
      </c>
    </row>
    <row r="14" spans="2:9" ht="17.25" x14ac:dyDescent="0.25">
      <c r="B14" s="32">
        <v>8</v>
      </c>
      <c r="C14" s="33" t="s">
        <v>25</v>
      </c>
      <c r="D14" s="34" t="s">
        <v>23</v>
      </c>
      <c r="E14" s="35">
        <v>61</v>
      </c>
      <c r="F14" s="36">
        <v>104</v>
      </c>
      <c r="G14" s="37"/>
      <c r="H14" s="38">
        <f t="shared" ref="H14" si="4">ROUND(E14*F14*G14,0)</f>
        <v>0</v>
      </c>
      <c r="I14" s="8">
        <f t="shared" ref="I14" si="5">H14*4</f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40</v>
      </c>
      <c r="F15" s="36">
        <v>104</v>
      </c>
      <c r="G15" s="37"/>
      <c r="H15" s="38">
        <f t="shared" si="0"/>
        <v>0</v>
      </c>
      <c r="I15" s="8">
        <f t="shared" ref="I15:I16" si="6">H15*4</f>
        <v>0</v>
      </c>
    </row>
    <row r="16" spans="2:9" x14ac:dyDescent="0.25">
      <c r="B16" s="32">
        <v>10</v>
      </c>
      <c r="C16" s="33" t="s">
        <v>32</v>
      </c>
      <c r="D16" s="39" t="s">
        <v>27</v>
      </c>
      <c r="E16" s="35">
        <v>2</v>
      </c>
      <c r="F16" s="36">
        <v>104</v>
      </c>
      <c r="G16" s="37"/>
      <c r="H16" s="38">
        <f t="shared" si="0"/>
        <v>0</v>
      </c>
      <c r="I16" s="8">
        <f t="shared" si="6"/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 t="s">
        <v>213</v>
      </c>
      <c r="D18" s="34" t="s">
        <v>27</v>
      </c>
      <c r="E18" s="35">
        <v>25</v>
      </c>
      <c r="F18" s="36">
        <v>52</v>
      </c>
      <c r="G18" s="37"/>
      <c r="H18" s="38">
        <f t="shared" ref="H18" si="7">ROUND(E18*F18*G18,0)</f>
        <v>0</v>
      </c>
      <c r="I18" s="8">
        <f t="shared" ref="I18" si="8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14</v>
      </c>
      <c r="F19" s="36">
        <v>52</v>
      </c>
      <c r="G19" s="37"/>
      <c r="H19" s="38">
        <f t="shared" si="0"/>
        <v>0</v>
      </c>
      <c r="I19" s="8">
        <f t="shared" ref="I19" si="9">H19*4</f>
        <v>0</v>
      </c>
    </row>
    <row r="20" spans="2:9" x14ac:dyDescent="0.25">
      <c r="B20" s="50"/>
      <c r="C20" s="41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25</v>
      </c>
      <c r="F21" s="36">
        <v>12</v>
      </c>
      <c r="G21" s="37"/>
      <c r="H21" s="38">
        <f t="shared" si="0"/>
        <v>0</v>
      </c>
      <c r="I21" s="8">
        <f t="shared" ref="I21:I23" si="10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40</v>
      </c>
      <c r="F22" s="36">
        <v>12</v>
      </c>
      <c r="G22" s="37"/>
      <c r="H22" s="38">
        <f t="shared" si="0"/>
        <v>0</v>
      </c>
      <c r="I22" s="8">
        <f t="shared" si="10"/>
        <v>0</v>
      </c>
    </row>
    <row r="23" spans="2:9" x14ac:dyDescent="0.25">
      <c r="B23" s="32">
        <v>15</v>
      </c>
      <c r="C23" s="33" t="s">
        <v>52</v>
      </c>
      <c r="D23" s="39" t="s">
        <v>27</v>
      </c>
      <c r="E23" s="35">
        <v>2</v>
      </c>
      <c r="F23" s="36">
        <v>12</v>
      </c>
      <c r="G23" s="37"/>
      <c r="H23" s="38">
        <f t="shared" si="0"/>
        <v>0</v>
      </c>
      <c r="I23" s="8">
        <f t="shared" si="10"/>
        <v>0</v>
      </c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ht="17.25" x14ac:dyDescent="0.25">
      <c r="B25" s="32">
        <v>16</v>
      </c>
      <c r="C25" s="33" t="s">
        <v>54</v>
      </c>
      <c r="D25" s="34" t="s">
        <v>23</v>
      </c>
      <c r="E25" s="35">
        <v>36.200000000000003</v>
      </c>
      <c r="F25" s="36">
        <v>2</v>
      </c>
      <c r="G25" s="37"/>
      <c r="H25" s="38">
        <f t="shared" si="0"/>
        <v>0</v>
      </c>
      <c r="I25" s="8">
        <f t="shared" ref="I25:I27" si="11">H25*4</f>
        <v>0</v>
      </c>
    </row>
    <row r="26" spans="2:9" x14ac:dyDescent="0.25">
      <c r="B26" s="32">
        <v>17</v>
      </c>
      <c r="C26" s="33" t="s">
        <v>210</v>
      </c>
      <c r="D26" s="34" t="s">
        <v>27</v>
      </c>
      <c r="E26" s="35">
        <v>45</v>
      </c>
      <c r="F26" s="36">
        <v>2</v>
      </c>
      <c r="G26" s="37"/>
      <c r="H26" s="38">
        <f>ROUND(E26*F26*G26,0)</f>
        <v>0</v>
      </c>
      <c r="I26" s="8">
        <f t="shared" si="11"/>
        <v>0</v>
      </c>
    </row>
    <row r="27" spans="2:9" ht="17.25" x14ac:dyDescent="0.25">
      <c r="B27" s="32">
        <v>18</v>
      </c>
      <c r="C27" s="33" t="s">
        <v>55</v>
      </c>
      <c r="D27" s="34" t="s">
        <v>23</v>
      </c>
      <c r="E27" s="35">
        <v>7</v>
      </c>
      <c r="F27" s="36">
        <v>2</v>
      </c>
      <c r="G27" s="37"/>
      <c r="H27" s="38">
        <f t="shared" si="0"/>
        <v>0</v>
      </c>
      <c r="I27" s="8">
        <f t="shared" si="11"/>
        <v>0</v>
      </c>
    </row>
    <row r="28" spans="2:9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x14ac:dyDescent="0.25">
      <c r="B29" s="32">
        <v>19</v>
      </c>
      <c r="C29" s="33" t="s">
        <v>40</v>
      </c>
      <c r="D29" s="34" t="s">
        <v>27</v>
      </c>
      <c r="E29" s="35">
        <v>26</v>
      </c>
      <c r="F29" s="36">
        <v>2</v>
      </c>
      <c r="G29" s="37"/>
      <c r="H29" s="38">
        <f t="shared" ref="H29" si="12">ROUND(E29*F29*G29,0)</f>
        <v>0</v>
      </c>
      <c r="I29" s="8">
        <f t="shared" ref="I29" si="13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v>564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41" t="s">
        <v>42</v>
      </c>
      <c r="D31" s="42"/>
      <c r="E31" s="43"/>
      <c r="F31" s="44"/>
      <c r="G31" s="45"/>
      <c r="H31" s="46"/>
      <c r="I31" s="47"/>
    </row>
    <row r="32" spans="2:9" x14ac:dyDescent="0.25">
      <c r="B32" s="32">
        <v>21</v>
      </c>
      <c r="C32" s="33"/>
      <c r="D32" s="34"/>
      <c r="E32" s="35"/>
      <c r="F32" s="36"/>
      <c r="G32" s="37"/>
      <c r="H32" s="38"/>
      <c r="I32" s="8"/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x14ac:dyDescent="0.25">
      <c r="B34" s="32">
        <v>22</v>
      </c>
      <c r="C34" s="33"/>
      <c r="D34" s="34"/>
      <c r="E34" s="35"/>
      <c r="F34" s="36"/>
      <c r="G34" s="37"/>
      <c r="H34" s="38"/>
      <c r="I34" s="8"/>
    </row>
    <row r="35" spans="2:9" x14ac:dyDescent="0.25">
      <c r="B35" s="32">
        <v>23</v>
      </c>
      <c r="C35" s="33"/>
      <c r="D35" s="34"/>
      <c r="E35" s="35"/>
      <c r="F35" s="36"/>
      <c r="G35" s="37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75"/>
      <c r="H36" s="38"/>
      <c r="I36" s="8"/>
    </row>
    <row r="37" spans="2:9" ht="15.75" thickBot="1" x14ac:dyDescent="0.3">
      <c r="B37" s="57"/>
      <c r="C37" s="58" t="s">
        <v>48</v>
      </c>
      <c r="D37" s="59"/>
      <c r="E37" s="60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224C-A5D2-4950-AC5E-692160664572}">
  <dimension ref="B2:I37"/>
  <sheetViews>
    <sheetView view="pageLayout" topLeftCell="A25" zoomScaleNormal="100" workbookViewId="0"/>
  </sheetViews>
  <sheetFormatPr defaultRowHeight="15" x14ac:dyDescent="0.25"/>
  <cols>
    <col min="1" max="1" width="4.85546875" style="5" customWidth="1"/>
    <col min="2" max="2" width="9.140625" style="5"/>
    <col min="3" max="3" width="55.71093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56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22</v>
      </c>
      <c r="D6" s="34" t="s">
        <v>23</v>
      </c>
      <c r="E6" s="35">
        <v>210.31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v>50.49</v>
      </c>
      <c r="F7" s="36">
        <v>252</v>
      </c>
      <c r="G7" s="37"/>
      <c r="H7" s="38">
        <f t="shared" ref="H7:H32" si="0">ROUND(E7*F7*G7,0)</f>
        <v>0</v>
      </c>
      <c r="I7" s="8">
        <f t="shared" ref="I7:I11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19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28</v>
      </c>
      <c r="D9" s="34" t="s">
        <v>23</v>
      </c>
      <c r="E9" s="35">
        <v>73.3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ht="17.25" x14ac:dyDescent="0.25">
      <c r="B10" s="32">
        <v>5</v>
      </c>
      <c r="C10" s="33" t="s">
        <v>29</v>
      </c>
      <c r="D10" s="34" t="s">
        <v>23</v>
      </c>
      <c r="E10" s="35">
        <v>4.62</v>
      </c>
      <c r="F10" s="36">
        <v>252</v>
      </c>
      <c r="G10" s="37"/>
      <c r="H10" s="38">
        <f t="shared" si="0"/>
        <v>0</v>
      </c>
      <c r="I10" s="8">
        <f t="shared" si="1"/>
        <v>0</v>
      </c>
    </row>
    <row r="11" spans="2:9" x14ac:dyDescent="0.25">
      <c r="B11" s="32">
        <v>6</v>
      </c>
      <c r="C11" s="33"/>
      <c r="D11" s="34"/>
      <c r="E11" s="35"/>
      <c r="F11" s="36"/>
      <c r="G11" s="37"/>
      <c r="H11" s="38">
        <f t="shared" si="0"/>
        <v>0</v>
      </c>
      <c r="I11" s="8">
        <f t="shared" si="1"/>
        <v>0</v>
      </c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ht="17.25" x14ac:dyDescent="0.25">
      <c r="B13" s="32">
        <v>7</v>
      </c>
      <c r="C13" s="33" t="s">
        <v>31</v>
      </c>
      <c r="D13" s="34" t="s">
        <v>23</v>
      </c>
      <c r="E13" s="35">
        <v>526.64</v>
      </c>
      <c r="F13" s="36">
        <v>104</v>
      </c>
      <c r="G13" s="174"/>
      <c r="H13" s="38">
        <f t="shared" ref="H13:H14" si="2">ROUND(E13*F13*G13,0)</f>
        <v>0</v>
      </c>
      <c r="I13" s="8">
        <f t="shared" ref="I13:I14" si="3">H13*4</f>
        <v>0</v>
      </c>
    </row>
    <row r="14" spans="2:9" ht="17.25" x14ac:dyDescent="0.25">
      <c r="B14" s="32">
        <v>8</v>
      </c>
      <c r="C14" s="33" t="s">
        <v>25</v>
      </c>
      <c r="D14" s="34" t="s">
        <v>23</v>
      </c>
      <c r="E14" s="35">
        <f>114.4</f>
        <v>114.4</v>
      </c>
      <c r="F14" s="36">
        <v>104</v>
      </c>
      <c r="G14" s="174"/>
      <c r="H14" s="38">
        <f t="shared" si="2"/>
        <v>0</v>
      </c>
      <c r="I14" s="8">
        <f t="shared" si="3"/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110</v>
      </c>
      <c r="F15" s="36">
        <v>104</v>
      </c>
      <c r="G15" s="37"/>
      <c r="H15" s="38">
        <f t="shared" si="0"/>
        <v>0</v>
      </c>
      <c r="I15" s="8">
        <f t="shared" ref="I15:I16" si="4">H15*4</f>
        <v>0</v>
      </c>
    </row>
    <row r="16" spans="2:9" x14ac:dyDescent="0.25">
      <c r="B16" s="32">
        <v>10</v>
      </c>
      <c r="C16" s="33" t="s">
        <v>32</v>
      </c>
      <c r="D16" s="39" t="s">
        <v>27</v>
      </c>
      <c r="E16" s="35">
        <v>20.94</v>
      </c>
      <c r="F16" s="36">
        <v>104</v>
      </c>
      <c r="G16" s="37"/>
      <c r="H16" s="38">
        <f t="shared" si="0"/>
        <v>0</v>
      </c>
      <c r="I16" s="8">
        <f t="shared" si="4"/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 t="s">
        <v>212</v>
      </c>
      <c r="D18" s="34" t="s">
        <v>27</v>
      </c>
      <c r="E18" s="35">
        <v>40</v>
      </c>
      <c r="F18" s="36">
        <v>52</v>
      </c>
      <c r="G18" s="37"/>
      <c r="H18" s="38">
        <f>ROUND(E18*F18*G18,0)</f>
        <v>0</v>
      </c>
      <c r="I18" s="8">
        <f t="shared" ref="I18:I19" si="5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34</v>
      </c>
      <c r="F19" s="36">
        <v>52</v>
      </c>
      <c r="G19" s="37"/>
      <c r="H19" s="38">
        <f>ROUND(E19*F19*G19,0)</f>
        <v>0</v>
      </c>
      <c r="I19" s="8">
        <f t="shared" si="5"/>
        <v>0</v>
      </c>
    </row>
    <row r="20" spans="2:9" x14ac:dyDescent="0.25">
      <c r="B20" s="50"/>
      <c r="C20" s="41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40</v>
      </c>
      <c r="F21" s="36">
        <v>12</v>
      </c>
      <c r="G21" s="37"/>
      <c r="H21" s="38">
        <f t="shared" si="0"/>
        <v>0</v>
      </c>
      <c r="I21" s="8">
        <f t="shared" ref="I21:I22" si="6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120</v>
      </c>
      <c r="F22" s="36">
        <v>12</v>
      </c>
      <c r="G22" s="37"/>
      <c r="H22" s="38">
        <f t="shared" si="0"/>
        <v>0</v>
      </c>
      <c r="I22" s="8">
        <f t="shared" si="6"/>
        <v>0</v>
      </c>
    </row>
    <row r="23" spans="2:9" x14ac:dyDescent="0.25">
      <c r="B23" s="32">
        <v>15</v>
      </c>
      <c r="C23" s="33"/>
      <c r="D23" s="39"/>
      <c r="E23" s="35"/>
      <c r="F23" s="36"/>
      <c r="G23" s="37"/>
      <c r="H23" s="38">
        <f t="shared" ref="H23" si="7">ROUND(E23*F23*G23,0)</f>
        <v>0</v>
      </c>
      <c r="I23" s="8">
        <f t="shared" ref="I23" si="8">H23*4</f>
        <v>0</v>
      </c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ht="17.25" x14ac:dyDescent="0.25">
      <c r="B25" s="32">
        <v>16</v>
      </c>
      <c r="C25" s="33" t="s">
        <v>53</v>
      </c>
      <c r="D25" s="34" t="s">
        <v>23</v>
      </c>
      <c r="E25" s="35">
        <v>19.78</v>
      </c>
      <c r="F25" s="36">
        <v>2</v>
      </c>
      <c r="G25" s="37"/>
      <c r="H25" s="38">
        <f t="shared" si="0"/>
        <v>0</v>
      </c>
      <c r="I25" s="8">
        <f t="shared" ref="I25:I27" si="9">H25*4</f>
        <v>0</v>
      </c>
    </row>
    <row r="26" spans="2:9" x14ac:dyDescent="0.25">
      <c r="B26" s="32">
        <v>17</v>
      </c>
      <c r="C26" s="33" t="s">
        <v>210</v>
      </c>
      <c r="D26" s="39" t="s">
        <v>27</v>
      </c>
      <c r="E26" s="35">
        <v>130</v>
      </c>
      <c r="F26" s="36">
        <v>2</v>
      </c>
      <c r="G26" s="37"/>
      <c r="H26" s="38">
        <f t="shared" ref="H26" si="10">ROUND(E26*F26*G26,0)</f>
        <v>0</v>
      </c>
      <c r="I26" s="8">
        <f t="shared" si="9"/>
        <v>0</v>
      </c>
    </row>
    <row r="27" spans="2:9" ht="17.25" x14ac:dyDescent="0.25">
      <c r="B27" s="32">
        <v>18</v>
      </c>
      <c r="C27" s="33" t="s">
        <v>38</v>
      </c>
      <c r="D27" s="34" t="s">
        <v>23</v>
      </c>
      <c r="E27" s="35">
        <v>5</v>
      </c>
      <c r="F27" s="36">
        <v>2</v>
      </c>
      <c r="G27" s="37"/>
      <c r="H27" s="38">
        <f t="shared" si="0"/>
        <v>0</v>
      </c>
      <c r="I27" s="8">
        <f t="shared" si="9"/>
        <v>0</v>
      </c>
    </row>
    <row r="28" spans="2:9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x14ac:dyDescent="0.25">
      <c r="B29" s="32">
        <v>19</v>
      </c>
      <c r="C29" s="33" t="s">
        <v>40</v>
      </c>
      <c r="D29" s="34" t="s">
        <v>27</v>
      </c>
      <c r="E29" s="35">
        <v>57</v>
      </c>
      <c r="F29" s="36">
        <v>2</v>
      </c>
      <c r="G29" s="37"/>
      <c r="H29" s="38">
        <f t="shared" ref="H29" si="11">ROUND(E29*F29*G29,0)</f>
        <v>0</v>
      </c>
      <c r="I29" s="8">
        <f t="shared" ref="I29" si="12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v>428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51" t="s">
        <v>42</v>
      </c>
      <c r="D31" s="42"/>
      <c r="E31" s="43"/>
      <c r="F31" s="44"/>
      <c r="G31" s="45"/>
      <c r="H31" s="46"/>
      <c r="I31" s="47"/>
    </row>
    <row r="32" spans="2:9" ht="17.25" x14ac:dyDescent="0.25">
      <c r="B32" s="32">
        <v>21</v>
      </c>
      <c r="C32" s="33" t="s">
        <v>43</v>
      </c>
      <c r="D32" s="34" t="s">
        <v>23</v>
      </c>
      <c r="E32" s="35">
        <v>73.400000000000006</v>
      </c>
      <c r="F32" s="36">
        <v>1</v>
      </c>
      <c r="G32" s="37"/>
      <c r="H32" s="38">
        <f t="shared" si="0"/>
        <v>0</v>
      </c>
      <c r="I32" s="8">
        <f>H32*4</f>
        <v>0</v>
      </c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ht="17.25" x14ac:dyDescent="0.25">
      <c r="B34" s="32">
        <v>22</v>
      </c>
      <c r="C34" s="33" t="s">
        <v>211</v>
      </c>
      <c r="D34" s="34" t="s">
        <v>23</v>
      </c>
      <c r="E34" s="35">
        <v>23.75</v>
      </c>
      <c r="F34" s="36">
        <v>12</v>
      </c>
      <c r="G34" s="37"/>
      <c r="H34" s="38">
        <f t="shared" ref="H34" si="13">ROUND(E34*F34*G34,0)</f>
        <v>0</v>
      </c>
      <c r="I34" s="8">
        <f t="shared" ref="I34" si="14">H34*4</f>
        <v>0</v>
      </c>
    </row>
    <row r="35" spans="2:9" x14ac:dyDescent="0.25">
      <c r="B35" s="32">
        <v>23</v>
      </c>
      <c r="C35" s="33"/>
      <c r="D35" s="34"/>
      <c r="E35" s="35"/>
      <c r="F35" s="36"/>
      <c r="G35" s="37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75"/>
      <c r="H36" s="38"/>
      <c r="I36" s="8"/>
    </row>
    <row r="37" spans="2:9" ht="15.75" thickBot="1" x14ac:dyDescent="0.3">
      <c r="B37" s="57"/>
      <c r="C37" s="58" t="s">
        <v>48</v>
      </c>
      <c r="D37" s="59"/>
      <c r="E37" s="65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A204-2387-4E73-89CC-1642F02EAB77}">
  <dimension ref="B2:I37"/>
  <sheetViews>
    <sheetView view="pageLayout" topLeftCell="A48" zoomScaleNormal="100" workbookViewId="0"/>
  </sheetViews>
  <sheetFormatPr defaultRowHeight="15" x14ac:dyDescent="0.25"/>
  <cols>
    <col min="1" max="1" width="4.7109375" style="5" customWidth="1"/>
    <col min="2" max="2" width="9.140625" style="5"/>
    <col min="3" max="3" width="55.71093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57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22</v>
      </c>
      <c r="D6" s="34" t="s">
        <v>23</v>
      </c>
      <c r="E6" s="35">
        <v>50.94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v>25.3</v>
      </c>
      <c r="F7" s="36">
        <v>252</v>
      </c>
      <c r="G7" s="37"/>
      <c r="H7" s="38">
        <f t="shared" ref="H7:H32" si="0">ROUND(E7*F7*G7,0)</f>
        <v>0</v>
      </c>
      <c r="I7" s="8">
        <f t="shared" ref="I7:I11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10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28</v>
      </c>
      <c r="D9" s="34" t="s">
        <v>23</v>
      </c>
      <c r="E9" s="35">
        <f>7.7+8</f>
        <v>15.7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x14ac:dyDescent="0.25">
      <c r="B10" s="32">
        <v>5</v>
      </c>
      <c r="C10" s="33"/>
      <c r="D10" s="34"/>
      <c r="E10" s="35"/>
      <c r="F10" s="36"/>
      <c r="G10" s="37"/>
      <c r="H10" s="38">
        <f t="shared" ref="H10" si="2">ROUND(E10*F10*G10,0)</f>
        <v>0</v>
      </c>
      <c r="I10" s="8">
        <f t="shared" si="1"/>
        <v>0</v>
      </c>
    </row>
    <row r="11" spans="2:9" ht="17.25" x14ac:dyDescent="0.25">
      <c r="B11" s="32">
        <v>6</v>
      </c>
      <c r="C11" s="33" t="s">
        <v>30</v>
      </c>
      <c r="D11" s="34" t="s">
        <v>23</v>
      </c>
      <c r="E11" s="35">
        <v>0</v>
      </c>
      <c r="F11" s="36">
        <v>252</v>
      </c>
      <c r="G11" s="37"/>
      <c r="H11" s="38">
        <f t="shared" si="0"/>
        <v>0</v>
      </c>
      <c r="I11" s="8">
        <f t="shared" si="1"/>
        <v>0</v>
      </c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66"/>
    </row>
    <row r="13" spans="2:9" ht="17.25" x14ac:dyDescent="0.25">
      <c r="B13" s="32">
        <v>7</v>
      </c>
      <c r="C13" s="33" t="s">
        <v>31</v>
      </c>
      <c r="D13" s="34" t="s">
        <v>23</v>
      </c>
      <c r="E13" s="35">
        <v>320.2</v>
      </c>
      <c r="F13" s="36">
        <v>104</v>
      </c>
      <c r="G13" s="174"/>
      <c r="H13" s="38">
        <f t="shared" ref="H13:H14" si="3">ROUND(E13*F13*G13,0)</f>
        <v>0</v>
      </c>
      <c r="I13" s="8">
        <f t="shared" ref="I13:I14" si="4">H13*4</f>
        <v>0</v>
      </c>
    </row>
    <row r="14" spans="2:9" ht="17.25" x14ac:dyDescent="0.25">
      <c r="B14" s="32">
        <v>8</v>
      </c>
      <c r="C14" s="33" t="s">
        <v>58</v>
      </c>
      <c r="D14" s="34" t="s">
        <v>23</v>
      </c>
      <c r="E14" s="35">
        <f>57.7+21.1+3</f>
        <v>81.800000000000011</v>
      </c>
      <c r="F14" s="36">
        <v>104</v>
      </c>
      <c r="G14" s="174"/>
      <c r="H14" s="38">
        <f t="shared" si="3"/>
        <v>0</v>
      </c>
      <c r="I14" s="8">
        <f t="shared" si="4"/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55</v>
      </c>
      <c r="F15" s="36">
        <v>104</v>
      </c>
      <c r="G15" s="37"/>
      <c r="H15" s="38">
        <f t="shared" si="0"/>
        <v>0</v>
      </c>
      <c r="I15" s="8">
        <f t="shared" ref="I15:I16" si="5">H15*4</f>
        <v>0</v>
      </c>
    </row>
    <row r="16" spans="2:9" x14ac:dyDescent="0.25">
      <c r="B16" s="32">
        <v>10</v>
      </c>
      <c r="C16" s="33" t="s">
        <v>32</v>
      </c>
      <c r="D16" s="39" t="s">
        <v>27</v>
      </c>
      <c r="E16" s="35">
        <v>2</v>
      </c>
      <c r="F16" s="36">
        <v>104</v>
      </c>
      <c r="G16" s="37"/>
      <c r="H16" s="38">
        <f t="shared" si="0"/>
        <v>0</v>
      </c>
      <c r="I16" s="8">
        <f t="shared" si="5"/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66"/>
    </row>
    <row r="18" spans="2:9" x14ac:dyDescent="0.25">
      <c r="B18" s="32">
        <v>11</v>
      </c>
      <c r="C18" s="33" t="s">
        <v>212</v>
      </c>
      <c r="D18" s="34" t="s">
        <v>27</v>
      </c>
      <c r="E18" s="35">
        <v>17</v>
      </c>
      <c r="F18" s="36">
        <v>52</v>
      </c>
      <c r="G18" s="37"/>
      <c r="H18" s="38">
        <f t="shared" ref="H18" si="6">ROUND(E18*F18*G18,0)</f>
        <v>0</v>
      </c>
      <c r="I18" s="8">
        <f t="shared" ref="I18" si="7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20</v>
      </c>
      <c r="F19" s="36">
        <v>52</v>
      </c>
      <c r="G19" s="37"/>
      <c r="H19" s="38">
        <f>ROUND(E19*F19*G19,0)</f>
        <v>0</v>
      </c>
      <c r="I19" s="8">
        <f t="shared" ref="I19" si="8">H19*4</f>
        <v>0</v>
      </c>
    </row>
    <row r="20" spans="2:9" x14ac:dyDescent="0.25">
      <c r="B20" s="50"/>
      <c r="C20" s="67" t="s">
        <v>207</v>
      </c>
      <c r="D20" s="42"/>
      <c r="E20" s="43"/>
      <c r="F20" s="44"/>
      <c r="G20" s="45"/>
      <c r="H20" s="46"/>
      <c r="I20" s="66"/>
    </row>
    <row r="21" spans="2:9" x14ac:dyDescent="0.25">
      <c r="B21" s="32">
        <v>13</v>
      </c>
      <c r="C21" s="33" t="s">
        <v>208</v>
      </c>
      <c r="D21" s="39" t="s">
        <v>27</v>
      </c>
      <c r="E21" s="35">
        <v>17</v>
      </c>
      <c r="F21" s="36">
        <v>12</v>
      </c>
      <c r="G21" s="37"/>
      <c r="H21" s="38">
        <f t="shared" si="0"/>
        <v>0</v>
      </c>
      <c r="I21" s="8">
        <f t="shared" ref="I21:I23" si="9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40</v>
      </c>
      <c r="F22" s="36">
        <v>12</v>
      </c>
      <c r="G22" s="37"/>
      <c r="H22" s="38">
        <f t="shared" si="0"/>
        <v>0</v>
      </c>
      <c r="I22" s="8">
        <f t="shared" si="9"/>
        <v>0</v>
      </c>
    </row>
    <row r="23" spans="2:9" x14ac:dyDescent="0.25">
      <c r="B23" s="32">
        <v>15</v>
      </c>
      <c r="C23" s="33" t="s">
        <v>52</v>
      </c>
      <c r="D23" s="39" t="s">
        <v>27</v>
      </c>
      <c r="E23" s="35">
        <v>2</v>
      </c>
      <c r="F23" s="36">
        <v>12</v>
      </c>
      <c r="G23" s="37"/>
      <c r="H23" s="38">
        <f t="shared" si="0"/>
        <v>0</v>
      </c>
      <c r="I23" s="8">
        <f t="shared" si="9"/>
        <v>0</v>
      </c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66"/>
    </row>
    <row r="25" spans="2:9" ht="17.25" x14ac:dyDescent="0.25">
      <c r="B25" s="32">
        <v>16</v>
      </c>
      <c r="C25" s="33" t="s">
        <v>53</v>
      </c>
      <c r="D25" s="34" t="s">
        <v>23</v>
      </c>
      <c r="E25" s="35">
        <v>110.1</v>
      </c>
      <c r="F25" s="36">
        <v>2</v>
      </c>
      <c r="G25" s="37"/>
      <c r="H25" s="38">
        <f t="shared" si="0"/>
        <v>0</v>
      </c>
      <c r="I25" s="8">
        <f t="shared" ref="I25" si="10">H25*4</f>
        <v>0</v>
      </c>
    </row>
    <row r="26" spans="2:9" x14ac:dyDescent="0.25">
      <c r="B26" s="32">
        <v>17</v>
      </c>
      <c r="C26" s="33" t="s">
        <v>210</v>
      </c>
      <c r="D26" s="39" t="s">
        <v>27</v>
      </c>
      <c r="E26" s="35">
        <v>65</v>
      </c>
      <c r="F26" s="36">
        <v>2</v>
      </c>
      <c r="G26" s="37"/>
      <c r="H26" s="38">
        <f t="shared" ref="H26:H27" si="11">ROUND(E26*F26*G26,0)</f>
        <v>0</v>
      </c>
      <c r="I26" s="8">
        <f t="shared" ref="I26:I27" si="12">H26*4</f>
        <v>0</v>
      </c>
    </row>
    <row r="27" spans="2:9" ht="16.5" customHeight="1" x14ac:dyDescent="0.25">
      <c r="B27" s="32">
        <v>18</v>
      </c>
      <c r="C27" s="33"/>
      <c r="D27" s="34"/>
      <c r="E27" s="35"/>
      <c r="F27" s="36"/>
      <c r="G27" s="37"/>
      <c r="H27" s="38">
        <f t="shared" si="11"/>
        <v>0</v>
      </c>
      <c r="I27" s="8">
        <f t="shared" si="12"/>
        <v>0</v>
      </c>
    </row>
    <row r="28" spans="2:9" ht="16.5" customHeight="1" x14ac:dyDescent="0.25">
      <c r="B28" s="40"/>
      <c r="C28" s="51" t="s">
        <v>39</v>
      </c>
      <c r="D28" s="42"/>
      <c r="E28" s="43"/>
      <c r="F28" s="44"/>
      <c r="G28" s="45"/>
      <c r="H28" s="46"/>
      <c r="I28" s="66"/>
    </row>
    <row r="29" spans="2:9" ht="16.5" customHeight="1" x14ac:dyDescent="0.25">
      <c r="B29" s="32">
        <v>19</v>
      </c>
      <c r="C29" s="33" t="s">
        <v>40</v>
      </c>
      <c r="D29" s="34" t="s">
        <v>27</v>
      </c>
      <c r="E29" s="35">
        <v>22</v>
      </c>
      <c r="F29" s="36">
        <v>2</v>
      </c>
      <c r="G29" s="37"/>
      <c r="H29" s="38">
        <f t="shared" ref="H29" si="13">ROUND(E29*F29*G29,0)</f>
        <v>0</v>
      </c>
      <c r="I29" s="8">
        <f t="shared" ref="I29" si="14">H29*4</f>
        <v>0</v>
      </c>
    </row>
    <row r="30" spans="2:9" ht="17.25" x14ac:dyDescent="0.25">
      <c r="B30" s="32">
        <v>20</v>
      </c>
      <c r="C30" s="33" t="s">
        <v>59</v>
      </c>
      <c r="D30" s="34" t="s">
        <v>23</v>
      </c>
      <c r="E30" s="35">
        <v>81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51" t="s">
        <v>42</v>
      </c>
      <c r="D31" s="42"/>
      <c r="E31" s="43"/>
      <c r="F31" s="44"/>
      <c r="G31" s="45"/>
      <c r="H31" s="46"/>
      <c r="I31" s="66"/>
    </row>
    <row r="32" spans="2:9" ht="17.25" x14ac:dyDescent="0.25">
      <c r="B32" s="32">
        <v>21</v>
      </c>
      <c r="C32" s="33" t="s">
        <v>43</v>
      </c>
      <c r="D32" s="34" t="s">
        <v>23</v>
      </c>
      <c r="E32" s="35">
        <v>23.3</v>
      </c>
      <c r="F32" s="36">
        <v>1</v>
      </c>
      <c r="G32" s="37"/>
      <c r="H32" s="38">
        <f t="shared" si="0"/>
        <v>0</v>
      </c>
      <c r="I32" s="8">
        <f>H32*4</f>
        <v>0</v>
      </c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66"/>
    </row>
    <row r="34" spans="2:9" x14ac:dyDescent="0.25">
      <c r="B34" s="32">
        <v>22</v>
      </c>
      <c r="C34" s="33"/>
      <c r="D34" s="34"/>
      <c r="E34" s="35"/>
      <c r="F34" s="36"/>
      <c r="G34" s="160"/>
      <c r="H34" s="38">
        <f t="shared" ref="H34" si="15">ROUND(E34*F34*G34,0)</f>
        <v>0</v>
      </c>
      <c r="I34" s="8">
        <f t="shared" ref="I34" si="16">H34*4</f>
        <v>0</v>
      </c>
    </row>
    <row r="35" spans="2:9" x14ac:dyDescent="0.25">
      <c r="B35" s="32">
        <v>23</v>
      </c>
      <c r="C35" s="33"/>
      <c r="D35" s="34"/>
      <c r="E35" s="35"/>
      <c r="F35" s="36"/>
      <c r="G35" s="160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61"/>
      <c r="H36" s="38"/>
      <c r="I36" s="8"/>
    </row>
    <row r="37" spans="2:9" ht="15.75" thickBot="1" x14ac:dyDescent="0.3">
      <c r="B37" s="57"/>
      <c r="C37" s="58" t="s">
        <v>48</v>
      </c>
      <c r="D37" s="59"/>
      <c r="E37" s="65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6712-71CD-4BFE-8360-26E83F091F59}">
  <dimension ref="B2:I37"/>
  <sheetViews>
    <sheetView view="pageLayout" topLeftCell="A12" zoomScaleNormal="100" workbookViewId="0">
      <selection activeCell="E61" sqref="E61"/>
    </sheetView>
  </sheetViews>
  <sheetFormatPr defaultRowHeight="15" x14ac:dyDescent="0.25"/>
  <cols>
    <col min="1" max="1" width="4.7109375" style="5" customWidth="1"/>
    <col min="2" max="2" width="9.140625" style="5"/>
    <col min="3" max="3" width="55.71093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60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22</v>
      </c>
      <c r="D6" s="34" t="s">
        <v>23</v>
      </c>
      <c r="E6" s="35">
        <f>325.3+114.7-3.2+622.8-69.5+86.4</f>
        <v>1076.5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v>69.5</v>
      </c>
      <c r="F7" s="36">
        <v>252</v>
      </c>
      <c r="G7" s="37"/>
      <c r="H7" s="38">
        <f t="shared" ref="H7:H25" si="0">ROUND(E7*F7*G7,0)</f>
        <v>0</v>
      </c>
      <c r="I7" s="8">
        <f t="shared" ref="I7:I11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42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28</v>
      </c>
      <c r="D9" s="34" t="s">
        <v>23</v>
      </c>
      <c r="E9" s="35">
        <v>35.4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ht="17.25" x14ac:dyDescent="0.25">
      <c r="B10" s="32">
        <v>5</v>
      </c>
      <c r="C10" s="33" t="s">
        <v>29</v>
      </c>
      <c r="D10" s="34" t="s">
        <v>23</v>
      </c>
      <c r="E10" s="35">
        <v>29.4</v>
      </c>
      <c r="F10" s="36">
        <v>252</v>
      </c>
      <c r="G10" s="37"/>
      <c r="H10" s="38">
        <f t="shared" si="0"/>
        <v>0</v>
      </c>
      <c r="I10" s="8">
        <f t="shared" si="1"/>
        <v>0</v>
      </c>
    </row>
    <row r="11" spans="2:9" ht="17.25" x14ac:dyDescent="0.25">
      <c r="B11" s="32">
        <v>6</v>
      </c>
      <c r="C11" s="33" t="s">
        <v>61</v>
      </c>
      <c r="D11" s="34" t="s">
        <v>23</v>
      </c>
      <c r="E11" s="35">
        <v>83.6</v>
      </c>
      <c r="F11" s="36">
        <v>252</v>
      </c>
      <c r="G11" s="37"/>
      <c r="H11" s="38">
        <f t="shared" si="0"/>
        <v>0</v>
      </c>
      <c r="I11" s="8">
        <f t="shared" si="1"/>
        <v>0</v>
      </c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ht="17.25" x14ac:dyDescent="0.25">
      <c r="B13" s="32">
        <v>7</v>
      </c>
      <c r="C13" s="33" t="s">
        <v>31</v>
      </c>
      <c r="D13" s="34" t="s">
        <v>23</v>
      </c>
      <c r="E13" s="35">
        <v>164</v>
      </c>
      <c r="F13" s="36">
        <v>104</v>
      </c>
      <c r="G13" s="174"/>
      <c r="H13" s="38">
        <f t="shared" ref="H13:H14" si="2">ROUND(E13*F13*G13,0)</f>
        <v>0</v>
      </c>
      <c r="I13" s="8">
        <f t="shared" ref="I13:I14" si="3">H13*4</f>
        <v>0</v>
      </c>
    </row>
    <row r="14" spans="2:9" ht="17.25" x14ac:dyDescent="0.25">
      <c r="B14" s="32">
        <v>8</v>
      </c>
      <c r="C14" s="33" t="s">
        <v>25</v>
      </c>
      <c r="D14" s="34" t="s">
        <v>23</v>
      </c>
      <c r="E14" s="35">
        <v>264.2</v>
      </c>
      <c r="F14" s="36">
        <v>104</v>
      </c>
      <c r="G14" s="174"/>
      <c r="H14" s="38">
        <f t="shared" si="2"/>
        <v>0</v>
      </c>
      <c r="I14" s="8">
        <f t="shared" si="3"/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15</v>
      </c>
      <c r="F15" s="36">
        <v>104</v>
      </c>
      <c r="G15" s="37"/>
      <c r="H15" s="38">
        <f t="shared" si="0"/>
        <v>0</v>
      </c>
      <c r="I15" s="8">
        <f t="shared" ref="I15" si="4">H15*4</f>
        <v>0</v>
      </c>
    </row>
    <row r="16" spans="2:9" x14ac:dyDescent="0.25">
      <c r="B16" s="32">
        <v>10</v>
      </c>
      <c r="C16" s="33"/>
      <c r="D16" s="39"/>
      <c r="E16" s="35"/>
      <c r="F16" s="36"/>
      <c r="G16" s="37"/>
      <c r="H16" s="38">
        <f>ROUND(E16*F16*G16,0)</f>
        <v>0</v>
      </c>
      <c r="I16" s="8">
        <f>H16*4</f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 t="s">
        <v>212</v>
      </c>
      <c r="D18" s="34" t="s">
        <v>27</v>
      </c>
      <c r="E18" s="35">
        <v>17</v>
      </c>
      <c r="F18" s="36">
        <v>52</v>
      </c>
      <c r="G18" s="37"/>
      <c r="H18" s="38">
        <f>ROUND(E18*F18*G18,0)</f>
        <v>0</v>
      </c>
      <c r="I18" s="8">
        <f t="shared" ref="I18" si="5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7</v>
      </c>
      <c r="F19" s="36">
        <v>52</v>
      </c>
      <c r="G19" s="37"/>
      <c r="H19" s="38">
        <f>ROUND(E19*F19*G19,0)</f>
        <v>0</v>
      </c>
      <c r="I19" s="8">
        <f>H19*4</f>
        <v>0</v>
      </c>
    </row>
    <row r="20" spans="2:9" x14ac:dyDescent="0.25">
      <c r="B20" s="50"/>
      <c r="C20" s="67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35</v>
      </c>
      <c r="F21" s="36">
        <v>12</v>
      </c>
      <c r="G21" s="37"/>
      <c r="H21" s="38">
        <f t="shared" si="0"/>
        <v>0</v>
      </c>
      <c r="I21" s="8">
        <f t="shared" ref="I21:I22" si="6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16</v>
      </c>
      <c r="F22" s="36">
        <v>12</v>
      </c>
      <c r="G22" s="37"/>
      <c r="H22" s="38">
        <f t="shared" si="0"/>
        <v>0</v>
      </c>
      <c r="I22" s="8">
        <f t="shared" si="6"/>
        <v>0</v>
      </c>
    </row>
    <row r="23" spans="2:9" x14ac:dyDescent="0.25">
      <c r="B23" s="32">
        <v>15</v>
      </c>
      <c r="C23" s="33"/>
      <c r="D23" s="39"/>
      <c r="E23" s="35"/>
      <c r="F23" s="36"/>
      <c r="G23" s="37"/>
      <c r="H23" s="38">
        <f>ROUND(E23*F23*G23,0)</f>
        <v>0</v>
      </c>
      <c r="I23" s="8">
        <f>H23*4</f>
        <v>0</v>
      </c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ht="17.25" x14ac:dyDescent="0.25">
      <c r="B25" s="32">
        <v>16</v>
      </c>
      <c r="C25" s="33" t="s">
        <v>53</v>
      </c>
      <c r="D25" s="34" t="s">
        <v>23</v>
      </c>
      <c r="E25" s="35">
        <v>393.4</v>
      </c>
      <c r="F25" s="36">
        <v>2</v>
      </c>
      <c r="G25" s="37"/>
      <c r="H25" s="38">
        <f t="shared" si="0"/>
        <v>0</v>
      </c>
      <c r="I25" s="8">
        <f t="shared" ref="I25" si="7">H25*4</f>
        <v>0</v>
      </c>
    </row>
    <row r="26" spans="2:9" x14ac:dyDescent="0.25">
      <c r="B26" s="32">
        <v>17</v>
      </c>
      <c r="C26" s="33" t="s">
        <v>210</v>
      </c>
      <c r="D26" s="39" t="s">
        <v>27</v>
      </c>
      <c r="E26" s="35">
        <v>12</v>
      </c>
      <c r="F26" s="36">
        <v>2</v>
      </c>
      <c r="G26" s="37"/>
      <c r="H26" s="38">
        <f>ROUND(E26*F26*G26,0)</f>
        <v>0</v>
      </c>
      <c r="I26" s="8">
        <f>H26*4</f>
        <v>0</v>
      </c>
    </row>
    <row r="27" spans="2:9" ht="16.5" customHeight="1" x14ac:dyDescent="0.25">
      <c r="B27" s="32">
        <v>18</v>
      </c>
      <c r="C27" s="33"/>
      <c r="D27" s="34"/>
      <c r="E27" s="35"/>
      <c r="F27" s="36"/>
      <c r="G27" s="37"/>
      <c r="H27" s="38">
        <f>ROUND(E27*F27*G27,0)</f>
        <v>0</v>
      </c>
      <c r="I27" s="8">
        <f>H27*4</f>
        <v>0</v>
      </c>
    </row>
    <row r="28" spans="2:9" ht="16.5" customHeight="1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ht="16.5" customHeight="1" x14ac:dyDescent="0.25">
      <c r="B29" s="32">
        <v>19</v>
      </c>
      <c r="C29" s="33" t="s">
        <v>40</v>
      </c>
      <c r="D29" s="34" t="s">
        <v>27</v>
      </c>
      <c r="E29" s="35">
        <v>41</v>
      </c>
      <c r="F29" s="36">
        <v>2</v>
      </c>
      <c r="G29" s="37"/>
      <c r="H29" s="38">
        <f>ROUND(E29*F29*G29,0)</f>
        <v>0</v>
      </c>
      <c r="I29" s="8">
        <f t="shared" ref="I29" si="8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f>185.15+25.5</f>
        <v>210.65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51" t="s">
        <v>42</v>
      </c>
      <c r="D31" s="42"/>
      <c r="E31" s="43"/>
      <c r="F31" s="44"/>
      <c r="G31" s="45"/>
      <c r="H31" s="46"/>
      <c r="I31" s="47"/>
    </row>
    <row r="32" spans="2:9" ht="17.25" x14ac:dyDescent="0.25">
      <c r="B32" s="32">
        <v>21</v>
      </c>
      <c r="C32" s="33" t="s">
        <v>62</v>
      </c>
      <c r="D32" s="34" t="s">
        <v>23</v>
      </c>
      <c r="E32" s="35">
        <v>125.6</v>
      </c>
      <c r="F32" s="36">
        <v>1</v>
      </c>
      <c r="G32" s="37"/>
      <c r="H32" s="38">
        <f>ROUND(E32*F32*G32,0)</f>
        <v>0</v>
      </c>
      <c r="I32" s="8">
        <f>H32*4</f>
        <v>0</v>
      </c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x14ac:dyDescent="0.25">
      <c r="B34" s="32">
        <v>22</v>
      </c>
      <c r="C34" s="33"/>
      <c r="D34" s="34"/>
      <c r="E34" s="35"/>
      <c r="F34" s="36"/>
      <c r="G34" s="37"/>
      <c r="H34" s="38"/>
      <c r="I34" s="8"/>
    </row>
    <row r="35" spans="2:9" x14ac:dyDescent="0.25">
      <c r="B35" s="32">
        <v>23</v>
      </c>
      <c r="C35" s="33"/>
      <c r="D35" s="34"/>
      <c r="E35" s="35"/>
      <c r="F35" s="36"/>
      <c r="G35" s="37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75"/>
      <c r="H36" s="38"/>
      <c r="I36" s="8"/>
    </row>
    <row r="37" spans="2:9" ht="15.75" thickBot="1" x14ac:dyDescent="0.3">
      <c r="B37" s="57"/>
      <c r="C37" s="58" t="s">
        <v>48</v>
      </c>
      <c r="D37" s="59"/>
      <c r="E37" s="65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E876-BD47-49D8-952F-3C31EF25556A}">
  <dimension ref="B2:I37"/>
  <sheetViews>
    <sheetView view="pageLayout" zoomScaleNormal="100" workbookViewId="0">
      <selection activeCell="E61" sqref="E61"/>
    </sheetView>
  </sheetViews>
  <sheetFormatPr defaultRowHeight="15" x14ac:dyDescent="0.25"/>
  <cols>
    <col min="1" max="1" width="5.140625" style="5" customWidth="1"/>
    <col min="2" max="2" width="9.140625" style="5"/>
    <col min="3" max="3" width="55.71093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63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x14ac:dyDescent="0.25">
      <c r="B6" s="32">
        <v>1</v>
      </c>
      <c r="C6" s="33"/>
      <c r="D6" s="34"/>
      <c r="E6" s="35"/>
      <c r="F6" s="36"/>
      <c r="G6" s="37"/>
      <c r="H6" s="38"/>
      <c r="I6" s="8"/>
    </row>
    <row r="7" spans="2:9" x14ac:dyDescent="0.25">
      <c r="B7" s="32">
        <v>2</v>
      </c>
      <c r="C7" s="33"/>
      <c r="D7" s="34"/>
      <c r="E7" s="35"/>
      <c r="F7" s="36"/>
      <c r="G7" s="37"/>
      <c r="H7" s="38"/>
      <c r="I7" s="8"/>
    </row>
    <row r="8" spans="2:9" x14ac:dyDescent="0.25">
      <c r="B8" s="32">
        <v>3</v>
      </c>
      <c r="C8" s="33" t="s">
        <v>64</v>
      </c>
      <c r="D8" s="39" t="s">
        <v>27</v>
      </c>
      <c r="E8" s="35">
        <v>5</v>
      </c>
      <c r="F8" s="36">
        <v>252</v>
      </c>
      <c r="G8" s="37"/>
      <c r="H8" s="38">
        <f t="shared" ref="H8:H27" si="0">ROUND(E8*F8*G8,0)</f>
        <v>0</v>
      </c>
      <c r="I8" s="8">
        <f t="shared" ref="I8" si="1">H8*4</f>
        <v>0</v>
      </c>
    </row>
    <row r="9" spans="2:9" x14ac:dyDescent="0.25">
      <c r="B9" s="32">
        <v>4</v>
      </c>
      <c r="C9" s="33"/>
      <c r="D9" s="34"/>
      <c r="E9" s="35"/>
      <c r="F9" s="36"/>
      <c r="G9" s="37"/>
      <c r="H9" s="38"/>
      <c r="I9" s="8"/>
    </row>
    <row r="10" spans="2:9" x14ac:dyDescent="0.25">
      <c r="B10" s="32">
        <v>5</v>
      </c>
      <c r="C10" s="33"/>
      <c r="D10" s="34"/>
      <c r="E10" s="35"/>
      <c r="F10" s="36"/>
      <c r="G10" s="37"/>
      <c r="H10" s="38"/>
      <c r="I10" s="8"/>
    </row>
    <row r="11" spans="2:9" x14ac:dyDescent="0.25">
      <c r="B11" s="32">
        <v>6</v>
      </c>
      <c r="C11" s="33"/>
      <c r="D11" s="34"/>
      <c r="E11" s="35"/>
      <c r="F11" s="36"/>
      <c r="G11" s="37"/>
      <c r="H11" s="38"/>
      <c r="I11" s="8"/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ht="17.25" x14ac:dyDescent="0.25">
      <c r="B13" s="32">
        <v>7</v>
      </c>
      <c r="C13" s="33" t="s">
        <v>31</v>
      </c>
      <c r="D13" s="34" t="s">
        <v>23</v>
      </c>
      <c r="E13" s="35">
        <v>60.27</v>
      </c>
      <c r="F13" s="36">
        <v>104</v>
      </c>
      <c r="G13" s="174"/>
      <c r="H13" s="38">
        <f t="shared" ref="H13:H14" si="2">ROUND(E13*F13*G13,0)</f>
        <v>0</v>
      </c>
      <c r="I13" s="8">
        <f t="shared" ref="I13:I14" si="3">H13*4</f>
        <v>0</v>
      </c>
    </row>
    <row r="14" spans="2:9" ht="17.25" x14ac:dyDescent="0.25">
      <c r="B14" s="32">
        <v>8</v>
      </c>
      <c r="C14" s="33" t="s">
        <v>25</v>
      </c>
      <c r="D14" s="34" t="s">
        <v>23</v>
      </c>
      <c r="E14" s="35">
        <v>33.58</v>
      </c>
      <c r="F14" s="36">
        <v>104</v>
      </c>
      <c r="G14" s="174"/>
      <c r="H14" s="38">
        <f t="shared" si="2"/>
        <v>0</v>
      </c>
      <c r="I14" s="8">
        <f t="shared" si="3"/>
        <v>0</v>
      </c>
    </row>
    <row r="15" spans="2:9" ht="17.25" x14ac:dyDescent="0.25">
      <c r="B15" s="32">
        <v>9</v>
      </c>
      <c r="C15" s="33" t="s">
        <v>206</v>
      </c>
      <c r="D15" s="34" t="s">
        <v>23</v>
      </c>
      <c r="E15" s="35">
        <v>5</v>
      </c>
      <c r="F15" s="36">
        <v>104</v>
      </c>
      <c r="G15" s="37"/>
      <c r="H15" s="38">
        <f t="shared" si="0"/>
        <v>0</v>
      </c>
      <c r="I15" s="8">
        <f t="shared" ref="I15:I16" si="4">H15*4</f>
        <v>0</v>
      </c>
    </row>
    <row r="16" spans="2:9" x14ac:dyDescent="0.25">
      <c r="B16" s="32">
        <v>10</v>
      </c>
      <c r="C16" s="33" t="s">
        <v>32</v>
      </c>
      <c r="D16" s="39" t="s">
        <v>27</v>
      </c>
      <c r="E16" s="35">
        <v>1</v>
      </c>
      <c r="F16" s="36">
        <v>104</v>
      </c>
      <c r="G16" s="37"/>
      <c r="H16" s="38">
        <f t="shared" si="0"/>
        <v>0</v>
      </c>
      <c r="I16" s="8">
        <f t="shared" si="4"/>
        <v>0</v>
      </c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 t="s">
        <v>212</v>
      </c>
      <c r="D18" s="34" t="s">
        <v>27</v>
      </c>
      <c r="E18" s="35">
        <v>8</v>
      </c>
      <c r="F18" s="36">
        <v>52</v>
      </c>
      <c r="G18" s="37"/>
      <c r="H18" s="38">
        <f>ROUND(E18*F18*G18,0)</f>
        <v>0</v>
      </c>
      <c r="I18" s="8">
        <f t="shared" ref="I18" si="5">H18*4</f>
        <v>0</v>
      </c>
    </row>
    <row r="19" spans="2:9" ht="30" x14ac:dyDescent="0.25">
      <c r="B19" s="32">
        <v>12</v>
      </c>
      <c r="C19" s="49" t="s">
        <v>34</v>
      </c>
      <c r="D19" s="34" t="s">
        <v>27</v>
      </c>
      <c r="E19" s="35">
        <v>4</v>
      </c>
      <c r="F19" s="36">
        <v>52</v>
      </c>
      <c r="G19" s="37"/>
      <c r="H19" s="38">
        <f>ROUND(E19*F19*G19,0)</f>
        <v>0</v>
      </c>
      <c r="I19" s="8">
        <f t="shared" ref="I19" si="6">H19*4</f>
        <v>0</v>
      </c>
    </row>
    <row r="20" spans="2:9" x14ac:dyDescent="0.25">
      <c r="B20" s="50"/>
      <c r="C20" s="41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8</v>
      </c>
      <c r="F21" s="36">
        <v>12</v>
      </c>
      <c r="G21" s="37"/>
      <c r="H21" s="38">
        <f t="shared" si="0"/>
        <v>0</v>
      </c>
      <c r="I21" s="8">
        <f t="shared" ref="I21:I22" si="7">H21*4</f>
        <v>0</v>
      </c>
    </row>
    <row r="22" spans="2:9" x14ac:dyDescent="0.25">
      <c r="B22" s="32">
        <v>14</v>
      </c>
      <c r="C22" s="33" t="s">
        <v>35</v>
      </c>
      <c r="D22" s="39" t="s">
        <v>27</v>
      </c>
      <c r="E22" s="35">
        <v>2</v>
      </c>
      <c r="F22" s="36">
        <v>12</v>
      </c>
      <c r="G22" s="37"/>
      <c r="H22" s="38">
        <f t="shared" si="0"/>
        <v>0</v>
      </c>
      <c r="I22" s="8">
        <f t="shared" si="7"/>
        <v>0</v>
      </c>
    </row>
    <row r="23" spans="2:9" x14ac:dyDescent="0.25">
      <c r="B23" s="32">
        <v>15</v>
      </c>
      <c r="C23" s="33"/>
      <c r="D23" s="39"/>
      <c r="E23" s="35"/>
      <c r="F23" s="36"/>
      <c r="G23" s="37"/>
      <c r="H23" s="38"/>
      <c r="I23" s="8"/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x14ac:dyDescent="0.25">
      <c r="B25" s="32">
        <v>16</v>
      </c>
      <c r="C25" s="33"/>
      <c r="D25" s="34"/>
      <c r="E25" s="35"/>
      <c r="F25" s="36"/>
      <c r="G25" s="37"/>
      <c r="H25" s="38">
        <f t="shared" si="0"/>
        <v>0</v>
      </c>
      <c r="I25" s="8">
        <f t="shared" ref="I25:I27" si="8">H25*4</f>
        <v>0</v>
      </c>
    </row>
    <row r="26" spans="2:9" ht="17.25" x14ac:dyDescent="0.25">
      <c r="B26" s="32">
        <v>17</v>
      </c>
      <c r="C26" s="33" t="s">
        <v>214</v>
      </c>
      <c r="D26" s="34" t="s">
        <v>23</v>
      </c>
      <c r="E26" s="35">
        <v>114.93</v>
      </c>
      <c r="F26" s="36">
        <v>2</v>
      </c>
      <c r="G26" s="37"/>
      <c r="H26" s="38">
        <f>ROUND(E26*F26*G26,0)</f>
        <v>0</v>
      </c>
      <c r="I26" s="8">
        <f t="shared" si="8"/>
        <v>0</v>
      </c>
    </row>
    <row r="27" spans="2:9" ht="17.25" x14ac:dyDescent="0.25">
      <c r="B27" s="32">
        <v>18</v>
      </c>
      <c r="C27" s="33" t="s">
        <v>65</v>
      </c>
      <c r="D27" s="34" t="s">
        <v>23</v>
      </c>
      <c r="E27" s="35">
        <v>15.4</v>
      </c>
      <c r="F27" s="36">
        <v>2</v>
      </c>
      <c r="G27" s="37"/>
      <c r="H27" s="38">
        <f t="shared" si="0"/>
        <v>0</v>
      </c>
      <c r="I27" s="8">
        <f t="shared" si="8"/>
        <v>0</v>
      </c>
    </row>
    <row r="28" spans="2:9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x14ac:dyDescent="0.25">
      <c r="B29" s="32">
        <v>19</v>
      </c>
      <c r="C29" s="33" t="s">
        <v>40</v>
      </c>
      <c r="D29" s="34" t="s">
        <v>27</v>
      </c>
      <c r="E29" s="35">
        <v>9</v>
      </c>
      <c r="F29" s="36">
        <v>2</v>
      </c>
      <c r="G29" s="37"/>
      <c r="H29" s="38">
        <f t="shared" ref="H29" si="9">ROUND(E29*F29*G29,0)</f>
        <v>0</v>
      </c>
      <c r="I29" s="8">
        <f t="shared" ref="I29" si="10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v>20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51" t="s">
        <v>42</v>
      </c>
      <c r="D31" s="42"/>
      <c r="E31" s="43"/>
      <c r="F31" s="44"/>
      <c r="G31" s="45"/>
      <c r="H31" s="46"/>
      <c r="I31" s="47"/>
    </row>
    <row r="32" spans="2:9" x14ac:dyDescent="0.25">
      <c r="B32" s="32">
        <v>21</v>
      </c>
      <c r="C32" s="33"/>
      <c r="D32" s="34"/>
      <c r="E32" s="35"/>
      <c r="F32" s="36"/>
      <c r="G32" s="37"/>
      <c r="H32" s="38"/>
      <c r="I32" s="8"/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x14ac:dyDescent="0.25">
      <c r="B34" s="32">
        <v>22</v>
      </c>
      <c r="C34" s="33"/>
      <c r="D34" s="34"/>
      <c r="E34" s="35"/>
      <c r="F34" s="36"/>
      <c r="G34" s="37"/>
      <c r="H34" s="38"/>
      <c r="I34" s="8"/>
    </row>
    <row r="35" spans="2:9" x14ac:dyDescent="0.25">
      <c r="B35" s="32">
        <v>23</v>
      </c>
      <c r="C35" s="33"/>
      <c r="D35" s="34"/>
      <c r="E35" s="35"/>
      <c r="F35" s="36"/>
      <c r="G35" s="37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75"/>
      <c r="H36" s="38"/>
      <c r="I36" s="8"/>
    </row>
    <row r="37" spans="2:9" ht="15.75" thickBot="1" x14ac:dyDescent="0.3">
      <c r="B37" s="57"/>
      <c r="C37" s="58" t="s">
        <v>48</v>
      </c>
      <c r="D37" s="59"/>
      <c r="E37" s="65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EA5-55FF-4CA1-8FA3-4A046383D8D3}">
  <dimension ref="B2:I37"/>
  <sheetViews>
    <sheetView view="pageLayout" zoomScaleNormal="100" workbookViewId="0">
      <selection activeCell="E61" sqref="E61"/>
    </sheetView>
  </sheetViews>
  <sheetFormatPr defaultRowHeight="15" x14ac:dyDescent="0.25"/>
  <cols>
    <col min="1" max="1" width="4.140625" style="5" customWidth="1"/>
    <col min="2" max="2" width="9.140625" style="5"/>
    <col min="3" max="3" width="55.7109375" style="5" customWidth="1"/>
    <col min="4" max="4" width="9.140625" style="5"/>
    <col min="5" max="5" width="11.42578125" style="5" customWidth="1"/>
    <col min="6" max="9" width="25.7109375" style="5" customWidth="1"/>
    <col min="10" max="16384" width="9.140625" style="5"/>
  </cols>
  <sheetData>
    <row r="2" spans="2:9" ht="15.75" x14ac:dyDescent="0.25">
      <c r="B2" s="15"/>
    </row>
    <row r="3" spans="2:9" ht="15.75" thickBot="1" x14ac:dyDescent="0.3"/>
    <row r="4" spans="2:9" ht="30.75" thickBot="1" x14ac:dyDescent="0.3">
      <c r="B4" s="17" t="s">
        <v>13</v>
      </c>
      <c r="C4" s="18" t="s">
        <v>66</v>
      </c>
      <c r="D4" s="19" t="s">
        <v>15</v>
      </c>
      <c r="E4" s="19" t="s">
        <v>16</v>
      </c>
      <c r="F4" s="20" t="s">
        <v>17</v>
      </c>
      <c r="G4" s="21" t="s">
        <v>18</v>
      </c>
      <c r="H4" s="22" t="s">
        <v>19</v>
      </c>
      <c r="I4" s="23" t="s">
        <v>20</v>
      </c>
    </row>
    <row r="5" spans="2:9" x14ac:dyDescent="0.25">
      <c r="B5" s="24"/>
      <c r="C5" s="25" t="s">
        <v>21</v>
      </c>
      <c r="D5" s="26"/>
      <c r="E5" s="27"/>
      <c r="F5" s="28"/>
      <c r="G5" s="29"/>
      <c r="H5" s="30"/>
      <c r="I5" s="31"/>
    </row>
    <row r="6" spans="2:9" ht="17.25" x14ac:dyDescent="0.25">
      <c r="B6" s="32">
        <v>1</v>
      </c>
      <c r="C6" s="33" t="s">
        <v>67</v>
      </c>
      <c r="D6" s="34" t="s">
        <v>23</v>
      </c>
      <c r="E6" s="35">
        <v>198.12</v>
      </c>
      <c r="F6" s="36">
        <v>252</v>
      </c>
      <c r="G6" s="37"/>
      <c r="H6" s="38">
        <f>ROUND(E6*F6*G6,0)</f>
        <v>0</v>
      </c>
      <c r="I6" s="8">
        <f>H6*4</f>
        <v>0</v>
      </c>
    </row>
    <row r="7" spans="2:9" ht="17.25" x14ac:dyDescent="0.25">
      <c r="B7" s="32">
        <v>2</v>
      </c>
      <c r="C7" s="33" t="s">
        <v>24</v>
      </c>
      <c r="D7" s="34" t="s">
        <v>23</v>
      </c>
      <c r="E7" s="35">
        <v>19.399999999999999</v>
      </c>
      <c r="F7" s="36">
        <v>252</v>
      </c>
      <c r="G7" s="37"/>
      <c r="H7" s="38">
        <f t="shared" ref="H7:H25" si="0">ROUND(E7*F7*G7,0)</f>
        <v>0</v>
      </c>
      <c r="I7" s="8">
        <f t="shared" ref="I7:I9" si="1">H7*4</f>
        <v>0</v>
      </c>
    </row>
    <row r="8" spans="2:9" x14ac:dyDescent="0.25">
      <c r="B8" s="32">
        <v>3</v>
      </c>
      <c r="C8" s="33" t="s">
        <v>26</v>
      </c>
      <c r="D8" s="39" t="s">
        <v>27</v>
      </c>
      <c r="E8" s="35">
        <v>15</v>
      </c>
      <c r="F8" s="36">
        <v>252</v>
      </c>
      <c r="G8" s="37"/>
      <c r="H8" s="38">
        <f t="shared" si="0"/>
        <v>0</v>
      </c>
      <c r="I8" s="8">
        <f t="shared" si="1"/>
        <v>0</v>
      </c>
    </row>
    <row r="9" spans="2:9" ht="17.25" x14ac:dyDescent="0.25">
      <c r="B9" s="32">
        <v>4</v>
      </c>
      <c r="C9" s="33" t="s">
        <v>68</v>
      </c>
      <c r="D9" s="34" t="s">
        <v>23</v>
      </c>
      <c r="E9" s="35">
        <v>4.18</v>
      </c>
      <c r="F9" s="36">
        <v>252</v>
      </c>
      <c r="G9" s="37"/>
      <c r="H9" s="38">
        <f t="shared" si="0"/>
        <v>0</v>
      </c>
      <c r="I9" s="8">
        <f t="shared" si="1"/>
        <v>0</v>
      </c>
    </row>
    <row r="10" spans="2:9" x14ac:dyDescent="0.25">
      <c r="B10" s="32">
        <v>5</v>
      </c>
      <c r="C10" s="33"/>
      <c r="D10" s="34"/>
      <c r="E10" s="35"/>
      <c r="F10" s="36"/>
      <c r="G10" s="37"/>
      <c r="H10" s="38"/>
      <c r="I10" s="8"/>
    </row>
    <row r="11" spans="2:9" x14ac:dyDescent="0.25">
      <c r="B11" s="32">
        <v>6</v>
      </c>
      <c r="C11" s="33"/>
      <c r="D11" s="34"/>
      <c r="E11" s="35"/>
      <c r="F11" s="36"/>
      <c r="G11" s="37"/>
      <c r="H11" s="38"/>
      <c r="I11" s="8"/>
    </row>
    <row r="12" spans="2:9" x14ac:dyDescent="0.25">
      <c r="B12" s="40"/>
      <c r="C12" s="41" t="s">
        <v>205</v>
      </c>
      <c r="D12" s="42"/>
      <c r="E12" s="43"/>
      <c r="F12" s="44"/>
      <c r="G12" s="45"/>
      <c r="H12" s="46"/>
      <c r="I12" s="47"/>
    </row>
    <row r="13" spans="2:9" x14ac:dyDescent="0.25">
      <c r="B13" s="32">
        <v>7</v>
      </c>
      <c r="C13" s="172"/>
      <c r="D13" s="33"/>
      <c r="E13" s="35"/>
      <c r="F13" s="173"/>
      <c r="G13" s="174"/>
      <c r="H13" s="38"/>
      <c r="I13" s="8"/>
    </row>
    <row r="14" spans="2:9" x14ac:dyDescent="0.25">
      <c r="B14" s="32">
        <v>8</v>
      </c>
      <c r="C14" s="33"/>
      <c r="D14" s="34"/>
      <c r="E14" s="35"/>
      <c r="F14" s="36"/>
      <c r="G14" s="174"/>
      <c r="H14" s="38"/>
      <c r="I14" s="8"/>
    </row>
    <row r="15" spans="2:9" x14ac:dyDescent="0.25">
      <c r="B15" s="32">
        <v>9</v>
      </c>
      <c r="C15" s="33"/>
      <c r="D15" s="34"/>
      <c r="E15" s="35"/>
      <c r="F15" s="36"/>
      <c r="G15" s="37"/>
      <c r="H15" s="38"/>
      <c r="I15" s="8"/>
    </row>
    <row r="16" spans="2:9" x14ac:dyDescent="0.25">
      <c r="B16" s="32">
        <v>10</v>
      </c>
      <c r="C16" s="33"/>
      <c r="D16" s="39"/>
      <c r="E16" s="35"/>
      <c r="F16" s="36"/>
      <c r="G16" s="37"/>
      <c r="H16" s="38"/>
      <c r="I16" s="8"/>
    </row>
    <row r="17" spans="2:9" x14ac:dyDescent="0.25">
      <c r="B17" s="40"/>
      <c r="C17" s="41" t="s">
        <v>33</v>
      </c>
      <c r="D17" s="42"/>
      <c r="E17" s="43"/>
      <c r="F17" s="48"/>
      <c r="G17" s="45"/>
      <c r="H17" s="46"/>
      <c r="I17" s="47"/>
    </row>
    <row r="18" spans="2:9" x14ac:dyDescent="0.25">
      <c r="B18" s="32">
        <v>11</v>
      </c>
      <c r="C18" s="33"/>
      <c r="D18" s="34"/>
      <c r="E18" s="35"/>
      <c r="F18" s="36"/>
      <c r="G18" s="37"/>
      <c r="H18" s="38"/>
      <c r="I18" s="8"/>
    </row>
    <row r="19" spans="2:9" ht="17.25" x14ac:dyDescent="0.25">
      <c r="B19" s="32">
        <v>12</v>
      </c>
      <c r="C19" s="33" t="s">
        <v>25</v>
      </c>
      <c r="D19" s="34" t="s">
        <v>23</v>
      </c>
      <c r="E19" s="35">
        <v>72.400000000000006</v>
      </c>
      <c r="F19" s="36">
        <v>52</v>
      </c>
      <c r="G19" s="37"/>
      <c r="H19" s="38">
        <f t="shared" ref="H19" si="2">ROUND(E19*F19*G19,0)</f>
        <v>0</v>
      </c>
      <c r="I19" s="8">
        <f t="shared" ref="I19" si="3">H19*4</f>
        <v>0</v>
      </c>
    </row>
    <row r="20" spans="2:9" x14ac:dyDescent="0.25">
      <c r="B20" s="50"/>
      <c r="C20" s="41" t="s">
        <v>207</v>
      </c>
      <c r="D20" s="42"/>
      <c r="E20" s="43"/>
      <c r="F20" s="44"/>
      <c r="G20" s="45"/>
      <c r="H20" s="46"/>
      <c r="I20" s="47"/>
    </row>
    <row r="21" spans="2:9" x14ac:dyDescent="0.25">
      <c r="B21" s="32">
        <v>13</v>
      </c>
      <c r="C21" s="33" t="s">
        <v>208</v>
      </c>
      <c r="D21" s="39" t="s">
        <v>27</v>
      </c>
      <c r="E21" s="35">
        <v>7</v>
      </c>
      <c r="F21" s="36">
        <v>12</v>
      </c>
      <c r="G21" s="37"/>
      <c r="H21" s="38">
        <f t="shared" si="0"/>
        <v>0</v>
      </c>
      <c r="I21" s="8">
        <f t="shared" ref="I21" si="4">H21*4</f>
        <v>0</v>
      </c>
    </row>
    <row r="22" spans="2:9" x14ac:dyDescent="0.25">
      <c r="B22" s="32">
        <v>14</v>
      </c>
      <c r="C22" s="33"/>
      <c r="D22" s="39"/>
      <c r="E22" s="35"/>
      <c r="F22" s="36"/>
      <c r="G22" s="37"/>
      <c r="H22" s="38"/>
      <c r="I22" s="8"/>
    </row>
    <row r="23" spans="2:9" x14ac:dyDescent="0.25">
      <c r="B23" s="32">
        <v>15</v>
      </c>
      <c r="C23" s="33"/>
      <c r="D23" s="39"/>
      <c r="E23" s="35"/>
      <c r="F23" s="36"/>
      <c r="G23" s="37"/>
      <c r="H23" s="38"/>
      <c r="I23" s="8"/>
    </row>
    <row r="24" spans="2:9" x14ac:dyDescent="0.25">
      <c r="B24" s="40"/>
      <c r="C24" s="41" t="s">
        <v>209</v>
      </c>
      <c r="D24" s="42"/>
      <c r="E24" s="43"/>
      <c r="F24" s="44"/>
      <c r="G24" s="45"/>
      <c r="H24" s="46"/>
      <c r="I24" s="47"/>
    </row>
    <row r="25" spans="2:9" ht="17.25" x14ac:dyDescent="0.25">
      <c r="B25" s="32">
        <v>16</v>
      </c>
      <c r="C25" s="33" t="s">
        <v>53</v>
      </c>
      <c r="D25" s="34" t="s">
        <v>23</v>
      </c>
      <c r="E25" s="35">
        <v>630</v>
      </c>
      <c r="F25" s="36">
        <v>2</v>
      </c>
      <c r="G25" s="37"/>
      <c r="H25" s="38">
        <f t="shared" si="0"/>
        <v>0</v>
      </c>
      <c r="I25" s="8">
        <f t="shared" ref="I25" si="5">H25*4</f>
        <v>0</v>
      </c>
    </row>
    <row r="26" spans="2:9" x14ac:dyDescent="0.25">
      <c r="B26" s="32">
        <v>17</v>
      </c>
      <c r="C26" s="33"/>
      <c r="D26" s="39"/>
      <c r="E26" s="35"/>
      <c r="F26" s="36"/>
      <c r="G26" s="37"/>
      <c r="H26" s="38"/>
      <c r="I26" s="8"/>
    </row>
    <row r="27" spans="2:9" x14ac:dyDescent="0.25">
      <c r="B27" s="32">
        <v>18</v>
      </c>
      <c r="C27" s="33"/>
      <c r="D27" s="34"/>
      <c r="E27" s="35"/>
      <c r="F27" s="36"/>
      <c r="G27" s="37"/>
      <c r="H27" s="38"/>
      <c r="I27" s="8"/>
    </row>
    <row r="28" spans="2:9" x14ac:dyDescent="0.25">
      <c r="B28" s="40"/>
      <c r="C28" s="51" t="s">
        <v>39</v>
      </c>
      <c r="D28" s="42"/>
      <c r="E28" s="43"/>
      <c r="F28" s="44"/>
      <c r="G28" s="45"/>
      <c r="H28" s="46"/>
      <c r="I28" s="47"/>
    </row>
    <row r="29" spans="2:9" x14ac:dyDescent="0.25">
      <c r="B29" s="32">
        <v>19</v>
      </c>
      <c r="C29" s="33" t="s">
        <v>40</v>
      </c>
      <c r="D29" s="34" t="s">
        <v>27</v>
      </c>
      <c r="E29" s="35">
        <v>1</v>
      </c>
      <c r="F29" s="36">
        <v>2</v>
      </c>
      <c r="G29" s="37"/>
      <c r="H29" s="38">
        <f t="shared" ref="H29" si="6">ROUND(E29*F29*G29,0)</f>
        <v>0</v>
      </c>
      <c r="I29" s="8">
        <f t="shared" ref="I29" si="7">H29*4</f>
        <v>0</v>
      </c>
    </row>
    <row r="30" spans="2:9" ht="17.25" x14ac:dyDescent="0.25">
      <c r="B30" s="32">
        <v>20</v>
      </c>
      <c r="C30" s="33" t="s">
        <v>41</v>
      </c>
      <c r="D30" s="34" t="s">
        <v>23</v>
      </c>
      <c r="E30" s="35">
        <v>110</v>
      </c>
      <c r="F30" s="36">
        <v>2</v>
      </c>
      <c r="G30" s="37"/>
      <c r="H30" s="38">
        <f>ROUND(E30*F30*G30,0)</f>
        <v>0</v>
      </c>
      <c r="I30" s="8">
        <f>H30*4</f>
        <v>0</v>
      </c>
    </row>
    <row r="31" spans="2:9" ht="13.5" customHeight="1" x14ac:dyDescent="0.25">
      <c r="B31" s="40"/>
      <c r="C31" s="41" t="s">
        <v>42</v>
      </c>
      <c r="D31" s="42"/>
      <c r="E31" s="43"/>
      <c r="F31" s="44"/>
      <c r="G31" s="45"/>
      <c r="H31" s="46"/>
      <c r="I31" s="47"/>
    </row>
    <row r="32" spans="2:9" x14ac:dyDescent="0.25">
      <c r="B32" s="32">
        <v>21</v>
      </c>
      <c r="C32" s="33"/>
      <c r="D32" s="34"/>
      <c r="E32" s="35"/>
      <c r="F32" s="36"/>
      <c r="G32" s="37"/>
      <c r="H32" s="38"/>
      <c r="I32" s="8"/>
    </row>
    <row r="33" spans="2:9" x14ac:dyDescent="0.25">
      <c r="B33" s="40"/>
      <c r="C33" s="41" t="s">
        <v>44</v>
      </c>
      <c r="D33" s="42"/>
      <c r="E33" s="43"/>
      <c r="F33" s="44"/>
      <c r="G33" s="45"/>
      <c r="H33" s="46"/>
      <c r="I33" s="47"/>
    </row>
    <row r="34" spans="2:9" x14ac:dyDescent="0.25">
      <c r="B34" s="32">
        <v>22</v>
      </c>
      <c r="C34" s="33"/>
      <c r="D34" s="34"/>
      <c r="E34" s="35"/>
      <c r="F34" s="36"/>
      <c r="G34" s="37"/>
      <c r="H34" s="38"/>
      <c r="I34" s="8"/>
    </row>
    <row r="35" spans="2:9" x14ac:dyDescent="0.25">
      <c r="B35" s="32">
        <v>23</v>
      </c>
      <c r="C35" s="33"/>
      <c r="D35" s="34"/>
      <c r="E35" s="35"/>
      <c r="F35" s="36"/>
      <c r="G35" s="37"/>
      <c r="H35" s="38"/>
      <c r="I35" s="8"/>
    </row>
    <row r="36" spans="2:9" ht="15.75" thickBot="1" x14ac:dyDescent="0.3">
      <c r="B36" s="52">
        <v>24</v>
      </c>
      <c r="C36" s="53"/>
      <c r="D36" s="34"/>
      <c r="E36" s="54"/>
      <c r="F36" s="55"/>
      <c r="G36" s="175"/>
      <c r="H36" s="38"/>
      <c r="I36" s="8"/>
    </row>
    <row r="37" spans="2:9" ht="15.75" thickBot="1" x14ac:dyDescent="0.3">
      <c r="B37" s="57"/>
      <c r="C37" s="58" t="s">
        <v>48</v>
      </c>
      <c r="D37" s="59"/>
      <c r="E37" s="65"/>
      <c r="F37" s="61"/>
      <c r="G37" s="62"/>
      <c r="H37" s="63">
        <f>SUM(H6:H36)</f>
        <v>0</v>
      </c>
      <c r="I37" s="64">
        <f>SUM(I6:I36)</f>
        <v>0</v>
      </c>
    </row>
  </sheetData>
  <pageMargins left="0.39370078740157483" right="0.39370078740157483" top="0.39370078740157483" bottom="0.39370078740157483" header="0" footer="0"/>
  <pageSetup paperSize="9" scale="71" orientation="landscape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3021-8612-4DD3-81D2-0890D0F86C86}">
  <dimension ref="B1:K77"/>
  <sheetViews>
    <sheetView view="pageLayout" zoomScaleNormal="100" workbookViewId="0">
      <selection activeCell="E61" sqref="E61"/>
    </sheetView>
  </sheetViews>
  <sheetFormatPr defaultRowHeight="12.75" x14ac:dyDescent="0.25"/>
  <cols>
    <col min="1" max="1" width="3.42578125" style="73" customWidth="1"/>
    <col min="2" max="2" width="74.140625" style="73" customWidth="1"/>
    <col min="3" max="6" width="0" style="73" hidden="1" customWidth="1"/>
    <col min="7" max="7" width="0.140625" style="73" hidden="1" customWidth="1"/>
    <col min="8" max="8" width="22.5703125" style="73" customWidth="1"/>
    <col min="9" max="10" width="25.7109375" style="128" customWidth="1"/>
    <col min="11" max="11" width="5.85546875" style="73" customWidth="1"/>
    <col min="12" max="16384" width="9.140625" style="73"/>
  </cols>
  <sheetData>
    <row r="1" spans="2:11" ht="26.25" customHeight="1" x14ac:dyDescent="0.25">
      <c r="B1" s="68"/>
      <c r="C1" s="69"/>
      <c r="D1" s="69"/>
      <c r="E1" s="69"/>
      <c r="F1" s="69"/>
      <c r="G1" s="69"/>
      <c r="H1" s="70"/>
      <c r="I1" s="71"/>
      <c r="J1" s="71"/>
      <c r="K1" s="72"/>
    </row>
    <row r="2" spans="2:11" s="75" customFormat="1" ht="21.75" customHeight="1" x14ac:dyDescent="0.25">
      <c r="B2" s="180" t="s">
        <v>69</v>
      </c>
      <c r="C2" s="180"/>
      <c r="D2" s="180"/>
      <c r="E2" s="180"/>
      <c r="F2" s="180"/>
      <c r="G2" s="180"/>
      <c r="H2" s="180"/>
      <c r="I2" s="180"/>
      <c r="J2" s="180"/>
      <c r="K2" s="74"/>
    </row>
    <row r="3" spans="2:11" ht="17.25" customHeight="1" thickBot="1" x14ac:dyDescent="0.3">
      <c r="B3" s="69"/>
      <c r="C3" s="69"/>
      <c r="D3" s="69"/>
      <c r="E3" s="69"/>
      <c r="F3" s="69"/>
      <c r="G3" s="69"/>
      <c r="H3" s="70"/>
      <c r="I3" s="71"/>
      <c r="J3" s="71"/>
      <c r="K3" s="72"/>
    </row>
    <row r="4" spans="2:11" ht="31.5" customHeight="1" x14ac:dyDescent="0.25">
      <c r="B4" s="181" t="s">
        <v>70</v>
      </c>
      <c r="C4" s="76"/>
      <c r="D4" s="76"/>
      <c r="E4" s="76"/>
      <c r="F4" s="76"/>
      <c r="G4" s="76"/>
      <c r="H4" s="178" t="s">
        <v>71</v>
      </c>
      <c r="I4" s="77" t="s">
        <v>72</v>
      </c>
      <c r="J4" s="78" t="s">
        <v>72</v>
      </c>
      <c r="K4" s="72"/>
    </row>
    <row r="5" spans="2:11" ht="31.5" customHeight="1" thickBot="1" x14ac:dyDescent="0.3">
      <c r="B5" s="182"/>
      <c r="C5" s="79"/>
      <c r="D5" s="79"/>
      <c r="E5" s="79"/>
      <c r="F5" s="79"/>
      <c r="G5" s="79"/>
      <c r="H5" s="179"/>
      <c r="I5" s="80" t="s">
        <v>73</v>
      </c>
      <c r="J5" s="81" t="s">
        <v>74</v>
      </c>
      <c r="K5" s="72"/>
    </row>
    <row r="6" spans="2:11" ht="31.5" customHeight="1" x14ac:dyDescent="0.25">
      <c r="B6" s="82" t="s">
        <v>75</v>
      </c>
      <c r="C6" s="83"/>
      <c r="D6" s="83"/>
      <c r="E6" s="83"/>
      <c r="F6" s="83"/>
      <c r="G6" s="83"/>
      <c r="H6" s="84" t="s">
        <v>76</v>
      </c>
      <c r="I6" s="85"/>
      <c r="J6" s="86">
        <f>I6*1.21</f>
        <v>0</v>
      </c>
      <c r="K6" s="72"/>
    </row>
    <row r="7" spans="2:11" ht="31.5" customHeight="1" x14ac:dyDescent="0.25">
      <c r="B7" s="87" t="s">
        <v>77</v>
      </c>
      <c r="C7" s="88"/>
      <c r="D7" s="88"/>
      <c r="E7" s="88"/>
      <c r="F7" s="88"/>
      <c r="G7" s="88"/>
      <c r="H7" s="89" t="s">
        <v>76</v>
      </c>
      <c r="I7" s="85"/>
      <c r="J7" s="86">
        <f>I7*1.21</f>
        <v>0</v>
      </c>
      <c r="K7" s="72"/>
    </row>
    <row r="8" spans="2:11" ht="31.5" customHeight="1" x14ac:dyDescent="0.25">
      <c r="B8" s="87" t="s">
        <v>78</v>
      </c>
      <c r="C8" s="88"/>
      <c r="D8" s="88"/>
      <c r="E8" s="88"/>
      <c r="F8" s="88"/>
      <c r="G8" s="88"/>
      <c r="H8" s="89" t="s">
        <v>76</v>
      </c>
      <c r="I8" s="85"/>
      <c r="J8" s="86">
        <f>I8*1.21</f>
        <v>0</v>
      </c>
      <c r="K8" s="72"/>
    </row>
    <row r="9" spans="2:11" ht="31.5" customHeight="1" x14ac:dyDescent="0.25">
      <c r="B9" s="87" t="s">
        <v>79</v>
      </c>
      <c r="C9" s="88"/>
      <c r="D9" s="88"/>
      <c r="E9" s="88"/>
      <c r="F9" s="88"/>
      <c r="G9" s="88"/>
      <c r="H9" s="89" t="s">
        <v>76</v>
      </c>
      <c r="I9" s="85"/>
      <c r="J9" s="86">
        <f>I9*1.21</f>
        <v>0</v>
      </c>
      <c r="K9" s="72"/>
    </row>
    <row r="10" spans="2:11" ht="31.5" customHeight="1" x14ac:dyDescent="0.25">
      <c r="B10" s="87" t="s">
        <v>80</v>
      </c>
      <c r="C10" s="88"/>
      <c r="D10" s="88"/>
      <c r="E10" s="88"/>
      <c r="F10" s="88"/>
      <c r="G10" s="88"/>
      <c r="H10" s="89" t="s">
        <v>81</v>
      </c>
      <c r="I10" s="85"/>
      <c r="J10" s="86">
        <f>I10*1.21</f>
        <v>0</v>
      </c>
      <c r="K10" s="72"/>
    </row>
    <row r="11" spans="2:11" ht="31.5" customHeight="1" thickBot="1" x14ac:dyDescent="0.3">
      <c r="B11" s="90"/>
      <c r="C11" s="91"/>
      <c r="D11" s="91"/>
      <c r="E11" s="91"/>
      <c r="F11" s="91"/>
      <c r="G11" s="91"/>
      <c r="H11" s="92"/>
      <c r="I11" s="93"/>
      <c r="J11" s="94"/>
      <c r="K11" s="72"/>
    </row>
    <row r="12" spans="2:11" ht="31.5" customHeight="1" x14ac:dyDescent="0.25">
      <c r="B12" s="183" t="s">
        <v>82</v>
      </c>
      <c r="C12" s="76"/>
      <c r="D12" s="76"/>
      <c r="E12" s="76"/>
      <c r="F12" s="76"/>
      <c r="G12" s="76"/>
      <c r="H12" s="178" t="s">
        <v>71</v>
      </c>
      <c r="I12" s="77" t="s">
        <v>72</v>
      </c>
      <c r="J12" s="78" t="s">
        <v>72</v>
      </c>
      <c r="K12" s="72"/>
    </row>
    <row r="13" spans="2:11" ht="31.5" customHeight="1" thickBot="1" x14ac:dyDescent="0.3">
      <c r="B13" s="184"/>
      <c r="C13" s="96"/>
      <c r="D13" s="96"/>
      <c r="E13" s="96"/>
      <c r="F13" s="96"/>
      <c r="G13" s="96"/>
      <c r="H13" s="179"/>
      <c r="I13" s="80" t="s">
        <v>73</v>
      </c>
      <c r="J13" s="81" t="s">
        <v>74</v>
      </c>
      <c r="K13" s="72"/>
    </row>
    <row r="14" spans="2:11" ht="31.5" customHeight="1" x14ac:dyDescent="0.25">
      <c r="B14" s="97" t="s">
        <v>83</v>
      </c>
      <c r="C14" s="83"/>
      <c r="D14" s="83"/>
      <c r="E14" s="83"/>
      <c r="F14" s="83"/>
      <c r="G14" s="83"/>
      <c r="H14" s="84" t="s">
        <v>76</v>
      </c>
      <c r="I14" s="85"/>
      <c r="J14" s="86">
        <f>I14*1.21</f>
        <v>0</v>
      </c>
      <c r="K14" s="72"/>
    </row>
    <row r="15" spans="2:11" ht="31.5" customHeight="1" x14ac:dyDescent="0.25">
      <c r="B15" s="98" t="s">
        <v>84</v>
      </c>
      <c r="C15" s="88"/>
      <c r="D15" s="88"/>
      <c r="E15" s="88"/>
      <c r="F15" s="88"/>
      <c r="G15" s="88"/>
      <c r="H15" s="89" t="s">
        <v>76</v>
      </c>
      <c r="I15" s="85"/>
      <c r="J15" s="86">
        <f>I15*1.21</f>
        <v>0</v>
      </c>
      <c r="K15" s="72"/>
    </row>
    <row r="16" spans="2:11" ht="31.5" customHeight="1" thickBot="1" x14ac:dyDescent="0.3">
      <c r="B16" s="99" t="s">
        <v>85</v>
      </c>
      <c r="C16" s="79"/>
      <c r="D16" s="79"/>
      <c r="E16" s="79"/>
      <c r="F16" s="79"/>
      <c r="G16" s="79"/>
      <c r="H16" s="100" t="s">
        <v>76</v>
      </c>
      <c r="I16" s="101"/>
      <c r="J16" s="102">
        <f>I16*1.21</f>
        <v>0</v>
      </c>
      <c r="K16" s="69"/>
    </row>
    <row r="17" spans="2:11" ht="31.5" customHeight="1" thickBot="1" x14ac:dyDescent="0.3">
      <c r="B17" s="103"/>
      <c r="C17" s="69"/>
      <c r="D17" s="69"/>
      <c r="E17" s="69"/>
      <c r="F17" s="69"/>
      <c r="G17" s="69"/>
      <c r="H17" s="70"/>
      <c r="I17" s="71"/>
      <c r="J17" s="71"/>
      <c r="K17" s="69"/>
    </row>
    <row r="18" spans="2:11" ht="31.5" customHeight="1" x14ac:dyDescent="0.25">
      <c r="B18" s="95" t="s">
        <v>86</v>
      </c>
      <c r="C18" s="104"/>
      <c r="D18" s="104"/>
      <c r="E18" s="104"/>
      <c r="F18" s="104"/>
      <c r="G18" s="104"/>
      <c r="H18" s="178" t="s">
        <v>71</v>
      </c>
      <c r="I18" s="77" t="s">
        <v>72</v>
      </c>
      <c r="J18" s="78" t="s">
        <v>72</v>
      </c>
      <c r="K18" s="69"/>
    </row>
    <row r="19" spans="2:11" ht="31.5" customHeight="1" thickBot="1" x14ac:dyDescent="0.3">
      <c r="B19" s="105" t="s">
        <v>87</v>
      </c>
      <c r="C19" s="96"/>
      <c r="D19" s="96"/>
      <c r="E19" s="96"/>
      <c r="F19" s="96"/>
      <c r="G19" s="96"/>
      <c r="H19" s="179"/>
      <c r="I19" s="80" t="s">
        <v>73</v>
      </c>
      <c r="J19" s="81" t="s">
        <v>74</v>
      </c>
      <c r="K19" s="69"/>
    </row>
    <row r="20" spans="2:11" ht="31.5" customHeight="1" x14ac:dyDescent="0.25">
      <c r="B20" s="106" t="s">
        <v>88</v>
      </c>
      <c r="C20" s="83"/>
      <c r="D20" s="83"/>
      <c r="E20" s="83"/>
      <c r="F20" s="83"/>
      <c r="G20" s="83"/>
      <c r="H20" s="84" t="s">
        <v>76</v>
      </c>
      <c r="I20" s="85"/>
      <c r="J20" s="86">
        <f>I20*1.21</f>
        <v>0</v>
      </c>
      <c r="K20" s="69"/>
    </row>
    <row r="21" spans="2:11" ht="31.5" customHeight="1" x14ac:dyDescent="0.25">
      <c r="B21" s="97" t="s">
        <v>89</v>
      </c>
      <c r="C21" s="88"/>
      <c r="D21" s="88"/>
      <c r="E21" s="88"/>
      <c r="F21" s="88"/>
      <c r="G21" s="88"/>
      <c r="H21" s="89" t="s">
        <v>76</v>
      </c>
      <c r="I21" s="85"/>
      <c r="J21" s="86">
        <f>I21*1.21</f>
        <v>0</v>
      </c>
      <c r="K21" s="72"/>
    </row>
    <row r="22" spans="2:11" ht="31.5" customHeight="1" thickBot="1" x14ac:dyDescent="0.3">
      <c r="B22" s="107"/>
      <c r="C22" s="69"/>
      <c r="D22" s="69"/>
      <c r="E22" s="69"/>
      <c r="F22" s="69"/>
      <c r="G22" s="69"/>
      <c r="H22" s="70"/>
      <c r="I22" s="71"/>
      <c r="J22" s="108"/>
      <c r="K22" s="69"/>
    </row>
    <row r="23" spans="2:11" ht="31.5" customHeight="1" x14ac:dyDescent="0.25">
      <c r="B23" s="183" t="s">
        <v>90</v>
      </c>
      <c r="C23" s="104"/>
      <c r="D23" s="104"/>
      <c r="E23" s="104"/>
      <c r="F23" s="104"/>
      <c r="G23" s="104"/>
      <c r="H23" s="178" t="s">
        <v>71</v>
      </c>
      <c r="I23" s="77" t="s">
        <v>72</v>
      </c>
      <c r="J23" s="78" t="s">
        <v>72</v>
      </c>
      <c r="K23" s="69"/>
    </row>
    <row r="24" spans="2:11" ht="31.5" customHeight="1" thickBot="1" x14ac:dyDescent="0.3">
      <c r="B24" s="184"/>
      <c r="C24" s="96"/>
      <c r="D24" s="96"/>
      <c r="E24" s="96"/>
      <c r="F24" s="96"/>
      <c r="G24" s="96"/>
      <c r="H24" s="179"/>
      <c r="I24" s="80" t="s">
        <v>73</v>
      </c>
      <c r="J24" s="81" t="s">
        <v>74</v>
      </c>
      <c r="K24" s="69"/>
    </row>
    <row r="25" spans="2:11" ht="31.5" customHeight="1" x14ac:dyDescent="0.25">
      <c r="B25" s="97" t="s">
        <v>91</v>
      </c>
      <c r="C25" s="83"/>
      <c r="D25" s="83"/>
      <c r="E25" s="83"/>
      <c r="F25" s="83"/>
      <c r="G25" s="83"/>
      <c r="H25" s="84" t="s">
        <v>76</v>
      </c>
      <c r="I25" s="85"/>
      <c r="J25" s="86">
        <f>I25*1.21</f>
        <v>0</v>
      </c>
      <c r="K25" s="69"/>
    </row>
    <row r="26" spans="2:11" ht="31.5" customHeight="1" x14ac:dyDescent="0.25">
      <c r="B26" s="98" t="s">
        <v>92</v>
      </c>
      <c r="C26" s="88"/>
      <c r="D26" s="88"/>
      <c r="E26" s="88"/>
      <c r="F26" s="88"/>
      <c r="G26" s="88"/>
      <c r="H26" s="89" t="s">
        <v>76</v>
      </c>
      <c r="I26" s="85"/>
      <c r="J26" s="86">
        <f>I26*1.21</f>
        <v>0</v>
      </c>
      <c r="K26" s="69"/>
    </row>
    <row r="27" spans="2:11" ht="31.5" customHeight="1" x14ac:dyDescent="0.25">
      <c r="B27" s="98" t="s">
        <v>93</v>
      </c>
      <c r="C27" s="88"/>
      <c r="D27" s="88"/>
      <c r="E27" s="88"/>
      <c r="F27" s="88"/>
      <c r="G27" s="88"/>
      <c r="H27" s="89" t="s">
        <v>76</v>
      </c>
      <c r="I27" s="85"/>
      <c r="J27" s="86">
        <f>I27*1.21</f>
        <v>0</v>
      </c>
      <c r="K27" s="69"/>
    </row>
    <row r="28" spans="2:11" ht="31.5" customHeight="1" x14ac:dyDescent="0.25">
      <c r="B28" s="98" t="s">
        <v>94</v>
      </c>
      <c r="C28" s="88"/>
      <c r="D28" s="88"/>
      <c r="E28" s="88"/>
      <c r="F28" s="88"/>
      <c r="G28" s="88"/>
      <c r="H28" s="89" t="s">
        <v>76</v>
      </c>
      <c r="I28" s="85"/>
      <c r="J28" s="86">
        <f>I28*1.21</f>
        <v>0</v>
      </c>
      <c r="K28" s="69"/>
    </row>
    <row r="29" spans="2:11" ht="31.5" customHeight="1" thickBot="1" x14ac:dyDescent="0.3">
      <c r="B29" s="109"/>
      <c r="C29" s="91"/>
      <c r="D29" s="91"/>
      <c r="E29" s="91"/>
      <c r="F29" s="91"/>
      <c r="G29" s="91"/>
      <c r="H29" s="92"/>
      <c r="I29" s="93"/>
      <c r="J29" s="94"/>
      <c r="K29" s="69"/>
    </row>
    <row r="30" spans="2:11" ht="31.5" customHeight="1" x14ac:dyDescent="0.25">
      <c r="B30" s="183" t="s">
        <v>95</v>
      </c>
      <c r="C30" s="110"/>
      <c r="D30" s="110"/>
      <c r="E30" s="111"/>
      <c r="F30" s="111"/>
      <c r="G30" s="111"/>
      <c r="H30" s="178" t="s">
        <v>71</v>
      </c>
      <c r="I30" s="77" t="s">
        <v>72</v>
      </c>
      <c r="J30" s="78" t="s">
        <v>72</v>
      </c>
      <c r="K30" s="69"/>
    </row>
    <row r="31" spans="2:11" ht="31.5" customHeight="1" thickBot="1" x14ac:dyDescent="0.3">
      <c r="B31" s="184"/>
      <c r="C31" s="112"/>
      <c r="D31" s="112"/>
      <c r="E31" s="112"/>
      <c r="F31" s="112"/>
      <c r="G31" s="112"/>
      <c r="H31" s="179"/>
      <c r="I31" s="80" t="s">
        <v>73</v>
      </c>
      <c r="J31" s="81" t="s">
        <v>74</v>
      </c>
      <c r="K31" s="69"/>
    </row>
    <row r="32" spans="2:11" ht="31.5" customHeight="1" x14ac:dyDescent="0.25">
      <c r="B32" s="97" t="s">
        <v>96</v>
      </c>
      <c r="C32" s="83"/>
      <c r="D32" s="83"/>
      <c r="E32" s="83"/>
      <c r="F32" s="83"/>
      <c r="G32" s="83"/>
      <c r="H32" s="84" t="s">
        <v>76</v>
      </c>
      <c r="I32" s="85"/>
      <c r="J32" s="86">
        <f>I32*1.21</f>
        <v>0</v>
      </c>
      <c r="K32" s="69"/>
    </row>
    <row r="33" spans="2:11" ht="31.5" customHeight="1" x14ac:dyDescent="0.25">
      <c r="B33" s="98" t="s">
        <v>97</v>
      </c>
      <c r="C33" s="88"/>
      <c r="D33" s="88"/>
      <c r="E33" s="88"/>
      <c r="F33" s="88"/>
      <c r="G33" s="88"/>
      <c r="H33" s="89" t="s">
        <v>76</v>
      </c>
      <c r="I33" s="85"/>
      <c r="J33" s="86">
        <f>I33*1.21</f>
        <v>0</v>
      </c>
      <c r="K33" s="69"/>
    </row>
    <row r="34" spans="2:11" ht="31.5" customHeight="1" thickBot="1" x14ac:dyDescent="0.3">
      <c r="B34" s="107"/>
      <c r="C34" s="69"/>
      <c r="D34" s="69"/>
      <c r="E34" s="69"/>
      <c r="F34" s="69"/>
      <c r="G34" s="69"/>
      <c r="H34" s="70"/>
      <c r="I34" s="71"/>
      <c r="J34" s="108"/>
      <c r="K34" s="69"/>
    </row>
    <row r="35" spans="2:11" ht="31.5" customHeight="1" x14ac:dyDescent="0.25">
      <c r="B35" s="183" t="s">
        <v>98</v>
      </c>
      <c r="C35" s="76"/>
      <c r="D35" s="76"/>
      <c r="E35" s="76"/>
      <c r="F35" s="76"/>
      <c r="G35" s="76"/>
      <c r="H35" s="178" t="s">
        <v>71</v>
      </c>
      <c r="I35" s="77" t="s">
        <v>72</v>
      </c>
      <c r="J35" s="78" t="s">
        <v>72</v>
      </c>
      <c r="K35" s="69"/>
    </row>
    <row r="36" spans="2:11" ht="31.5" customHeight="1" thickBot="1" x14ac:dyDescent="0.3">
      <c r="B36" s="184"/>
      <c r="C36" s="96"/>
      <c r="D36" s="96"/>
      <c r="E36" s="96"/>
      <c r="F36" s="96"/>
      <c r="G36" s="96"/>
      <c r="H36" s="179"/>
      <c r="I36" s="80" t="s">
        <v>73</v>
      </c>
      <c r="J36" s="81" t="s">
        <v>74</v>
      </c>
      <c r="K36" s="69"/>
    </row>
    <row r="37" spans="2:11" ht="31.5" customHeight="1" thickBot="1" x14ac:dyDescent="0.3">
      <c r="B37" s="113" t="s">
        <v>99</v>
      </c>
      <c r="C37" s="114"/>
      <c r="D37" s="114"/>
      <c r="E37" s="114"/>
      <c r="F37" s="114"/>
      <c r="G37" s="114"/>
      <c r="H37" s="115" t="s">
        <v>76</v>
      </c>
      <c r="I37" s="116"/>
      <c r="J37" s="117">
        <f>I37*1.21</f>
        <v>0</v>
      </c>
      <c r="K37" s="69"/>
    </row>
    <row r="38" spans="2:11" ht="31.5" customHeight="1" thickBot="1" x14ac:dyDescent="0.3">
      <c r="B38" s="118"/>
      <c r="C38" s="69"/>
      <c r="D38" s="69"/>
      <c r="E38" s="69"/>
      <c r="F38" s="69"/>
      <c r="G38" s="69"/>
      <c r="H38" s="70"/>
      <c r="I38" s="71"/>
      <c r="J38" s="71"/>
      <c r="K38" s="72"/>
    </row>
    <row r="39" spans="2:11" ht="31.5" customHeight="1" x14ac:dyDescent="0.25">
      <c r="B39" s="183" t="s">
        <v>100</v>
      </c>
      <c r="C39" s="76"/>
      <c r="D39" s="76"/>
      <c r="E39" s="76"/>
      <c r="F39" s="76"/>
      <c r="G39" s="76"/>
      <c r="H39" s="178" t="s">
        <v>71</v>
      </c>
      <c r="I39" s="77" t="s">
        <v>72</v>
      </c>
      <c r="J39" s="78" t="s">
        <v>72</v>
      </c>
      <c r="K39" s="72"/>
    </row>
    <row r="40" spans="2:11" ht="31.5" customHeight="1" thickBot="1" x14ac:dyDescent="0.3">
      <c r="B40" s="184"/>
      <c r="C40" s="96"/>
      <c r="D40" s="96"/>
      <c r="E40" s="96"/>
      <c r="F40" s="96"/>
      <c r="G40" s="96"/>
      <c r="H40" s="179"/>
      <c r="I40" s="80" t="s">
        <v>73</v>
      </c>
      <c r="J40" s="81" t="s">
        <v>74</v>
      </c>
      <c r="K40" s="69"/>
    </row>
    <row r="41" spans="2:11" ht="31.5" customHeight="1" x14ac:dyDescent="0.25">
      <c r="B41" s="97" t="s">
        <v>101</v>
      </c>
      <c r="C41" s="83"/>
      <c r="D41" s="83"/>
      <c r="E41" s="83"/>
      <c r="F41" s="83"/>
      <c r="G41" s="83"/>
      <c r="H41" s="89"/>
      <c r="I41" s="119"/>
      <c r="J41" s="86"/>
      <c r="K41" s="69"/>
    </row>
    <row r="42" spans="2:11" ht="31.5" customHeight="1" x14ac:dyDescent="0.25">
      <c r="B42" s="87" t="s">
        <v>102</v>
      </c>
      <c r="C42" s="88"/>
      <c r="D42" s="88"/>
      <c r="E42" s="88"/>
      <c r="F42" s="88"/>
      <c r="G42" s="88"/>
      <c r="H42" s="89" t="s">
        <v>27</v>
      </c>
      <c r="I42" s="85"/>
      <c r="J42" s="86">
        <f t="shared" ref="J42:J47" si="0">I42*1.21</f>
        <v>0</v>
      </c>
      <c r="K42" s="69"/>
    </row>
    <row r="43" spans="2:11" ht="31.5" customHeight="1" x14ac:dyDescent="0.25">
      <c r="B43" s="87" t="s">
        <v>103</v>
      </c>
      <c r="C43" s="88"/>
      <c r="D43" s="88"/>
      <c r="E43" s="88"/>
      <c r="F43" s="88"/>
      <c r="G43" s="88"/>
      <c r="H43" s="89" t="s">
        <v>27</v>
      </c>
      <c r="I43" s="85"/>
      <c r="J43" s="86">
        <f t="shared" si="0"/>
        <v>0</v>
      </c>
      <c r="K43" s="72"/>
    </row>
    <row r="44" spans="2:11" ht="31.5" customHeight="1" x14ac:dyDescent="0.25">
      <c r="B44" s="87" t="s">
        <v>104</v>
      </c>
      <c r="C44" s="88"/>
      <c r="D44" s="88"/>
      <c r="E44" s="88"/>
      <c r="F44" s="88"/>
      <c r="G44" s="88"/>
      <c r="H44" s="89" t="s">
        <v>27</v>
      </c>
      <c r="I44" s="85"/>
      <c r="J44" s="86">
        <f t="shared" si="0"/>
        <v>0</v>
      </c>
      <c r="K44" s="69"/>
    </row>
    <row r="45" spans="2:11" ht="31.5" customHeight="1" x14ac:dyDescent="0.25">
      <c r="B45" s="87" t="s">
        <v>105</v>
      </c>
      <c r="C45" s="88"/>
      <c r="D45" s="88"/>
      <c r="E45" s="88"/>
      <c r="F45" s="88"/>
      <c r="G45" s="88"/>
      <c r="H45" s="89" t="s">
        <v>27</v>
      </c>
      <c r="I45" s="85"/>
      <c r="J45" s="86">
        <f t="shared" si="0"/>
        <v>0</v>
      </c>
      <c r="K45" s="69"/>
    </row>
    <row r="46" spans="2:11" ht="31.5" customHeight="1" x14ac:dyDescent="0.25">
      <c r="B46" s="98" t="s">
        <v>106</v>
      </c>
      <c r="C46" s="88"/>
      <c r="D46" s="88"/>
      <c r="E46" s="88"/>
      <c r="F46" s="88"/>
      <c r="G46" s="88"/>
      <c r="H46" s="89" t="s">
        <v>27</v>
      </c>
      <c r="I46" s="85"/>
      <c r="J46" s="86">
        <f t="shared" si="0"/>
        <v>0</v>
      </c>
      <c r="K46" s="69"/>
    </row>
    <row r="47" spans="2:11" ht="31.5" customHeight="1" thickBot="1" x14ac:dyDescent="0.3">
      <c r="B47" s="99" t="s">
        <v>107</v>
      </c>
      <c r="C47" s="79"/>
      <c r="D47" s="79"/>
      <c r="E47" s="79"/>
      <c r="F47" s="79"/>
      <c r="G47" s="79"/>
      <c r="H47" s="100" t="s">
        <v>27</v>
      </c>
      <c r="I47" s="101"/>
      <c r="J47" s="102">
        <f t="shared" si="0"/>
        <v>0</v>
      </c>
      <c r="K47" s="69"/>
    </row>
    <row r="48" spans="2:11" ht="31.5" customHeight="1" thickBot="1" x14ac:dyDescent="0.3">
      <c r="B48" s="103"/>
      <c r="C48" s="69"/>
      <c r="D48" s="69"/>
      <c r="E48" s="69"/>
      <c r="F48" s="69"/>
      <c r="G48" s="69"/>
      <c r="H48" s="70"/>
      <c r="I48" s="71"/>
      <c r="J48" s="71"/>
      <c r="K48" s="69"/>
    </row>
    <row r="49" spans="2:11" ht="31.5" customHeight="1" x14ac:dyDescent="0.25">
      <c r="B49" s="183" t="s">
        <v>108</v>
      </c>
      <c r="C49" s="76"/>
      <c r="D49" s="76"/>
      <c r="E49" s="76"/>
      <c r="F49" s="76"/>
      <c r="G49" s="76"/>
      <c r="H49" s="178" t="s">
        <v>71</v>
      </c>
      <c r="I49" s="77" t="s">
        <v>72</v>
      </c>
      <c r="J49" s="78" t="s">
        <v>72</v>
      </c>
      <c r="K49" s="69"/>
    </row>
    <row r="50" spans="2:11" ht="31.5" customHeight="1" thickBot="1" x14ac:dyDescent="0.3">
      <c r="B50" s="184"/>
      <c r="C50" s="96"/>
      <c r="D50" s="96"/>
      <c r="E50" s="96"/>
      <c r="F50" s="96"/>
      <c r="G50" s="96"/>
      <c r="H50" s="179"/>
      <c r="I50" s="120" t="s">
        <v>73</v>
      </c>
      <c r="J50" s="121" t="s">
        <v>74</v>
      </c>
      <c r="K50" s="69"/>
    </row>
    <row r="51" spans="2:11" ht="31.5" customHeight="1" x14ac:dyDescent="0.25">
      <c r="B51" s="97" t="s">
        <v>109</v>
      </c>
      <c r="C51" s="83"/>
      <c r="D51" s="83"/>
      <c r="E51" s="83"/>
      <c r="F51" s="83"/>
      <c r="G51" s="83"/>
      <c r="H51" s="84" t="s">
        <v>76</v>
      </c>
      <c r="I51" s="85"/>
      <c r="J51" s="86">
        <f>I51*1.21</f>
        <v>0</v>
      </c>
      <c r="K51" s="69"/>
    </row>
    <row r="52" spans="2:11" ht="31.5" customHeight="1" thickBot="1" x14ac:dyDescent="0.3">
      <c r="B52" s="99" t="s">
        <v>110</v>
      </c>
      <c r="C52" s="79"/>
      <c r="D52" s="79"/>
      <c r="E52" s="79"/>
      <c r="F52" s="79"/>
      <c r="G52" s="79"/>
      <c r="H52" s="100" t="s">
        <v>76</v>
      </c>
      <c r="I52" s="101"/>
      <c r="J52" s="102">
        <f>I52*1.21</f>
        <v>0</v>
      </c>
      <c r="K52" s="72"/>
    </row>
    <row r="53" spans="2:11" ht="31.5" customHeight="1" thickBot="1" x14ac:dyDescent="0.3">
      <c r="B53" s="103"/>
      <c r="C53" s="69"/>
      <c r="D53" s="69"/>
      <c r="E53" s="69"/>
      <c r="F53" s="69"/>
      <c r="G53" s="69"/>
      <c r="H53" s="70"/>
      <c r="I53" s="71"/>
      <c r="J53" s="71"/>
      <c r="K53" s="69"/>
    </row>
    <row r="54" spans="2:11" ht="31.5" customHeight="1" x14ac:dyDescent="0.25">
      <c r="B54" s="183" t="s">
        <v>111</v>
      </c>
      <c r="C54" s="76"/>
      <c r="D54" s="76"/>
      <c r="E54" s="76"/>
      <c r="F54" s="76"/>
      <c r="G54" s="76"/>
      <c r="H54" s="178" t="s">
        <v>71</v>
      </c>
      <c r="I54" s="77" t="s">
        <v>72</v>
      </c>
      <c r="J54" s="78" t="s">
        <v>72</v>
      </c>
      <c r="K54" s="69"/>
    </row>
    <row r="55" spans="2:11" ht="31.5" customHeight="1" thickBot="1" x14ac:dyDescent="0.3">
      <c r="B55" s="184"/>
      <c r="C55" s="96"/>
      <c r="D55" s="96"/>
      <c r="E55" s="96"/>
      <c r="F55" s="96"/>
      <c r="G55" s="96"/>
      <c r="H55" s="179"/>
      <c r="I55" s="80" t="s">
        <v>73</v>
      </c>
      <c r="J55" s="81" t="s">
        <v>74</v>
      </c>
      <c r="K55" s="69"/>
    </row>
    <row r="56" spans="2:11" ht="31.5" customHeight="1" x14ac:dyDescent="0.25">
      <c r="B56" s="97" t="s">
        <v>112</v>
      </c>
      <c r="C56" s="83"/>
      <c r="D56" s="83"/>
      <c r="E56" s="83"/>
      <c r="F56" s="83"/>
      <c r="G56" s="83"/>
      <c r="H56" s="84" t="s">
        <v>113</v>
      </c>
      <c r="I56" s="85"/>
      <c r="J56" s="86">
        <f>I56*1.21</f>
        <v>0</v>
      </c>
      <c r="K56" s="69"/>
    </row>
    <row r="57" spans="2:11" ht="31.5" customHeight="1" x14ac:dyDescent="0.25">
      <c r="B57" s="98" t="s">
        <v>114</v>
      </c>
      <c r="C57" s="88"/>
      <c r="D57" s="88"/>
      <c r="E57" s="88"/>
      <c r="F57" s="88"/>
      <c r="G57" s="88"/>
      <c r="H57" s="89" t="s">
        <v>76</v>
      </c>
      <c r="I57" s="85"/>
      <c r="J57" s="86">
        <f t="shared" ref="J57:J62" si="1">I57*1.21</f>
        <v>0</v>
      </c>
      <c r="K57" s="69"/>
    </row>
    <row r="58" spans="2:11" ht="31.5" customHeight="1" x14ac:dyDescent="0.25">
      <c r="B58" s="98" t="s">
        <v>115</v>
      </c>
      <c r="C58" s="88"/>
      <c r="D58" s="88"/>
      <c r="E58" s="88"/>
      <c r="F58" s="88"/>
      <c r="G58" s="88"/>
      <c r="H58" s="89" t="s">
        <v>81</v>
      </c>
      <c r="I58" s="85"/>
      <c r="J58" s="86">
        <f t="shared" si="1"/>
        <v>0</v>
      </c>
      <c r="K58" s="69"/>
    </row>
    <row r="59" spans="2:11" ht="31.5" customHeight="1" x14ac:dyDescent="0.25">
      <c r="B59" s="98" t="s">
        <v>116</v>
      </c>
      <c r="C59" s="88"/>
      <c r="D59" s="88"/>
      <c r="E59" s="88"/>
      <c r="F59" s="88"/>
      <c r="G59" s="88"/>
      <c r="H59" s="89" t="s">
        <v>27</v>
      </c>
      <c r="I59" s="85"/>
      <c r="J59" s="86">
        <f t="shared" si="1"/>
        <v>0</v>
      </c>
      <c r="K59" s="69"/>
    </row>
    <row r="60" spans="2:11" ht="31.5" customHeight="1" x14ac:dyDescent="0.25">
      <c r="B60" s="98" t="s">
        <v>117</v>
      </c>
      <c r="C60" s="88"/>
      <c r="D60" s="88"/>
      <c r="E60" s="88"/>
      <c r="F60" s="88"/>
      <c r="G60" s="88"/>
      <c r="H60" s="89" t="s">
        <v>27</v>
      </c>
      <c r="I60" s="85"/>
      <c r="J60" s="86">
        <f t="shared" si="1"/>
        <v>0</v>
      </c>
      <c r="K60" s="69"/>
    </row>
    <row r="61" spans="2:11" ht="31.5" customHeight="1" x14ac:dyDescent="0.25">
      <c r="B61" s="98" t="s">
        <v>118</v>
      </c>
      <c r="C61" s="88"/>
      <c r="D61" s="88"/>
      <c r="E61" s="88"/>
      <c r="F61" s="88"/>
      <c r="G61" s="88"/>
      <c r="H61" s="89" t="s">
        <v>119</v>
      </c>
      <c r="I61" s="85"/>
      <c r="J61" s="86">
        <f t="shared" si="1"/>
        <v>0</v>
      </c>
      <c r="K61" s="69"/>
    </row>
    <row r="62" spans="2:11" ht="31.5" customHeight="1" x14ac:dyDescent="0.25">
      <c r="B62" s="98" t="s">
        <v>120</v>
      </c>
      <c r="C62" s="88"/>
      <c r="D62" s="88"/>
      <c r="E62" s="88"/>
      <c r="F62" s="88"/>
      <c r="G62" s="88"/>
      <c r="H62" s="89" t="s">
        <v>119</v>
      </c>
      <c r="I62" s="85"/>
      <c r="J62" s="86">
        <f t="shared" si="1"/>
        <v>0</v>
      </c>
      <c r="K62" s="69"/>
    </row>
    <row r="63" spans="2:11" ht="31.5" customHeight="1" thickBot="1" x14ac:dyDescent="0.3">
      <c r="B63" s="99" t="s">
        <v>121</v>
      </c>
      <c r="C63" s="79"/>
      <c r="D63" s="79"/>
      <c r="E63" s="79"/>
      <c r="F63" s="79"/>
      <c r="G63" s="79"/>
      <c r="H63" s="100" t="s">
        <v>27</v>
      </c>
      <c r="I63" s="101"/>
      <c r="J63" s="102">
        <f>I63*1.21</f>
        <v>0</v>
      </c>
      <c r="K63" s="69"/>
    </row>
    <row r="64" spans="2:11" ht="17.25" customHeight="1" x14ac:dyDescent="0.25">
      <c r="B64" s="122"/>
      <c r="C64" s="122"/>
      <c r="D64" s="122"/>
      <c r="E64" s="122"/>
      <c r="F64" s="122"/>
      <c r="G64" s="122"/>
      <c r="H64" s="123"/>
      <c r="I64" s="124"/>
      <c r="J64" s="124"/>
      <c r="K64" s="69"/>
    </row>
    <row r="65" spans="2:11" ht="25.5" customHeight="1" x14ac:dyDescent="0.25">
      <c r="B65" s="185" t="s">
        <v>122</v>
      </c>
      <c r="C65" s="185"/>
      <c r="D65" s="185"/>
      <c r="E65" s="185"/>
      <c r="F65" s="185"/>
      <c r="G65" s="185"/>
      <c r="H65" s="185"/>
      <c r="I65" s="185"/>
      <c r="J65" s="185"/>
      <c r="K65" s="72"/>
    </row>
    <row r="66" spans="2:11" ht="33.75" customHeight="1" x14ac:dyDescent="0.25">
      <c r="B66" s="186"/>
      <c r="C66" s="187"/>
      <c r="D66" s="187"/>
      <c r="E66" s="187"/>
      <c r="F66" s="187"/>
      <c r="G66" s="187"/>
      <c r="H66" s="187"/>
      <c r="I66" s="187"/>
      <c r="J66" s="187"/>
      <c r="K66" s="72"/>
    </row>
    <row r="67" spans="2:11" ht="33.75" customHeight="1" x14ac:dyDescent="0.25">
      <c r="B67" s="186"/>
      <c r="C67" s="187"/>
      <c r="D67" s="187"/>
      <c r="E67" s="187"/>
      <c r="F67" s="187"/>
      <c r="G67" s="187"/>
      <c r="H67" s="187"/>
      <c r="I67" s="187"/>
      <c r="J67" s="187"/>
      <c r="K67" s="72"/>
    </row>
    <row r="68" spans="2:11" ht="33.75" customHeight="1" x14ac:dyDescent="0.25">
      <c r="B68" s="186"/>
      <c r="C68" s="187"/>
      <c r="D68" s="187"/>
      <c r="E68" s="187"/>
      <c r="F68" s="187"/>
      <c r="G68" s="187"/>
      <c r="H68" s="187"/>
      <c r="I68" s="187"/>
      <c r="J68" s="187"/>
      <c r="K68" s="72"/>
    </row>
    <row r="69" spans="2:11" ht="33.75" customHeight="1" x14ac:dyDescent="0.25">
      <c r="B69" s="125"/>
      <c r="C69" s="68"/>
      <c r="D69" s="68"/>
      <c r="E69" s="68"/>
      <c r="F69" s="68"/>
      <c r="G69" s="68"/>
      <c r="H69" s="126"/>
      <c r="I69" s="127"/>
      <c r="J69" s="127"/>
      <c r="K69" s="72"/>
    </row>
    <row r="70" spans="2:11" ht="33.75" customHeight="1" x14ac:dyDescent="0.25">
      <c r="B70" s="103"/>
      <c r="C70" s="69"/>
      <c r="D70" s="69"/>
      <c r="E70" s="69"/>
      <c r="F70" s="69"/>
      <c r="G70" s="69"/>
      <c r="H70" s="70"/>
      <c r="I70" s="71"/>
      <c r="J70" s="71"/>
      <c r="K70" s="72"/>
    </row>
    <row r="71" spans="2:11" ht="33.75" customHeight="1" x14ac:dyDescent="0.25">
      <c r="B71" s="103"/>
      <c r="C71" s="69"/>
      <c r="D71" s="69"/>
      <c r="E71" s="69"/>
      <c r="F71" s="69"/>
      <c r="G71" s="69"/>
      <c r="H71" s="70"/>
      <c r="I71" s="71"/>
      <c r="J71" s="71"/>
      <c r="K71" s="72"/>
    </row>
    <row r="72" spans="2:11" ht="33.75" customHeight="1" x14ac:dyDescent="0.25">
      <c r="B72" s="103"/>
      <c r="C72" s="69"/>
      <c r="D72" s="69"/>
      <c r="E72" s="69"/>
      <c r="F72" s="69"/>
      <c r="G72" s="69"/>
      <c r="H72" s="70"/>
      <c r="I72" s="71"/>
      <c r="J72" s="71"/>
      <c r="K72" s="72"/>
    </row>
    <row r="73" spans="2:11" ht="33.75" customHeight="1" x14ac:dyDescent="0.25">
      <c r="K73" s="72"/>
    </row>
    <row r="74" spans="2:11" ht="33.75" customHeight="1" x14ac:dyDescent="0.25">
      <c r="K74" s="72"/>
    </row>
    <row r="75" spans="2:11" ht="33.75" customHeight="1" x14ac:dyDescent="0.25">
      <c r="K75" s="72"/>
    </row>
    <row r="76" spans="2:11" ht="33.75" customHeight="1" x14ac:dyDescent="0.25">
      <c r="K76" s="72"/>
    </row>
    <row r="77" spans="2:11" ht="33.75" customHeight="1" x14ac:dyDescent="0.25">
      <c r="K77" s="72"/>
    </row>
  </sheetData>
  <mergeCells count="22">
    <mergeCell ref="B65:J65"/>
    <mergeCell ref="B66:J66"/>
    <mergeCell ref="B67:J67"/>
    <mergeCell ref="B68:J68"/>
    <mergeCell ref="B39:B40"/>
    <mergeCell ref="H39:H40"/>
    <mergeCell ref="B49:B50"/>
    <mergeCell ref="H49:H50"/>
    <mergeCell ref="B54:B55"/>
    <mergeCell ref="H54:H55"/>
    <mergeCell ref="B23:B24"/>
    <mergeCell ref="H23:H24"/>
    <mergeCell ref="B30:B31"/>
    <mergeCell ref="H30:H31"/>
    <mergeCell ref="B35:B36"/>
    <mergeCell ref="H35:H36"/>
    <mergeCell ref="H18:H19"/>
    <mergeCell ref="B2:J2"/>
    <mergeCell ref="B4:B5"/>
    <mergeCell ref="H4:H5"/>
    <mergeCell ref="B12:B13"/>
    <mergeCell ref="H12:H13"/>
  </mergeCells>
  <pageMargins left="0.39370078740157483" right="0.39370078740157483" top="0.39370078740157483" bottom="0.39370078740157483" header="0" footer="0"/>
  <pageSetup paperSize="9" scale="60" fitToHeight="2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11</vt:i4>
      </vt:variant>
    </vt:vector>
  </HeadingPairs>
  <TitlesOfParts>
    <vt:vector size="22" baseType="lpstr">
      <vt:lpstr>Souhrn</vt:lpstr>
      <vt:lpstr>A</vt:lpstr>
      <vt:lpstr>B</vt:lpstr>
      <vt:lpstr>C1</vt:lpstr>
      <vt:lpstr>C2</vt:lpstr>
      <vt:lpstr>D</vt:lpstr>
      <vt:lpstr>E</vt:lpstr>
      <vt:lpstr>F</vt:lpstr>
      <vt:lpstr>Ostatní činnosti</vt:lpstr>
      <vt:lpstr>Hygienický spotřební materiál</vt:lpstr>
      <vt:lpstr>Bližší specifikace</vt:lpstr>
      <vt:lpstr>A!Oblast_tisku</vt:lpstr>
      <vt:lpstr>B!Oblast_tisku</vt:lpstr>
      <vt:lpstr>'Bližší specifikace'!Oblast_tisku</vt:lpstr>
      <vt:lpstr>'C1'!Oblast_tisku</vt:lpstr>
      <vt:lpstr>'C2'!Oblast_tisku</vt:lpstr>
      <vt:lpstr>D!Oblast_tisku</vt:lpstr>
      <vt:lpstr>E!Oblast_tisku</vt:lpstr>
      <vt:lpstr>F!Oblast_tisku</vt:lpstr>
      <vt:lpstr>'Hygienický spotřební materiál'!Oblast_tisku</vt:lpstr>
      <vt:lpstr>'Ostatní činnosti'!Oblast_tisku</vt:lpstr>
      <vt:lpstr>Souhrn!Oblast_tisku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Libuše</dc:creator>
  <cp:lastModifiedBy>Renata Petrželová</cp:lastModifiedBy>
  <cp:lastPrinted>2026-01-07T16:26:16Z</cp:lastPrinted>
  <dcterms:created xsi:type="dcterms:W3CDTF">2025-12-31T11:49:58Z</dcterms:created>
  <dcterms:modified xsi:type="dcterms:W3CDTF">2026-01-15T10:41:51Z</dcterms:modified>
</cp:coreProperties>
</file>