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user\Desktop\Rozpočty\2025\2025_033_Kolumbárium_Nymburk_VZ\"/>
    </mc:Choice>
  </mc:AlternateContent>
  <bookViews>
    <workbookView xWindow="0" yWindow="0" windowWidth="0" windowHeight="0"/>
  </bookViews>
  <sheets>
    <sheet name="Rekapitulace stavby" sheetId="1" r:id="rId1"/>
    <sheet name="2025-033-a - Architektoni..." sheetId="2" r:id="rId2"/>
    <sheet name="2025-033-b - Architektoni..." sheetId="3" r:id="rId3"/>
    <sheet name="2025-033-c - Architektoni..." sheetId="4" r:id="rId4"/>
    <sheet name="2025-033-d - Architektoni..." sheetId="5" r:id="rId5"/>
    <sheet name="2025-033-e - Architektoni..." sheetId="6" r:id="rId6"/>
    <sheet name="2025-033-f - Architektoni..." sheetId="7" r:id="rId7"/>
    <sheet name="2025-033-g - Architektoni..." sheetId="8" r:id="rId8"/>
    <sheet name="2025-033-h - Architektoni..." sheetId="9" r:id="rId9"/>
    <sheet name="2025-033-i - Zpevněné plochy" sheetId="10" r:id="rId10"/>
    <sheet name="2025-033-j - VRN" sheetId="11" r:id="rId11"/>
    <sheet name="Seznam figur" sheetId="12" r:id="rId12"/>
    <sheet name="Pokyny pro vyplnění" sheetId="13" r:id="rId13"/>
  </sheets>
  <definedNames>
    <definedName name="_xlnm.Print_Area" localSheetId="0">'Rekapitulace stavby'!$D$4:$AO$36,'Rekapitulace stavby'!$C$42:$AQ$65</definedName>
    <definedName name="_xlnm.Print_Titles" localSheetId="0">'Rekapitulace stavby'!$52:$52</definedName>
    <definedName name="_xlnm._FilterDatabase" localSheetId="1" hidden="1">'2025-033-a - Architektoni...'!$C$91:$K$314</definedName>
    <definedName name="_xlnm.Print_Area" localSheetId="1">'2025-033-a - Architektoni...'!$C$4:$J$39,'2025-033-a - Architektoni...'!$C$45:$J$73,'2025-033-a - Architektoni...'!$C$79:$K$314</definedName>
    <definedName name="_xlnm.Print_Titles" localSheetId="1">'2025-033-a - Architektoni...'!$91:$91</definedName>
    <definedName name="_xlnm._FilterDatabase" localSheetId="2" hidden="1">'2025-033-b - Architektoni...'!$C$91:$K$314</definedName>
    <definedName name="_xlnm.Print_Area" localSheetId="2">'2025-033-b - Architektoni...'!$C$4:$J$39,'2025-033-b - Architektoni...'!$C$45:$J$73,'2025-033-b - Architektoni...'!$C$79:$K$314</definedName>
    <definedName name="_xlnm.Print_Titles" localSheetId="2">'2025-033-b - Architektoni...'!$91:$91</definedName>
    <definedName name="_xlnm._FilterDatabase" localSheetId="3" hidden="1">'2025-033-c - Architektoni...'!$C$91:$K$314</definedName>
    <definedName name="_xlnm.Print_Area" localSheetId="3">'2025-033-c - Architektoni...'!$C$4:$J$39,'2025-033-c - Architektoni...'!$C$45:$J$73,'2025-033-c - Architektoni...'!$C$79:$K$314</definedName>
    <definedName name="_xlnm.Print_Titles" localSheetId="3">'2025-033-c - Architektoni...'!$91:$91</definedName>
    <definedName name="_xlnm._FilterDatabase" localSheetId="4" hidden="1">'2025-033-d - Architektoni...'!$C$91:$K$314</definedName>
    <definedName name="_xlnm.Print_Area" localSheetId="4">'2025-033-d - Architektoni...'!$C$4:$J$39,'2025-033-d - Architektoni...'!$C$45:$J$73,'2025-033-d - Architektoni...'!$C$79:$K$314</definedName>
    <definedName name="_xlnm.Print_Titles" localSheetId="4">'2025-033-d - Architektoni...'!$91:$91</definedName>
    <definedName name="_xlnm._FilterDatabase" localSheetId="5" hidden="1">'2025-033-e - Architektoni...'!$C$91:$K$314</definedName>
    <definedName name="_xlnm.Print_Area" localSheetId="5">'2025-033-e - Architektoni...'!$C$4:$J$39,'2025-033-e - Architektoni...'!$C$45:$J$73,'2025-033-e - Architektoni...'!$C$79:$K$314</definedName>
    <definedName name="_xlnm.Print_Titles" localSheetId="5">'2025-033-e - Architektoni...'!$91:$91</definedName>
    <definedName name="_xlnm._FilterDatabase" localSheetId="6" hidden="1">'2025-033-f - Architektoni...'!$C$91:$K$314</definedName>
    <definedName name="_xlnm.Print_Area" localSheetId="6">'2025-033-f - Architektoni...'!$C$4:$J$39,'2025-033-f - Architektoni...'!$C$45:$J$73,'2025-033-f - Architektoni...'!$C$79:$K$314</definedName>
    <definedName name="_xlnm.Print_Titles" localSheetId="6">'2025-033-f - Architektoni...'!$91:$91</definedName>
    <definedName name="_xlnm._FilterDatabase" localSheetId="7" hidden="1">'2025-033-g - Architektoni...'!$C$91:$K$314</definedName>
    <definedName name="_xlnm.Print_Area" localSheetId="7">'2025-033-g - Architektoni...'!$C$4:$J$39,'2025-033-g - Architektoni...'!$C$45:$J$73,'2025-033-g - Architektoni...'!$C$79:$K$314</definedName>
    <definedName name="_xlnm.Print_Titles" localSheetId="7">'2025-033-g - Architektoni...'!$91:$91</definedName>
    <definedName name="_xlnm._FilterDatabase" localSheetId="8" hidden="1">'2025-033-h - Architektoni...'!$C$91:$K$314</definedName>
    <definedName name="_xlnm.Print_Area" localSheetId="8">'2025-033-h - Architektoni...'!$C$4:$J$39,'2025-033-h - Architektoni...'!$C$45:$J$73,'2025-033-h - Architektoni...'!$C$79:$K$314</definedName>
    <definedName name="_xlnm.Print_Titles" localSheetId="8">'2025-033-h - Architektoni...'!$91:$91</definedName>
    <definedName name="_xlnm._FilterDatabase" localSheetId="9" hidden="1">'2025-033-i - Zpevněné plochy'!$C$85:$K$185</definedName>
    <definedName name="_xlnm.Print_Area" localSheetId="9">'2025-033-i - Zpevněné plochy'!$C$4:$J$39,'2025-033-i - Zpevněné plochy'!$C$45:$J$67,'2025-033-i - Zpevněné plochy'!$C$73:$K$185</definedName>
    <definedName name="_xlnm.Print_Titles" localSheetId="9">'2025-033-i - Zpevněné plochy'!$85:$85</definedName>
    <definedName name="_xlnm._FilterDatabase" localSheetId="10" hidden="1">'2025-033-j - VRN'!$C$82:$K$111</definedName>
    <definedName name="_xlnm.Print_Area" localSheetId="10">'2025-033-j - VRN'!$C$4:$J$39,'2025-033-j - VRN'!$C$45:$J$64,'2025-033-j - VRN'!$C$70:$K$111</definedName>
    <definedName name="_xlnm.Print_Titles" localSheetId="10">'2025-033-j - VRN'!$82:$82</definedName>
    <definedName name="_xlnm.Print_Area" localSheetId="11">'Seznam figur'!$C$4:$G$841</definedName>
    <definedName name="_xlnm.Print_Titles" localSheetId="11">'Seznam figur'!$9:$9</definedName>
    <definedName name="_xlnm.Print_Area" localSheetId="1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2" l="1" r="D7"/>
  <c i="11" r="J37"/>
  <c r="J36"/>
  <c i="1" r="AY64"/>
  <c i="11" r="J35"/>
  <c i="1" r="AX64"/>
  <c i="11" r="BI110"/>
  <c r="BH110"/>
  <c r="BG110"/>
  <c r="BF110"/>
  <c r="T110"/>
  <c r="T109"/>
  <c r="R110"/>
  <c r="R109"/>
  <c r="P110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77"/>
  <c r="E7"/>
  <c r="E73"/>
  <c i="10" r="J37"/>
  <c r="J36"/>
  <c i="1" r="AY63"/>
  <c i="10" r="J35"/>
  <c i="1" r="AX63"/>
  <c i="10" r="BI184"/>
  <c r="BH184"/>
  <c r="BG184"/>
  <c r="BF184"/>
  <c r="T184"/>
  <c r="T183"/>
  <c r="R184"/>
  <c r="R183"/>
  <c r="P184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5"/>
  <c r="BH165"/>
  <c r="BG165"/>
  <c r="BF165"/>
  <c r="T165"/>
  <c r="R165"/>
  <c r="P165"/>
  <c r="BI162"/>
  <c r="BH162"/>
  <c r="BG162"/>
  <c r="BF162"/>
  <c r="T162"/>
  <c r="R162"/>
  <c r="P162"/>
  <c r="BI154"/>
  <c r="BH154"/>
  <c r="BG154"/>
  <c r="BF154"/>
  <c r="T154"/>
  <c r="R154"/>
  <c r="P154"/>
  <c r="BI152"/>
  <c r="BH152"/>
  <c r="BG152"/>
  <c r="BF152"/>
  <c r="T152"/>
  <c r="R152"/>
  <c r="P152"/>
  <c r="BI146"/>
  <c r="BH146"/>
  <c r="BG146"/>
  <c r="BF146"/>
  <c r="T146"/>
  <c r="R146"/>
  <c r="P146"/>
  <c r="BI139"/>
  <c r="BH139"/>
  <c r="BG139"/>
  <c r="BF139"/>
  <c r="T139"/>
  <c r="R139"/>
  <c r="P139"/>
  <c r="BI136"/>
  <c r="BH136"/>
  <c r="BG136"/>
  <c r="BF136"/>
  <c r="T136"/>
  <c r="T127"/>
  <c r="R136"/>
  <c r="R127"/>
  <c r="P136"/>
  <c r="P127"/>
  <c r="BI128"/>
  <c r="BH128"/>
  <c r="BG128"/>
  <c r="BF128"/>
  <c r="T128"/>
  <c r="R128"/>
  <c r="P128"/>
  <c r="BI122"/>
  <c r="BH122"/>
  <c r="BG122"/>
  <c r="BF122"/>
  <c r="T122"/>
  <c r="R122"/>
  <c r="P122"/>
  <c r="BI117"/>
  <c r="BH117"/>
  <c r="BG117"/>
  <c r="BF117"/>
  <c r="T117"/>
  <c r="R117"/>
  <c r="P117"/>
  <c r="BI111"/>
  <c r="BH111"/>
  <c r="BG111"/>
  <c r="BF111"/>
  <c r="T111"/>
  <c r="R111"/>
  <c r="P111"/>
  <c r="BI106"/>
  <c r="BH106"/>
  <c r="BG106"/>
  <c r="BF106"/>
  <c r="T106"/>
  <c r="R106"/>
  <c r="P106"/>
  <c r="BI96"/>
  <c r="BH96"/>
  <c r="BG96"/>
  <c r="BF96"/>
  <c r="T96"/>
  <c r="R96"/>
  <c r="P96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55"/>
  <c r="J17"/>
  <c r="J12"/>
  <c r="J80"/>
  <c r="E7"/>
  <c r="E76"/>
  <c i="9" r="J37"/>
  <c r="J36"/>
  <c i="1" r="AY62"/>
  <c i="9" r="J35"/>
  <c i="1" r="AX62"/>
  <c i="9" r="BI309"/>
  <c r="BH309"/>
  <c r="BG309"/>
  <c r="BF309"/>
  <c r="T309"/>
  <c r="T308"/>
  <c r="R309"/>
  <c r="R308"/>
  <c r="P309"/>
  <c r="P308"/>
  <c r="BI303"/>
  <c r="BH303"/>
  <c r="BG303"/>
  <c r="BF303"/>
  <c r="T303"/>
  <c r="R303"/>
  <c r="P303"/>
  <c r="BI298"/>
  <c r="BH298"/>
  <c r="BG298"/>
  <c r="BF298"/>
  <c r="T298"/>
  <c r="R298"/>
  <c r="P298"/>
  <c r="BI295"/>
  <c r="BH295"/>
  <c r="BG295"/>
  <c r="BF295"/>
  <c r="T295"/>
  <c r="R295"/>
  <c r="P295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5"/>
  <c r="BH245"/>
  <c r="BG245"/>
  <c r="BF245"/>
  <c r="T245"/>
  <c r="R245"/>
  <c r="P245"/>
  <c r="BI243"/>
  <c r="BH243"/>
  <c r="BG243"/>
  <c r="BF243"/>
  <c r="T243"/>
  <c r="R243"/>
  <c r="P243"/>
  <c r="BI238"/>
  <c r="BH238"/>
  <c r="BG238"/>
  <c r="BF238"/>
  <c r="T238"/>
  <c r="R238"/>
  <c r="P238"/>
  <c r="BI235"/>
  <c r="BH235"/>
  <c r="BG235"/>
  <c r="BF235"/>
  <c r="T235"/>
  <c r="R235"/>
  <c r="P235"/>
  <c r="BI230"/>
  <c r="BH230"/>
  <c r="BG230"/>
  <c r="BF230"/>
  <c r="T230"/>
  <c r="R230"/>
  <c r="P230"/>
  <c r="BI225"/>
  <c r="BH225"/>
  <c r="BG225"/>
  <c r="BF225"/>
  <c r="T225"/>
  <c r="R225"/>
  <c r="P225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196"/>
  <c r="BH196"/>
  <c r="BG196"/>
  <c r="BF196"/>
  <c r="T196"/>
  <c r="R196"/>
  <c r="P196"/>
  <c r="BI192"/>
  <c r="BH192"/>
  <c r="BG192"/>
  <c r="BF192"/>
  <c r="T192"/>
  <c r="T191"/>
  <c r="R192"/>
  <c r="R191"/>
  <c r="P192"/>
  <c r="P191"/>
  <c r="BI189"/>
  <c r="BH189"/>
  <c r="BG189"/>
  <c r="BF189"/>
  <c r="T189"/>
  <c r="R189"/>
  <c r="P189"/>
  <c r="BI187"/>
  <c r="BH187"/>
  <c r="BG187"/>
  <c r="BF187"/>
  <c r="T187"/>
  <c r="R187"/>
  <c r="P187"/>
  <c r="BI181"/>
  <c r="BH181"/>
  <c r="BG181"/>
  <c r="BF181"/>
  <c r="T181"/>
  <c r="R181"/>
  <c r="P181"/>
  <c r="BI174"/>
  <c r="BH174"/>
  <c r="BG174"/>
  <c r="BF174"/>
  <c r="T174"/>
  <c r="R174"/>
  <c r="P174"/>
  <c r="BI167"/>
  <c r="BH167"/>
  <c r="BG167"/>
  <c r="BF167"/>
  <c r="T167"/>
  <c r="R167"/>
  <c r="P167"/>
  <c r="BI162"/>
  <c r="BH162"/>
  <c r="BG162"/>
  <c r="BF162"/>
  <c r="T162"/>
  <c r="R162"/>
  <c r="P162"/>
  <c r="BI156"/>
  <c r="BH156"/>
  <c r="BG156"/>
  <c r="BF156"/>
  <c r="T156"/>
  <c r="R156"/>
  <c r="P156"/>
  <c r="BI150"/>
  <c r="BH150"/>
  <c r="BG150"/>
  <c r="BF150"/>
  <c r="T150"/>
  <c r="R150"/>
  <c r="P150"/>
  <c r="BI142"/>
  <c r="BH142"/>
  <c r="BG142"/>
  <c r="BF142"/>
  <c r="T142"/>
  <c r="R142"/>
  <c r="P142"/>
  <c r="BI135"/>
  <c r="BH135"/>
  <c r="BG135"/>
  <c r="BF135"/>
  <c r="T135"/>
  <c r="R135"/>
  <c r="P135"/>
  <c r="BI128"/>
  <c r="BH128"/>
  <c r="BG128"/>
  <c r="BF128"/>
  <c r="T128"/>
  <c r="R128"/>
  <c r="P128"/>
  <c r="BI123"/>
  <c r="BH123"/>
  <c r="BG123"/>
  <c r="BF123"/>
  <c r="T123"/>
  <c r="R123"/>
  <c r="P123"/>
  <c r="BI115"/>
  <c r="BH115"/>
  <c r="BG115"/>
  <c r="BF115"/>
  <c r="T115"/>
  <c r="R115"/>
  <c r="P115"/>
  <c r="BI108"/>
  <c r="BH108"/>
  <c r="BG108"/>
  <c r="BF108"/>
  <c r="T108"/>
  <c r="R108"/>
  <c r="P108"/>
  <c r="BI103"/>
  <c r="BH103"/>
  <c r="BG103"/>
  <c r="BF103"/>
  <c r="T103"/>
  <c r="R103"/>
  <c r="P103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89"/>
  <c r="J17"/>
  <c r="J12"/>
  <c r="J52"/>
  <c r="E7"/>
  <c r="E82"/>
  <c i="8" r="J37"/>
  <c r="J36"/>
  <c i="1" r="AY61"/>
  <c i="8" r="J35"/>
  <c i="1" r="AX61"/>
  <c i="8" r="BI309"/>
  <c r="BH309"/>
  <c r="BG309"/>
  <c r="BF309"/>
  <c r="T309"/>
  <c r="T308"/>
  <c r="R309"/>
  <c r="R308"/>
  <c r="P309"/>
  <c r="P308"/>
  <c r="BI303"/>
  <c r="BH303"/>
  <c r="BG303"/>
  <c r="BF303"/>
  <c r="T303"/>
  <c r="R303"/>
  <c r="P303"/>
  <c r="BI298"/>
  <c r="BH298"/>
  <c r="BG298"/>
  <c r="BF298"/>
  <c r="T298"/>
  <c r="R298"/>
  <c r="P298"/>
  <c r="BI295"/>
  <c r="BH295"/>
  <c r="BG295"/>
  <c r="BF295"/>
  <c r="T295"/>
  <c r="R295"/>
  <c r="P295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5"/>
  <c r="BH245"/>
  <c r="BG245"/>
  <c r="BF245"/>
  <c r="T245"/>
  <c r="R245"/>
  <c r="P245"/>
  <c r="BI243"/>
  <c r="BH243"/>
  <c r="BG243"/>
  <c r="BF243"/>
  <c r="T243"/>
  <c r="R243"/>
  <c r="P243"/>
  <c r="BI238"/>
  <c r="BH238"/>
  <c r="BG238"/>
  <c r="BF238"/>
  <c r="T238"/>
  <c r="R238"/>
  <c r="P238"/>
  <c r="BI235"/>
  <c r="BH235"/>
  <c r="BG235"/>
  <c r="BF235"/>
  <c r="T235"/>
  <c r="R235"/>
  <c r="P235"/>
  <c r="BI230"/>
  <c r="BH230"/>
  <c r="BG230"/>
  <c r="BF230"/>
  <c r="T230"/>
  <c r="R230"/>
  <c r="P230"/>
  <c r="BI225"/>
  <c r="BH225"/>
  <c r="BG225"/>
  <c r="BF225"/>
  <c r="T225"/>
  <c r="R225"/>
  <c r="P225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196"/>
  <c r="BH196"/>
  <c r="BG196"/>
  <c r="BF196"/>
  <c r="T196"/>
  <c r="R196"/>
  <c r="P196"/>
  <c r="BI192"/>
  <c r="BH192"/>
  <c r="BG192"/>
  <c r="BF192"/>
  <c r="T192"/>
  <c r="T191"/>
  <c r="R192"/>
  <c r="R191"/>
  <c r="P192"/>
  <c r="P191"/>
  <c r="BI189"/>
  <c r="BH189"/>
  <c r="BG189"/>
  <c r="BF189"/>
  <c r="T189"/>
  <c r="R189"/>
  <c r="P189"/>
  <c r="BI187"/>
  <c r="BH187"/>
  <c r="BG187"/>
  <c r="BF187"/>
  <c r="T187"/>
  <c r="R187"/>
  <c r="P187"/>
  <c r="BI181"/>
  <c r="BH181"/>
  <c r="BG181"/>
  <c r="BF181"/>
  <c r="T181"/>
  <c r="R181"/>
  <c r="P181"/>
  <c r="BI174"/>
  <c r="BH174"/>
  <c r="BG174"/>
  <c r="BF174"/>
  <c r="T174"/>
  <c r="R174"/>
  <c r="P174"/>
  <c r="BI167"/>
  <c r="BH167"/>
  <c r="BG167"/>
  <c r="BF167"/>
  <c r="T167"/>
  <c r="R167"/>
  <c r="P167"/>
  <c r="BI162"/>
  <c r="BH162"/>
  <c r="BG162"/>
  <c r="BF162"/>
  <c r="T162"/>
  <c r="R162"/>
  <c r="P162"/>
  <c r="BI156"/>
  <c r="BH156"/>
  <c r="BG156"/>
  <c r="BF156"/>
  <c r="T156"/>
  <c r="R156"/>
  <c r="P156"/>
  <c r="BI150"/>
  <c r="BH150"/>
  <c r="BG150"/>
  <c r="BF150"/>
  <c r="T150"/>
  <c r="R150"/>
  <c r="P150"/>
  <c r="BI142"/>
  <c r="BH142"/>
  <c r="BG142"/>
  <c r="BF142"/>
  <c r="T142"/>
  <c r="R142"/>
  <c r="P142"/>
  <c r="BI135"/>
  <c r="BH135"/>
  <c r="BG135"/>
  <c r="BF135"/>
  <c r="T135"/>
  <c r="R135"/>
  <c r="P135"/>
  <c r="BI128"/>
  <c r="BH128"/>
  <c r="BG128"/>
  <c r="BF128"/>
  <c r="T128"/>
  <c r="R128"/>
  <c r="P128"/>
  <c r="BI123"/>
  <c r="BH123"/>
  <c r="BG123"/>
  <c r="BF123"/>
  <c r="T123"/>
  <c r="R123"/>
  <c r="P123"/>
  <c r="BI115"/>
  <c r="BH115"/>
  <c r="BG115"/>
  <c r="BF115"/>
  <c r="T115"/>
  <c r="R115"/>
  <c r="P115"/>
  <c r="BI108"/>
  <c r="BH108"/>
  <c r="BG108"/>
  <c r="BF108"/>
  <c r="T108"/>
  <c r="R108"/>
  <c r="P108"/>
  <c r="BI103"/>
  <c r="BH103"/>
  <c r="BG103"/>
  <c r="BF103"/>
  <c r="T103"/>
  <c r="R103"/>
  <c r="P103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89"/>
  <c r="J17"/>
  <c r="J12"/>
  <c r="J52"/>
  <c r="E7"/>
  <c r="E48"/>
  <c i="7" r="J37"/>
  <c r="J36"/>
  <c i="1" r="AY60"/>
  <c i="7" r="J35"/>
  <c i="1" r="AX60"/>
  <c i="7" r="BI309"/>
  <c r="BH309"/>
  <c r="BG309"/>
  <c r="BF309"/>
  <c r="T309"/>
  <c r="T308"/>
  <c r="R309"/>
  <c r="R308"/>
  <c r="P309"/>
  <c r="P308"/>
  <c r="BI303"/>
  <c r="BH303"/>
  <c r="BG303"/>
  <c r="BF303"/>
  <c r="T303"/>
  <c r="R303"/>
  <c r="P303"/>
  <c r="BI298"/>
  <c r="BH298"/>
  <c r="BG298"/>
  <c r="BF298"/>
  <c r="T298"/>
  <c r="R298"/>
  <c r="P298"/>
  <c r="BI295"/>
  <c r="BH295"/>
  <c r="BG295"/>
  <c r="BF295"/>
  <c r="T295"/>
  <c r="R295"/>
  <c r="P295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5"/>
  <c r="BH245"/>
  <c r="BG245"/>
  <c r="BF245"/>
  <c r="T245"/>
  <c r="R245"/>
  <c r="P245"/>
  <c r="BI243"/>
  <c r="BH243"/>
  <c r="BG243"/>
  <c r="BF243"/>
  <c r="T243"/>
  <c r="R243"/>
  <c r="P243"/>
  <c r="BI238"/>
  <c r="BH238"/>
  <c r="BG238"/>
  <c r="BF238"/>
  <c r="T238"/>
  <c r="R238"/>
  <c r="P238"/>
  <c r="BI235"/>
  <c r="BH235"/>
  <c r="BG235"/>
  <c r="BF235"/>
  <c r="T235"/>
  <c r="R235"/>
  <c r="P235"/>
  <c r="BI230"/>
  <c r="BH230"/>
  <c r="BG230"/>
  <c r="BF230"/>
  <c r="T230"/>
  <c r="R230"/>
  <c r="P230"/>
  <c r="BI225"/>
  <c r="BH225"/>
  <c r="BG225"/>
  <c r="BF225"/>
  <c r="T225"/>
  <c r="R225"/>
  <c r="P225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196"/>
  <c r="BH196"/>
  <c r="BG196"/>
  <c r="BF196"/>
  <c r="T196"/>
  <c r="R196"/>
  <c r="P196"/>
  <c r="BI192"/>
  <c r="BH192"/>
  <c r="BG192"/>
  <c r="BF192"/>
  <c r="T192"/>
  <c r="T191"/>
  <c r="R192"/>
  <c r="R191"/>
  <c r="P192"/>
  <c r="P191"/>
  <c r="BI189"/>
  <c r="BH189"/>
  <c r="BG189"/>
  <c r="BF189"/>
  <c r="T189"/>
  <c r="R189"/>
  <c r="P189"/>
  <c r="BI187"/>
  <c r="BH187"/>
  <c r="BG187"/>
  <c r="BF187"/>
  <c r="T187"/>
  <c r="R187"/>
  <c r="P187"/>
  <c r="BI181"/>
  <c r="BH181"/>
  <c r="BG181"/>
  <c r="BF181"/>
  <c r="T181"/>
  <c r="R181"/>
  <c r="P181"/>
  <c r="BI174"/>
  <c r="BH174"/>
  <c r="BG174"/>
  <c r="BF174"/>
  <c r="T174"/>
  <c r="R174"/>
  <c r="P174"/>
  <c r="BI167"/>
  <c r="BH167"/>
  <c r="BG167"/>
  <c r="BF167"/>
  <c r="T167"/>
  <c r="R167"/>
  <c r="P167"/>
  <c r="BI162"/>
  <c r="BH162"/>
  <c r="BG162"/>
  <c r="BF162"/>
  <c r="T162"/>
  <c r="R162"/>
  <c r="P162"/>
  <c r="BI156"/>
  <c r="BH156"/>
  <c r="BG156"/>
  <c r="BF156"/>
  <c r="T156"/>
  <c r="R156"/>
  <c r="P156"/>
  <c r="BI150"/>
  <c r="BH150"/>
  <c r="BG150"/>
  <c r="BF150"/>
  <c r="T150"/>
  <c r="R150"/>
  <c r="P150"/>
  <c r="BI142"/>
  <c r="BH142"/>
  <c r="BG142"/>
  <c r="BF142"/>
  <c r="T142"/>
  <c r="R142"/>
  <c r="P142"/>
  <c r="BI135"/>
  <c r="BH135"/>
  <c r="BG135"/>
  <c r="BF135"/>
  <c r="T135"/>
  <c r="R135"/>
  <c r="P135"/>
  <c r="BI128"/>
  <c r="BH128"/>
  <c r="BG128"/>
  <c r="BF128"/>
  <c r="T128"/>
  <c r="R128"/>
  <c r="P128"/>
  <c r="BI123"/>
  <c r="BH123"/>
  <c r="BG123"/>
  <c r="BF123"/>
  <c r="T123"/>
  <c r="R123"/>
  <c r="P123"/>
  <c r="BI115"/>
  <c r="BH115"/>
  <c r="BG115"/>
  <c r="BF115"/>
  <c r="T115"/>
  <c r="R115"/>
  <c r="P115"/>
  <c r="BI108"/>
  <c r="BH108"/>
  <c r="BG108"/>
  <c r="BF108"/>
  <c r="T108"/>
  <c r="R108"/>
  <c r="P108"/>
  <c r="BI103"/>
  <c r="BH103"/>
  <c r="BG103"/>
  <c r="BF103"/>
  <c r="T103"/>
  <c r="R103"/>
  <c r="P103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55"/>
  <c r="J17"/>
  <c r="J12"/>
  <c r="J52"/>
  <c r="E7"/>
  <c r="E82"/>
  <c i="6" r="J37"/>
  <c r="J36"/>
  <c i="1" r="AY59"/>
  <c i="6" r="J35"/>
  <c i="1" r="AX59"/>
  <c i="6" r="BI309"/>
  <c r="BH309"/>
  <c r="BG309"/>
  <c r="BF309"/>
  <c r="T309"/>
  <c r="T308"/>
  <c r="R309"/>
  <c r="R308"/>
  <c r="P309"/>
  <c r="P308"/>
  <c r="BI303"/>
  <c r="BH303"/>
  <c r="BG303"/>
  <c r="BF303"/>
  <c r="T303"/>
  <c r="R303"/>
  <c r="P303"/>
  <c r="BI298"/>
  <c r="BH298"/>
  <c r="BG298"/>
  <c r="BF298"/>
  <c r="T298"/>
  <c r="R298"/>
  <c r="P298"/>
  <c r="BI295"/>
  <c r="BH295"/>
  <c r="BG295"/>
  <c r="BF295"/>
  <c r="T295"/>
  <c r="R295"/>
  <c r="P295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5"/>
  <c r="BH245"/>
  <c r="BG245"/>
  <c r="BF245"/>
  <c r="T245"/>
  <c r="R245"/>
  <c r="P245"/>
  <c r="BI243"/>
  <c r="BH243"/>
  <c r="BG243"/>
  <c r="BF243"/>
  <c r="T243"/>
  <c r="R243"/>
  <c r="P243"/>
  <c r="BI238"/>
  <c r="BH238"/>
  <c r="BG238"/>
  <c r="BF238"/>
  <c r="T238"/>
  <c r="R238"/>
  <c r="P238"/>
  <c r="BI235"/>
  <c r="BH235"/>
  <c r="BG235"/>
  <c r="BF235"/>
  <c r="T235"/>
  <c r="R235"/>
  <c r="P235"/>
  <c r="BI230"/>
  <c r="BH230"/>
  <c r="BG230"/>
  <c r="BF230"/>
  <c r="T230"/>
  <c r="R230"/>
  <c r="P230"/>
  <c r="BI225"/>
  <c r="BH225"/>
  <c r="BG225"/>
  <c r="BF225"/>
  <c r="T225"/>
  <c r="R225"/>
  <c r="P225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196"/>
  <c r="BH196"/>
  <c r="BG196"/>
  <c r="BF196"/>
  <c r="T196"/>
  <c r="R196"/>
  <c r="P196"/>
  <c r="BI192"/>
  <c r="BH192"/>
  <c r="BG192"/>
  <c r="BF192"/>
  <c r="T192"/>
  <c r="T191"/>
  <c r="R192"/>
  <c r="R191"/>
  <c r="P192"/>
  <c r="P191"/>
  <c r="BI189"/>
  <c r="BH189"/>
  <c r="BG189"/>
  <c r="BF189"/>
  <c r="T189"/>
  <c r="R189"/>
  <c r="P189"/>
  <c r="BI187"/>
  <c r="BH187"/>
  <c r="BG187"/>
  <c r="BF187"/>
  <c r="T187"/>
  <c r="R187"/>
  <c r="P187"/>
  <c r="BI181"/>
  <c r="BH181"/>
  <c r="BG181"/>
  <c r="BF181"/>
  <c r="T181"/>
  <c r="R181"/>
  <c r="P181"/>
  <c r="BI174"/>
  <c r="BH174"/>
  <c r="BG174"/>
  <c r="BF174"/>
  <c r="T174"/>
  <c r="R174"/>
  <c r="P174"/>
  <c r="BI167"/>
  <c r="BH167"/>
  <c r="BG167"/>
  <c r="BF167"/>
  <c r="T167"/>
  <c r="R167"/>
  <c r="P167"/>
  <c r="BI162"/>
  <c r="BH162"/>
  <c r="BG162"/>
  <c r="BF162"/>
  <c r="T162"/>
  <c r="R162"/>
  <c r="P162"/>
  <c r="BI156"/>
  <c r="BH156"/>
  <c r="BG156"/>
  <c r="BF156"/>
  <c r="T156"/>
  <c r="R156"/>
  <c r="P156"/>
  <c r="BI150"/>
  <c r="BH150"/>
  <c r="BG150"/>
  <c r="BF150"/>
  <c r="T150"/>
  <c r="R150"/>
  <c r="P150"/>
  <c r="BI142"/>
  <c r="BH142"/>
  <c r="BG142"/>
  <c r="BF142"/>
  <c r="T142"/>
  <c r="R142"/>
  <c r="P142"/>
  <c r="BI135"/>
  <c r="BH135"/>
  <c r="BG135"/>
  <c r="BF135"/>
  <c r="T135"/>
  <c r="R135"/>
  <c r="P135"/>
  <c r="BI128"/>
  <c r="BH128"/>
  <c r="BG128"/>
  <c r="BF128"/>
  <c r="T128"/>
  <c r="R128"/>
  <c r="P128"/>
  <c r="BI123"/>
  <c r="BH123"/>
  <c r="BG123"/>
  <c r="BF123"/>
  <c r="T123"/>
  <c r="R123"/>
  <c r="P123"/>
  <c r="BI115"/>
  <c r="BH115"/>
  <c r="BG115"/>
  <c r="BF115"/>
  <c r="T115"/>
  <c r="R115"/>
  <c r="P115"/>
  <c r="BI108"/>
  <c r="BH108"/>
  <c r="BG108"/>
  <c r="BF108"/>
  <c r="T108"/>
  <c r="R108"/>
  <c r="P108"/>
  <c r="BI103"/>
  <c r="BH103"/>
  <c r="BG103"/>
  <c r="BF103"/>
  <c r="T103"/>
  <c r="R103"/>
  <c r="P103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55"/>
  <c r="J17"/>
  <c r="J12"/>
  <c r="J86"/>
  <c r="E7"/>
  <c r="E82"/>
  <c i="5" r="J37"/>
  <c r="J36"/>
  <c i="1" r="AY58"/>
  <c i="5" r="J35"/>
  <c i="1" r="AX58"/>
  <c i="5" r="BI309"/>
  <c r="BH309"/>
  <c r="BG309"/>
  <c r="BF309"/>
  <c r="T309"/>
  <c r="T308"/>
  <c r="R309"/>
  <c r="R308"/>
  <c r="P309"/>
  <c r="P308"/>
  <c r="BI303"/>
  <c r="BH303"/>
  <c r="BG303"/>
  <c r="BF303"/>
  <c r="T303"/>
  <c r="R303"/>
  <c r="P303"/>
  <c r="BI298"/>
  <c r="BH298"/>
  <c r="BG298"/>
  <c r="BF298"/>
  <c r="T298"/>
  <c r="R298"/>
  <c r="P298"/>
  <c r="BI295"/>
  <c r="BH295"/>
  <c r="BG295"/>
  <c r="BF295"/>
  <c r="T295"/>
  <c r="R295"/>
  <c r="P295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5"/>
  <c r="BH245"/>
  <c r="BG245"/>
  <c r="BF245"/>
  <c r="T245"/>
  <c r="R245"/>
  <c r="P245"/>
  <c r="BI243"/>
  <c r="BH243"/>
  <c r="BG243"/>
  <c r="BF243"/>
  <c r="T243"/>
  <c r="R243"/>
  <c r="P243"/>
  <c r="BI238"/>
  <c r="BH238"/>
  <c r="BG238"/>
  <c r="BF238"/>
  <c r="T238"/>
  <c r="R238"/>
  <c r="P238"/>
  <c r="BI235"/>
  <c r="BH235"/>
  <c r="BG235"/>
  <c r="BF235"/>
  <c r="T235"/>
  <c r="R235"/>
  <c r="P235"/>
  <c r="BI230"/>
  <c r="BH230"/>
  <c r="BG230"/>
  <c r="BF230"/>
  <c r="T230"/>
  <c r="R230"/>
  <c r="P230"/>
  <c r="BI225"/>
  <c r="BH225"/>
  <c r="BG225"/>
  <c r="BF225"/>
  <c r="T225"/>
  <c r="R225"/>
  <c r="P225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196"/>
  <c r="BH196"/>
  <c r="BG196"/>
  <c r="BF196"/>
  <c r="T196"/>
  <c r="R196"/>
  <c r="P196"/>
  <c r="BI192"/>
  <c r="BH192"/>
  <c r="BG192"/>
  <c r="BF192"/>
  <c r="T192"/>
  <c r="T191"/>
  <c r="R192"/>
  <c r="R191"/>
  <c r="P192"/>
  <c r="P191"/>
  <c r="BI189"/>
  <c r="BH189"/>
  <c r="BG189"/>
  <c r="BF189"/>
  <c r="T189"/>
  <c r="R189"/>
  <c r="P189"/>
  <c r="BI187"/>
  <c r="BH187"/>
  <c r="BG187"/>
  <c r="BF187"/>
  <c r="T187"/>
  <c r="R187"/>
  <c r="P187"/>
  <c r="BI181"/>
  <c r="BH181"/>
  <c r="BG181"/>
  <c r="BF181"/>
  <c r="T181"/>
  <c r="R181"/>
  <c r="P181"/>
  <c r="BI174"/>
  <c r="BH174"/>
  <c r="BG174"/>
  <c r="BF174"/>
  <c r="T174"/>
  <c r="R174"/>
  <c r="P174"/>
  <c r="BI167"/>
  <c r="BH167"/>
  <c r="BG167"/>
  <c r="BF167"/>
  <c r="T167"/>
  <c r="R167"/>
  <c r="P167"/>
  <c r="BI162"/>
  <c r="BH162"/>
  <c r="BG162"/>
  <c r="BF162"/>
  <c r="T162"/>
  <c r="R162"/>
  <c r="P162"/>
  <c r="BI156"/>
  <c r="BH156"/>
  <c r="BG156"/>
  <c r="BF156"/>
  <c r="T156"/>
  <c r="R156"/>
  <c r="P156"/>
  <c r="BI150"/>
  <c r="BH150"/>
  <c r="BG150"/>
  <c r="BF150"/>
  <c r="T150"/>
  <c r="R150"/>
  <c r="P150"/>
  <c r="BI142"/>
  <c r="BH142"/>
  <c r="BG142"/>
  <c r="BF142"/>
  <c r="T142"/>
  <c r="R142"/>
  <c r="P142"/>
  <c r="BI135"/>
  <c r="BH135"/>
  <c r="BG135"/>
  <c r="BF135"/>
  <c r="T135"/>
  <c r="R135"/>
  <c r="P135"/>
  <c r="BI128"/>
  <c r="BH128"/>
  <c r="BG128"/>
  <c r="BF128"/>
  <c r="T128"/>
  <c r="R128"/>
  <c r="P128"/>
  <c r="BI123"/>
  <c r="BH123"/>
  <c r="BG123"/>
  <c r="BF123"/>
  <c r="T123"/>
  <c r="R123"/>
  <c r="P123"/>
  <c r="BI115"/>
  <c r="BH115"/>
  <c r="BG115"/>
  <c r="BF115"/>
  <c r="T115"/>
  <c r="R115"/>
  <c r="P115"/>
  <c r="BI108"/>
  <c r="BH108"/>
  <c r="BG108"/>
  <c r="BF108"/>
  <c r="T108"/>
  <c r="R108"/>
  <c r="P108"/>
  <c r="BI103"/>
  <c r="BH103"/>
  <c r="BG103"/>
  <c r="BF103"/>
  <c r="T103"/>
  <c r="R103"/>
  <c r="P103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89"/>
  <c r="J17"/>
  <c r="J12"/>
  <c r="J52"/>
  <c r="E7"/>
  <c r="E48"/>
  <c i="4" r="J37"/>
  <c r="J36"/>
  <c i="1" r="AY57"/>
  <c i="4" r="J35"/>
  <c i="1" r="AX57"/>
  <c i="4" r="BI309"/>
  <c r="BH309"/>
  <c r="BG309"/>
  <c r="BF309"/>
  <c r="T309"/>
  <c r="T308"/>
  <c r="R309"/>
  <c r="R308"/>
  <c r="P309"/>
  <c r="P308"/>
  <c r="BI303"/>
  <c r="BH303"/>
  <c r="BG303"/>
  <c r="BF303"/>
  <c r="T303"/>
  <c r="R303"/>
  <c r="P303"/>
  <c r="BI298"/>
  <c r="BH298"/>
  <c r="BG298"/>
  <c r="BF298"/>
  <c r="T298"/>
  <c r="R298"/>
  <c r="P298"/>
  <c r="BI295"/>
  <c r="BH295"/>
  <c r="BG295"/>
  <c r="BF295"/>
  <c r="T295"/>
  <c r="R295"/>
  <c r="P295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5"/>
  <c r="BH245"/>
  <c r="BG245"/>
  <c r="BF245"/>
  <c r="T245"/>
  <c r="R245"/>
  <c r="P245"/>
  <c r="BI243"/>
  <c r="BH243"/>
  <c r="BG243"/>
  <c r="BF243"/>
  <c r="T243"/>
  <c r="R243"/>
  <c r="P243"/>
  <c r="BI238"/>
  <c r="BH238"/>
  <c r="BG238"/>
  <c r="BF238"/>
  <c r="T238"/>
  <c r="R238"/>
  <c r="P238"/>
  <c r="BI235"/>
  <c r="BH235"/>
  <c r="BG235"/>
  <c r="BF235"/>
  <c r="T235"/>
  <c r="R235"/>
  <c r="P235"/>
  <c r="BI230"/>
  <c r="BH230"/>
  <c r="BG230"/>
  <c r="BF230"/>
  <c r="T230"/>
  <c r="R230"/>
  <c r="P230"/>
  <c r="BI225"/>
  <c r="BH225"/>
  <c r="BG225"/>
  <c r="BF225"/>
  <c r="T225"/>
  <c r="R225"/>
  <c r="P225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196"/>
  <c r="BH196"/>
  <c r="BG196"/>
  <c r="BF196"/>
  <c r="T196"/>
  <c r="R196"/>
  <c r="P196"/>
  <c r="BI192"/>
  <c r="BH192"/>
  <c r="BG192"/>
  <c r="BF192"/>
  <c r="T192"/>
  <c r="T191"/>
  <c r="R192"/>
  <c r="R191"/>
  <c r="P192"/>
  <c r="P191"/>
  <c r="BI189"/>
  <c r="BH189"/>
  <c r="BG189"/>
  <c r="BF189"/>
  <c r="T189"/>
  <c r="R189"/>
  <c r="P189"/>
  <c r="BI187"/>
  <c r="BH187"/>
  <c r="BG187"/>
  <c r="BF187"/>
  <c r="T187"/>
  <c r="R187"/>
  <c r="P187"/>
  <c r="BI181"/>
  <c r="BH181"/>
  <c r="BG181"/>
  <c r="BF181"/>
  <c r="T181"/>
  <c r="R181"/>
  <c r="P181"/>
  <c r="BI174"/>
  <c r="BH174"/>
  <c r="BG174"/>
  <c r="BF174"/>
  <c r="T174"/>
  <c r="R174"/>
  <c r="P174"/>
  <c r="BI167"/>
  <c r="BH167"/>
  <c r="BG167"/>
  <c r="BF167"/>
  <c r="T167"/>
  <c r="R167"/>
  <c r="P167"/>
  <c r="BI162"/>
  <c r="BH162"/>
  <c r="BG162"/>
  <c r="BF162"/>
  <c r="T162"/>
  <c r="R162"/>
  <c r="P162"/>
  <c r="BI156"/>
  <c r="BH156"/>
  <c r="BG156"/>
  <c r="BF156"/>
  <c r="T156"/>
  <c r="R156"/>
  <c r="P156"/>
  <c r="BI150"/>
  <c r="BH150"/>
  <c r="BG150"/>
  <c r="BF150"/>
  <c r="T150"/>
  <c r="R150"/>
  <c r="P150"/>
  <c r="BI142"/>
  <c r="BH142"/>
  <c r="BG142"/>
  <c r="BF142"/>
  <c r="T142"/>
  <c r="R142"/>
  <c r="P142"/>
  <c r="BI135"/>
  <c r="BH135"/>
  <c r="BG135"/>
  <c r="BF135"/>
  <c r="T135"/>
  <c r="R135"/>
  <c r="P135"/>
  <c r="BI128"/>
  <c r="BH128"/>
  <c r="BG128"/>
  <c r="BF128"/>
  <c r="T128"/>
  <c r="R128"/>
  <c r="P128"/>
  <c r="BI123"/>
  <c r="BH123"/>
  <c r="BG123"/>
  <c r="BF123"/>
  <c r="T123"/>
  <c r="R123"/>
  <c r="P123"/>
  <c r="BI115"/>
  <c r="BH115"/>
  <c r="BG115"/>
  <c r="BF115"/>
  <c r="T115"/>
  <c r="R115"/>
  <c r="P115"/>
  <c r="BI108"/>
  <c r="BH108"/>
  <c r="BG108"/>
  <c r="BF108"/>
  <c r="T108"/>
  <c r="R108"/>
  <c r="P108"/>
  <c r="BI103"/>
  <c r="BH103"/>
  <c r="BG103"/>
  <c r="BF103"/>
  <c r="T103"/>
  <c r="R103"/>
  <c r="P103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89"/>
  <c r="J17"/>
  <c r="J12"/>
  <c r="J52"/>
  <c r="E7"/>
  <c r="E82"/>
  <c i="3" r="J37"/>
  <c r="J36"/>
  <c i="1" r="AY56"/>
  <c i="3" r="J35"/>
  <c i="1" r="AX56"/>
  <c i="3" r="BI309"/>
  <c r="BH309"/>
  <c r="BG309"/>
  <c r="BF309"/>
  <c r="T309"/>
  <c r="T308"/>
  <c r="R309"/>
  <c r="R308"/>
  <c r="P309"/>
  <c r="P308"/>
  <c r="BI303"/>
  <c r="BH303"/>
  <c r="BG303"/>
  <c r="BF303"/>
  <c r="T303"/>
  <c r="R303"/>
  <c r="P303"/>
  <c r="BI298"/>
  <c r="BH298"/>
  <c r="BG298"/>
  <c r="BF298"/>
  <c r="T298"/>
  <c r="R298"/>
  <c r="P298"/>
  <c r="BI295"/>
  <c r="BH295"/>
  <c r="BG295"/>
  <c r="BF295"/>
  <c r="T295"/>
  <c r="R295"/>
  <c r="P295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5"/>
  <c r="BH245"/>
  <c r="BG245"/>
  <c r="BF245"/>
  <c r="T245"/>
  <c r="R245"/>
  <c r="P245"/>
  <c r="BI243"/>
  <c r="BH243"/>
  <c r="BG243"/>
  <c r="BF243"/>
  <c r="T243"/>
  <c r="R243"/>
  <c r="P243"/>
  <c r="BI238"/>
  <c r="BH238"/>
  <c r="BG238"/>
  <c r="BF238"/>
  <c r="T238"/>
  <c r="R238"/>
  <c r="P238"/>
  <c r="BI235"/>
  <c r="BH235"/>
  <c r="BG235"/>
  <c r="BF235"/>
  <c r="T235"/>
  <c r="R235"/>
  <c r="P235"/>
  <c r="BI230"/>
  <c r="BH230"/>
  <c r="BG230"/>
  <c r="BF230"/>
  <c r="T230"/>
  <c r="R230"/>
  <c r="P230"/>
  <c r="BI225"/>
  <c r="BH225"/>
  <c r="BG225"/>
  <c r="BF225"/>
  <c r="T225"/>
  <c r="R225"/>
  <c r="P225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196"/>
  <c r="BH196"/>
  <c r="BG196"/>
  <c r="BF196"/>
  <c r="T196"/>
  <c r="R196"/>
  <c r="P196"/>
  <c r="BI192"/>
  <c r="BH192"/>
  <c r="BG192"/>
  <c r="BF192"/>
  <c r="T192"/>
  <c r="T191"/>
  <c r="R192"/>
  <c r="R191"/>
  <c r="P192"/>
  <c r="P191"/>
  <c r="BI189"/>
  <c r="BH189"/>
  <c r="BG189"/>
  <c r="BF189"/>
  <c r="T189"/>
  <c r="R189"/>
  <c r="P189"/>
  <c r="BI187"/>
  <c r="BH187"/>
  <c r="BG187"/>
  <c r="BF187"/>
  <c r="T187"/>
  <c r="R187"/>
  <c r="P187"/>
  <c r="BI181"/>
  <c r="BH181"/>
  <c r="BG181"/>
  <c r="BF181"/>
  <c r="T181"/>
  <c r="R181"/>
  <c r="P181"/>
  <c r="BI174"/>
  <c r="BH174"/>
  <c r="BG174"/>
  <c r="BF174"/>
  <c r="T174"/>
  <c r="R174"/>
  <c r="P174"/>
  <c r="BI167"/>
  <c r="BH167"/>
  <c r="BG167"/>
  <c r="BF167"/>
  <c r="T167"/>
  <c r="R167"/>
  <c r="P167"/>
  <c r="BI162"/>
  <c r="BH162"/>
  <c r="BG162"/>
  <c r="BF162"/>
  <c r="T162"/>
  <c r="R162"/>
  <c r="P162"/>
  <c r="BI156"/>
  <c r="BH156"/>
  <c r="BG156"/>
  <c r="BF156"/>
  <c r="T156"/>
  <c r="R156"/>
  <c r="P156"/>
  <c r="BI150"/>
  <c r="BH150"/>
  <c r="BG150"/>
  <c r="BF150"/>
  <c r="T150"/>
  <c r="R150"/>
  <c r="P150"/>
  <c r="BI142"/>
  <c r="BH142"/>
  <c r="BG142"/>
  <c r="BF142"/>
  <c r="T142"/>
  <c r="R142"/>
  <c r="P142"/>
  <c r="BI135"/>
  <c r="BH135"/>
  <c r="BG135"/>
  <c r="BF135"/>
  <c r="T135"/>
  <c r="R135"/>
  <c r="P135"/>
  <c r="BI128"/>
  <c r="BH128"/>
  <c r="BG128"/>
  <c r="BF128"/>
  <c r="T128"/>
  <c r="R128"/>
  <c r="P128"/>
  <c r="BI123"/>
  <c r="BH123"/>
  <c r="BG123"/>
  <c r="BF123"/>
  <c r="T123"/>
  <c r="R123"/>
  <c r="P123"/>
  <c r="BI115"/>
  <c r="BH115"/>
  <c r="BG115"/>
  <c r="BF115"/>
  <c r="T115"/>
  <c r="R115"/>
  <c r="P115"/>
  <c r="BI108"/>
  <c r="BH108"/>
  <c r="BG108"/>
  <c r="BF108"/>
  <c r="T108"/>
  <c r="R108"/>
  <c r="P108"/>
  <c r="BI103"/>
  <c r="BH103"/>
  <c r="BG103"/>
  <c r="BF103"/>
  <c r="T103"/>
  <c r="R103"/>
  <c r="P103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55"/>
  <c r="J17"/>
  <c r="J12"/>
  <c r="J86"/>
  <c r="E7"/>
  <c r="E82"/>
  <c i="2" r="J37"/>
  <c r="J36"/>
  <c i="1" r="AY55"/>
  <c i="2" r="J35"/>
  <c i="1" r="AX55"/>
  <c i="2" r="BI309"/>
  <c r="BH309"/>
  <c r="BG309"/>
  <c r="BF309"/>
  <c r="T309"/>
  <c r="T308"/>
  <c r="R309"/>
  <c r="R308"/>
  <c r="P309"/>
  <c r="P308"/>
  <c r="BI303"/>
  <c r="BH303"/>
  <c r="BG303"/>
  <c r="BF303"/>
  <c r="T303"/>
  <c r="R303"/>
  <c r="P303"/>
  <c r="BI298"/>
  <c r="BH298"/>
  <c r="BG298"/>
  <c r="BF298"/>
  <c r="T298"/>
  <c r="R298"/>
  <c r="P298"/>
  <c r="BI295"/>
  <c r="BH295"/>
  <c r="BG295"/>
  <c r="BF295"/>
  <c r="T295"/>
  <c r="R295"/>
  <c r="P295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5"/>
  <c r="BH245"/>
  <c r="BG245"/>
  <c r="BF245"/>
  <c r="T245"/>
  <c r="R245"/>
  <c r="P245"/>
  <c r="BI243"/>
  <c r="BH243"/>
  <c r="BG243"/>
  <c r="BF243"/>
  <c r="T243"/>
  <c r="R243"/>
  <c r="P243"/>
  <c r="BI238"/>
  <c r="BH238"/>
  <c r="BG238"/>
  <c r="BF238"/>
  <c r="T238"/>
  <c r="R238"/>
  <c r="P238"/>
  <c r="BI235"/>
  <c r="BH235"/>
  <c r="BG235"/>
  <c r="BF235"/>
  <c r="T235"/>
  <c r="R235"/>
  <c r="P235"/>
  <c r="BI230"/>
  <c r="BH230"/>
  <c r="BG230"/>
  <c r="BF230"/>
  <c r="T230"/>
  <c r="R230"/>
  <c r="P230"/>
  <c r="BI225"/>
  <c r="BH225"/>
  <c r="BG225"/>
  <c r="BF225"/>
  <c r="T225"/>
  <c r="R225"/>
  <c r="P225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196"/>
  <c r="BH196"/>
  <c r="BG196"/>
  <c r="BF196"/>
  <c r="T196"/>
  <c r="R196"/>
  <c r="P196"/>
  <c r="BI192"/>
  <c r="BH192"/>
  <c r="BG192"/>
  <c r="BF192"/>
  <c r="T192"/>
  <c r="T191"/>
  <c r="R192"/>
  <c r="R191"/>
  <c r="P192"/>
  <c r="P191"/>
  <c r="BI189"/>
  <c r="BH189"/>
  <c r="BG189"/>
  <c r="BF189"/>
  <c r="T189"/>
  <c r="R189"/>
  <c r="P189"/>
  <c r="BI187"/>
  <c r="BH187"/>
  <c r="BG187"/>
  <c r="BF187"/>
  <c r="T187"/>
  <c r="R187"/>
  <c r="P187"/>
  <c r="BI181"/>
  <c r="BH181"/>
  <c r="BG181"/>
  <c r="BF181"/>
  <c r="T181"/>
  <c r="R181"/>
  <c r="P181"/>
  <c r="BI174"/>
  <c r="BH174"/>
  <c r="BG174"/>
  <c r="BF174"/>
  <c r="T174"/>
  <c r="R174"/>
  <c r="P174"/>
  <c r="BI167"/>
  <c r="BH167"/>
  <c r="BG167"/>
  <c r="BF167"/>
  <c r="T167"/>
  <c r="R167"/>
  <c r="P167"/>
  <c r="BI162"/>
  <c r="BH162"/>
  <c r="BG162"/>
  <c r="BF162"/>
  <c r="T162"/>
  <c r="R162"/>
  <c r="P162"/>
  <c r="BI156"/>
  <c r="BH156"/>
  <c r="BG156"/>
  <c r="BF156"/>
  <c r="T156"/>
  <c r="R156"/>
  <c r="P156"/>
  <c r="BI150"/>
  <c r="BH150"/>
  <c r="BG150"/>
  <c r="BF150"/>
  <c r="T150"/>
  <c r="R150"/>
  <c r="P150"/>
  <c r="BI142"/>
  <c r="BH142"/>
  <c r="BG142"/>
  <c r="BF142"/>
  <c r="T142"/>
  <c r="R142"/>
  <c r="P142"/>
  <c r="BI135"/>
  <c r="BH135"/>
  <c r="BG135"/>
  <c r="BF135"/>
  <c r="T135"/>
  <c r="R135"/>
  <c r="P135"/>
  <c r="BI128"/>
  <c r="BH128"/>
  <c r="BG128"/>
  <c r="BF128"/>
  <c r="T128"/>
  <c r="R128"/>
  <c r="P128"/>
  <c r="BI123"/>
  <c r="BH123"/>
  <c r="BG123"/>
  <c r="BF123"/>
  <c r="T123"/>
  <c r="R123"/>
  <c r="P123"/>
  <c r="BI115"/>
  <c r="BH115"/>
  <c r="BG115"/>
  <c r="BF115"/>
  <c r="T115"/>
  <c r="R115"/>
  <c r="P115"/>
  <c r="BI108"/>
  <c r="BH108"/>
  <c r="BG108"/>
  <c r="BF108"/>
  <c r="T108"/>
  <c r="R108"/>
  <c r="P108"/>
  <c r="BI103"/>
  <c r="BH103"/>
  <c r="BG103"/>
  <c r="BF103"/>
  <c r="T103"/>
  <c r="R103"/>
  <c r="P103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89"/>
  <c r="J17"/>
  <c r="J12"/>
  <c r="J86"/>
  <c r="E7"/>
  <c r="E82"/>
  <c i="1" r="L50"/>
  <c r="AM50"/>
  <c r="AM49"/>
  <c r="L49"/>
  <c r="AM47"/>
  <c r="L47"/>
  <c r="L45"/>
  <c r="L44"/>
  <c i="11" r="J103"/>
  <c i="10" r="J152"/>
  <c i="9" r="J303"/>
  <c r="J245"/>
  <c r="BK167"/>
  <c i="8" r="BK303"/>
  <c r="BK181"/>
  <c i="7" r="BK250"/>
  <c r="BK135"/>
  <c i="6" r="J235"/>
  <c r="J128"/>
  <c i="5" r="BK243"/>
  <c r="BK108"/>
  <c i="4" r="BK290"/>
  <c r="BK181"/>
  <c i="3" r="J252"/>
  <c r="BK167"/>
  <c i="2" r="J214"/>
  <c i="11" r="BK110"/>
  <c i="10" r="J165"/>
  <c i="9" r="BK282"/>
  <c r="J162"/>
  <c i="8" r="BK290"/>
  <c r="BK202"/>
  <c i="6" r="J309"/>
  <c r="BK225"/>
  <c r="J156"/>
  <c i="5" r="BK303"/>
  <c r="BK245"/>
  <c r="BK174"/>
  <c i="4" r="BK243"/>
  <c r="BK204"/>
  <c i="3" r="BK245"/>
  <c r="BK128"/>
  <c i="2" r="J243"/>
  <c r="J135"/>
  <c i="11" r="BK103"/>
  <c i="10" r="J174"/>
  <c i="9" r="J274"/>
  <c r="J156"/>
  <c i="8" r="BK255"/>
  <c r="J162"/>
  <c i="6" r="J255"/>
  <c r="J103"/>
  <c i="5" r="J252"/>
  <c r="J95"/>
  <c i="4" r="J219"/>
  <c i="3" r="BK309"/>
  <c r="BK162"/>
  <c i="2" r="BK245"/>
  <c i="11" r="BK101"/>
  <c i="10" r="J171"/>
  <c i="9" r="BK274"/>
  <c r="J167"/>
  <c i="8" r="J142"/>
  <c i="7" r="BK230"/>
  <c r="J123"/>
  <c i="6" r="BK196"/>
  <c i="5" r="BK298"/>
  <c r="BK230"/>
  <c r="J150"/>
  <c i="4" r="J207"/>
  <c i="3" r="BK204"/>
  <c r="BK115"/>
  <c i="2" r="J174"/>
  <c i="11" r="BK94"/>
  <c i="9" r="BK219"/>
  <c i="8" r="BK252"/>
  <c r="BK135"/>
  <c i="7" r="BK225"/>
  <c r="BK181"/>
  <c i="6" r="J295"/>
  <c r="BK187"/>
  <c i="5" r="BK196"/>
  <c i="4" r="BK225"/>
  <c r="J196"/>
  <c r="J135"/>
  <c i="3" r="J255"/>
  <c i="2" r="J252"/>
  <c r="BK181"/>
  <c i="9" r="J255"/>
  <c r="J128"/>
  <c i="8" r="BK295"/>
  <c r="BK156"/>
  <c i="7" r="BK216"/>
  <c r="J142"/>
  <c i="6" r="J196"/>
  <c i="5" r="J189"/>
  <c i="4" r="J286"/>
  <c r="J128"/>
  <c i="3" r="J274"/>
  <c r="J167"/>
  <c i="2" r="BK282"/>
  <c r="J150"/>
  <c i="10" r="J89"/>
  <c i="9" r="J219"/>
  <c i="8" r="J282"/>
  <c r="J174"/>
  <c i="7" r="BK95"/>
  <c i="6" r="BK219"/>
  <c r="J135"/>
  <c i="5" r="BK278"/>
  <c r="BK167"/>
  <c i="4" r="BK282"/>
  <c r="J95"/>
  <c i="3" r="BK187"/>
  <c i="2" r="J290"/>
  <c r="BK162"/>
  <c i="11" r="BK88"/>
  <c i="10" r="BK128"/>
  <c i="9" r="BK156"/>
  <c i="8" r="J295"/>
  <c r="J216"/>
  <c r="J108"/>
  <c i="7" r="J230"/>
  <c r="J135"/>
  <c i="6" r="BK204"/>
  <c i="5" r="BK225"/>
  <c i="4" r="J225"/>
  <c r="BK162"/>
  <c i="9" r="BK303"/>
  <c r="J174"/>
  <c i="8" r="J309"/>
  <c r="BK219"/>
  <c i="7" r="J286"/>
  <c r="J219"/>
  <c r="J187"/>
  <c i="6" r="BK250"/>
  <c r="BK95"/>
  <c i="5" r="J128"/>
  <c i="4" r="J298"/>
  <c r="BK202"/>
  <c i="3" r="J278"/>
  <c r="J204"/>
  <c i="2" r="J282"/>
  <c r="BK202"/>
  <c i="11" r="J105"/>
  <c i="10" r="J184"/>
  <c i="9" r="J286"/>
  <c r="BK214"/>
  <c r="BK128"/>
  <c i="8" r="BK216"/>
  <c i="7" r="J204"/>
  <c i="6" r="BK303"/>
  <c r="J286"/>
  <c r="J192"/>
  <c r="J150"/>
  <c i="5" r="BK295"/>
  <c r="BK219"/>
  <c r="J187"/>
  <c i="4" r="J245"/>
  <c i="3" r="BK255"/>
  <c r="J162"/>
  <c i="2" r="BK255"/>
  <c r="J108"/>
  <c i="11" r="J92"/>
  <c i="10" r="BK171"/>
  <c i="9" r="BK295"/>
  <c r="J207"/>
  <c i="8" r="BK278"/>
  <c r="J167"/>
  <c i="7" r="J303"/>
  <c i="6" r="BK192"/>
  <c r="J95"/>
  <c i="5" r="BK207"/>
  <c i="4" r="J238"/>
  <c r="J187"/>
  <c i="3" r="J225"/>
  <c i="2" r="BK295"/>
  <c r="BK225"/>
  <c i="11" r="J107"/>
  <c i="10" r="BK146"/>
  <c i="9" r="J204"/>
  <c i="8" r="BK225"/>
  <c r="BK95"/>
  <c i="7" r="BK219"/>
  <c r="BK187"/>
  <c i="6" r="BK230"/>
  <c i="5" r="J303"/>
  <c r="BK189"/>
  <c r="J103"/>
  <c i="3" r="J235"/>
  <c r="J202"/>
  <c i="2" r="J295"/>
  <c r="BK196"/>
  <c r="J115"/>
  <c i="10" r="J178"/>
  <c i="9" r="J192"/>
  <c i="8" r="J214"/>
  <c r="BK142"/>
  <c i="7" r="J252"/>
  <c r="J174"/>
  <c i="6" r="J214"/>
  <c r="BK181"/>
  <c i="5" r="BK187"/>
  <c i="4" r="BK214"/>
  <c r="J192"/>
  <c r="BK103"/>
  <c i="3" r="J156"/>
  <c i="2" r="J255"/>
  <c r="J192"/>
  <c r="BK135"/>
  <c i="9" r="J225"/>
  <c i="8" r="J286"/>
  <c r="BK167"/>
  <c i="7" r="J298"/>
  <c r="BK214"/>
  <c i="6" r="BK245"/>
  <c i="5" r="BK235"/>
  <c r="BK95"/>
  <c i="4" r="J243"/>
  <c r="J103"/>
  <c i="3" r="BK278"/>
  <c r="J192"/>
  <c i="2" r="BK156"/>
  <c i="9" r="J282"/>
  <c r="BK196"/>
  <c i="8" r="BK243"/>
  <c r="BK150"/>
  <c i="7" r="BK245"/>
  <c r="BK128"/>
  <c i="6" r="J238"/>
  <c i="5" r="J298"/>
  <c r="J230"/>
  <c r="BK103"/>
  <c i="4" r="J156"/>
  <c i="3" r="BK295"/>
  <c r="J214"/>
  <c r="J108"/>
  <c i="2" r="BK250"/>
  <c r="J142"/>
  <c i="10" r="J136"/>
  <c i="9" r="BK216"/>
  <c r="J202"/>
  <c r="J95"/>
  <c i="8" r="J204"/>
  <c i="7" r="BK238"/>
  <c i="6" r="BK290"/>
  <c i="5" r="J238"/>
  <c i="4" r="J274"/>
  <c r="BK187"/>
  <c i="10" r="J176"/>
  <c i="9" r="J309"/>
  <c r="J278"/>
  <c r="J196"/>
  <c r="J142"/>
  <c i="8" r="J303"/>
  <c r="J135"/>
  <c i="7" r="BK243"/>
  <c r="BK189"/>
  <c i="6" r="J278"/>
  <c r="J225"/>
  <c i="5" r="J196"/>
  <c i="4" r="J309"/>
  <c r="BK255"/>
  <c i="3" r="J309"/>
  <c r="BK238"/>
  <c r="J128"/>
  <c i="2" r="J219"/>
  <c r="BK174"/>
  <c i="11" r="J94"/>
  <c i="9" r="J298"/>
  <c r="J235"/>
  <c r="BK135"/>
  <c i="8" r="J243"/>
  <c r="BK162"/>
  <c i="7" r="J108"/>
  <c i="6" r="BK295"/>
  <c r="J187"/>
  <c r="BK135"/>
  <c i="5" r="BK282"/>
  <c r="J216"/>
  <c r="J142"/>
  <c i="4" r="BK230"/>
  <c i="3" r="J286"/>
  <c r="BK181"/>
  <c i="2" r="BK309"/>
  <c r="J181"/>
  <c i="11" r="BK99"/>
  <c i="10" r="J146"/>
  <c i="9" r="BK290"/>
  <c r="BK162"/>
  <c i="8" r="J187"/>
  <c i="7" r="BK303"/>
  <c i="6" r="BK243"/>
  <c i="5" r="J243"/>
  <c i="4" r="BK252"/>
  <c r="J142"/>
  <c i="3" r="J219"/>
  <c i="2" r="BK238"/>
  <c r="J162"/>
  <c i="10" r="BK184"/>
  <c r="J111"/>
  <c i="9" r="BK192"/>
  <c i="8" r="J252"/>
  <c i="7" r="BK252"/>
  <c r="J192"/>
  <c i="6" r="J282"/>
  <c r="J123"/>
  <c i="5" r="J245"/>
  <c r="BK156"/>
  <c i="4" r="BK235"/>
  <c i="3" r="J230"/>
  <c r="BK156"/>
  <c i="2" r="J207"/>
  <c r="BK150"/>
  <c i="11" r="J110"/>
  <c i="10" r="BK174"/>
  <c i="9" r="BK202"/>
  <c i="8" r="J225"/>
  <c r="BK108"/>
  <c i="7" r="BK196"/>
  <c i="6" r="BK274"/>
  <c r="J142"/>
  <c i="4" r="BK250"/>
  <c r="BK189"/>
  <c r="BK123"/>
  <c i="3" r="J187"/>
  <c r="BK95"/>
  <c i="2" r="J225"/>
  <c r="BK142"/>
  <c i="9" r="BK235"/>
  <c r="J123"/>
  <c i="8" r="BK214"/>
  <c r="J103"/>
  <c i="7" r="BK235"/>
  <c r="BK150"/>
  <c i="6" r="BK202"/>
  <c i="5" r="J207"/>
  <c i="4" r="BK278"/>
  <c r="BK167"/>
  <c i="3" r="J238"/>
  <c r="J142"/>
  <c i="2" r="BK219"/>
  <c i="10" r="J139"/>
  <c i="9" r="BK278"/>
  <c r="J135"/>
  <c i="8" r="J245"/>
  <c i="7" r="BK290"/>
  <c r="J225"/>
  <c i="6" r="J243"/>
  <c r="BK142"/>
  <c i="5" r="J286"/>
  <c r="BK181"/>
  <c r="J135"/>
  <c i="4" r="J167"/>
  <c r="J123"/>
  <c i="3" r="BK202"/>
  <c i="2" r="J309"/>
  <c r="BK274"/>
  <c r="J202"/>
  <c r="J103"/>
  <c i="10" r="BK89"/>
  <c i="9" r="BK142"/>
  <c i="8" r="BK238"/>
  <c r="BK196"/>
  <c i="7" r="J282"/>
  <c r="J202"/>
  <c r="BK108"/>
  <c i="6" r="BK156"/>
  <c i="4" r="BK245"/>
  <c i="10" r="BK178"/>
  <c r="BK122"/>
  <c i="9" r="BK250"/>
  <c r="BK189"/>
  <c i="8" r="BK309"/>
  <c r="BK274"/>
  <c r="J95"/>
  <c i="7" r="J235"/>
  <c r="BK167"/>
  <c i="6" r="J252"/>
  <c r="J174"/>
  <c i="5" r="J250"/>
  <c i="4" r="BK309"/>
  <c r="BK286"/>
  <c r="BK95"/>
  <c i="3" r="J245"/>
  <c r="BK150"/>
  <c i="2" r="BK243"/>
  <c r="BK115"/>
  <c i="11" r="BK96"/>
  <c i="10" r="BK162"/>
  <c i="9" r="BK255"/>
  <c r="J189"/>
  <c i="8" r="BK298"/>
  <c r="BK230"/>
  <c r="J115"/>
  <c i="6" r="BK309"/>
  <c r="J230"/>
  <c r="BK174"/>
  <c i="5" r="BK309"/>
  <c r="J274"/>
  <c r="J202"/>
  <c r="BK123"/>
  <c i="4" r="BK156"/>
  <c i="3" r="J216"/>
  <c r="BK103"/>
  <c i="2" r="J216"/>
  <c r="J95"/>
  <c i="11" r="J88"/>
  <c i="10" r="BK139"/>
  <c i="9" r="J252"/>
  <c r="J150"/>
  <c i="8" r="J192"/>
  <c i="7" r="J309"/>
  <c i="6" r="J290"/>
  <c r="BK108"/>
  <c i="5" r="J225"/>
  <c i="4" r="J278"/>
  <c r="J189"/>
  <c i="3" r="BK243"/>
  <c r="BK123"/>
  <c i="2" r="J235"/>
  <c r="BK95"/>
  <c i="10" r="BK181"/>
  <c r="J96"/>
  <c i="9" r="BK181"/>
  <c i="8" r="J150"/>
  <c i="7" r="BK295"/>
  <c r="BK202"/>
  <c r="J95"/>
  <c i="6" r="J181"/>
  <c i="5" r="J278"/>
  <c r="J167"/>
  <c i="4" r="J290"/>
  <c r="BK115"/>
  <c i="3" r="BK219"/>
  <c r="J123"/>
  <c i="2" r="J230"/>
  <c r="J128"/>
  <c i="10" r="J181"/>
  <c r="J122"/>
  <c i="8" r="J290"/>
  <c r="BK103"/>
  <c i="7" r="J216"/>
  <c r="BK156"/>
  <c i="6" r="BK282"/>
  <c r="J202"/>
  <c r="BK115"/>
  <c i="5" r="J108"/>
  <c i="4" r="J204"/>
  <c r="BK150"/>
  <c i="3" r="BK286"/>
  <c r="J181"/>
  <c i="2" r="J303"/>
  <c r="J187"/>
  <c i="11" r="BK86"/>
  <c i="9" r="J216"/>
  <c i="8" r="J250"/>
  <c r="BK128"/>
  <c i="7" r="BK282"/>
  <c r="BK103"/>
  <c i="6" r="BK123"/>
  <c i="5" r="J214"/>
  <c i="4" r="BK295"/>
  <c r="BK174"/>
  <c i="3" r="J298"/>
  <c r="BK250"/>
  <c r="J150"/>
  <c i="2" r="BK207"/>
  <c i="10" r="BK154"/>
  <c i="9" r="BK286"/>
  <c r="J108"/>
  <c i="8" r="J196"/>
  <c i="7" r="BK286"/>
  <c r="J238"/>
  <c r="BK115"/>
  <c i="6" r="BK214"/>
  <c i="5" r="J290"/>
  <c r="BK214"/>
  <c r="BK128"/>
  <c i="4" r="J162"/>
  <c i="3" r="BK298"/>
  <c r="BK225"/>
  <c r="BK142"/>
  <c i="2" r="BK303"/>
  <c r="BK235"/>
  <c r="BK128"/>
  <c i="10" r="BK117"/>
  <c i="9" r="J214"/>
  <c r="BK115"/>
  <c i="8" r="J230"/>
  <c r="J189"/>
  <c i="7" r="J274"/>
  <c r="J181"/>
  <c i="6" r="J250"/>
  <c i="5" r="BK286"/>
  <c r="J174"/>
  <c i="11" r="BK107"/>
  <c i="9" r="BK309"/>
  <c r="J295"/>
  <c r="BK204"/>
  <c r="BK150"/>
  <c i="8" r="J298"/>
  <c i="7" r="J295"/>
  <c r="J214"/>
  <c i="6" r="J298"/>
  <c r="BK189"/>
  <c i="5" r="J181"/>
  <c i="4" r="BK303"/>
  <c r="J230"/>
  <c i="3" r="J290"/>
  <c r="J174"/>
  <c r="J95"/>
  <c i="2" r="J189"/>
  <c i="11" r="J101"/>
  <c i="10" r="J106"/>
  <c i="9" r="J243"/>
  <c r="J181"/>
  <c i="8" r="BK204"/>
  <c i="7" r="J162"/>
  <c i="6" r="J303"/>
  <c r="BK235"/>
  <c r="BK162"/>
  <c i="5" r="J309"/>
  <c r="BK238"/>
  <c r="BK192"/>
  <c r="BK115"/>
  <c i="4" r="BK238"/>
  <c r="BK108"/>
  <c i="3" r="J196"/>
  <c i="2" r="J245"/>
  <c r="J196"/>
  <c i="1" r="AS54"/>
  <c i="8" r="BK245"/>
  <c i="7" r="BK298"/>
  <c i="6" r="BK128"/>
  <c i="5" r="BK290"/>
  <c r="BK204"/>
  <c i="4" r="J235"/>
  <c r="J115"/>
  <c i="3" r="BK196"/>
  <c i="2" r="J286"/>
  <c r="BK204"/>
  <c i="11" r="BK92"/>
  <c i="10" r="BK165"/>
  <c i="9" r="BK245"/>
  <c r="J103"/>
  <c i="8" r="BK115"/>
  <c i="7" r="J243"/>
  <c r="J196"/>
  <c i="6" r="BK286"/>
  <c r="J162"/>
  <c i="5" r="BK255"/>
  <c r="BK162"/>
  <c i="4" r="J250"/>
  <c i="3" r="BK274"/>
  <c r="BK216"/>
  <c i="2" r="BK286"/>
  <c r="BK189"/>
  <c r="J123"/>
  <c i="10" r="BK176"/>
  <c i="9" r="J250"/>
  <c i="8" r="J274"/>
  <c r="BK187"/>
  <c i="7" r="BK274"/>
  <c r="BK192"/>
  <c r="J128"/>
  <c i="6" r="J207"/>
  <c i="5" r="BK216"/>
  <c r="J123"/>
  <c i="4" r="BK207"/>
  <c r="J174"/>
  <c i="3" r="BK303"/>
  <c r="J207"/>
  <c i="2" r="J274"/>
  <c r="BK216"/>
  <c i="11" r="BK90"/>
  <c i="9" r="J230"/>
  <c r="BK108"/>
  <c i="8" r="J207"/>
  <c i="7" r="J290"/>
  <c r="BK207"/>
  <c i="6" r="BK255"/>
  <c r="BK103"/>
  <c i="5" r="BK135"/>
  <c i="4" r="BK274"/>
  <c r="J150"/>
  <c i="3" r="BK290"/>
  <c r="BK230"/>
  <c i="2" r="BK298"/>
  <c r="BK192"/>
  <c i="10" r="BK111"/>
  <c i="9" r="J238"/>
  <c r="J115"/>
  <c i="8" r="J235"/>
  <c r="J128"/>
  <c i="7" r="J156"/>
  <c i="6" r="J274"/>
  <c r="BK207"/>
  <c r="J108"/>
  <c i="5" r="J255"/>
  <c r="BK150"/>
  <c i="4" r="J181"/>
  <c r="BK128"/>
  <c i="3" r="BK282"/>
  <c r="BK192"/>
  <c r="J103"/>
  <c i="2" r="BK278"/>
  <c r="BK230"/>
  <c i="10" r="J162"/>
  <c r="BK106"/>
  <c i="9" r="BK207"/>
  <c i="8" r="J255"/>
  <c r="BK207"/>
  <c r="J156"/>
  <c i="7" r="J250"/>
  <c r="BK162"/>
  <c i="6" r="BK238"/>
  <c i="5" r="J235"/>
  <c i="4" r="BK219"/>
  <c i="11" r="J96"/>
  <c i="10" r="J128"/>
  <c i="9" r="BK298"/>
  <c r="BK225"/>
  <c r="BK95"/>
  <c i="8" r="J278"/>
  <c r="BK123"/>
  <c i="7" r="J245"/>
  <c r="BK204"/>
  <c r="J115"/>
  <c i="6" r="J219"/>
  <c i="5" r="J295"/>
  <c r="J156"/>
  <c i="4" r="J303"/>
  <c r="BK216"/>
  <c i="3" r="J282"/>
  <c r="J189"/>
  <c r="BK108"/>
  <c i="2" r="J204"/>
  <c r="BK108"/>
  <c i="11" r="J90"/>
  <c i="10" r="J117"/>
  <c i="9" r="BK238"/>
  <c r="BK103"/>
  <c i="8" r="BK250"/>
  <c r="J181"/>
  <c i="7" r="BK123"/>
  <c i="6" r="BK298"/>
  <c r="J216"/>
  <c r="J115"/>
  <c i="5" r="BK274"/>
  <c r="J204"/>
  <c i="4" r="J295"/>
  <c r="J216"/>
  <c i="3" r="BK235"/>
  <c r="J135"/>
  <c i="2" r="J250"/>
  <c r="BK214"/>
  <c i="11" r="BK105"/>
  <c r="J86"/>
  <c i="10" r="BK96"/>
  <c i="9" r="BK243"/>
  <c r="BK123"/>
  <c i="8" r="BK235"/>
  <c i="7" r="BK309"/>
  <c r="J103"/>
  <c i="6" r="BK167"/>
  <c i="5" r="BK250"/>
  <c i="4" r="J282"/>
  <c r="BK196"/>
  <c i="3" r="J303"/>
  <c r="BK189"/>
  <c i="2" r="BK252"/>
  <c r="BK187"/>
  <c i="11" r="J99"/>
  <c i="9" r="BK252"/>
  <c r="J187"/>
  <c i="8" r="J202"/>
  <c i="7" r="J255"/>
  <c r="J189"/>
  <c i="6" r="BK252"/>
  <c r="BK150"/>
  <c i="5" r="J192"/>
  <c r="BK142"/>
  <c i="3" r="J243"/>
  <c r="BK207"/>
  <c r="BK135"/>
  <c i="2" r="J278"/>
  <c r="J167"/>
  <c r="BK103"/>
  <c i="10" r="BK136"/>
  <c i="8" r="BK282"/>
  <c r="BK192"/>
  <c i="7" r="J278"/>
  <c r="J207"/>
  <c r="BK142"/>
  <c i="6" r="BK216"/>
  <c r="J167"/>
  <c i="5" r="BK202"/>
  <c i="4" r="J255"/>
  <c r="J202"/>
  <c r="J108"/>
  <c i="3" r="BK252"/>
  <c r="J115"/>
  <c i="2" r="J238"/>
  <c r="BK167"/>
  <c i="10" r="J154"/>
  <c i="9" r="BK174"/>
  <c i="8" r="J238"/>
  <c r="J123"/>
  <c i="7" r="BK174"/>
  <c i="6" r="J204"/>
  <c i="5" r="J219"/>
  <c i="4" r="BK298"/>
  <c r="BK192"/>
  <c r="BK135"/>
  <c i="3" r="J295"/>
  <c r="BK214"/>
  <c i="2" r="BK290"/>
  <c r="BK123"/>
  <c i="9" r="BK230"/>
  <c i="8" r="BK286"/>
  <c r="BK189"/>
  <c i="7" r="BK278"/>
  <c r="J150"/>
  <c i="6" r="J245"/>
  <c r="J189"/>
  <c i="5" r="BK252"/>
  <c r="J162"/>
  <c i="4" r="J252"/>
  <c r="BK142"/>
  <c i="3" r="J250"/>
  <c r="BK174"/>
  <c i="2" r="J298"/>
  <c r="J156"/>
  <c i="10" r="BK152"/>
  <c i="9" r="J290"/>
  <c r="BK187"/>
  <c i="8" r="J219"/>
  <c r="BK174"/>
  <c i="7" r="BK255"/>
  <c r="J167"/>
  <c i="6" r="BK278"/>
  <c i="5" r="J282"/>
  <c r="J115"/>
  <c i="4" r="J214"/>
  <c i="11" l="1" r="R98"/>
  <c r="P98"/>
  <c i="4" r="P149"/>
  <c r="P206"/>
  <c r="BK254"/>
  <c r="J254"/>
  <c r="J70"/>
  <c r="R297"/>
  <c i="5" r="P149"/>
  <c r="R186"/>
  <c r="R195"/>
  <c r="R254"/>
  <c i="6" r="P149"/>
  <c r="P195"/>
  <c r="P254"/>
  <c i="7" r="T94"/>
  <c r="P186"/>
  <c r="BK195"/>
  <c r="BK218"/>
  <c r="J218"/>
  <c r="J68"/>
  <c r="BK237"/>
  <c r="J237"/>
  <c r="J69"/>
  <c r="BK297"/>
  <c r="J297"/>
  <c r="J71"/>
  <c i="8" r="BK149"/>
  <c r="J149"/>
  <c r="J62"/>
  <c r="T195"/>
  <c r="P254"/>
  <c i="9" r="BK94"/>
  <c r="BK186"/>
  <c r="J186"/>
  <c r="J63"/>
  <c r="BK206"/>
  <c r="J206"/>
  <c r="J67"/>
  <c r="T254"/>
  <c i="10" r="T88"/>
  <c r="R138"/>
  <c r="P173"/>
  <c i="11" r="BK98"/>
  <c r="J98"/>
  <c r="J62"/>
  <c i="2" r="R149"/>
  <c r="P195"/>
  <c r="T206"/>
  <c r="BK254"/>
  <c r="J254"/>
  <c r="J70"/>
  <c r="T297"/>
  <c i="3" r="R94"/>
  <c r="T186"/>
  <c r="R206"/>
  <c r="BK254"/>
  <c r="J254"/>
  <c r="J70"/>
  <c r="P297"/>
  <c i="4" r="T149"/>
  <c r="BK206"/>
  <c r="J206"/>
  <c r="J67"/>
  <c r="T218"/>
  <c r="P237"/>
  <c r="BK297"/>
  <c r="J297"/>
  <c r="J71"/>
  <c i="5" r="T149"/>
  <c r="T195"/>
  <c r="P254"/>
  <c i="6" r="R149"/>
  <c r="BK195"/>
  <c r="BK218"/>
  <c r="J218"/>
  <c r="J68"/>
  <c r="BK237"/>
  <c r="J237"/>
  <c r="J69"/>
  <c r="BK297"/>
  <c r="J297"/>
  <c r="J71"/>
  <c i="7" r="BK94"/>
  <c r="BK186"/>
  <c r="J186"/>
  <c r="J63"/>
  <c r="P206"/>
  <c r="R254"/>
  <c i="8" r="P149"/>
  <c r="T186"/>
  <c r="BK195"/>
  <c r="J195"/>
  <c r="J66"/>
  <c r="BK218"/>
  <c r="J218"/>
  <c r="J68"/>
  <c r="BK237"/>
  <c r="J237"/>
  <c r="J69"/>
  <c r="BK297"/>
  <c r="J297"/>
  <c r="J71"/>
  <c i="9" r="T149"/>
  <c r="R195"/>
  <c r="R254"/>
  <c i="10" r="R88"/>
  <c r="P138"/>
  <c r="BK173"/>
  <c r="J173"/>
  <c r="J65"/>
  <c i="2" r="P94"/>
  <c r="BK186"/>
  <c r="J186"/>
  <c r="J63"/>
  <c r="P206"/>
  <c r="P254"/>
  <c i="3" r="T94"/>
  <c r="BK186"/>
  <c r="J186"/>
  <c r="J63"/>
  <c r="T195"/>
  <c r="R218"/>
  <c r="P237"/>
  <c r="R237"/>
  <c r="BK297"/>
  <c r="J297"/>
  <c r="J71"/>
  <c i="4" r="BK149"/>
  <c r="J149"/>
  <c r="J62"/>
  <c r="T186"/>
  <c r="P195"/>
  <c r="P218"/>
  <c i="5" r="P94"/>
  <c r="BK186"/>
  <c r="J186"/>
  <c r="J63"/>
  <c r="R206"/>
  <c r="R218"/>
  <c r="R237"/>
  <c r="T297"/>
  <c i="6" r="BK94"/>
  <c r="J94"/>
  <c r="J61"/>
  <c r="BK186"/>
  <c r="J186"/>
  <c r="J63"/>
  <c r="BK206"/>
  <c r="J206"/>
  <c r="J67"/>
  <c r="R218"/>
  <c r="R237"/>
  <c r="T297"/>
  <c i="7" r="P94"/>
  <c r="T186"/>
  <c r="R206"/>
  <c r="T218"/>
  <c r="T237"/>
  <c r="R297"/>
  <c i="8" r="R149"/>
  <c r="BK206"/>
  <c r="J206"/>
  <c r="J67"/>
  <c r="P218"/>
  <c r="P237"/>
  <c r="R297"/>
  <c i="9" r="R149"/>
  <c r="P206"/>
  <c r="R218"/>
  <c r="R237"/>
  <c r="P297"/>
  <c i="10" r="BK164"/>
  <c r="J164"/>
  <c r="J64"/>
  <c i="2" r="T94"/>
  <c r="P186"/>
  <c r="T195"/>
  <c r="R254"/>
  <c i="3" r="R149"/>
  <c r="R195"/>
  <c r="P218"/>
  <c r="T254"/>
  <c i="4" r="R94"/>
  <c r="P186"/>
  <c r="R206"/>
  <c r="R254"/>
  <c i="5" r="BK149"/>
  <c r="J149"/>
  <c r="J62"/>
  <c r="P195"/>
  <c r="BK254"/>
  <c r="J254"/>
  <c r="J70"/>
  <c r="P297"/>
  <c i="6" r="P94"/>
  <c r="R195"/>
  <c r="P218"/>
  <c r="T237"/>
  <c i="7" r="P149"/>
  <c r="BK206"/>
  <c r="J206"/>
  <c r="J67"/>
  <c r="P218"/>
  <c r="P237"/>
  <c i="8" r="R94"/>
  <c r="P186"/>
  <c r="R206"/>
  <c r="T218"/>
  <c r="T237"/>
  <c i="9" r="BK149"/>
  <c r="J149"/>
  <c r="J62"/>
  <c r="T195"/>
  <c r="P254"/>
  <c i="10" r="R164"/>
  <c i="11" r="T98"/>
  <c i="2" r="BK94"/>
  <c r="J94"/>
  <c r="J61"/>
  <c r="P149"/>
  <c r="BK218"/>
  <c r="J218"/>
  <c r="J68"/>
  <c r="R218"/>
  <c r="P237"/>
  <c r="BK297"/>
  <c r="J297"/>
  <c r="J71"/>
  <c i="3" r="T149"/>
  <c r="BK206"/>
  <c r="J206"/>
  <c r="J67"/>
  <c r="BK237"/>
  <c r="J237"/>
  <c r="J69"/>
  <c i="4" r="BK94"/>
  <c r="BK186"/>
  <c r="J186"/>
  <c r="J63"/>
  <c r="R195"/>
  <c r="T254"/>
  <c i="5" r="BK94"/>
  <c r="J94"/>
  <c r="J61"/>
  <c r="T186"/>
  <c r="P206"/>
  <c r="T218"/>
  <c r="T237"/>
  <c i="6" r="T94"/>
  <c r="T186"/>
  <c r="R206"/>
  <c r="R254"/>
  <c i="7" r="T149"/>
  <c r="R195"/>
  <c r="BK254"/>
  <c r="J254"/>
  <c r="J70"/>
  <c r="P297"/>
  <c i="8" r="BK94"/>
  <c r="BK186"/>
  <c r="J186"/>
  <c r="J63"/>
  <c r="P195"/>
  <c r="T254"/>
  <c i="9" r="R94"/>
  <c r="P186"/>
  <c r="P195"/>
  <c r="BK254"/>
  <c r="J254"/>
  <c r="J70"/>
  <c i="10" r="BK88"/>
  <c r="T164"/>
  <c i="11" r="T85"/>
  <c r="T84"/>
  <c r="T83"/>
  <c i="2" r="T149"/>
  <c r="BK206"/>
  <c r="J206"/>
  <c r="J67"/>
  <c r="T254"/>
  <c i="3" r="BK94"/>
  <c r="P149"/>
  <c r="P195"/>
  <c r="BK218"/>
  <c r="J218"/>
  <c r="J68"/>
  <c r="R254"/>
  <c i="4" r="R149"/>
  <c r="T195"/>
  <c r="BK237"/>
  <c r="J237"/>
  <c r="J69"/>
  <c r="R237"/>
  <c r="P297"/>
  <c i="5" r="T94"/>
  <c r="T93"/>
  <c r="T206"/>
  <c r="P218"/>
  <c r="P237"/>
  <c r="R297"/>
  <c i="6" r="T149"/>
  <c r="T195"/>
  <c r="T254"/>
  <c i="7" r="BK149"/>
  <c r="J149"/>
  <c r="J62"/>
  <c r="R186"/>
  <c r="P195"/>
  <c r="P254"/>
  <c i="8" r="P94"/>
  <c r="P93"/>
  <c r="R186"/>
  <c r="P206"/>
  <c r="BK254"/>
  <c r="J254"/>
  <c r="J70"/>
  <c r="T297"/>
  <c i="9" r="T94"/>
  <c r="T93"/>
  <c r="T186"/>
  <c r="T206"/>
  <c r="T218"/>
  <c r="T237"/>
  <c r="T297"/>
  <c i="10" r="P164"/>
  <c i="11" r="R85"/>
  <c r="R84"/>
  <c r="R83"/>
  <c i="2" r="R94"/>
  <c r="R93"/>
  <c r="R186"/>
  <c r="R195"/>
  <c r="P218"/>
  <c r="BK237"/>
  <c r="J237"/>
  <c r="J69"/>
  <c r="T237"/>
  <c r="P297"/>
  <c i="3" r="P94"/>
  <c r="R186"/>
  <c r="BK195"/>
  <c r="T206"/>
  <c r="P254"/>
  <c r="R297"/>
  <c i="4" r="T94"/>
  <c r="T93"/>
  <c r="R186"/>
  <c r="T206"/>
  <c r="P254"/>
  <c r="T297"/>
  <c i="5" r="R94"/>
  <c r="P186"/>
  <c r="BK195"/>
  <c r="J195"/>
  <c r="J66"/>
  <c r="BK218"/>
  <c r="J218"/>
  <c r="J68"/>
  <c r="BK237"/>
  <c r="J237"/>
  <c r="J69"/>
  <c r="BK297"/>
  <c r="J297"/>
  <c r="J71"/>
  <c i="6" r="R94"/>
  <c r="R93"/>
  <c r="R186"/>
  <c r="P206"/>
  <c r="T218"/>
  <c r="P237"/>
  <c r="P297"/>
  <c i="7" r="R94"/>
  <c r="T195"/>
  <c r="T254"/>
  <c i="8" r="T149"/>
  <c r="R195"/>
  <c r="R254"/>
  <c i="9" r="P149"/>
  <c r="R206"/>
  <c r="P218"/>
  <c r="P237"/>
  <c r="R297"/>
  <c i="10" r="BK138"/>
  <c r="J138"/>
  <c r="J63"/>
  <c r="T173"/>
  <c i="11" r="BK85"/>
  <c r="J85"/>
  <c r="J61"/>
  <c i="2" r="BK149"/>
  <c r="J149"/>
  <c r="J62"/>
  <c r="T186"/>
  <c r="BK195"/>
  <c r="R206"/>
  <c r="T218"/>
  <c r="R237"/>
  <c r="R297"/>
  <c i="3" r="BK149"/>
  <c r="J149"/>
  <c r="J62"/>
  <c r="P186"/>
  <c r="P206"/>
  <c r="T218"/>
  <c r="T237"/>
  <c r="T297"/>
  <c i="4" r="P94"/>
  <c r="P93"/>
  <c r="BK195"/>
  <c r="J195"/>
  <c r="J66"/>
  <c r="BK218"/>
  <c r="J218"/>
  <c r="J68"/>
  <c r="R218"/>
  <c r="T237"/>
  <c i="5" r="R149"/>
  <c r="BK206"/>
  <c r="J206"/>
  <c r="J67"/>
  <c r="T254"/>
  <c i="6" r="BK149"/>
  <c r="J149"/>
  <c r="J62"/>
  <c r="P186"/>
  <c r="T206"/>
  <c r="BK254"/>
  <c r="J254"/>
  <c r="J70"/>
  <c r="R297"/>
  <c i="7" r="R149"/>
  <c r="T206"/>
  <c r="R218"/>
  <c r="R237"/>
  <c r="T297"/>
  <c i="8" r="T94"/>
  <c r="T93"/>
  <c r="T206"/>
  <c r="R218"/>
  <c r="R237"/>
  <c r="P297"/>
  <c i="9" r="P94"/>
  <c r="P93"/>
  <c r="R186"/>
  <c r="BK195"/>
  <c r="J195"/>
  <c r="J66"/>
  <c r="BK218"/>
  <c r="J218"/>
  <c r="J68"/>
  <c r="BK237"/>
  <c r="J237"/>
  <c r="J69"/>
  <c r="BK297"/>
  <c r="J297"/>
  <c r="J71"/>
  <c i="10" r="P88"/>
  <c r="P87"/>
  <c r="P86"/>
  <c i="1" r="AU63"/>
  <c i="10" r="T138"/>
  <c r="R173"/>
  <c i="11" r="P85"/>
  <c r="P84"/>
  <c r="P83"/>
  <c i="1" r="AU64"/>
  <c i="4" r="BE156"/>
  <c r="BE216"/>
  <c r="BE290"/>
  <c r="BK191"/>
  <c r="J191"/>
  <c r="J64"/>
  <c i="5" r="J86"/>
  <c r="BE142"/>
  <c r="BE150"/>
  <c r="BE156"/>
  <c r="BE162"/>
  <c r="BE189"/>
  <c r="BE245"/>
  <c i="6" r="J52"/>
  <c r="F89"/>
  <c r="BE230"/>
  <c i="7" r="J86"/>
  <c r="BE123"/>
  <c r="BE156"/>
  <c r="BE214"/>
  <c r="BE243"/>
  <c r="BE245"/>
  <c r="BE252"/>
  <c i="8" r="F55"/>
  <c r="BE95"/>
  <c r="BE192"/>
  <c r="BE235"/>
  <c i="9" r="E48"/>
  <c r="BE103"/>
  <c r="BE108"/>
  <c r="BE204"/>
  <c r="BE219"/>
  <c r="BE225"/>
  <c r="BE250"/>
  <c r="BE252"/>
  <c r="BE255"/>
  <c r="BE274"/>
  <c r="BE298"/>
  <c i="10" r="BE111"/>
  <c r="BE176"/>
  <c i="2" r="F55"/>
  <c r="BE123"/>
  <c r="BE167"/>
  <c r="BE174"/>
  <c r="BE181"/>
  <c r="BE187"/>
  <c r="BE207"/>
  <c r="BE214"/>
  <c r="BE216"/>
  <c r="BE219"/>
  <c r="BE225"/>
  <c r="BE252"/>
  <c r="BK191"/>
  <c r="J191"/>
  <c r="J64"/>
  <c i="3" r="F89"/>
  <c r="BE115"/>
  <c r="BE123"/>
  <c r="BE156"/>
  <c r="BE189"/>
  <c r="BE219"/>
  <c r="BE238"/>
  <c r="BE243"/>
  <c r="BE290"/>
  <c i="4" r="E48"/>
  <c r="J86"/>
  <c r="BE150"/>
  <c r="BE174"/>
  <c r="BE192"/>
  <c r="BE196"/>
  <c r="BE204"/>
  <c r="BE238"/>
  <c r="BE243"/>
  <c r="BE245"/>
  <c r="BE274"/>
  <c i="5" r="BE115"/>
  <c r="BE204"/>
  <c r="BE207"/>
  <c r="BE219"/>
  <c i="6" r="E48"/>
  <c r="BE123"/>
  <c r="BE216"/>
  <c r="BE282"/>
  <c r="BK191"/>
  <c r="J191"/>
  <c r="J64"/>
  <c i="7" r="BE162"/>
  <c r="BE189"/>
  <c r="BE274"/>
  <c i="8" r="J86"/>
  <c r="BE187"/>
  <c r="BE204"/>
  <c r="BE216"/>
  <c r="BE219"/>
  <c r="BE255"/>
  <c r="BE274"/>
  <c r="BE290"/>
  <c r="BE298"/>
  <c i="9" r="J86"/>
  <c r="BE167"/>
  <c r="BE207"/>
  <c r="BE290"/>
  <c i="10" r="BE96"/>
  <c r="BE117"/>
  <c r="BE152"/>
  <c r="BE162"/>
  <c r="BE165"/>
  <c r="BE174"/>
  <c r="BE178"/>
  <c i="2" r="BE128"/>
  <c r="BE135"/>
  <c r="BE142"/>
  <c r="BE204"/>
  <c r="BE274"/>
  <c r="BE278"/>
  <c r="BE286"/>
  <c r="BE295"/>
  <c i="3" r="BE128"/>
  <c r="BE135"/>
  <c r="BE187"/>
  <c r="BE196"/>
  <c r="BE207"/>
  <c r="BE235"/>
  <c r="BE255"/>
  <c r="BK308"/>
  <c r="J308"/>
  <c r="J72"/>
  <c i="4" r="F55"/>
  <c r="BE189"/>
  <c r="BE207"/>
  <c r="BE230"/>
  <c r="BE235"/>
  <c i="5" r="BE192"/>
  <c r="BE196"/>
  <c r="BE202"/>
  <c r="BE243"/>
  <c r="BE250"/>
  <c r="BE255"/>
  <c r="BE295"/>
  <c r="BE298"/>
  <c i="6" r="BE142"/>
  <c r="BE156"/>
  <c r="BE181"/>
  <c r="BE290"/>
  <c r="BE295"/>
  <c i="7" r="BE192"/>
  <c r="BE196"/>
  <c r="BE202"/>
  <c r="BE204"/>
  <c r="BE230"/>
  <c r="BE278"/>
  <c r="BE286"/>
  <c i="8" r="BE202"/>
  <c r="BE278"/>
  <c i="9" r="BE150"/>
  <c r="BE196"/>
  <c r="BE245"/>
  <c i="10" r="BE136"/>
  <c r="BK127"/>
  <c r="J127"/>
  <c r="J62"/>
  <c i="2" r="E48"/>
  <c r="BE162"/>
  <c i="3" r="J52"/>
  <c r="BE162"/>
  <c r="BE174"/>
  <c r="BE245"/>
  <c r="BE250"/>
  <c r="BE282"/>
  <c r="BE298"/>
  <c r="BE309"/>
  <c i="4" r="BE108"/>
  <c r="BE115"/>
  <c r="BE128"/>
  <c r="BE135"/>
  <c r="BE142"/>
  <c r="BE162"/>
  <c r="BE167"/>
  <c r="BE181"/>
  <c r="BE187"/>
  <c i="5" r="F55"/>
  <c r="BE135"/>
  <c r="BE235"/>
  <c r="BE252"/>
  <c r="BE278"/>
  <c i="6" r="BE95"/>
  <c r="BE108"/>
  <c r="BE128"/>
  <c r="BE150"/>
  <c r="BE174"/>
  <c r="BE243"/>
  <c r="BE245"/>
  <c r="BE250"/>
  <c r="BK308"/>
  <c r="J308"/>
  <c r="J72"/>
  <c i="7" r="F89"/>
  <c r="BE103"/>
  <c r="BE219"/>
  <c r="BE238"/>
  <c r="BE298"/>
  <c r="BK308"/>
  <c r="J308"/>
  <c r="J72"/>
  <c i="8" r="E82"/>
  <c r="BE156"/>
  <c r="BE174"/>
  <c r="BE230"/>
  <c r="BE238"/>
  <c r="BE250"/>
  <c r="BK308"/>
  <c r="J308"/>
  <c r="J72"/>
  <c i="9" r="F55"/>
  <c r="BE95"/>
  <c r="BE214"/>
  <c r="BE216"/>
  <c r="BE235"/>
  <c r="BE238"/>
  <c r="BE243"/>
  <c r="BK191"/>
  <c r="J191"/>
  <c r="J64"/>
  <c i="10" r="E48"/>
  <c r="F83"/>
  <c r="BK183"/>
  <c r="J183"/>
  <c r="J66"/>
  <c i="11" r="J52"/>
  <c i="2" r="J52"/>
  <c r="BE192"/>
  <c r="BE235"/>
  <c r="BE238"/>
  <c r="BE243"/>
  <c r="BE245"/>
  <c r="BE250"/>
  <c r="BE255"/>
  <c r="BE282"/>
  <c r="BE303"/>
  <c i="3" r="E48"/>
  <c r="BE95"/>
  <c r="BE103"/>
  <c r="BE108"/>
  <c r="BE150"/>
  <c r="BE181"/>
  <c r="BE252"/>
  <c i="4" r="BE219"/>
  <c r="BE225"/>
  <c r="BE255"/>
  <c r="BE298"/>
  <c r="BK308"/>
  <c r="J308"/>
  <c r="J72"/>
  <c i="5" r="BE108"/>
  <c r="BE128"/>
  <c r="BE181"/>
  <c r="BE187"/>
  <c r="BE238"/>
  <c r="BE282"/>
  <c r="BE286"/>
  <c r="BE290"/>
  <c r="BK308"/>
  <c r="J308"/>
  <c r="J72"/>
  <c i="6" r="BE135"/>
  <c r="BE167"/>
  <c r="BE192"/>
  <c r="BE202"/>
  <c r="BE207"/>
  <c r="BE274"/>
  <c i="7" r="BE167"/>
  <c r="BE174"/>
  <c r="BE181"/>
  <c r="BE216"/>
  <c r="BE235"/>
  <c r="BE250"/>
  <c i="8" r="BE162"/>
  <c r="BE167"/>
  <c r="BE245"/>
  <c i="9" r="BE128"/>
  <c r="BE156"/>
  <c r="BE162"/>
  <c r="BE174"/>
  <c r="BE189"/>
  <c r="BE282"/>
  <c r="BE295"/>
  <c r="BK308"/>
  <c r="J308"/>
  <c r="J72"/>
  <c i="10" r="J52"/>
  <c r="BE122"/>
  <c r="BE154"/>
  <c r="BE184"/>
  <c i="11" r="E48"/>
  <c r="F55"/>
  <c r="BE94"/>
  <c r="BE96"/>
  <c r="BE103"/>
  <c r="BK109"/>
  <c r="J109"/>
  <c r="J63"/>
  <c i="2" r="BE108"/>
  <c r="BE189"/>
  <c r="BE202"/>
  <c r="BE309"/>
  <c r="BK308"/>
  <c r="J308"/>
  <c r="J72"/>
  <c i="3" r="BE142"/>
  <c r="BE274"/>
  <c r="BE278"/>
  <c r="BK191"/>
  <c r="J191"/>
  <c r="J64"/>
  <c i="4" r="BE250"/>
  <c r="BE286"/>
  <c r="BE295"/>
  <c i="5" r="E82"/>
  <c r="BE123"/>
  <c r="BE174"/>
  <c r="BE214"/>
  <c r="BE274"/>
  <c i="6" r="BE162"/>
  <c r="BE187"/>
  <c r="BE189"/>
  <c r="BE204"/>
  <c r="BE214"/>
  <c r="BE225"/>
  <c r="BE235"/>
  <c r="BE298"/>
  <c i="7" r="E48"/>
  <c r="BE115"/>
  <c r="BE128"/>
  <c r="BE135"/>
  <c r="BE150"/>
  <c r="BE303"/>
  <c r="BE309"/>
  <c i="8" r="BE103"/>
  <c r="BE115"/>
  <c r="BE123"/>
  <c r="BE150"/>
  <c r="BE181"/>
  <c r="BE196"/>
  <c r="BE252"/>
  <c r="BE295"/>
  <c i="9" r="BE115"/>
  <c r="BE135"/>
  <c r="BE142"/>
  <c r="BE181"/>
  <c r="BE187"/>
  <c r="BE202"/>
  <c r="BE286"/>
  <c i="10" r="BE89"/>
  <c r="BE128"/>
  <c r="BE146"/>
  <c i="11" r="BE90"/>
  <c r="BE101"/>
  <c i="2" r="BE115"/>
  <c r="BE230"/>
  <c r="BE298"/>
  <c i="3" r="BE167"/>
  <c r="BE192"/>
  <c r="BE202"/>
  <c r="BE204"/>
  <c r="BE230"/>
  <c r="BE295"/>
  <c i="4" r="BE95"/>
  <c r="BE103"/>
  <c r="BE123"/>
  <c r="BE202"/>
  <c r="BE214"/>
  <c i="5" r="BE95"/>
  <c r="BE103"/>
  <c r="BE230"/>
  <c r="BE303"/>
  <c r="BE309"/>
  <c i="6" r="BE103"/>
  <c r="BE196"/>
  <c r="BE219"/>
  <c r="BE252"/>
  <c r="BE278"/>
  <c r="BE303"/>
  <c r="BE309"/>
  <c i="7" r="BE187"/>
  <c r="BE207"/>
  <c r="BE225"/>
  <c r="BE295"/>
  <c r="BK191"/>
  <c r="J191"/>
  <c r="J64"/>
  <c i="8" r="BE128"/>
  <c r="BE135"/>
  <c r="BE243"/>
  <c i="9" r="BE123"/>
  <c r="BE278"/>
  <c i="10" r="BE139"/>
  <c r="BE181"/>
  <c i="11" r="BE86"/>
  <c r="BE88"/>
  <c r="BE92"/>
  <c r="BE99"/>
  <c i="2" r="BE95"/>
  <c r="BE103"/>
  <c r="BE150"/>
  <c r="BE156"/>
  <c r="BE196"/>
  <c r="BE290"/>
  <c i="3" r="BE214"/>
  <c r="BE216"/>
  <c r="BE225"/>
  <c r="BE286"/>
  <c r="BE303"/>
  <c i="4" r="BE252"/>
  <c r="BE278"/>
  <c r="BE282"/>
  <c r="BE303"/>
  <c r="BE309"/>
  <c i="5" r="BE167"/>
  <c r="BE216"/>
  <c r="BE225"/>
  <c r="BK191"/>
  <c r="J191"/>
  <c r="J64"/>
  <c i="6" r="BE115"/>
  <c r="BE238"/>
  <c r="BE255"/>
  <c r="BE286"/>
  <c i="7" r="BE95"/>
  <c r="BE108"/>
  <c r="BE142"/>
  <c r="BE255"/>
  <c r="BE282"/>
  <c r="BE290"/>
  <c i="8" r="BE108"/>
  <c r="BE142"/>
  <c r="BE189"/>
  <c r="BE207"/>
  <c r="BE214"/>
  <c r="BE225"/>
  <c r="BE282"/>
  <c r="BE286"/>
  <c r="BE303"/>
  <c r="BE309"/>
  <c r="BK191"/>
  <c r="J191"/>
  <c r="J64"/>
  <c i="9" r="BE192"/>
  <c r="BE230"/>
  <c r="BE303"/>
  <c r="BE309"/>
  <c i="10" r="BE106"/>
  <c r="BE171"/>
  <c i="11" r="BE105"/>
  <c r="BE107"/>
  <c r="BE110"/>
  <c i="9" r="F37"/>
  <c i="1" r="BD62"/>
  <c i="6" r="F35"/>
  <c i="1" r="BB59"/>
  <c i="3" r="F34"/>
  <c i="1" r="BA56"/>
  <c i="7" r="F36"/>
  <c i="1" r="BC60"/>
  <c i="10" r="F35"/>
  <c i="1" r="BB63"/>
  <c i="9" r="F34"/>
  <c i="1" r="BA62"/>
  <c i="2" r="F37"/>
  <c i="1" r="BD55"/>
  <c i="4" r="F36"/>
  <c i="1" r="BC57"/>
  <c i="11" r="F34"/>
  <c i="1" r="BA64"/>
  <c i="11" r="F37"/>
  <c i="1" r="BD64"/>
  <c i="5" r="F34"/>
  <c i="1" r="BA58"/>
  <c i="8" r="F36"/>
  <c i="1" r="BC61"/>
  <c i="4" r="F37"/>
  <c i="1" r="BD57"/>
  <c i="10" r="F36"/>
  <c i="1" r="BC63"/>
  <c i="11" r="F36"/>
  <c i="1" r="BC64"/>
  <c i="3" r="J34"/>
  <c i="1" r="AW56"/>
  <c i="4" r="F34"/>
  <c i="1" r="BA57"/>
  <c i="2" r="F36"/>
  <c i="1" r="BC55"/>
  <c i="11" r="J34"/>
  <c i="1" r="AW64"/>
  <c i="3" r="F37"/>
  <c i="1" r="BD56"/>
  <c i="8" r="F35"/>
  <c i="1" r="BB61"/>
  <c i="6" r="F37"/>
  <c i="1" r="BD59"/>
  <c i="10" r="F37"/>
  <c i="1" r="BD63"/>
  <c i="5" r="F35"/>
  <c i="1" r="BB58"/>
  <c i="2" r="J34"/>
  <c i="1" r="AW55"/>
  <c i="3" r="F36"/>
  <c i="1" r="BC56"/>
  <c i="7" r="J34"/>
  <c i="1" r="AW60"/>
  <c i="10" r="F34"/>
  <c i="1" r="BA63"/>
  <c i="6" r="F34"/>
  <c i="1" r="BA59"/>
  <c i="8" r="F37"/>
  <c i="1" r="BD61"/>
  <c i="5" r="J34"/>
  <c i="1" r="AW58"/>
  <c i="2" r="F35"/>
  <c i="1" r="BB55"/>
  <c i="9" r="F35"/>
  <c i="1" r="BB62"/>
  <c i="7" r="F37"/>
  <c i="1" r="BD60"/>
  <c i="11" r="F35"/>
  <c i="1" r="BB64"/>
  <c i="5" r="F37"/>
  <c i="1" r="BD58"/>
  <c i="9" r="J34"/>
  <c i="1" r="AW62"/>
  <c i="9" r="F36"/>
  <c i="1" r="BC62"/>
  <c i="8" r="F34"/>
  <c i="1" r="BA61"/>
  <c i="5" r="F36"/>
  <c i="1" r="BC58"/>
  <c i="3" r="F35"/>
  <c i="1" r="BB56"/>
  <c i="7" r="F34"/>
  <c i="1" r="BA60"/>
  <c i="2" r="F34"/>
  <c i="1" r="BA55"/>
  <c i="4" r="J34"/>
  <c i="1" r="AW57"/>
  <c i="4" r="F35"/>
  <c i="1" r="BB57"/>
  <c i="10" r="J34"/>
  <c i="1" r="AW63"/>
  <c i="7" r="F35"/>
  <c i="1" r="BB60"/>
  <c i="6" r="J34"/>
  <c i="1" r="AW59"/>
  <c i="8" r="J34"/>
  <c i="1" r="AW61"/>
  <c i="6" r="F36"/>
  <c i="1" r="BC59"/>
  <c i="3" l="1" r="P93"/>
  <c r="BK93"/>
  <c r="J93"/>
  <c r="J60"/>
  <c i="10" r="BK87"/>
  <c r="J87"/>
  <c r="J60"/>
  <c i="5" r="P93"/>
  <c i="9" r="BK93"/>
  <c i="7" r="R93"/>
  <c r="P194"/>
  <c i="8" r="R93"/>
  <c i="4" r="P194"/>
  <c i="2" r="P93"/>
  <c i="3" r="R93"/>
  <c r="BK194"/>
  <c r="J194"/>
  <c r="J65"/>
  <c i="4" r="T194"/>
  <c r="T92"/>
  <c i="3" r="P194"/>
  <c i="9" r="R93"/>
  <c i="4" r="BK93"/>
  <c r="J93"/>
  <c r="J60"/>
  <c i="6" r="P93"/>
  <c i="2" r="T93"/>
  <c i="3" r="T93"/>
  <c i="10" r="R87"/>
  <c r="R86"/>
  <c i="4" r="P92"/>
  <c i="1" r="AU57"/>
  <c i="6" r="T93"/>
  <c i="4" r="R194"/>
  <c i="7" r="P93"/>
  <c r="P92"/>
  <c i="1" r="AU60"/>
  <c i="3" r="T194"/>
  <c i="7" r="BK93"/>
  <c r="J93"/>
  <c r="J60"/>
  <c i="6" r="BK194"/>
  <c r="J194"/>
  <c r="J65"/>
  <c i="10" r="T87"/>
  <c r="T86"/>
  <c i="7" r="T93"/>
  <c i="2" r="R194"/>
  <c r="R92"/>
  <c i="6" r="R194"/>
  <c r="R92"/>
  <c i="5" r="P194"/>
  <c r="T194"/>
  <c r="T92"/>
  <c i="7" r="BK194"/>
  <c r="J194"/>
  <c r="J65"/>
  <c i="5" r="R194"/>
  <c i="2" r="BK194"/>
  <c r="J194"/>
  <c r="J65"/>
  <c i="8" r="R194"/>
  <c r="BK93"/>
  <c i="3" r="R194"/>
  <c i="9" r="R194"/>
  <c i="6" r="T194"/>
  <c i="8" r="P194"/>
  <c r="P92"/>
  <c i="1" r="AU61"/>
  <c i="9" r="T194"/>
  <c r="T92"/>
  <c i="2" r="T194"/>
  <c i="7" r="T194"/>
  <c i="5" r="R93"/>
  <c r="R92"/>
  <c i="9" r="P194"/>
  <c r="P92"/>
  <c i="1" r="AU62"/>
  <c i="7" r="R194"/>
  <c i="4" r="R93"/>
  <c r="R92"/>
  <c i="2" r="P194"/>
  <c i="8" r="T194"/>
  <c r="T92"/>
  <c i="6" r="P194"/>
  <c i="4" r="BK194"/>
  <c r="J194"/>
  <c r="J65"/>
  <c i="5" r="BK93"/>
  <c r="J93"/>
  <c r="J60"/>
  <c i="7" r="J195"/>
  <c r="J66"/>
  <c i="8" r="BK194"/>
  <c r="J194"/>
  <c r="J65"/>
  <c i="9" r="J94"/>
  <c r="J61"/>
  <c i="3" r="J195"/>
  <c r="J66"/>
  <c i="6" r="BK93"/>
  <c r="J93"/>
  <c r="J60"/>
  <c r="J195"/>
  <c r="J66"/>
  <c i="7" r="J94"/>
  <c r="J61"/>
  <c i="3" r="J94"/>
  <c r="J61"/>
  <c i="10" r="J88"/>
  <c r="J61"/>
  <c i="11" r="BK84"/>
  <c r="BK83"/>
  <c r="J83"/>
  <c r="J59"/>
  <c i="2" r="J195"/>
  <c r="J66"/>
  <c i="4" r="J94"/>
  <c r="J61"/>
  <c i="8" r="J94"/>
  <c r="J61"/>
  <c i="9" r="BK194"/>
  <c r="J194"/>
  <c r="J65"/>
  <c i="2" r="BK93"/>
  <c r="BK92"/>
  <c r="J92"/>
  <c i="5" r="BK194"/>
  <c r="J194"/>
  <c r="J65"/>
  <c i="3" r="F33"/>
  <c i="1" r="AZ56"/>
  <c i="10" r="J33"/>
  <c i="1" r="AV63"/>
  <c r="AT63"/>
  <c i="4" r="F33"/>
  <c i="1" r="AZ57"/>
  <c r="BD54"/>
  <c r="W33"/>
  <c i="7" r="J33"/>
  <c i="1" r="AV60"/>
  <c r="AT60"/>
  <c i="5" r="F33"/>
  <c i="1" r="AZ58"/>
  <c i="11" r="F33"/>
  <c i="1" r="AZ64"/>
  <c i="4" r="J33"/>
  <c i="1" r="AV57"/>
  <c r="AT57"/>
  <c i="2" r="F33"/>
  <c i="1" r="AZ55"/>
  <c i="11" r="J33"/>
  <c i="1" r="AV64"/>
  <c r="AT64"/>
  <c i="10" r="F33"/>
  <c i="1" r="AZ63"/>
  <c i="9" r="F33"/>
  <c i="1" r="AZ62"/>
  <c i="2" r="J33"/>
  <c i="1" r="AV55"/>
  <c r="AT55"/>
  <c i="6" r="J33"/>
  <c i="1" r="AV59"/>
  <c r="AT59"/>
  <c i="9" r="J33"/>
  <c i="1" r="AV62"/>
  <c r="AT62"/>
  <c i="6" r="F33"/>
  <c i="1" r="AZ59"/>
  <c r="BA54"/>
  <c r="AW54"/>
  <c r="AK30"/>
  <c r="BC54"/>
  <c r="AY54"/>
  <c i="5" r="J33"/>
  <c i="1" r="AV58"/>
  <c r="AT58"/>
  <c i="8" r="J33"/>
  <c i="1" r="AV61"/>
  <c r="AT61"/>
  <c i="7" r="F33"/>
  <c i="1" r="AZ60"/>
  <c r="BB54"/>
  <c r="AX54"/>
  <c i="2" r="J30"/>
  <c i="1" r="AG55"/>
  <c r="AN55"/>
  <c i="3" r="J33"/>
  <c i="1" r="AV56"/>
  <c r="AT56"/>
  <c i="8" r="F33"/>
  <c i="1" r="AZ61"/>
  <c i="8" l="1" r="BK92"/>
  <c r="J92"/>
  <c r="J59"/>
  <c i="6" r="T92"/>
  <c i="3" r="T92"/>
  <c i="2" r="P92"/>
  <c i="1" r="AU55"/>
  <c i="7" r="T92"/>
  <c i="6" r="P92"/>
  <c i="1" r="AU59"/>
  <c i="8" r="R92"/>
  <c i="9" r="R92"/>
  <c i="2" r="T92"/>
  <c i="3" r="R92"/>
  <c i="7" r="R92"/>
  <c i="9" r="BK92"/>
  <c r="J92"/>
  <c i="5" r="P92"/>
  <c i="1" r="AU58"/>
  <c i="3" r="P92"/>
  <c i="1" r="AU56"/>
  <c i="2" r="J39"/>
  <c i="5" r="BK92"/>
  <c r="J92"/>
  <c r="J59"/>
  <c i="6" r="BK92"/>
  <c r="J92"/>
  <c i="8" r="J93"/>
  <c r="J60"/>
  <c i="2" r="J93"/>
  <c r="J60"/>
  <c i="4" r="BK92"/>
  <c r="J92"/>
  <c i="9" r="J93"/>
  <c r="J60"/>
  <c i="10" r="BK86"/>
  <c r="J86"/>
  <c r="J59"/>
  <c i="11" r="J84"/>
  <c r="J60"/>
  <c i="2" r="J59"/>
  <c i="3" r="BK92"/>
  <c r="J92"/>
  <c r="J59"/>
  <c i="7" r="BK92"/>
  <c r="J92"/>
  <c r="J59"/>
  <c i="9" r="J30"/>
  <c i="1" r="AG62"/>
  <c r="AN62"/>
  <c i="11" r="J30"/>
  <c i="1" r="AG64"/>
  <c r="AN64"/>
  <c i="6" r="J30"/>
  <c i="1" r="AG59"/>
  <c r="AN59"/>
  <c i="4" r="J30"/>
  <c i="1" r="AG57"/>
  <c r="AN57"/>
  <c r="W32"/>
  <c r="W31"/>
  <c r="AZ54"/>
  <c r="AV54"/>
  <c r="AK29"/>
  <c r="W30"/>
  <c i="4" l="1" r="J59"/>
  <c i="6" r="J59"/>
  <c r="J39"/>
  <c i="9" r="J59"/>
  <c r="J39"/>
  <c i="4" r="J39"/>
  <c i="11" r="J39"/>
  <c i="3" r="J30"/>
  <c i="1" r="AG56"/>
  <c r="AN56"/>
  <c i="8" r="J30"/>
  <c i="1" r="AG61"/>
  <c r="AN61"/>
  <c r="W29"/>
  <c i="5" r="J30"/>
  <c i="1" r="AG58"/>
  <c r="AN58"/>
  <c i="7" r="J30"/>
  <c i="1" r="AG60"/>
  <c r="AN60"/>
  <c i="10" r="J30"/>
  <c i="1" r="AG63"/>
  <c r="AN63"/>
  <c r="AU54"/>
  <c r="AT54"/>
  <c i="8" l="1" r="J39"/>
  <c i="7" r="J39"/>
  <c i="5" r="J39"/>
  <c i="3" r="J39"/>
  <c i="10" r="J39"/>
  <c i="1" r="AG54"/>
  <c r="AN54"/>
  <c l="1"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<sst xmlns="http://schemas.openxmlformats.org/spreadsheetml/2006/main">
  <si>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</si>
  <si>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</si>
  <si>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</si>
  <si>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</si>
  <si>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</si>
  <si>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{1a52fc56-896c-4a6a-b0a0-30ac0a39d60e}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</si>
  <si>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</si>
  <si>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</si>
  <si>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</si>
  <si>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</si>
  <si>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</si>
  <si>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</si>
  <si>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</si>
  <si>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</si>
  <si>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</si>
  <si>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2025/033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</si>
  <si>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</si>
  <si>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</si>
  <si>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Kolumbárium Nymburk</t>
  </si>
  <si>
    <t>KSO:</t>
  </si>
  <si>
    <t>CC-CZ:</t>
  </si>
  <si>
    <t>Místo:</t>
  </si>
  <si>
    <t xml:space="preserve"> </t>
  </si>
  <si>
    <t>Datum:</t>
  </si>
  <si>
    <t>23. 10. 2025</t>
  </si>
  <si>
    <t>Zadavatel:</t>
  </si>
  <si>
    <t>IČ:</t>
  </si>
  <si>
    <t>Město Nymburk</t>
  </si>
  <si>
    <t>DIČ:</t>
  </si>
  <si>
    <t>Účastník:</t>
  </si>
  <si>
    <t>Vyplň údaj</t>
  </si>
  <si>
    <t>Projektant:</t>
  </si>
  <si>
    <t>Atribut Solutions, s.r.o.</t>
  </si>
  <si>
    <t>True</t>
  </si>
  <si>
    <t>Zpracovatel:</t>
  </si>
  <si>
    <t>Bc. Kateřina Vaculíková</t>
  </si>
  <si>
    <t>Poznámka: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</si>
  <si>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Zpracováno dle URS Praha 2025/II - uvedená cena je orientační		_x000d_
Zhotovitel (stavby) podrobně prostudoval rozsah projektu a prověřil položky a výměry uvedené ve výkazu výměr. Tento soupis výkonů je pouze informativní, dodavatel je povinnen veškeré výměry přepočítat na základě projektové dokumentace. 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</si>
  <si>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</si>
  <si>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</si>
  <si>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</si>
  <si>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</si>
  <si>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</si>
  <si>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</si>
  <si>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</si>
  <si>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</si>
  <si>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</si>
  <si>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</si>
  <si>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</si>
  <si>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</si>
  <si>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</si>
  <si>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</si>
  <si>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</si>
  <si>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</si>
  <si>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</si>
  <si>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</si>
  <si>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</si>
  <si>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</si>
  <si>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</si>
  <si>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</si>
  <si>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</si>
  <si>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</si>
  <si>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</si>
  <si>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</si>
  <si>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</si>
  <si>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</si>
  <si>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</si>
  <si>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</si>
  <si>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</si>
  <si>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</si>
  <si>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</si>
  <si>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</si>
  <si>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</si>
  <si>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</si>
  <si>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</si>
  <si>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</si>
  <si>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</si>
  <si>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2025/033/a</t>
  </si>
  <si>
    <t>Architektonicko stavební a konstrukční řešení 1/8</t>
  </si>
  <si>
    <t>STA</t>
  </si>
  <si>
    <t>1</t>
  </si>
  <si>
    <t>{b6b357dc-445e-4a2e-850f-966a2a2e2531}</t>
  </si>
  <si>
    <t>2</t>
  </si>
  <si>
    <t>2025/033/b</t>
  </si>
  <si>
    <t>Architektonicko stavební a konstrukční řešení 2/8</t>
  </si>
  <si>
    <t>{6957e8d8-a6a2-494d-ab41-6543db6abf95}</t>
  </si>
  <si>
    <t>2025/033/c</t>
  </si>
  <si>
    <t>Architektonicko stavební a konstrukční řešení 3/8</t>
  </si>
  <si>
    <t>{79839ee6-a63a-4cb5-9073-6f4eb735c619}</t>
  </si>
  <si>
    <t>2025/033/d</t>
  </si>
  <si>
    <t>Architektonicko stavební a konstrukční řešení 4/8</t>
  </si>
  <si>
    <t>{d87f42b0-8d68-428d-b351-d8ee32c5772e}</t>
  </si>
  <si>
    <t>2025/033/e</t>
  </si>
  <si>
    <t>Architektonicko stavební a konstrukční řešení 5/8</t>
  </si>
  <si>
    <t>{c6caa8fd-a9f6-448e-85af-a0771994c60d}</t>
  </si>
  <si>
    <t>2025/033/f</t>
  </si>
  <si>
    <t>Architektonicko stavební a konstrukční řešení 6/8</t>
  </si>
  <si>
    <t>{560520ef-7aae-46ca-bfc6-048b58948b3b}</t>
  </si>
  <si>
    <t>2025/033/g</t>
  </si>
  <si>
    <t>Architektonicko stavební a konstrukční řešení 7/8</t>
  </si>
  <si>
    <t>{3e56f935-7179-495d-a5fb-23b72a6f7fe3}</t>
  </si>
  <si>
    <t>2025/033/h</t>
  </si>
  <si>
    <t>Architektonicko stavební a konstrukční řešení 8/8</t>
  </si>
  <si>
    <t>{9fa399ce-c4a5-4be9-8b22-100cc37e5cf9}</t>
  </si>
  <si>
    <t>2025/033/i</t>
  </si>
  <si>
    <t>Zpevněné plochy</t>
  </si>
  <si>
    <t>{5abada90-3b7a-4206-8433-f6cc6880c885}</t>
  </si>
  <si>
    <t>2025/033/j</t>
  </si>
  <si>
    <t>VRN</t>
  </si>
  <si>
    <t>{6eb2ad46-fcb8-4c6e-8f08-4dd90d7d388d}</t>
  </si>
  <si>
    <t>VV0001</t>
  </si>
  <si>
    <t>Odkopávky tř. 3, 20 - 50 m3, strojně</t>
  </si>
  <si>
    <t>16,952</t>
  </si>
  <si>
    <t>3</t>
  </si>
  <si>
    <t>VV0002</t>
  </si>
  <si>
    <t>Zpětné zásypy</t>
  </si>
  <si>
    <t>8,94</t>
  </si>
  <si>
    <t>KRYCÍ LIST SOUPISU PRACÍ</t>
  </si>
  <si>
    <t>VV0003</t>
  </si>
  <si>
    <t>Základové desky, prostý beton C 25/30</t>
  </si>
  <si>
    <t>0,551</t>
  </si>
  <si>
    <t>VV0004</t>
  </si>
  <si>
    <t>Základové desky - beton C 25/30 XC2</t>
  </si>
  <si>
    <t>4,41</t>
  </si>
  <si>
    <t>VV0005</t>
  </si>
  <si>
    <t>Základové patky - beton C 25/30 XC2</t>
  </si>
  <si>
    <t>3,754</t>
  </si>
  <si>
    <t>VV0006</t>
  </si>
  <si>
    <t>Základové patky - bednění</t>
  </si>
  <si>
    <t>15,477</t>
  </si>
  <si>
    <t>Objekt:</t>
  </si>
  <si>
    <t>VV0010</t>
  </si>
  <si>
    <t>Střecha ST.01</t>
  </si>
  <si>
    <t>21,29</t>
  </si>
  <si>
    <t>2025/033/a - Architektonicko stavební a konstrukční řešení 1/8</t>
  </si>
  <si>
    <t>VV0011</t>
  </si>
  <si>
    <t>Hydrofobizační nátěr ŽB prefabrikátu</t>
  </si>
  <si>
    <t>m2</t>
  </si>
  <si>
    <t>93,312</t>
  </si>
  <si>
    <t>VV0012</t>
  </si>
  <si>
    <t>Skladba F.01 - Teraco omítka</t>
  </si>
  <si>
    <t>57,416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</si>
  <si>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</si>
  <si>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</si>
  <si>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</si>
  <si>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</si>
  <si>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</si>
  <si>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</si>
  <si>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</si>
  <si>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</si>
  <si>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998 - Přesun hmot</t>
  </si>
  <si>
    <t>PSV - Práce a dodávky PSV</t>
  </si>
  <si>
    <t xml:space="preserve">    712 - Povlakové krytiny</t>
  </si>
  <si>
    <t xml:space="preserve">    762 - Konstrukce tesařské</t>
  </si>
  <si>
    <t xml:space="preserve">    764 - Konstrukce klempířské</t>
  </si>
  <si>
    <t xml:space="preserve">    767 - Konstrukce zámečnické</t>
  </si>
  <si>
    <t xml:space="preserve">    773 - Podlahy z litého teraca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</si>
  <si>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</si>
  <si>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</si>
  <si>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</si>
  <si>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</si>
  <si>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</si>
  <si>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</si>
  <si>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</si>
  <si>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</si>
  <si>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</si>
  <si>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</si>
  <si>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</si>
  <si>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</si>
  <si>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</si>
  <si>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</si>
  <si>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</si>
  <si>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</si>
  <si>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</si>
  <si>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</si>
  <si>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</si>
  <si>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</si>
  <si>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122251101</t>
  </si>
  <si>
    <t>Odkopávky a prokopávky nezapažené strojně v hornině třídy těžitelnosti I skupiny 3 do 20 m3</t>
  </si>
  <si>
    <t>m3</t>
  </si>
  <si>
    <t>CS ÚRS 2025 02</t>
  </si>
  <si>
    <t>4</t>
  </si>
  <si>
    <t>-2093274277</t>
  </si>
  <si>
    <t>Online PSC</t>
  </si>
  <si>
    <t>https://podminky.urs.cz/item/CS_URS_2025_02/122251101</t>
  </si>
  <si>
    <t>VV</t>
  </si>
  <si>
    <t>"Množství určené pomocí aplikace Výměry.</t>
  </si>
  <si>
    <t>"Základy</t>
  </si>
  <si>
    <t>"12,250*0,900*0,820</t>
  </si>
  <si>
    <t>"(13,450*2+0,900*2)*0,600*0,370</t>
  </si>
  <si>
    <t>"((13,968*2+2,100*2)*0,259*0,370)/2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</si>
  <si>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</si>
  <si>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</si>
  <si>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-1299137002</t>
  </si>
  <si>
    <t>https://podminky.urs.cz/item/CS_URS_2025_02/162351103</t>
  </si>
  <si>
    <t>Zemina pro zpětné zásypy (tam a zpět)</t>
  </si>
  <si>
    <t>VV0002*2</t>
  </si>
  <si>
    <t>Součet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</si>
  <si>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</si>
  <si>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</si>
  <si>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-457918759</t>
  </si>
  <si>
    <t>https://podminky.urs.cz/item/CS_URS_2025_02/162751117</t>
  </si>
  <si>
    <t>Odkopávky</t>
  </si>
  <si>
    <t>Odečet zeminy pro zpětné zásypy</t>
  </si>
  <si>
    <t>-VV0002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</si>
  <si>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</si>
  <si>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</si>
  <si>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-219597521</t>
  </si>
  <si>
    <t>https://podminky.urs.cz/item/CS_URS_2025_02/162751119</t>
  </si>
  <si>
    <t>P</t>
  </si>
  <si>
    <t>Poznámka k položce:_x000d_
Předpokládaná vzdálenost skládky 25 km.</t>
  </si>
  <si>
    <t>VV0001*15</t>
  </si>
  <si>
    <t>-VV0002*15</t>
  </si>
  <si>
    <t>5</t>
  </si>
  <si>
    <t>167151101</t>
  </si>
  <si>
    <t>Nakládání, skládání a překládání neulehlého výkopku nebo sypaniny strojně nakládání, množství do 100 m3, z horniny třídy těžitelnosti I, skupiny 1 až 3</t>
  </si>
  <si>
    <t>-1471209457</t>
  </si>
  <si>
    <t>https://podminky.urs.cz/item/CS_URS_2025_02/167151101</t>
  </si>
  <si>
    <t>Zemina pro zpětné zásypy</t>
  </si>
  <si>
    <t>6</t>
  </si>
  <si>
    <t>171201221</t>
  </si>
  <si>
    <t>Poplatek za uložení stavebního odpadu na skládce (skládkovné) zeminy a kamení zatříděného do Katalogu odpadů pod kódem 17 05 04</t>
  </si>
  <si>
    <t>t</t>
  </si>
  <si>
    <t>-1758322740</t>
  </si>
  <si>
    <t>https://podminky.urs.cz/item/CS_URS_2025_02/171201221</t>
  </si>
  <si>
    <t>VV0001*1,8</t>
  </si>
  <si>
    <t>-VV0002*1,8</t>
  </si>
  <si>
    <t>7</t>
  </si>
  <si>
    <t>171251201</t>
  </si>
  <si>
    <t>Uložení sypaniny na skládky nebo meziskládky bez hutnění s upravením uložené sypaniny do předepsaného tvaru</t>
  </si>
  <si>
    <t>-2019197174</t>
  </si>
  <si>
    <t>https://podminky.urs.cz/item/CS_URS_2025_02/171251201</t>
  </si>
  <si>
    <t>8</t>
  </si>
  <si>
    <t>174151101</t>
  </si>
  <si>
    <t>Zásyp sypaninou z jakékoliv horniny strojně s uložením výkopku ve vrstvách se zhutněním jam, šachet, rýh nebo kolem objektů v těchto vykopávkách</t>
  </si>
  <si>
    <t>1392588461</t>
  </si>
  <si>
    <t>https://podminky.urs.cz/item/CS_URS_2025_02/174151101</t>
  </si>
  <si>
    <t>"Základy - skladba ZP.01, tl. 370 mm</t>
  </si>
  <si>
    <t>"1,321*0,630*0,37*3</t>
  </si>
  <si>
    <t>"(12,029*2+0,900*2)*0,310</t>
  </si>
  <si>
    <t>Zakládání</t>
  </si>
  <si>
    <t>9</t>
  </si>
  <si>
    <t>273313811</t>
  </si>
  <si>
    <t>Základy z betonu prostého desky z betonu kamenem neprokládaného tř. C 25/30</t>
  </si>
  <si>
    <t>-844670382</t>
  </si>
  <si>
    <t>https://podminky.urs.cz/item/CS_URS_2025_02/273313811</t>
  </si>
  <si>
    <t>"Podkladní beton, tl. 50 mm</t>
  </si>
  <si>
    <t>"0,900*12,250*0,05</t>
  </si>
  <si>
    <t>10</t>
  </si>
  <si>
    <t>273322511</t>
  </si>
  <si>
    <t>Základy z betonu železového (bez výztuže) desky z betonu se zvýšenými nároky na prostředí tř. C 25/30</t>
  </si>
  <si>
    <t>154359663</t>
  </si>
  <si>
    <t>https://podminky.urs.cz/item/CS_URS_2025_02/273322511</t>
  </si>
  <si>
    <t>"Základová deska, tl. 400 mm</t>
  </si>
  <si>
    <t>"12,250*0,900*0,4</t>
  </si>
  <si>
    <t>11</t>
  </si>
  <si>
    <t>273361821</t>
  </si>
  <si>
    <t>Výztuž základů desek z betonářské oceli 10 505 (R) nebo BSt 500</t>
  </si>
  <si>
    <t>2072296797</t>
  </si>
  <si>
    <t>https://podminky.urs.cz/item/CS_URS_2025_02/273361821</t>
  </si>
  <si>
    <t>Výztuž základové desky, tl. 400 mm + patek + rezerva 10% na prořez a přesahy (dle statiky)</t>
  </si>
  <si>
    <t>0,5079</t>
  </si>
  <si>
    <t>275322511</t>
  </si>
  <si>
    <t>Základy z betonu železového (bez výztuže) patky z betonu se zvýšenými nároky na prostředí tř. C 25/30</t>
  </si>
  <si>
    <t>455341269</t>
  </si>
  <si>
    <t>https://podminky.urs.cz/item/CS_URS_2025_02/275322511</t>
  </si>
  <si>
    <t>"Základové patky, v. 750 mm</t>
  </si>
  <si>
    <t>"1,830*0,630*0,75*2</t>
  </si>
  <si>
    <t>"1,350*0,75*2</t>
  </si>
  <si>
    <t>13</t>
  </si>
  <si>
    <t>275351121</t>
  </si>
  <si>
    <t>Bednění základů patek zřízení</t>
  </si>
  <si>
    <t>540461734</t>
  </si>
  <si>
    <t>https://podminky.urs.cz/item/CS_URS_2025_02/275351121</t>
  </si>
  <si>
    <t>"Základové patky</t>
  </si>
  <si>
    <t>"(1,830*2+0,630*2)*0,75*2</t>
  </si>
  <si>
    <t>"5,398*0,75*2</t>
  </si>
  <si>
    <t>14</t>
  </si>
  <si>
    <t>275351122</t>
  </si>
  <si>
    <t>Bednění základů patek odstranění</t>
  </si>
  <si>
    <t>220328448</t>
  </si>
  <si>
    <t>https://podminky.urs.cz/item/CS_URS_2025_02/275351122</t>
  </si>
  <si>
    <t>Svislé a kompletní konstrukce</t>
  </si>
  <si>
    <t>15</t>
  </si>
  <si>
    <t>316121001.R1</t>
  </si>
  <si>
    <t>Výrobní formy pro prefabrikáty kolumbárií</t>
  </si>
  <si>
    <t>kpl</t>
  </si>
  <si>
    <t>119101653</t>
  </si>
  <si>
    <t>Poznámka k položce:_x000d_
Cena je odborným odhadem._x000d_
Celková cena za výrobní formy je 360 000,- Kč - rozpočteno do 8 sestav á 45 000,- Kč.</t>
  </si>
  <si>
    <t>16</t>
  </si>
  <si>
    <t>316121001.R2</t>
  </si>
  <si>
    <t>Prefabrikáty kolumibárií vč. mezidesky a střešní desky</t>
  </si>
  <si>
    <t>-959544676</t>
  </si>
  <si>
    <t>Poznámka k položce:_x000d_
Cena je odborným odhadem.</t>
  </si>
  <si>
    <t>998</t>
  </si>
  <si>
    <t>Přesun hmot</t>
  </si>
  <si>
    <t>17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</si>
  <si>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</si>
  <si>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</si>
  <si>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-1343882091</t>
  </si>
  <si>
    <t>https://podminky.urs.cz/item/CS_URS_2025_02/998011001</t>
  </si>
  <si>
    <t>PSV</t>
  </si>
  <si>
    <t>Práce a dodávky PSV</t>
  </si>
  <si>
    <t>712</t>
  </si>
  <si>
    <t>Povlakové krytiny</t>
  </si>
  <si>
    <t>18</t>
  </si>
  <si>
    <t>712331111</t>
  </si>
  <si>
    <t>Provedení povlakové krytiny střech plochých do 10° pásy na sucho podkladní samolepící asfaltový pás</t>
  </si>
  <si>
    <t>1285222136</t>
  </si>
  <si>
    <t>https://podminky.urs.cz/item/CS_URS_2025_02/712331111</t>
  </si>
  <si>
    <t>Poznámka k položce:_x000d_
Přelepovací okraje rozklepat do ztracena (viz PD).</t>
  </si>
  <si>
    <t>19</t>
  </si>
  <si>
    <t>M</t>
  </si>
  <si>
    <t>62866281</t>
  </si>
  <si>
    <t>pás asfaltový samolepicí modifikovaný SBS s vložkou ze skleněné tkaniny se spalitelnou fólií nebo jemnozrnným minerálním posypem nebo textilií na horním povrchu tl 3,0mm</t>
  </si>
  <si>
    <t>32</t>
  </si>
  <si>
    <t>767988293</t>
  </si>
  <si>
    <t>21,29*1,1655 'Přepočtené koeficientem množství</t>
  </si>
  <si>
    <t>20</t>
  </si>
  <si>
    <t>998712101</t>
  </si>
  <si>
    <t>Přesun hmot pro povlakové krytiny stanovený z hmotnosti přesunovaného materiálu vodorovná dopravní vzdálenost do 50 m základní v objektech výšky do 6 m</t>
  </si>
  <si>
    <t>-2091463997</t>
  </si>
  <si>
    <t>https://podminky.urs.cz/item/CS_URS_2025_02/998712101</t>
  </si>
  <si>
    <t>762</t>
  </si>
  <si>
    <t>Konstrukce tesařské</t>
  </si>
  <si>
    <t>762341270</t>
  </si>
  <si>
    <t>Montáž bednění střech rovných a šikmých sklonu do 60° s vyřezáním otvorů z desek dřevotřískových nebo dřevoštěpkových na sraz</t>
  </si>
  <si>
    <t>-1803254392</t>
  </si>
  <si>
    <t>https://podminky.urs.cz/item/CS_URS_2025_02/762341270</t>
  </si>
  <si>
    <t>Poznámka k položce:_x000d_
Kotveno do betonového podkladu.</t>
  </si>
  <si>
    <t>"Střecha ST.01</t>
  </si>
  <si>
    <t>"1,590*13,390</t>
  </si>
  <si>
    <t>22</t>
  </si>
  <si>
    <t>60621156.R1</t>
  </si>
  <si>
    <t>překližka vodovzdorná protiskl/hladká bříza tl 30mm</t>
  </si>
  <si>
    <t>1905211293</t>
  </si>
  <si>
    <t>21,29*1,1 'Přepočtené koeficientem množství</t>
  </si>
  <si>
    <t>23</t>
  </si>
  <si>
    <t>998762101</t>
  </si>
  <si>
    <t>Přesun hmot pro konstrukce tesařské stanovený z hmotnosti přesunovaného materiálu vodorovná dopravní vzdálenost do 50 m základní v objektech výšky do 6 m</t>
  </si>
  <si>
    <t>-770772362</t>
  </si>
  <si>
    <t>https://podminky.urs.cz/item/CS_URS_2025_02/998762101</t>
  </si>
  <si>
    <t>764</t>
  </si>
  <si>
    <t>Konstrukce klempířské</t>
  </si>
  <si>
    <t>24</t>
  </si>
  <si>
    <t>764111641</t>
  </si>
  <si>
    <t>Krytina ze svitků, ze šablon nebo taškových tabulí z pozinkovaného plechu s povrchovou úpravou s úpravou u okapů, prostupů a výčnělků střechy rovné drážkováním ze svitků do rš 670 mm, sklon střechy do 30°</t>
  </si>
  <si>
    <t>-180500514</t>
  </si>
  <si>
    <t>https://podminky.urs.cz/item/CS_URS_2025_02/764111641</t>
  </si>
  <si>
    <t>Poznámka k položce:_x000d_
Nutné odstranění betonového prachu (viz PD).</t>
  </si>
  <si>
    <t>25</t>
  </si>
  <si>
    <t>764111691</t>
  </si>
  <si>
    <t>Krytina ze svitků, ze šablon nebo taškových tabulí z pozinkovaného plechu s povrchovou úpravou s úpravou u okapů, prostupů a výčnělků Příplatek k cenám za těsnění drážek ve sklonu do 10°</t>
  </si>
  <si>
    <t>1936611499</t>
  </si>
  <si>
    <t>https://podminky.urs.cz/item/CS_URS_2025_02/764111691</t>
  </si>
  <si>
    <t>26</t>
  </si>
  <si>
    <t>764212662.R1</t>
  </si>
  <si>
    <t>Oplechování střešních prvků z pozinkovaného plechu s povrchovou úpravou okapu střechy rovné okapovým plechem rš 195 mm</t>
  </si>
  <si>
    <t>m</t>
  </si>
  <si>
    <t>1356637474</t>
  </si>
  <si>
    <t>Poznámka k položce:_x000d_
 Součástí dodávky jsou i kotvící a upevňovací prvky. _x000d_
Klempířské výrobky budou zhotoveny v souladu s příslušnými _x000d_
klempířskými normami a podmínkami výrobce materiálu. _x000d_
Vyrobit dle skutečných rozměrů odměřených na stavbě! _x000d_
Rozměry nutné ověřit a zaměřit na místě._x000d_
Přesná specifikace viz PD.</t>
  </si>
  <si>
    <t>KV.01 - Okapnice, RŠ 195 mm</t>
  </si>
  <si>
    <t>30,2</t>
  </si>
  <si>
    <t>27</t>
  </si>
  <si>
    <t>998764101</t>
  </si>
  <si>
    <t>Přesun hmot pro konstrukce klempířské stanovený z hmotnosti přesunovaného materiálu vodorovná dopravní vzdálenost do 50 m základní v objektech výšky do 6 m</t>
  </si>
  <si>
    <t>1552110292</t>
  </si>
  <si>
    <t>https://podminky.urs.cz/item/CS_URS_2025_02/998764101</t>
  </si>
  <si>
    <t>767</t>
  </si>
  <si>
    <t>Konstrukce zámečnické</t>
  </si>
  <si>
    <t>28</t>
  </si>
  <si>
    <t>767995101</t>
  </si>
  <si>
    <t>Montáž ostatních atypických zámečnických konstrukcí hmotnosti do 1 kg</t>
  </si>
  <si>
    <t>kg</t>
  </si>
  <si>
    <t>-1670128782</t>
  </si>
  <si>
    <t>https://podminky.urs.cz/item/CS_URS_2025_02/767995101</t>
  </si>
  <si>
    <t>ZV.01 - Malý rámeček, 400x500 mm (předpokládaná hmotnost 1 kg)</t>
  </si>
  <si>
    <t>1*96</t>
  </si>
  <si>
    <t>29</t>
  </si>
  <si>
    <t>RMAT0001</t>
  </si>
  <si>
    <t>ZV.01 - Malý rámeček, 400x500 mm</t>
  </si>
  <si>
    <t>-935298166</t>
  </si>
  <si>
    <t>Poznámka k položce:_x000d_
 Součástí dodávky jsou i kotvící a upevňovací prvky. Vyrobit dle skutečných _x000d_
rozměrů odměřených na stavbě! Není dílenská dokumentace, nutno _x000d_
zapracovat zhotovitelem._x000d_
Přesná specifikace viz PD._x000d_
Cena je odborným odhadem, nutno poptat u dodavatele.</t>
  </si>
  <si>
    <t>30</t>
  </si>
  <si>
    <t>767995102</t>
  </si>
  <si>
    <t>Montáž ostatních atypických zámečnických konstrukcí hmotnosti přes 1 do 3 kg</t>
  </si>
  <si>
    <t>2039883419</t>
  </si>
  <si>
    <t>https://podminky.urs.cz/item/CS_URS_2025_02/767995102</t>
  </si>
  <si>
    <t>ZV.02 - Velký rámeček, 650x500 mm (předpokládaná hmotnost 2 kg)</t>
  </si>
  <si>
    <t>2*32</t>
  </si>
  <si>
    <t>31</t>
  </si>
  <si>
    <t>RMAT0002</t>
  </si>
  <si>
    <t>ZV.02 - Velký rámeček, 650x500 mm</t>
  </si>
  <si>
    <t>-1133720345</t>
  </si>
  <si>
    <t>998767101</t>
  </si>
  <si>
    <t>Přesun hmot pro zámečnické konstrukce stanovený z hmotnosti přesunovaného materiálu vodorovná dopravní vzdálenost do 50 m základní v objektech výšky do 6 m</t>
  </si>
  <si>
    <t>-1387015374</t>
  </si>
  <si>
    <t>https://podminky.urs.cz/item/CS_URS_2025_02/998767101</t>
  </si>
  <si>
    <t>773</t>
  </si>
  <si>
    <t>Podlahy z litého teraca</t>
  </si>
  <si>
    <t>33</t>
  </si>
  <si>
    <t>773213100.R1</t>
  </si>
  <si>
    <t>Obklady konstrukcí přírodním litým teracem tloušťky do 20 mm</t>
  </si>
  <si>
    <t>1252915981</t>
  </si>
  <si>
    <t>"Skladba F.01 - Teraco omítka</t>
  </si>
  <si>
    <t>"Střecha - boky</t>
  </si>
  <si>
    <t>"0,200*(1,590*2+13,390*2)</t>
  </si>
  <si>
    <t>"Střecha - podhled</t>
  </si>
  <si>
    <t>"1,590*13,390-(1,950*0,748*2+1,680*2)</t>
  </si>
  <si>
    <t>"Boky kolumbárií</t>
  </si>
  <si>
    <t>"0,748*2,101*6</t>
  </si>
  <si>
    <t>"1,175*2,101*2</t>
  </si>
  <si>
    <t>"Sokl kolumbárií</t>
  </si>
  <si>
    <t>"(1,950*2+0,748*2)*0,261*2</t>
  </si>
  <si>
    <t>"5,848*0,261*2</t>
  </si>
  <si>
    <t>"Nadstavec kolumbárií</t>
  </si>
  <si>
    <t>"(1,950*2+0,748*2)*0,319*2</t>
  </si>
  <si>
    <t>"5,848*0,319*2</t>
  </si>
  <si>
    <t>"Čela kolumbárií (v. 60 mm)</t>
  </si>
  <si>
    <t>"(2,101*2+1,830*5+0,450*12)*0,06*4*2</t>
  </si>
  <si>
    <t>34</t>
  </si>
  <si>
    <t>773291113.R1</t>
  </si>
  <si>
    <t>Příprava podkladu před provedením teracových konstrukcí vysátí</t>
  </si>
  <si>
    <t>1551322610</t>
  </si>
  <si>
    <t>35</t>
  </si>
  <si>
    <t>773291123.R1</t>
  </si>
  <si>
    <t>Příprava podkladu před provedením teracových konstrukcí omytí</t>
  </si>
  <si>
    <t>-1913622306</t>
  </si>
  <si>
    <t>36</t>
  </si>
  <si>
    <t>773291173.R1</t>
  </si>
  <si>
    <t>Příprava podkladu před provedením teracových konstrukcí penetrační nátěr</t>
  </si>
  <si>
    <t>766517747</t>
  </si>
  <si>
    <t>37</t>
  </si>
  <si>
    <t>773993907.R1</t>
  </si>
  <si>
    <t>Údržba konstrukcí z litého teraca impregnace</t>
  </si>
  <si>
    <t>551929772</t>
  </si>
  <si>
    <t>38</t>
  </si>
  <si>
    <t>773999091</t>
  </si>
  <si>
    <t>Ostatní práce kamenické opracování teraca pemrlování</t>
  </si>
  <si>
    <t>-1280220296</t>
  </si>
  <si>
    <t>https://podminky.urs.cz/item/CS_URS_2025_02/773999091</t>
  </si>
  <si>
    <t>39</t>
  </si>
  <si>
    <t>998773101</t>
  </si>
  <si>
    <t>Přesun hmot pro podlahy teracové lité stanovený z hmotnosti přesunovaného materiálu vodorovná dopravní vzdálenost do 50 m základní v objektech výšky do 6 m</t>
  </si>
  <si>
    <t>-140135855</t>
  </si>
  <si>
    <t>https://podminky.urs.cz/item/CS_URS_2025_02/998773101</t>
  </si>
  <si>
    <t>783</t>
  </si>
  <si>
    <t>Dokončovací práce - nátěry</t>
  </si>
  <si>
    <t>40</t>
  </si>
  <si>
    <t>783901453</t>
  </si>
  <si>
    <t>Příprava podkladu betonových podlah před provedením nátěru vysátím</t>
  </si>
  <si>
    <t>2061160382</t>
  </si>
  <si>
    <t>https://podminky.urs.cz/item/CS_URS_2025_02/783901453</t>
  </si>
  <si>
    <t>41</t>
  </si>
  <si>
    <t>783947161.R1</t>
  </si>
  <si>
    <t>Krycí (uzavírací) nátěr betonových konstrukcí vícenásobný silikonový hydrofobizační vodou ředitelný</t>
  </si>
  <si>
    <t>1313640419</t>
  </si>
  <si>
    <t>Poznámka k položce:_x000d_
Předpokládaná spotřeba 0,3 - 1 l/m2 naředěného přípravku._x000d_
Přesný druh nátěru bude určen.</t>
  </si>
  <si>
    <t>784</t>
  </si>
  <si>
    <t>Dokončovací práce - malby a tapety</t>
  </si>
  <si>
    <t>42</t>
  </si>
  <si>
    <t>784371001</t>
  </si>
  <si>
    <t>Malby reliéfní v místnostech výšky do 3,80 m</t>
  </si>
  <si>
    <t>-2082969286</t>
  </si>
  <si>
    <t>https://podminky.urs.cz/item/CS_URS_2025_02/784371001</t>
  </si>
  <si>
    <t>Poznámka k položce:_x000d_
Přesný typ bude vybrán a upřesněn investorem._x000d_
Cena se může lišit.</t>
  </si>
  <si>
    <t>Identifikační značení</t>
  </si>
  <si>
    <t>0,8*0,8*2</t>
  </si>
  <si>
    <t>2025/033/b - Architektonicko stavební a konstrukční řešení 2/8</t>
  </si>
  <si>
    <t>2025/033/c - Architektonicko stavební a konstrukční řešení 3/8</t>
  </si>
  <si>
    <t>2025/033/d - Architektonicko stavební a konstrukční řešení 4/8</t>
  </si>
  <si>
    <t>2025/033/e - Architektonicko stavební a konstrukční řešení 5/8</t>
  </si>
  <si>
    <t>2025/033/f - Architektonicko stavební a konstrukční řešení 6/8</t>
  </si>
  <si>
    <t>2025/033/g - Architektonicko stavební a konstrukční řešení 7/8</t>
  </si>
  <si>
    <t>2025/033/h - Architektonicko stavební a konstrukční řešení 8/8</t>
  </si>
  <si>
    <t>Odstranění stávajícího zpevněného povrchu</t>
  </si>
  <si>
    <t>122,72</t>
  </si>
  <si>
    <t>Odkopávky 20 - 50 m3 strojně</t>
  </si>
  <si>
    <t>109,636</t>
  </si>
  <si>
    <t>Betonová dlažba - typ 2</t>
  </si>
  <si>
    <t>130,11</t>
  </si>
  <si>
    <t>Betonová dlažba - typ 1</t>
  </si>
  <si>
    <t>356,724</t>
  </si>
  <si>
    <t>Obrubník</t>
  </si>
  <si>
    <t>445,951</t>
  </si>
  <si>
    <t>2025/033/i - Zpevněné plochy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</si>
  <si>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</si>
  <si>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</si>
  <si>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</si>
  <si>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>113154524</t>
  </si>
  <si>
    <t>Frézování živičného podkladu nebo krytu s naložením hmot na dopravní prostředek plochy do 500 m2 pruhu šířky přes 0,5 m, tloušťky vrstvy 60 mm</t>
  </si>
  <si>
    <t>-798955852</t>
  </si>
  <si>
    <t>https://podminky.urs.cz/item/CS_URS_2025_02/113154524</t>
  </si>
  <si>
    <t>Poznámka k položce:_x000d_
Tl. krytu je odborným odhadem. Bude přesně určeno na stavbě. V případě potřeby bude položka adekvátně upravena.</t>
  </si>
  <si>
    <t>"Odstranění stávajícího zpevněného povrchu</t>
  </si>
  <si>
    <t>"122,720</t>
  </si>
  <si>
    <t>122251104</t>
  </si>
  <si>
    <t>Odkopávky a prokopávky nezapažené strojně v hornině třídy těžitelnosti I skupiny 3 přes 100 do 500 m3</t>
  </si>
  <si>
    <t>531245891</t>
  </si>
  <si>
    <t>https://podminky.urs.cz/item/CS_URS_2025_02/122251104</t>
  </si>
  <si>
    <t>"Pod nové zpevněné plochy, tl. 230 mm</t>
  </si>
  <si>
    <t>"(101,340+223,510+101,170)*0,23</t>
  </si>
  <si>
    <t>"Pod nové zpevněné plochy v místě stávajícího živičného krytu, tl. 170 mm (předpoklad, může být upraveno dle reality na stavbě)</t>
  </si>
  <si>
    <t>"122,720*0,17</t>
  </si>
  <si>
    <t>"Odečet patek pod prefabrikáty</t>
  </si>
  <si>
    <t>"-(0,630*1,830*2+1,350*2)*8*0,23</t>
  </si>
  <si>
    <t>-571349102</t>
  </si>
  <si>
    <t>-885245185</t>
  </si>
  <si>
    <t>VV0002*15</t>
  </si>
  <si>
    <t>-927785222</t>
  </si>
  <si>
    <t>VV0002*1,8</t>
  </si>
  <si>
    <t>-1796982910</t>
  </si>
  <si>
    <t>213141112</t>
  </si>
  <si>
    <t>Zřízení vrstvy z geotextilie filtrační, separační, odvodňovací, ochranné, výztužné nebo protierozní v rovině nebo ve sklonu do 1:5, šířky přes 3 do 6 m</t>
  </si>
  <si>
    <t>-575120929</t>
  </si>
  <si>
    <t>https://podminky.urs.cz/item/CS_URS_2025_02/213141112</t>
  </si>
  <si>
    <t>Rezerva na vytažení okolo základových konstrukcí - 20%</t>
  </si>
  <si>
    <t>VV0004*1,2</t>
  </si>
  <si>
    <t>VV0003*1,2</t>
  </si>
  <si>
    <t>69311081</t>
  </si>
  <si>
    <t>geotextilie netkaná separační, ochranná, filtrační, drenážní PES 300g/m2</t>
  </si>
  <si>
    <t>-1096073471</t>
  </si>
  <si>
    <t>584,201*1,1845 'Přepočtené koeficientem množství</t>
  </si>
  <si>
    <t>Komunikace pozemní</t>
  </si>
  <si>
    <t>564851111</t>
  </si>
  <si>
    <t>Podklad ze štěrkodrti ŠD s rozprostřením a zhutněním plochy přes 100 m2, po zhutnění tl. 150 mm</t>
  </si>
  <si>
    <t>-1097509764</t>
  </si>
  <si>
    <t>https://podminky.urs.cz/item/CS_URS_2025_02/564851111</t>
  </si>
  <si>
    <t>596811122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</si>
  <si>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přes 100 do 300 m2</t>
  </si>
  <si>
    <t>719881311</t>
  </si>
  <si>
    <t>https://podminky.urs.cz/item/CS_URS_2025_02/596811122</t>
  </si>
  <si>
    <t>"Betonová dlažba - typ 2</t>
  </si>
  <si>
    <t>"130,110</t>
  </si>
  <si>
    <t>59245016</t>
  </si>
  <si>
    <t>dlažba skladebná betonová 100x100mm tl 60mm přírodní</t>
  </si>
  <si>
    <t>-1472865066</t>
  </si>
  <si>
    <t>130,11*1,02 'Přepočtené koeficientem množství</t>
  </si>
  <si>
    <t>596811222</t>
  </si>
  <si>
    <t>Kladení dlažby z betonových nebo kameninových dlaždic komunikací pro pěší s vyplněním spár a se smetením přebytečného materiálu na vzdálenost do 3 m s ložem z kameniva těženého tl. do 30 mm velikosti dlaždic přes 0,09 m2 do 0,25 m2, pro plochy přes 100 do 300 m2</t>
  </si>
  <si>
    <t>1864702508</t>
  </si>
  <si>
    <t>https://podminky.urs.cz/item/CS_URS_2025_02/596811222</t>
  </si>
  <si>
    <t>"Betonová dlažba - typ 1</t>
  </si>
  <si>
    <t>"(98,500+98,420+154,910+44,940)</t>
  </si>
  <si>
    <t>"-(0,630*1,830*2+1,350*2)*8</t>
  </si>
  <si>
    <t>59246107</t>
  </si>
  <si>
    <t>dlažba chodníková betonová 500x500mm tl 50mm přírodní</t>
  </si>
  <si>
    <t>-891297910</t>
  </si>
  <si>
    <t>356,724*1,02 'Přepočtené koeficientem množství</t>
  </si>
  <si>
    <t>Ostatní konstrukce a práce, bourání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</si>
  <si>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</si>
  <si>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</si>
  <si>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2008530813</t>
  </si>
  <si>
    <t>https://podminky.urs.cz/item/CS_URS_2025_02/916231213</t>
  </si>
  <si>
    <t>"Obrubník</t>
  </si>
  <si>
    <t>"(65,028+15,213+3,189+3,141+15,381+6,193+6,193+15,381+3,141+3,141+15,313+2,759+31,646+31,694+4,103+14,913+48,379+10,063+9,967+14,913+14,913+48,950+...</t>
  </si>
  <si>
    <t>59217037</t>
  </si>
  <si>
    <t>obrubník parkový betonový 500x50x200mm přírodní</t>
  </si>
  <si>
    <t>170017499</t>
  </si>
  <si>
    <t>445,951*1,02 'Přepočtené koeficientem množství</t>
  </si>
  <si>
    <t>997</t>
  </si>
  <si>
    <t>Doprava suti a vybouraných hmot</t>
  </si>
  <si>
    <t>997013111</t>
  </si>
  <si>
    <t>Vnitrostaveništní doprava suti a vybouraných hmot vodorovně do 50 m s naložením základní pro budovy a haly výšky do 6 m</t>
  </si>
  <si>
    <t>-1034675580</t>
  </si>
  <si>
    <t>https://podminky.urs.cz/item/CS_URS_2025_02/997013111</t>
  </si>
  <si>
    <t>997013501</t>
  </si>
  <si>
    <t>Odvoz suti a vybouraných hmot na skládku nebo meziskládku se složením, na vzdálenost do 1 km</t>
  </si>
  <si>
    <t>-940831778</t>
  </si>
  <si>
    <t>https://podminky.urs.cz/item/CS_URS_2025_02/997013501</t>
  </si>
  <si>
    <t>997013509</t>
  </si>
  <si>
    <t>Odvoz suti a vybouraných hmot na skládku nebo meziskládku se složením, na vzdálenost Příplatek k ceně za každý další započatý 1 km přes 1 km</t>
  </si>
  <si>
    <t>-1859901296</t>
  </si>
  <si>
    <t>https://podminky.urs.cz/item/CS_URS_2025_02/997013509</t>
  </si>
  <si>
    <t>16,935*24</t>
  </si>
  <si>
    <t>997013645</t>
  </si>
  <si>
    <t>Poplatek za uložení stavebního odpadu na skládce (skládkovné) asfaltového bez obsahu dehtu zatříděného do Katalogu odpadů pod kódem 17 03 02</t>
  </si>
  <si>
    <t>166688452</t>
  </si>
  <si>
    <t>https://podminky.urs.cz/item/CS_URS_2025_02/997013645</t>
  </si>
  <si>
    <t>-2124039352</t>
  </si>
  <si>
    <t>2025/033/j - VRN</t>
  </si>
  <si>
    <t>VRN - Vedlejší rozpočtové náklady</t>
  </si>
  <si>
    <t xml:space="preserve">    VRN1 - Vedlejší rozpočtové náklady</t>
  </si>
  <si>
    <t xml:space="preserve">    VRN3 - Zařízení staveniště</t>
  </si>
  <si>
    <t xml:space="preserve">    VRN6 - Územní vlivy</t>
  </si>
  <si>
    <t>Vedlejší rozpočtové náklady</t>
  </si>
  <si>
    <t>VRN1</t>
  </si>
  <si>
    <t>011114000</t>
  </si>
  <si>
    <t>Inženýrsko-geologický průzkum</t>
  </si>
  <si>
    <t>1024</t>
  </si>
  <si>
    <t>-474062879</t>
  </si>
  <si>
    <t>https://podminky.urs.cz/item/CS_URS_2025_02/011114000</t>
  </si>
  <si>
    <t>011134000</t>
  </si>
  <si>
    <t>Hydrogeologický průzkum</t>
  </si>
  <si>
    <t>-1074837228</t>
  </si>
  <si>
    <t>https://podminky.urs.cz/item/CS_URS_2025_02/011134000</t>
  </si>
  <si>
    <t>012164000</t>
  </si>
  <si>
    <t>Vytyčení a zaměření inženýrských sítí</t>
  </si>
  <si>
    <t>-1803437628</t>
  </si>
  <si>
    <t>https://podminky.urs.cz/item/CS_URS_2025_02/012164000</t>
  </si>
  <si>
    <t>012344000</t>
  </si>
  <si>
    <t>Vytyčovací práce</t>
  </si>
  <si>
    <t>1126827301</t>
  </si>
  <si>
    <t>https://podminky.urs.cz/item/CS_URS_2025_02/012344000</t>
  </si>
  <si>
    <t>012444000</t>
  </si>
  <si>
    <t>Geodetické měření skutečného provedení stavby</t>
  </si>
  <si>
    <t>1280388059</t>
  </si>
  <si>
    <t>https://podminky.urs.cz/item/CS_URS_2025_02/012444000</t>
  </si>
  <si>
    <t>013254000</t>
  </si>
  <si>
    <t>Dokumentace skutečného provedení stavby</t>
  </si>
  <si>
    <t>1192010496</t>
  </si>
  <si>
    <t>https://podminky.urs.cz/item/CS_URS_2025_02/013254000</t>
  </si>
  <si>
    <t>VRN3</t>
  </si>
  <si>
    <t>Zařízení staveniště</t>
  </si>
  <si>
    <t>032103000</t>
  </si>
  <si>
    <t>Náklady na stavební buňky, úpravu stávajících objektů</t>
  </si>
  <si>
    <t>2063270777</t>
  </si>
  <si>
    <t>https://podminky.urs.cz/item/CS_URS_2025_02/032103000</t>
  </si>
  <si>
    <t>032903000</t>
  </si>
  <si>
    <t>Náklady na provoz a údržbu vybavení staveniště</t>
  </si>
  <si>
    <t>1122978234</t>
  </si>
  <si>
    <t>https://podminky.urs.cz/item/CS_URS_2025_02/032903000</t>
  </si>
  <si>
    <t>033002000</t>
  </si>
  <si>
    <t>Připojení a spotřeba energií pro zařízení staveniště</t>
  </si>
  <si>
    <t>-1663316654</t>
  </si>
  <si>
    <t>https://podminky.urs.cz/item/CS_URS_2025_02/033002000</t>
  </si>
  <si>
    <t>034103000</t>
  </si>
  <si>
    <t>Oplocení staveniště</t>
  </si>
  <si>
    <t>https://podminky.urs.cz/item/CS_URS_2025_02/034103000</t>
  </si>
  <si>
    <t>039103000</t>
  </si>
  <si>
    <t>Rozebrání, bourání a odvoz zařízení staveniště</t>
  </si>
  <si>
    <t>2131035744</t>
  </si>
  <si>
    <t>https://podminky.urs.cz/item/CS_URS_2025_02/039103000</t>
  </si>
  <si>
    <t>VRN6</t>
  </si>
  <si>
    <t>Územní vlivy</t>
  </si>
  <si>
    <t>061002000</t>
  </si>
  <si>
    <t>Vliv klimatických podmínek</t>
  </si>
  <si>
    <t>https://podminky.urs.cz/item/CS_URS_2025_02/061002000</t>
  </si>
  <si>
    <t>SEZNAM FIGUR</t>
  </si>
  <si>
    <t>Výměra</t>
  </si>
  <si>
    <t>Základy</t>
  </si>
  <si>
    <t>12,250*0,900*0,820</t>
  </si>
  <si>
    <t>(13,450*2+0,900*2)*0,600*0,370</t>
  </si>
  <si>
    <t>((13,968*2+2,100*2)*0,259*0,370)/2</t>
  </si>
  <si>
    <t>Použití figury:</t>
  </si>
  <si>
    <t>Odkopávky a prokopávky nezapažené v hornině třídy těžitelnosti I skupiny 3 objem do 20 m3 strojně</t>
  </si>
  <si>
    <t>Vodorovné přemístění přes 9 000 do 10000 m výkopku/sypaniny z horniny třídy těžitelnosti I skupiny 1 až 3</t>
  </si>
  <si>
    <t>Příplatek k vodorovnému přemístění výkopku/sypaniny z horniny třídy těžitelnosti I skupiny 1 až 3 ZKD 1000 m přes 10000 m</t>
  </si>
  <si>
    <t>Poplatek za uložení na skládce (skládkovné) zeminy a kamení kód odpadu 17 05 04</t>
  </si>
  <si>
    <t>Uložení sypaniny na skládky nebo meziskládky</t>
  </si>
  <si>
    <t>Základy - skladba ZP.01, tl. 370 mm</t>
  </si>
  <si>
    <t>1,321*0,630*0,37*3</t>
  </si>
  <si>
    <t>(12,029*2+0,900*2)*0,310</t>
  </si>
  <si>
    <t>Vodorovné přemístění přes 50 do 500 m výkopku/sypaniny z horniny třídy těžitelnosti I skupiny 1 až 3</t>
  </si>
  <si>
    <t>Nakládání výkopku z hornin třídy těžitelnosti I skupiny 1 až 3 do 100 m3</t>
  </si>
  <si>
    <t>Zásyp jam, šachet rýh nebo kolem objektů sypaninou se zhutněním</t>
  </si>
  <si>
    <t>Podkladní beton, tl. 50 mm</t>
  </si>
  <si>
    <t>0,900*12,250*0,05</t>
  </si>
  <si>
    <t>Základové desky z betonu tř. C 25/30</t>
  </si>
  <si>
    <t>Základová deska, tl. 400 mm</t>
  </si>
  <si>
    <t>12,250*0,900*0,4</t>
  </si>
  <si>
    <t>Základové desky ze ŽB se zvýšenými nároky na prostředí tř. C 25/30</t>
  </si>
  <si>
    <t>Základové patky, v. 750 mm</t>
  </si>
  <si>
    <t>1,830*0,630*0,75*2</t>
  </si>
  <si>
    <t>1,350*0,75*2</t>
  </si>
  <si>
    <t>Základové patky ze ŽB se zvýšenými nároky na prostředí tř. C 25/30</t>
  </si>
  <si>
    <t>Základové patky</t>
  </si>
  <si>
    <t>(1,830*2+0,630*2)*0,75*2</t>
  </si>
  <si>
    <t>5,398*0,75*2</t>
  </si>
  <si>
    <t>Zřízení bednění základových patek</t>
  </si>
  <si>
    <t>Odstranění bednění základových patek</t>
  </si>
  <si>
    <t>VV0007</t>
  </si>
  <si>
    <t>Stropní konstrukce - beton C 25/30 XC2</t>
  </si>
  <si>
    <t>Střecha - deska, tl. 150 mm</t>
  </si>
  <si>
    <t>1,590*13,390*0,15</t>
  </si>
  <si>
    <t>VV0008</t>
  </si>
  <si>
    <t>Stropní konstrukce - bednění</t>
  </si>
  <si>
    <t>1,590*13,390</t>
  </si>
  <si>
    <t>(1,590*2+13,390*2)*0,3</t>
  </si>
  <si>
    <t>VV0009</t>
  </si>
  <si>
    <t>Stropní konstrukce - podpěrná kce</t>
  </si>
  <si>
    <t>Provedení povlakové krytiny střech do 10° podkladní vrstvy pásy na sucho samolepící</t>
  </si>
  <si>
    <t>Montáž bednění střech rovných a šikmých sklonu do 60° z desek dřevotřískových na sraz</t>
  </si>
  <si>
    <t>Krytina střechy rovné drážkováním ze svitků z Pz plechu s povrchovou úpravou do rš 670 mm sklonu do 30°</t>
  </si>
  <si>
    <t>Příplatek k cenám krytiny z Pz plechu s povrchovou úpravou za těsnění drážek sklonu do 10°</t>
  </si>
  <si>
    <t>Menší prostor, hl. 315 mm, š. 350 mm, v. 450 mm (96 ks)</t>
  </si>
  <si>
    <t>(0,35*0,45+0,315*0,45*2+0,35*0,315*2)*96</t>
  </si>
  <si>
    <t>Větší prostor, hl. 315 mm, š. 600 mm, v. 450 mm (32 ks)</t>
  </si>
  <si>
    <t>(0,6*0,45+0,315*0,45*2+0,6*0,315*2)*32</t>
  </si>
  <si>
    <t>Vysátí betonových podlah před provedením nátěru</t>
  </si>
  <si>
    <t>Krycí vícenásobný silikonový hydrofobizačn vodou ředitelný nátěr betonových konstrukcí</t>
  </si>
  <si>
    <t>Střecha - boky</t>
  </si>
  <si>
    <t>0,200*(1,590*2+13,390*2)</t>
  </si>
  <si>
    <t>Střecha - podhled</t>
  </si>
  <si>
    <t>1,590*13,390-(1,950*0,748*2+1,680*2)</t>
  </si>
  <si>
    <t>Boky kolumbárií</t>
  </si>
  <si>
    <t>0,748*2,101*6</t>
  </si>
  <si>
    <t>1,175*2,101*2</t>
  </si>
  <si>
    <t>Sokl kolumbárií</t>
  </si>
  <si>
    <t>(1,950*2+0,748*2)*0,261*2</t>
  </si>
  <si>
    <t>5,848*0,261*2</t>
  </si>
  <si>
    <t>Nadstavec kolumbárií</t>
  </si>
  <si>
    <t>(1,950*2+0,748*2)*0,319*2</t>
  </si>
  <si>
    <t>5,848*0,319*2</t>
  </si>
  <si>
    <t>Čela kolumbárií (v. 60 mm)</t>
  </si>
  <si>
    <t>(2,101*2+1,830*5+0,450*12)*0,06*4*2</t>
  </si>
  <si>
    <t>Vysátí konstrukcí před provedením litého teraca</t>
  </si>
  <si>
    <t>Omytí konstrukcí před provedením litého teraca</t>
  </si>
  <si>
    <t>Penetrační nátěr konstrukcí před provedením litého teraca</t>
  </si>
  <si>
    <t>Impregnace konstrukcí z litého teraca</t>
  </si>
  <si>
    <t>Kamenické opracování pemrlováním povrchu z litého teraca</t>
  </si>
  <si>
    <t>122,720</t>
  </si>
  <si>
    <t>Frézování živičného krytu tl 60 mm pruh š přes 0,5 m pl do 500 m2</t>
  </si>
  <si>
    <t>Pod nové zpevněné plochy, tl. 230 mm</t>
  </si>
  <si>
    <t>(101,340+223,510+101,170)*0,23</t>
  </si>
  <si>
    <t>Pod nové zpevněné plochy v místě stávajícího živičného krytu, tl. 170 mm (předpoklad, může být upraveno dle reality na stavbě)</t>
  </si>
  <si>
    <t>122,720*0,17</t>
  </si>
  <si>
    <t>Odečet patek pod prefabrikáty</t>
  </si>
  <si>
    <t>-(0,630*1,830*2+1,350*2)*8*0,23</t>
  </si>
  <si>
    <t>Odkopávky a prokopávky nezapažené v hornině třídy těžitelnosti I skupiny 3 objem do 500 m3 strojně</t>
  </si>
  <si>
    <t>130,110</t>
  </si>
  <si>
    <t>Zřízení vrstvy z geotextilie v rovině nebo ve sklonu do 1:5 š přes 3 do 6 m</t>
  </si>
  <si>
    <t>Podklad ze štěrkodrtě ŠD plochy přes 100 m2 tl 150 mm</t>
  </si>
  <si>
    <t>Kladení betonové dlažby komunikací pro pěší do lože z kameniva velikosti do 0,09 m2 pl přes 100 do 300 m2</t>
  </si>
  <si>
    <t>(98,500+98,420+154,910+44,940)</t>
  </si>
  <si>
    <t>-(0,630*1,830*2+1,350*2)*8</t>
  </si>
  <si>
    <t>Kladení betonové dlažby komunikací pro pěší do lože z kameniva velikosti přes 0,09 do 0,25 m2 pl přes 100 do 300 m2</t>
  </si>
  <si>
    <t>(65,028+15,213+3,189+3,141+15,381+6,193+6,193+15,381+3,141+3,141+15,313+2,759+31,646+31,694+4,103+14,913+48,379+10,063+9,967+14,913+14,913+48,950+15,768+3,901+3,902+15,631+3,903+3,903+15,329)</t>
  </si>
  <si>
    <t>Osazení chodníkového obrubníku betonového stojatého s boční opěrou do lože z betonu prostého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</si>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</sst>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u/>
      <sz val="8"/>
      <color theme="10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9"/>
      <color theme="10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32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8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3" xfId="0" applyNumberFormat="1" applyFont="1" applyBorder="1" applyAlignment="1"/>
    <xf numFmtId="166" fontId="33" fillId="0" borderId="14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38" fillId="0" borderId="0" xfId="1" applyFont="1" applyAlignment="1">
      <alignment vertical="center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9" fillId="0" borderId="0" xfId="0" applyFont="1" applyAlignment="1">
      <alignment vertical="center" wrapText="1"/>
    </xf>
    <xf numFmtId="0" fontId="40" fillId="0" borderId="23" xfId="0" applyFont="1" applyBorder="1" applyAlignment="1" applyProtection="1">
      <alignment horizontal="center" vertical="center"/>
      <protection locked="0"/>
    </xf>
    <xf numFmtId="49" fontId="40" fillId="0" borderId="23" xfId="0" applyNumberFormat="1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center" vertical="center" wrapText="1"/>
      <protection locked="0"/>
    </xf>
    <xf numFmtId="167" fontId="40" fillId="0" borderId="23" xfId="0" applyNumberFormat="1" applyFont="1" applyBorder="1" applyAlignment="1" applyProtection="1">
      <alignment vertical="center"/>
      <protection locked="0"/>
    </xf>
    <xf numFmtId="4" fontId="40" fillId="3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  <protection locked="0"/>
    </xf>
    <xf numFmtId="0" fontId="41" fillId="0" borderId="4" xfId="0" applyFont="1" applyBorder="1" applyAlignment="1">
      <alignment vertical="center"/>
    </xf>
    <xf numFmtId="0" fontId="40" fillId="3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2" fillId="0" borderId="17" xfId="1" applyFont="1" applyBorder="1" applyAlignment="1">
      <alignment vertical="center" wrapText="1"/>
    </xf>
    <xf numFmtId="0" fontId="43" fillId="0" borderId="23" xfId="0" applyFont="1" applyBorder="1" applyAlignment="1">
      <alignment horizontal="left" vertical="center" wrapText="1"/>
    </xf>
    <xf numFmtId="167" fontId="43" fillId="0" borderId="19" xfId="0" applyNumberFormat="1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43" fillId="0" borderId="17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9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6" fillId="0" borderId="29" xfId="0" applyFont="1" applyBorder="1" applyAlignment="1">
      <alignment horizontal="left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vertical="top"/>
    </xf>
    <xf numFmtId="0" fontId="54" fillId="0" borderId="1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left" vertical="center"/>
    </xf>
    <xf numFmtId="0" fontId="5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styles" Target="styles.xml" /><Relationship Id="rId15" Type="http://schemas.openxmlformats.org/officeDocument/2006/relationships/theme" Target="theme/theme1.xml" /><Relationship Id="rId16" Type="http://schemas.openxmlformats.org/officeDocument/2006/relationships/calcChain" Target="calcChain.xml" /><Relationship Id="rId1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54524" TargetMode="External" /><Relationship Id="rId2" Type="http://schemas.openxmlformats.org/officeDocument/2006/relationships/hyperlink" Target="https://vymery.bimplatforma.cz/version/243633_m1E1tuQXktCEj2K9ufnvz23xG04O-IHhty8dMWMH2DsaL1mbm5Ss60cXonuu913FqSmyFF3sSsX54Z52G708Nw" TargetMode="External" /><Relationship Id="rId3" Type="http://schemas.openxmlformats.org/officeDocument/2006/relationships/hyperlink" Target="https://podminky.urs.cz/item/CS_URS_2025_02/122251104" TargetMode="External" /><Relationship Id="rId4" Type="http://schemas.openxmlformats.org/officeDocument/2006/relationships/hyperlink" Target="https://vymery.bimplatforma.cz/version/243633_-Vu1xvRZ1yMQ55sV-0IaeVYiB2EvYvtXWw8idmpubefLmoWmhqt-7I-Ua6B_AlNnqDMR6rGnfyWhrs4B68sptw" TargetMode="External" /><Relationship Id="rId5" Type="http://schemas.openxmlformats.org/officeDocument/2006/relationships/hyperlink" Target="https://podminky.urs.cz/item/CS_URS_2025_02/162751117" TargetMode="External" /><Relationship Id="rId6" Type="http://schemas.openxmlformats.org/officeDocument/2006/relationships/hyperlink" Target="https://vymery.bimplatforma.cz/version/243633_-Vu1xvRZ1yMQ55sV-0IaeVYiB2EvYvtXWw8idmpubefLmoWmhqt-7I-Ua6B_AlNnqDMR6rGnfyWhrs4B68sptw" TargetMode="External" /><Relationship Id="rId7" Type="http://schemas.openxmlformats.org/officeDocument/2006/relationships/hyperlink" Target="https://podminky.urs.cz/item/CS_URS_2025_02/162751119" TargetMode="External" /><Relationship Id="rId8" Type="http://schemas.openxmlformats.org/officeDocument/2006/relationships/hyperlink" Target="https://podminky.urs.cz/item/CS_URS_2025_02/171201221" TargetMode="External" /><Relationship Id="rId9" Type="http://schemas.openxmlformats.org/officeDocument/2006/relationships/hyperlink" Target="https://podminky.urs.cz/item/CS_URS_2025_02/171251201" TargetMode="External" /><Relationship Id="rId10" Type="http://schemas.openxmlformats.org/officeDocument/2006/relationships/hyperlink" Target="https://vymery.bimplatforma.cz/version/243633_-Vu1xvRZ1yMQ55sV-0IaeVYiB2EvYvtXWw8idmpubefLmoWmhqt-7I-Ua6B_AlNnqDMR6rGnfyWhrs4B68sptw" TargetMode="External" /><Relationship Id="rId11" Type="http://schemas.openxmlformats.org/officeDocument/2006/relationships/hyperlink" Target="https://podminky.urs.cz/item/CS_URS_2025_02/213141112" TargetMode="External" /><Relationship Id="rId12" Type="http://schemas.openxmlformats.org/officeDocument/2006/relationships/hyperlink" Target="https://podminky.urs.cz/item/CS_URS_2025_02/564851111" TargetMode="External" /><Relationship Id="rId13" Type="http://schemas.openxmlformats.org/officeDocument/2006/relationships/hyperlink" Target="https://vymery.bimplatforma.cz/version/243633_nfiAg4HZiAnIcC9D43v0V15fLIECy4G4mWXzZhioydu3wd5GjMsrDvOaztfZAmgu0vGV2fa_JAawS7_FFj5ZcQ" TargetMode="External" /><Relationship Id="rId14" Type="http://schemas.openxmlformats.org/officeDocument/2006/relationships/hyperlink" Target="https://vymery.bimplatforma.cz/version/243633_dEKNtcukuCoEznZi3D71dodDqw7ncRvFZ1ezlNDUsEKNOOpgh-dUQ_WQuWbLQNrrOoDgS6AtXFBW3cdIGt_tsA" TargetMode="External" /><Relationship Id="rId15" Type="http://schemas.openxmlformats.org/officeDocument/2006/relationships/hyperlink" Target="https://podminky.urs.cz/item/CS_URS_2025_02/596811122" TargetMode="External" /><Relationship Id="rId16" Type="http://schemas.openxmlformats.org/officeDocument/2006/relationships/hyperlink" Target="https://vymery.bimplatforma.cz/version/243633_dEKNtcukuCoEznZi3D71dodDqw7ncRvFZ1ezlNDUsEKNOOpgh-dUQ_WQuWbLQNrrOoDgS6AtXFBW3cdIGt_tsA" TargetMode="External" /><Relationship Id="rId17" Type="http://schemas.openxmlformats.org/officeDocument/2006/relationships/hyperlink" Target="https://podminky.urs.cz/item/CS_URS_2025_02/596811222" TargetMode="External" /><Relationship Id="rId18" Type="http://schemas.openxmlformats.org/officeDocument/2006/relationships/hyperlink" Target="https://vymery.bimplatforma.cz/version/243633_nfiAg4HZiAnIcC9D43v0V15fLIECy4G4mWXzZhioydu3wd5GjMsrDvOaztfZAmgu0vGV2fa_JAawS7_FFj5ZcQ" TargetMode="External" /><Relationship Id="rId19" Type="http://schemas.openxmlformats.org/officeDocument/2006/relationships/hyperlink" Target="https://podminky.urs.cz/item/CS_URS_2025_02/916231213" TargetMode="External" /><Relationship Id="rId20" Type="http://schemas.openxmlformats.org/officeDocument/2006/relationships/hyperlink" Target="https://vymery.bimplatforma.cz/version/243633_t4G8QJlJtbx22oiCLAcKtN8e3D-kBth5uXLULo-XEHyX76H2bteT0cMeDCmEoMwgifCgGAf5V7OG7DG_SI2p_w" TargetMode="External" /><Relationship Id="rId21" Type="http://schemas.openxmlformats.org/officeDocument/2006/relationships/hyperlink" Target="https://podminky.urs.cz/item/CS_URS_2025_02/997013111" TargetMode="External" /><Relationship Id="rId22" Type="http://schemas.openxmlformats.org/officeDocument/2006/relationships/hyperlink" Target="https://podminky.urs.cz/item/CS_URS_2025_02/997013501" TargetMode="External" /><Relationship Id="rId23" Type="http://schemas.openxmlformats.org/officeDocument/2006/relationships/hyperlink" Target="https://podminky.urs.cz/item/CS_URS_2025_02/997013509" TargetMode="External" /><Relationship Id="rId24" Type="http://schemas.openxmlformats.org/officeDocument/2006/relationships/hyperlink" Target="https://podminky.urs.cz/item/CS_URS_2025_02/997013645" TargetMode="External" /><Relationship Id="rId25" Type="http://schemas.openxmlformats.org/officeDocument/2006/relationships/hyperlink" Target="https://podminky.urs.cz/item/CS_URS_2025_02/998011001" TargetMode="External" /><Relationship Id="rId26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1114000" TargetMode="External" /><Relationship Id="rId2" Type="http://schemas.openxmlformats.org/officeDocument/2006/relationships/hyperlink" Target="https://podminky.urs.cz/item/CS_URS_2025_02/011134000" TargetMode="External" /><Relationship Id="rId3" Type="http://schemas.openxmlformats.org/officeDocument/2006/relationships/hyperlink" Target="https://podminky.urs.cz/item/CS_URS_2025_02/012164000" TargetMode="External" /><Relationship Id="rId4" Type="http://schemas.openxmlformats.org/officeDocument/2006/relationships/hyperlink" Target="https://podminky.urs.cz/item/CS_URS_2025_02/012344000" TargetMode="External" /><Relationship Id="rId5" Type="http://schemas.openxmlformats.org/officeDocument/2006/relationships/hyperlink" Target="https://podminky.urs.cz/item/CS_URS_2025_02/012444000" TargetMode="External" /><Relationship Id="rId6" Type="http://schemas.openxmlformats.org/officeDocument/2006/relationships/hyperlink" Target="https://podminky.urs.cz/item/CS_URS_2025_02/013254000" TargetMode="External" /><Relationship Id="rId7" Type="http://schemas.openxmlformats.org/officeDocument/2006/relationships/hyperlink" Target="https://podminky.urs.cz/item/CS_URS_2025_02/032103000" TargetMode="External" /><Relationship Id="rId8" Type="http://schemas.openxmlformats.org/officeDocument/2006/relationships/hyperlink" Target="https://podminky.urs.cz/item/CS_URS_2025_02/032903000" TargetMode="External" /><Relationship Id="rId9" Type="http://schemas.openxmlformats.org/officeDocument/2006/relationships/hyperlink" Target="https://podminky.urs.cz/item/CS_URS_2025_02/033002000" TargetMode="External" /><Relationship Id="rId10" Type="http://schemas.openxmlformats.org/officeDocument/2006/relationships/hyperlink" Target="https://podminky.urs.cz/item/CS_URS_2025_02/034103000" TargetMode="External" /><Relationship Id="rId11" Type="http://schemas.openxmlformats.org/officeDocument/2006/relationships/hyperlink" Target="https://podminky.urs.cz/item/CS_URS_2025_02/039103000" TargetMode="External" /><Relationship Id="rId12" Type="http://schemas.openxmlformats.org/officeDocument/2006/relationships/hyperlink" Target="https://podminky.urs.cz/item/CS_URS_2025_02/061002000" TargetMode="External" /><Relationship Id="rId13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vymery.bimplatforma.cz/version/243633_3SyUzG4_K6MZEKcEBGMSeyANPU6W91PaRizvp0dOfKZWLa7RYHfUnn2wsJw-7WuavFCVf71TNvMhKeVQN94z0A" TargetMode="External" /><Relationship Id="rId2" Type="http://schemas.openxmlformats.org/officeDocument/2006/relationships/hyperlink" Target="https://vymery.bimplatforma.cz/version/243633_2_vNHQ5Jz46IrrPyrFXdbY3Y88945G2meVkuJ1bgJyIDfzy9CuPZ9EVfW9DJm6iwIpM57O4HCGFXL5WMc9Y5Vg" TargetMode="External" /><Relationship Id="rId3" Type="http://schemas.openxmlformats.org/officeDocument/2006/relationships/hyperlink" Target="https://vymery.bimplatforma.cz/version/243633_2IFjJlm37jcofqbO8UZ19tMIIeMh4HJkYj8YHCMmZhOn2jgrnbrhgI0DzkQCLHj_w2lwE3VXQk2mM5usUzXRkA" TargetMode="External" /><Relationship Id="rId4" Type="http://schemas.openxmlformats.org/officeDocument/2006/relationships/hyperlink" Target="https://vymery.bimplatforma.cz/version/243633_yfGhB_HajmQojNhc8nNoF3Itiqo_gu6uCkSnsLZ9CjkVDM5WtqLQK29XaWdcSMSOS_Jfu1USN-7C6eoUNQ3aGA" TargetMode="External" /><Relationship Id="rId5" Type="http://schemas.openxmlformats.org/officeDocument/2006/relationships/hyperlink" Target="https://vymery.bimplatforma.cz/version/243633_zhcgZOatYR1usgvr8nEjS46F7xCLOgPV_QXUaaC2iE5guR-BvG_1OxybZZMCJ0LnMq5xH79Mz5EQGK56FRW5Ww" TargetMode="External" /><Relationship Id="rId6" Type="http://schemas.openxmlformats.org/officeDocument/2006/relationships/hyperlink" Target="https://vymery.bimplatforma.cz/version/243633_bIjYKV8OOsRJXSTwZ-5gIQ_n4ik_Inm6iGjli1lxoGbT9Gup4AsIn8SiaNTwBmxhDU6vx-kpi6ZNagL0ocRfTg" TargetMode="External" /><Relationship Id="rId7" Type="http://schemas.openxmlformats.org/officeDocument/2006/relationships/hyperlink" Target="https://vymery.bimplatforma.cz/version/243633_4aqY87XQN6Rdn8vk7GHU7mLsV4nIwnw0wbnsRM82iNUKlzc4r7EIIpKdHjUeTKqoG1EsSMxRp1DYnkVv9s2PPA" TargetMode="External" /><Relationship Id="rId8" Type="http://schemas.openxmlformats.org/officeDocument/2006/relationships/hyperlink" Target="https://vymery.bimplatforma.cz/version/243633_7lw8dAUYk3MFCcGYsp8Blzp1cZVyrkYN1v6QrVtzP6wTLm60OW8Xaxtzsy2ysp0f9ra1ZDX7yXnys7fihvAK8g" TargetMode="External" /><Relationship Id="rId9" Type="http://schemas.openxmlformats.org/officeDocument/2006/relationships/hyperlink" Target="https://vymery.bimplatforma.cz/version/243633_GY_q8xPaHtMerxWyKF_D0eWsfJ4op6n_eJPYtPQU0tw8yRzKboFyubT_BXV2OBHXpP9MwW3FYsSVF34NMEcWfw" TargetMode="External" /><Relationship Id="rId10" Type="http://schemas.openxmlformats.org/officeDocument/2006/relationships/hyperlink" Target="https://vymery.bimplatforma.cz/version/243633_hcJ8lDytA4aYvOG_v8XcQ5rxiQpyZ-KoebdH4to0WoannGJcvsYSHTHN4ELSPV5p250rkds-FNR_9EudkPfofA" TargetMode="External" /><Relationship Id="rId11" Type="http://schemas.openxmlformats.org/officeDocument/2006/relationships/hyperlink" Target="https://vymery.bimplatforma.cz/version/243633_bnEZNJcy2G2Wj-9kRqM6rDaCSyz3UuU17BDGB613nNbAQJSsdjVeKgwUoarir5FoDJKRa6oJ4b9xGBvAdi7eHQ" TargetMode="External" /><Relationship Id="rId12" Type="http://schemas.openxmlformats.org/officeDocument/2006/relationships/hyperlink" Target="https://vymery.bimplatforma.cz/version/243633_3SyUzG4_K6MZEKcEBGMSeyANPU6W91PaRizvp0dOfKZWLa7RYHfUnn2wsJw-7WuavFCVf71TNvMhKeVQN94z0A" TargetMode="External" /><Relationship Id="rId13" Type="http://schemas.openxmlformats.org/officeDocument/2006/relationships/hyperlink" Target="https://vymery.bimplatforma.cz/version/243633_2_vNHQ5Jz46IrrPyrFXdbY3Y88945G2meVkuJ1bgJyIDfzy9CuPZ9EVfW9DJm6iwIpM57O4HCGFXL5WMc9Y5Vg" TargetMode="External" /><Relationship Id="rId14" Type="http://schemas.openxmlformats.org/officeDocument/2006/relationships/hyperlink" Target="https://vymery.bimplatforma.cz/version/243633_2IFjJlm37jcofqbO8UZ19tMIIeMh4HJkYj8YHCMmZhOn2jgrnbrhgI0DzkQCLHj_w2lwE3VXQk2mM5usUzXRkA" TargetMode="External" /><Relationship Id="rId15" Type="http://schemas.openxmlformats.org/officeDocument/2006/relationships/hyperlink" Target="https://vymery.bimplatforma.cz/version/243633_yfGhB_HajmQojNhc8nNoF3Itiqo_gu6uCkSnsLZ9CjkVDM5WtqLQK29XaWdcSMSOS_Jfu1USN-7C6eoUNQ3aGA" TargetMode="External" /><Relationship Id="rId16" Type="http://schemas.openxmlformats.org/officeDocument/2006/relationships/hyperlink" Target="https://vymery.bimplatforma.cz/version/243633_zhcgZOatYR1usgvr8nEjS46F7xCLOgPV_QXUaaC2iE5guR-BvG_1OxybZZMCJ0LnMq5xH79Mz5EQGK56FRW5Ww" TargetMode="External" /><Relationship Id="rId17" Type="http://schemas.openxmlformats.org/officeDocument/2006/relationships/hyperlink" Target="https://vymery.bimplatforma.cz/version/243633_bIjYKV8OOsRJXSTwZ-5gIQ_n4ik_Inm6iGjli1lxoGbT9Gup4AsIn8SiaNTwBmxhDU6vx-kpi6ZNagL0ocRfTg" TargetMode="External" /><Relationship Id="rId18" Type="http://schemas.openxmlformats.org/officeDocument/2006/relationships/hyperlink" Target="https://vymery.bimplatforma.cz/version/243633_4aqY87XQN6Rdn8vk7GHU7mLsV4nIwnw0wbnsRM82iNUKlzc4r7EIIpKdHjUeTKqoG1EsSMxRp1DYnkVv9s2PPA" TargetMode="External" /><Relationship Id="rId19" Type="http://schemas.openxmlformats.org/officeDocument/2006/relationships/hyperlink" Target="https://vymery.bimplatforma.cz/version/243633_7lw8dAUYk3MFCcGYsp8Blzp1cZVyrkYN1v6QrVtzP6wTLm60OW8Xaxtzsy2ysp0f9ra1ZDX7yXnys7fihvAK8g" TargetMode="External" /><Relationship Id="rId20" Type="http://schemas.openxmlformats.org/officeDocument/2006/relationships/hyperlink" Target="https://vymery.bimplatforma.cz/version/243633_GY_q8xPaHtMerxWyKF_D0eWsfJ4op6n_eJPYtPQU0tw8yRzKboFyubT_BXV2OBHXpP9MwW3FYsSVF34NMEcWfw" TargetMode="External" /><Relationship Id="rId21" Type="http://schemas.openxmlformats.org/officeDocument/2006/relationships/hyperlink" Target="https://vymery.bimplatforma.cz/version/243633_hcJ8lDytA4aYvOG_v8XcQ5rxiQpyZ-KoebdH4to0WoannGJcvsYSHTHN4ELSPV5p250rkds-FNR_9EudkPfofA" TargetMode="External" /><Relationship Id="rId22" Type="http://schemas.openxmlformats.org/officeDocument/2006/relationships/hyperlink" Target="https://vymery.bimplatforma.cz/version/243633_bnEZNJcy2G2Wj-9kRqM6rDaCSyz3UuU17BDGB613nNbAQJSsdjVeKgwUoarir5FoDJKRa6oJ4b9xGBvAdi7eHQ" TargetMode="External" /><Relationship Id="rId23" Type="http://schemas.openxmlformats.org/officeDocument/2006/relationships/hyperlink" Target="https://vymery.bimplatforma.cz/version/243633_3SyUzG4_K6MZEKcEBGMSeyANPU6W91PaRizvp0dOfKZWLa7RYHfUnn2wsJw-7WuavFCVf71TNvMhKeVQN94z0A" TargetMode="External" /><Relationship Id="rId24" Type="http://schemas.openxmlformats.org/officeDocument/2006/relationships/hyperlink" Target="https://vymery.bimplatforma.cz/version/243633_2_vNHQ5Jz46IrrPyrFXdbY3Y88945G2meVkuJ1bgJyIDfzy9CuPZ9EVfW9DJm6iwIpM57O4HCGFXL5WMc9Y5Vg" TargetMode="External" /><Relationship Id="rId25" Type="http://schemas.openxmlformats.org/officeDocument/2006/relationships/hyperlink" Target="https://vymery.bimplatforma.cz/version/243633_2IFjJlm37jcofqbO8UZ19tMIIeMh4HJkYj8YHCMmZhOn2jgrnbrhgI0DzkQCLHj_w2lwE3VXQk2mM5usUzXRkA" TargetMode="External" /><Relationship Id="rId26" Type="http://schemas.openxmlformats.org/officeDocument/2006/relationships/hyperlink" Target="https://vymery.bimplatforma.cz/version/243633_yfGhB_HajmQojNhc8nNoF3Itiqo_gu6uCkSnsLZ9CjkVDM5WtqLQK29XaWdcSMSOS_Jfu1USN-7C6eoUNQ3aGA" TargetMode="External" /><Relationship Id="rId27" Type="http://schemas.openxmlformats.org/officeDocument/2006/relationships/hyperlink" Target="https://vymery.bimplatforma.cz/version/243633_zhcgZOatYR1usgvr8nEjS46F7xCLOgPV_QXUaaC2iE5guR-BvG_1OxybZZMCJ0LnMq5xH79Mz5EQGK56FRW5Ww" TargetMode="External" /><Relationship Id="rId28" Type="http://schemas.openxmlformats.org/officeDocument/2006/relationships/hyperlink" Target="https://vymery.bimplatforma.cz/version/243633_bIjYKV8OOsRJXSTwZ-5gIQ_n4ik_Inm6iGjli1lxoGbT9Gup4AsIn8SiaNTwBmxhDU6vx-kpi6ZNagL0ocRfTg" TargetMode="External" /><Relationship Id="rId29" Type="http://schemas.openxmlformats.org/officeDocument/2006/relationships/hyperlink" Target="https://vymery.bimplatforma.cz/version/243633_4aqY87XQN6Rdn8vk7GHU7mLsV4nIwnw0wbnsRM82iNUKlzc4r7EIIpKdHjUeTKqoG1EsSMxRp1DYnkVv9s2PPA" TargetMode="External" /><Relationship Id="rId30" Type="http://schemas.openxmlformats.org/officeDocument/2006/relationships/hyperlink" Target="https://vymery.bimplatforma.cz/version/243633_7lw8dAUYk3MFCcGYsp8Blzp1cZVyrkYN1v6QrVtzP6wTLm60OW8Xaxtzsy2ysp0f9ra1ZDX7yXnys7fihvAK8g" TargetMode="External" /><Relationship Id="rId31" Type="http://schemas.openxmlformats.org/officeDocument/2006/relationships/hyperlink" Target="https://vymery.bimplatforma.cz/version/243633_GY_q8xPaHtMerxWyKF_D0eWsfJ4op6n_eJPYtPQU0tw8yRzKboFyubT_BXV2OBHXpP9MwW3FYsSVF34NMEcWfw" TargetMode="External" /><Relationship Id="rId32" Type="http://schemas.openxmlformats.org/officeDocument/2006/relationships/hyperlink" Target="https://vymery.bimplatforma.cz/version/243633_hcJ8lDytA4aYvOG_v8XcQ5rxiQpyZ-KoebdH4to0WoannGJcvsYSHTHN4ELSPV5p250rkds-FNR_9EudkPfofA" TargetMode="External" /><Relationship Id="rId33" Type="http://schemas.openxmlformats.org/officeDocument/2006/relationships/hyperlink" Target="https://vymery.bimplatforma.cz/version/243633_bnEZNJcy2G2Wj-9kRqM6rDaCSyz3UuU17BDGB613nNbAQJSsdjVeKgwUoarir5FoDJKRa6oJ4b9xGBvAdi7eHQ" TargetMode="External" /><Relationship Id="rId34" Type="http://schemas.openxmlformats.org/officeDocument/2006/relationships/hyperlink" Target="https://vymery.bimplatforma.cz/version/243633_3SyUzG4_K6MZEKcEBGMSeyANPU6W91PaRizvp0dOfKZWLa7RYHfUnn2wsJw-7WuavFCVf71TNvMhKeVQN94z0A" TargetMode="External" /><Relationship Id="rId35" Type="http://schemas.openxmlformats.org/officeDocument/2006/relationships/hyperlink" Target="https://vymery.bimplatforma.cz/version/243633_2_vNHQ5Jz46IrrPyrFXdbY3Y88945G2meVkuJ1bgJyIDfzy9CuPZ9EVfW9DJm6iwIpM57O4HCGFXL5WMc9Y5Vg" TargetMode="External" /><Relationship Id="rId36" Type="http://schemas.openxmlformats.org/officeDocument/2006/relationships/hyperlink" Target="https://vymery.bimplatforma.cz/version/243633_2IFjJlm37jcofqbO8UZ19tMIIeMh4HJkYj8YHCMmZhOn2jgrnbrhgI0DzkQCLHj_w2lwE3VXQk2mM5usUzXRkA" TargetMode="External" /><Relationship Id="rId37" Type="http://schemas.openxmlformats.org/officeDocument/2006/relationships/hyperlink" Target="https://vymery.bimplatforma.cz/version/243633_yfGhB_HajmQojNhc8nNoF3Itiqo_gu6uCkSnsLZ9CjkVDM5WtqLQK29XaWdcSMSOS_Jfu1USN-7C6eoUNQ3aGA" TargetMode="External" /><Relationship Id="rId38" Type="http://schemas.openxmlformats.org/officeDocument/2006/relationships/hyperlink" Target="https://vymery.bimplatforma.cz/version/243633_zhcgZOatYR1usgvr8nEjS46F7xCLOgPV_QXUaaC2iE5guR-BvG_1OxybZZMCJ0LnMq5xH79Mz5EQGK56FRW5Ww" TargetMode="External" /><Relationship Id="rId39" Type="http://schemas.openxmlformats.org/officeDocument/2006/relationships/hyperlink" Target="https://vymery.bimplatforma.cz/version/243633_bIjYKV8OOsRJXSTwZ-5gIQ_n4ik_Inm6iGjli1lxoGbT9Gup4AsIn8SiaNTwBmxhDU6vx-kpi6ZNagL0ocRfTg" TargetMode="External" /><Relationship Id="rId40" Type="http://schemas.openxmlformats.org/officeDocument/2006/relationships/hyperlink" Target="https://vymery.bimplatforma.cz/version/243633_4aqY87XQN6Rdn8vk7GHU7mLsV4nIwnw0wbnsRM82iNUKlzc4r7EIIpKdHjUeTKqoG1EsSMxRp1DYnkVv9s2PPA" TargetMode="External" /><Relationship Id="rId41" Type="http://schemas.openxmlformats.org/officeDocument/2006/relationships/hyperlink" Target="https://vymery.bimplatforma.cz/version/243633_7lw8dAUYk3MFCcGYsp8Blzp1cZVyrkYN1v6QrVtzP6wTLm60OW8Xaxtzsy2ysp0f9ra1ZDX7yXnys7fihvAK8g" TargetMode="External" /><Relationship Id="rId42" Type="http://schemas.openxmlformats.org/officeDocument/2006/relationships/hyperlink" Target="https://vymery.bimplatforma.cz/version/243633_GY_q8xPaHtMerxWyKF_D0eWsfJ4op6n_eJPYtPQU0tw8yRzKboFyubT_BXV2OBHXpP9MwW3FYsSVF34NMEcWfw" TargetMode="External" /><Relationship Id="rId43" Type="http://schemas.openxmlformats.org/officeDocument/2006/relationships/hyperlink" Target="https://vymery.bimplatforma.cz/version/243633_hcJ8lDytA4aYvOG_v8XcQ5rxiQpyZ-KoebdH4to0WoannGJcvsYSHTHN4ELSPV5p250rkds-FNR_9EudkPfofA" TargetMode="External" /><Relationship Id="rId44" Type="http://schemas.openxmlformats.org/officeDocument/2006/relationships/hyperlink" Target="https://vymery.bimplatforma.cz/version/243633_bnEZNJcy2G2Wj-9kRqM6rDaCSyz3UuU17BDGB613nNbAQJSsdjVeKgwUoarir5FoDJKRa6oJ4b9xGBvAdi7eHQ" TargetMode="External" /><Relationship Id="rId45" Type="http://schemas.openxmlformats.org/officeDocument/2006/relationships/hyperlink" Target="https://vymery.bimplatforma.cz/version/243633_3SyUzG4_K6MZEKcEBGMSeyANPU6W91PaRizvp0dOfKZWLa7RYHfUnn2wsJw-7WuavFCVf71TNvMhKeVQN94z0A" TargetMode="External" /><Relationship Id="rId46" Type="http://schemas.openxmlformats.org/officeDocument/2006/relationships/hyperlink" Target="https://vymery.bimplatforma.cz/version/243633_2_vNHQ5Jz46IrrPyrFXdbY3Y88945G2meVkuJ1bgJyIDfzy9CuPZ9EVfW9DJm6iwIpM57O4HCGFXL5WMc9Y5Vg" TargetMode="External" /><Relationship Id="rId47" Type="http://schemas.openxmlformats.org/officeDocument/2006/relationships/hyperlink" Target="https://vymery.bimplatforma.cz/version/243633_2IFjJlm37jcofqbO8UZ19tMIIeMh4HJkYj8YHCMmZhOn2jgrnbrhgI0DzkQCLHj_w2lwE3VXQk2mM5usUzXRkA" TargetMode="External" /><Relationship Id="rId48" Type="http://schemas.openxmlformats.org/officeDocument/2006/relationships/hyperlink" Target="https://vymery.bimplatforma.cz/version/243633_yfGhB_HajmQojNhc8nNoF3Itiqo_gu6uCkSnsLZ9CjkVDM5WtqLQK29XaWdcSMSOS_Jfu1USN-7C6eoUNQ3aGA" TargetMode="External" /><Relationship Id="rId49" Type="http://schemas.openxmlformats.org/officeDocument/2006/relationships/hyperlink" Target="https://vymery.bimplatforma.cz/version/243633_zhcgZOatYR1usgvr8nEjS46F7xCLOgPV_QXUaaC2iE5guR-BvG_1OxybZZMCJ0LnMq5xH79Mz5EQGK56FRW5Ww" TargetMode="External" /><Relationship Id="rId50" Type="http://schemas.openxmlformats.org/officeDocument/2006/relationships/hyperlink" Target="https://vymery.bimplatforma.cz/version/243633_bIjYKV8OOsRJXSTwZ-5gIQ_n4ik_Inm6iGjli1lxoGbT9Gup4AsIn8SiaNTwBmxhDU6vx-kpi6ZNagL0ocRfTg" TargetMode="External" /><Relationship Id="rId51" Type="http://schemas.openxmlformats.org/officeDocument/2006/relationships/hyperlink" Target="https://vymery.bimplatforma.cz/version/243633_4aqY87XQN6Rdn8vk7GHU7mLsV4nIwnw0wbnsRM82iNUKlzc4r7EIIpKdHjUeTKqoG1EsSMxRp1DYnkVv9s2PPA" TargetMode="External" /><Relationship Id="rId52" Type="http://schemas.openxmlformats.org/officeDocument/2006/relationships/hyperlink" Target="https://vymery.bimplatforma.cz/version/243633_7lw8dAUYk3MFCcGYsp8Blzp1cZVyrkYN1v6QrVtzP6wTLm60OW8Xaxtzsy2ysp0f9ra1ZDX7yXnys7fihvAK8g" TargetMode="External" /><Relationship Id="rId53" Type="http://schemas.openxmlformats.org/officeDocument/2006/relationships/hyperlink" Target="https://vymery.bimplatforma.cz/version/243633_GY_q8xPaHtMerxWyKF_D0eWsfJ4op6n_eJPYtPQU0tw8yRzKboFyubT_BXV2OBHXpP9MwW3FYsSVF34NMEcWfw" TargetMode="External" /><Relationship Id="rId54" Type="http://schemas.openxmlformats.org/officeDocument/2006/relationships/hyperlink" Target="https://vymery.bimplatforma.cz/version/243633_hcJ8lDytA4aYvOG_v8XcQ5rxiQpyZ-KoebdH4to0WoannGJcvsYSHTHN4ELSPV5p250rkds-FNR_9EudkPfofA" TargetMode="External" /><Relationship Id="rId55" Type="http://schemas.openxmlformats.org/officeDocument/2006/relationships/hyperlink" Target="https://vymery.bimplatforma.cz/version/243633_bnEZNJcy2G2Wj-9kRqM6rDaCSyz3UuU17BDGB613nNbAQJSsdjVeKgwUoarir5FoDJKRa6oJ4b9xGBvAdi7eHQ" TargetMode="External" /><Relationship Id="rId56" Type="http://schemas.openxmlformats.org/officeDocument/2006/relationships/hyperlink" Target="https://vymery.bimplatforma.cz/version/243633_3SyUzG4_K6MZEKcEBGMSeyANPU6W91PaRizvp0dOfKZWLa7RYHfUnn2wsJw-7WuavFCVf71TNvMhKeVQN94z0A" TargetMode="External" /><Relationship Id="rId57" Type="http://schemas.openxmlformats.org/officeDocument/2006/relationships/hyperlink" Target="https://vymery.bimplatforma.cz/version/243633_2_vNHQ5Jz46IrrPyrFXdbY3Y88945G2meVkuJ1bgJyIDfzy9CuPZ9EVfW9DJm6iwIpM57O4HCGFXL5WMc9Y5Vg" TargetMode="External" /><Relationship Id="rId58" Type="http://schemas.openxmlformats.org/officeDocument/2006/relationships/hyperlink" Target="https://vymery.bimplatforma.cz/version/243633_2IFjJlm37jcofqbO8UZ19tMIIeMh4HJkYj8YHCMmZhOn2jgrnbrhgI0DzkQCLHj_w2lwE3VXQk2mM5usUzXRkA" TargetMode="External" /><Relationship Id="rId59" Type="http://schemas.openxmlformats.org/officeDocument/2006/relationships/hyperlink" Target="https://vymery.bimplatforma.cz/version/243633_yfGhB_HajmQojNhc8nNoF3Itiqo_gu6uCkSnsLZ9CjkVDM5WtqLQK29XaWdcSMSOS_Jfu1USN-7C6eoUNQ3aGA" TargetMode="External" /><Relationship Id="rId60" Type="http://schemas.openxmlformats.org/officeDocument/2006/relationships/hyperlink" Target="https://vymery.bimplatforma.cz/version/243633_zhcgZOatYR1usgvr8nEjS46F7xCLOgPV_QXUaaC2iE5guR-BvG_1OxybZZMCJ0LnMq5xH79Mz5EQGK56FRW5Ww" TargetMode="External" /><Relationship Id="rId61" Type="http://schemas.openxmlformats.org/officeDocument/2006/relationships/hyperlink" Target="https://vymery.bimplatforma.cz/version/243633_bIjYKV8OOsRJXSTwZ-5gIQ_n4ik_Inm6iGjli1lxoGbT9Gup4AsIn8SiaNTwBmxhDU6vx-kpi6ZNagL0ocRfTg" TargetMode="External" /><Relationship Id="rId62" Type="http://schemas.openxmlformats.org/officeDocument/2006/relationships/hyperlink" Target="https://vymery.bimplatforma.cz/version/243633_4aqY87XQN6Rdn8vk7GHU7mLsV4nIwnw0wbnsRM82iNUKlzc4r7EIIpKdHjUeTKqoG1EsSMxRp1DYnkVv9s2PPA" TargetMode="External" /><Relationship Id="rId63" Type="http://schemas.openxmlformats.org/officeDocument/2006/relationships/hyperlink" Target="https://vymery.bimplatforma.cz/version/243633_7lw8dAUYk3MFCcGYsp8Blzp1cZVyrkYN1v6QrVtzP6wTLm60OW8Xaxtzsy2ysp0f9ra1ZDX7yXnys7fihvAK8g" TargetMode="External" /><Relationship Id="rId64" Type="http://schemas.openxmlformats.org/officeDocument/2006/relationships/hyperlink" Target="https://vymery.bimplatforma.cz/version/243633_GY_q8xPaHtMerxWyKF_D0eWsfJ4op6n_eJPYtPQU0tw8yRzKboFyubT_BXV2OBHXpP9MwW3FYsSVF34NMEcWfw" TargetMode="External" /><Relationship Id="rId65" Type="http://schemas.openxmlformats.org/officeDocument/2006/relationships/hyperlink" Target="https://vymery.bimplatforma.cz/version/243633_hcJ8lDytA4aYvOG_v8XcQ5rxiQpyZ-KoebdH4to0WoannGJcvsYSHTHN4ELSPV5p250rkds-FNR_9EudkPfofA" TargetMode="External" /><Relationship Id="rId66" Type="http://schemas.openxmlformats.org/officeDocument/2006/relationships/hyperlink" Target="https://vymery.bimplatforma.cz/version/243633_bnEZNJcy2G2Wj-9kRqM6rDaCSyz3UuU17BDGB613nNbAQJSsdjVeKgwUoarir5FoDJKRa6oJ4b9xGBvAdi7eHQ" TargetMode="External" /><Relationship Id="rId67" Type="http://schemas.openxmlformats.org/officeDocument/2006/relationships/hyperlink" Target="https://vymery.bimplatforma.cz/version/243633_3SyUzG4_K6MZEKcEBGMSeyANPU6W91PaRizvp0dOfKZWLa7RYHfUnn2wsJw-7WuavFCVf71TNvMhKeVQN94z0A" TargetMode="External" /><Relationship Id="rId68" Type="http://schemas.openxmlformats.org/officeDocument/2006/relationships/hyperlink" Target="https://vymery.bimplatforma.cz/version/243633_2_vNHQ5Jz46IrrPyrFXdbY3Y88945G2meVkuJ1bgJyIDfzy9CuPZ9EVfW9DJm6iwIpM57O4HCGFXL5WMc9Y5Vg" TargetMode="External" /><Relationship Id="rId69" Type="http://schemas.openxmlformats.org/officeDocument/2006/relationships/hyperlink" Target="https://vymery.bimplatforma.cz/version/243633_2IFjJlm37jcofqbO8UZ19tMIIeMh4HJkYj8YHCMmZhOn2jgrnbrhgI0DzkQCLHj_w2lwE3VXQk2mM5usUzXRkA" TargetMode="External" /><Relationship Id="rId70" Type="http://schemas.openxmlformats.org/officeDocument/2006/relationships/hyperlink" Target="https://vymery.bimplatforma.cz/version/243633_yfGhB_HajmQojNhc8nNoF3Itiqo_gu6uCkSnsLZ9CjkVDM5WtqLQK29XaWdcSMSOS_Jfu1USN-7C6eoUNQ3aGA" TargetMode="External" /><Relationship Id="rId71" Type="http://schemas.openxmlformats.org/officeDocument/2006/relationships/hyperlink" Target="https://vymery.bimplatforma.cz/version/243633_zhcgZOatYR1usgvr8nEjS46F7xCLOgPV_QXUaaC2iE5guR-BvG_1OxybZZMCJ0LnMq5xH79Mz5EQGK56FRW5Ww" TargetMode="External" /><Relationship Id="rId72" Type="http://schemas.openxmlformats.org/officeDocument/2006/relationships/hyperlink" Target="https://vymery.bimplatforma.cz/version/243633_bIjYKV8OOsRJXSTwZ-5gIQ_n4ik_Inm6iGjli1lxoGbT9Gup4AsIn8SiaNTwBmxhDU6vx-kpi6ZNagL0ocRfTg" TargetMode="External" /><Relationship Id="rId73" Type="http://schemas.openxmlformats.org/officeDocument/2006/relationships/hyperlink" Target="https://vymery.bimplatforma.cz/version/243633_4aqY87XQN6Rdn8vk7GHU7mLsV4nIwnw0wbnsRM82iNUKlzc4r7EIIpKdHjUeTKqoG1EsSMxRp1DYnkVv9s2PPA" TargetMode="External" /><Relationship Id="rId74" Type="http://schemas.openxmlformats.org/officeDocument/2006/relationships/hyperlink" Target="https://vymery.bimplatforma.cz/version/243633_7lw8dAUYk3MFCcGYsp8Blzp1cZVyrkYN1v6QrVtzP6wTLm60OW8Xaxtzsy2ysp0f9ra1ZDX7yXnys7fihvAK8g" TargetMode="External" /><Relationship Id="rId75" Type="http://schemas.openxmlformats.org/officeDocument/2006/relationships/hyperlink" Target="https://vymery.bimplatforma.cz/version/243633_GY_q8xPaHtMerxWyKF_D0eWsfJ4op6n_eJPYtPQU0tw8yRzKboFyubT_BXV2OBHXpP9MwW3FYsSVF34NMEcWfw" TargetMode="External" /><Relationship Id="rId76" Type="http://schemas.openxmlformats.org/officeDocument/2006/relationships/hyperlink" Target="https://vymery.bimplatforma.cz/version/243633_hcJ8lDytA4aYvOG_v8XcQ5rxiQpyZ-KoebdH4to0WoannGJcvsYSHTHN4ELSPV5p250rkds-FNR_9EudkPfofA" TargetMode="External" /><Relationship Id="rId77" Type="http://schemas.openxmlformats.org/officeDocument/2006/relationships/hyperlink" Target="https://vymery.bimplatforma.cz/version/243633_bnEZNJcy2G2Wj-9kRqM6rDaCSyz3UuU17BDGB613nNbAQJSsdjVeKgwUoarir5FoDJKRa6oJ4b9xGBvAdi7eHQ" TargetMode="External" /><Relationship Id="rId78" Type="http://schemas.openxmlformats.org/officeDocument/2006/relationships/hyperlink" Target="https://vymery.bimplatforma.cz/version/243633_3SyUzG4_K6MZEKcEBGMSeyANPU6W91PaRizvp0dOfKZWLa7RYHfUnn2wsJw-7WuavFCVf71TNvMhKeVQN94z0A" TargetMode="External" /><Relationship Id="rId79" Type="http://schemas.openxmlformats.org/officeDocument/2006/relationships/hyperlink" Target="https://vymery.bimplatforma.cz/version/243633_2_vNHQ5Jz46IrrPyrFXdbY3Y88945G2meVkuJ1bgJyIDfzy9CuPZ9EVfW9DJm6iwIpM57O4HCGFXL5WMc9Y5Vg" TargetMode="External" /><Relationship Id="rId80" Type="http://schemas.openxmlformats.org/officeDocument/2006/relationships/hyperlink" Target="https://vymery.bimplatforma.cz/version/243633_2IFjJlm37jcofqbO8UZ19tMIIeMh4HJkYj8YHCMmZhOn2jgrnbrhgI0DzkQCLHj_w2lwE3VXQk2mM5usUzXRkA" TargetMode="External" /><Relationship Id="rId81" Type="http://schemas.openxmlformats.org/officeDocument/2006/relationships/hyperlink" Target="https://vymery.bimplatforma.cz/version/243633_yfGhB_HajmQojNhc8nNoF3Itiqo_gu6uCkSnsLZ9CjkVDM5WtqLQK29XaWdcSMSOS_Jfu1USN-7C6eoUNQ3aGA" TargetMode="External" /><Relationship Id="rId82" Type="http://schemas.openxmlformats.org/officeDocument/2006/relationships/hyperlink" Target="https://vymery.bimplatforma.cz/version/243633_zhcgZOatYR1usgvr8nEjS46F7xCLOgPV_QXUaaC2iE5guR-BvG_1OxybZZMCJ0LnMq5xH79Mz5EQGK56FRW5Ww" TargetMode="External" /><Relationship Id="rId83" Type="http://schemas.openxmlformats.org/officeDocument/2006/relationships/hyperlink" Target="https://vymery.bimplatforma.cz/version/243633_bIjYKV8OOsRJXSTwZ-5gIQ_n4ik_Inm6iGjli1lxoGbT9Gup4AsIn8SiaNTwBmxhDU6vx-kpi6ZNagL0ocRfTg" TargetMode="External" /><Relationship Id="rId84" Type="http://schemas.openxmlformats.org/officeDocument/2006/relationships/hyperlink" Target="https://vymery.bimplatforma.cz/version/243633_4aqY87XQN6Rdn8vk7GHU7mLsV4nIwnw0wbnsRM82iNUKlzc4r7EIIpKdHjUeTKqoG1EsSMxRp1DYnkVv9s2PPA" TargetMode="External" /><Relationship Id="rId85" Type="http://schemas.openxmlformats.org/officeDocument/2006/relationships/hyperlink" Target="https://vymery.bimplatforma.cz/version/243633_7lw8dAUYk3MFCcGYsp8Blzp1cZVyrkYN1v6QrVtzP6wTLm60OW8Xaxtzsy2ysp0f9ra1ZDX7yXnys7fihvAK8g" TargetMode="External" /><Relationship Id="rId86" Type="http://schemas.openxmlformats.org/officeDocument/2006/relationships/hyperlink" Target="https://vymery.bimplatforma.cz/version/243633_GY_q8xPaHtMerxWyKF_D0eWsfJ4op6n_eJPYtPQU0tw8yRzKboFyubT_BXV2OBHXpP9MwW3FYsSVF34NMEcWfw" TargetMode="External" /><Relationship Id="rId87" Type="http://schemas.openxmlformats.org/officeDocument/2006/relationships/hyperlink" Target="https://vymery.bimplatforma.cz/version/243633_hcJ8lDytA4aYvOG_v8XcQ5rxiQpyZ-KoebdH4to0WoannGJcvsYSHTHN4ELSPV5p250rkds-FNR_9EudkPfofA" TargetMode="External" /><Relationship Id="rId88" Type="http://schemas.openxmlformats.org/officeDocument/2006/relationships/hyperlink" Target="https://vymery.bimplatforma.cz/version/243633_bnEZNJcy2G2Wj-9kRqM6rDaCSyz3UuU17BDGB613nNbAQJSsdjVeKgwUoarir5FoDJKRa6oJ4b9xGBvAdi7eHQ" TargetMode="External" /><Relationship Id="rId89" Type="http://schemas.openxmlformats.org/officeDocument/2006/relationships/hyperlink" Target="https://vymery.bimplatforma.cz/version/243633_m1E1tuQXktCEj2K9ufnvz23xG04O-IHhty8dMWMH2DsaL1mbm5Ss60cXonuu913FqSmyFF3sSsX54Z52G708Nw" TargetMode="External" /><Relationship Id="rId90" Type="http://schemas.openxmlformats.org/officeDocument/2006/relationships/hyperlink" Target="https://vymery.bimplatforma.cz/version/243633_-Vu1xvRZ1yMQ55sV-0IaeVYiB2EvYvtXWw8idmpubefLmoWmhqt-7I-Ua6B_AlNnqDMR6rGnfyWhrs4B68sptw" TargetMode="External" /><Relationship Id="rId91" Type="http://schemas.openxmlformats.org/officeDocument/2006/relationships/hyperlink" Target="https://vymery.bimplatforma.cz/version/243633_dEKNtcukuCoEznZi3D71dodDqw7ncRvFZ1ezlNDUsEKNOOpgh-dUQ_WQuWbLQNrrOoDgS6AtXFBW3cdIGt_tsA" TargetMode="External" /><Relationship Id="rId92" Type="http://schemas.openxmlformats.org/officeDocument/2006/relationships/hyperlink" Target="https://vymery.bimplatforma.cz/version/243633_nfiAg4HZiAnIcC9D43v0V15fLIECy4G4mWXzZhioydu3wd5GjMsrDvOaztfZAmgu0vGV2fa_JAawS7_FFj5ZcQ" TargetMode="External" /><Relationship Id="rId93" Type="http://schemas.openxmlformats.org/officeDocument/2006/relationships/hyperlink" Target="https://vymery.bimplatforma.cz/version/243633_t4G8QJlJtbx22oiCLAcKtN8e3D-kBth5uXLULo-XEHyX76H2bteT0cMeDCmEoMwgifCgGAf5V7OG7DG_SI2p_w" TargetMode="External" /><Relationship Id="rId94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2251101" TargetMode="External" /><Relationship Id="rId2" Type="http://schemas.openxmlformats.org/officeDocument/2006/relationships/hyperlink" Target="https://vymery.bimplatforma.cz/version/243633_3SyUzG4_K6MZEKcEBGMSeyANPU6W91PaRizvp0dOfKZWLa7RYHfUnn2wsJw-7WuavFCVf71TNvMhKeVQN94z0A" TargetMode="External" /><Relationship Id="rId3" Type="http://schemas.openxmlformats.org/officeDocument/2006/relationships/hyperlink" Target="https://podminky.urs.cz/item/CS_URS_2025_02/162351103" TargetMode="External" /><Relationship Id="rId4" Type="http://schemas.openxmlformats.org/officeDocument/2006/relationships/hyperlink" Target="https://podminky.urs.cz/item/CS_URS_2025_02/162751117" TargetMode="External" /><Relationship Id="rId5" Type="http://schemas.openxmlformats.org/officeDocument/2006/relationships/hyperlink" Target="https://vymery.bimplatforma.cz/version/243633_3SyUzG4_K6MZEKcEBGMSeyANPU6W91PaRizvp0dOfKZWLa7RYHfUnn2wsJw-7WuavFCVf71TNvMhKeVQN94z0A" TargetMode="External" /><Relationship Id="rId6" Type="http://schemas.openxmlformats.org/officeDocument/2006/relationships/hyperlink" Target="https://podminky.urs.cz/item/CS_URS_2025_02/162751119" TargetMode="External" /><Relationship Id="rId7" Type="http://schemas.openxmlformats.org/officeDocument/2006/relationships/hyperlink" Target="https://podminky.urs.cz/item/CS_URS_2025_02/167151101" TargetMode="External" /><Relationship Id="rId8" Type="http://schemas.openxmlformats.org/officeDocument/2006/relationships/hyperlink" Target="https://vymery.bimplatforma.cz/version/243633_2_vNHQ5Jz46IrrPyrFXdbY3Y88945G2meVkuJ1bgJyIDfzy9CuPZ9EVfW9DJm6iwIpM57O4HCGFXL5WMc9Y5Vg" TargetMode="External" /><Relationship Id="rId9" Type="http://schemas.openxmlformats.org/officeDocument/2006/relationships/hyperlink" Target="https://podminky.urs.cz/item/CS_URS_2025_02/171201221" TargetMode="External" /><Relationship Id="rId10" Type="http://schemas.openxmlformats.org/officeDocument/2006/relationships/hyperlink" Target="https://podminky.urs.cz/item/CS_URS_2025_02/171251201" TargetMode="External" /><Relationship Id="rId11" Type="http://schemas.openxmlformats.org/officeDocument/2006/relationships/hyperlink" Target="https://vymery.bimplatforma.cz/version/243633_3SyUzG4_K6MZEKcEBGMSeyANPU6W91PaRizvp0dOfKZWLa7RYHfUnn2wsJw-7WuavFCVf71TNvMhKeVQN94z0A" TargetMode="External" /><Relationship Id="rId12" Type="http://schemas.openxmlformats.org/officeDocument/2006/relationships/hyperlink" Target="https://podminky.urs.cz/item/CS_URS_2025_02/174151101" TargetMode="External" /><Relationship Id="rId13" Type="http://schemas.openxmlformats.org/officeDocument/2006/relationships/hyperlink" Target="https://vymery.bimplatforma.cz/version/243633_2_vNHQ5Jz46IrrPyrFXdbY3Y88945G2meVkuJ1bgJyIDfzy9CuPZ9EVfW9DJm6iwIpM57O4HCGFXL5WMc9Y5Vg" TargetMode="External" /><Relationship Id="rId14" Type="http://schemas.openxmlformats.org/officeDocument/2006/relationships/hyperlink" Target="https://podminky.urs.cz/item/CS_URS_2025_02/273313811" TargetMode="External" /><Relationship Id="rId15" Type="http://schemas.openxmlformats.org/officeDocument/2006/relationships/hyperlink" Target="https://vymery.bimplatforma.cz/version/243633_2IFjJlm37jcofqbO8UZ19tMIIeMh4HJkYj8YHCMmZhOn2jgrnbrhgI0DzkQCLHj_w2lwE3VXQk2mM5usUzXRkA" TargetMode="External" /><Relationship Id="rId16" Type="http://schemas.openxmlformats.org/officeDocument/2006/relationships/hyperlink" Target="https://podminky.urs.cz/item/CS_URS_2025_02/273322511" TargetMode="External" /><Relationship Id="rId17" Type="http://schemas.openxmlformats.org/officeDocument/2006/relationships/hyperlink" Target="https://vymery.bimplatforma.cz/version/243633_yfGhB_HajmQojNhc8nNoF3Itiqo_gu6uCkSnsLZ9CjkVDM5WtqLQK29XaWdcSMSOS_Jfu1USN-7C6eoUNQ3aGA" TargetMode="External" /><Relationship Id="rId18" Type="http://schemas.openxmlformats.org/officeDocument/2006/relationships/hyperlink" Target="https://podminky.urs.cz/item/CS_URS_2025_02/273361821" TargetMode="External" /><Relationship Id="rId19" Type="http://schemas.openxmlformats.org/officeDocument/2006/relationships/hyperlink" Target="https://podminky.urs.cz/item/CS_URS_2025_02/275322511" TargetMode="External" /><Relationship Id="rId20" Type="http://schemas.openxmlformats.org/officeDocument/2006/relationships/hyperlink" Target="https://vymery.bimplatforma.cz/version/243633_zhcgZOatYR1usgvr8nEjS46F7xCLOgPV_QXUaaC2iE5guR-BvG_1OxybZZMCJ0LnMq5xH79Mz5EQGK56FRW5Ww" TargetMode="External" /><Relationship Id="rId21" Type="http://schemas.openxmlformats.org/officeDocument/2006/relationships/hyperlink" Target="https://podminky.urs.cz/item/CS_URS_2025_02/275351121" TargetMode="External" /><Relationship Id="rId22" Type="http://schemas.openxmlformats.org/officeDocument/2006/relationships/hyperlink" Target="https://vymery.bimplatforma.cz/version/243633_bIjYKV8OOsRJXSTwZ-5gIQ_n4ik_Inm6iGjli1lxoGbT9Gup4AsIn8SiaNTwBmxhDU6vx-kpi6ZNagL0ocRfTg" TargetMode="External" /><Relationship Id="rId23" Type="http://schemas.openxmlformats.org/officeDocument/2006/relationships/hyperlink" Target="https://podminky.urs.cz/item/CS_URS_2025_02/275351122" TargetMode="External" /><Relationship Id="rId24" Type="http://schemas.openxmlformats.org/officeDocument/2006/relationships/hyperlink" Target="https://vymery.bimplatforma.cz/version/243633_bIjYKV8OOsRJXSTwZ-5gIQ_n4ik_Inm6iGjli1lxoGbT9Gup4AsIn8SiaNTwBmxhDU6vx-kpi6ZNagL0ocRfTg" TargetMode="External" /><Relationship Id="rId25" Type="http://schemas.openxmlformats.org/officeDocument/2006/relationships/hyperlink" Target="https://podminky.urs.cz/item/CS_URS_2025_02/998011001" TargetMode="External" /><Relationship Id="rId26" Type="http://schemas.openxmlformats.org/officeDocument/2006/relationships/hyperlink" Target="https://podminky.urs.cz/item/CS_URS_2025_02/712331111" TargetMode="External" /><Relationship Id="rId27" Type="http://schemas.openxmlformats.org/officeDocument/2006/relationships/hyperlink" Target="https://vymery.bimplatforma.cz/version/243633_hcJ8lDytA4aYvOG_v8XcQ5rxiQpyZ-KoebdH4to0WoannGJcvsYSHTHN4ELSPV5p250rkds-FNR_9EudkPfofA" TargetMode="External" /><Relationship Id="rId28" Type="http://schemas.openxmlformats.org/officeDocument/2006/relationships/hyperlink" Target="https://podminky.urs.cz/item/CS_URS_2025_02/998712101" TargetMode="External" /><Relationship Id="rId29" Type="http://schemas.openxmlformats.org/officeDocument/2006/relationships/hyperlink" Target="https://podminky.urs.cz/item/CS_URS_2025_02/762341270" TargetMode="External" /><Relationship Id="rId30" Type="http://schemas.openxmlformats.org/officeDocument/2006/relationships/hyperlink" Target="https://vymery.bimplatforma.cz/version/243633_hcJ8lDytA4aYvOG_v8XcQ5rxiQpyZ-KoebdH4to0WoannGJcvsYSHTHN4ELSPV5p250rkds-FNR_9EudkPfofA" TargetMode="External" /><Relationship Id="rId31" Type="http://schemas.openxmlformats.org/officeDocument/2006/relationships/hyperlink" Target="https://podminky.urs.cz/item/CS_URS_2025_02/998762101" TargetMode="External" /><Relationship Id="rId32" Type="http://schemas.openxmlformats.org/officeDocument/2006/relationships/hyperlink" Target="https://podminky.urs.cz/item/CS_URS_2025_02/764111641" TargetMode="External" /><Relationship Id="rId33" Type="http://schemas.openxmlformats.org/officeDocument/2006/relationships/hyperlink" Target="https://vymery.bimplatforma.cz/version/243633_hcJ8lDytA4aYvOG_v8XcQ5rxiQpyZ-KoebdH4to0WoannGJcvsYSHTHN4ELSPV5p250rkds-FNR_9EudkPfofA" TargetMode="External" /><Relationship Id="rId34" Type="http://schemas.openxmlformats.org/officeDocument/2006/relationships/hyperlink" Target="https://podminky.urs.cz/item/CS_URS_2025_02/764111691" TargetMode="External" /><Relationship Id="rId35" Type="http://schemas.openxmlformats.org/officeDocument/2006/relationships/hyperlink" Target="https://vymery.bimplatforma.cz/version/243633_hcJ8lDytA4aYvOG_v8XcQ5rxiQpyZ-KoebdH4to0WoannGJcvsYSHTHN4ELSPV5p250rkds-FNR_9EudkPfofA" TargetMode="External" /><Relationship Id="rId36" Type="http://schemas.openxmlformats.org/officeDocument/2006/relationships/hyperlink" Target="https://podminky.urs.cz/item/CS_URS_2025_02/998764101" TargetMode="External" /><Relationship Id="rId37" Type="http://schemas.openxmlformats.org/officeDocument/2006/relationships/hyperlink" Target="https://podminky.urs.cz/item/CS_URS_2025_02/767995101" TargetMode="External" /><Relationship Id="rId38" Type="http://schemas.openxmlformats.org/officeDocument/2006/relationships/hyperlink" Target="https://podminky.urs.cz/item/CS_URS_2025_02/767995102" TargetMode="External" /><Relationship Id="rId39" Type="http://schemas.openxmlformats.org/officeDocument/2006/relationships/hyperlink" Target="https://podminky.urs.cz/item/CS_URS_2025_02/998767101" TargetMode="External" /><Relationship Id="rId40" Type="http://schemas.openxmlformats.org/officeDocument/2006/relationships/hyperlink" Target="https://vymery.bimplatforma.cz/version/243633_bnEZNJcy2G2Wj-9kRqM6rDaCSyz3UuU17BDGB613nNbAQJSsdjVeKgwUoarir5FoDJKRa6oJ4b9xGBvAdi7eHQ" TargetMode="External" /><Relationship Id="rId41" Type="http://schemas.openxmlformats.org/officeDocument/2006/relationships/hyperlink" Target="https://vymery.bimplatforma.cz/version/243633_bnEZNJcy2G2Wj-9kRqM6rDaCSyz3UuU17BDGB613nNbAQJSsdjVeKgwUoarir5FoDJKRa6oJ4b9xGBvAdi7eHQ" TargetMode="External" /><Relationship Id="rId42" Type="http://schemas.openxmlformats.org/officeDocument/2006/relationships/hyperlink" Target="https://vymery.bimplatforma.cz/version/243633_bnEZNJcy2G2Wj-9kRqM6rDaCSyz3UuU17BDGB613nNbAQJSsdjVeKgwUoarir5FoDJKRa6oJ4b9xGBvAdi7eHQ" TargetMode="External" /><Relationship Id="rId43" Type="http://schemas.openxmlformats.org/officeDocument/2006/relationships/hyperlink" Target="https://vymery.bimplatforma.cz/version/243633_bnEZNJcy2G2Wj-9kRqM6rDaCSyz3UuU17BDGB613nNbAQJSsdjVeKgwUoarir5FoDJKRa6oJ4b9xGBvAdi7eHQ" TargetMode="External" /><Relationship Id="rId44" Type="http://schemas.openxmlformats.org/officeDocument/2006/relationships/hyperlink" Target="https://vymery.bimplatforma.cz/version/243633_bnEZNJcy2G2Wj-9kRqM6rDaCSyz3UuU17BDGB613nNbAQJSsdjVeKgwUoarir5FoDJKRa6oJ4b9xGBvAdi7eHQ" TargetMode="External" /><Relationship Id="rId45" Type="http://schemas.openxmlformats.org/officeDocument/2006/relationships/hyperlink" Target="https://podminky.urs.cz/item/CS_URS_2025_02/773999091" TargetMode="External" /><Relationship Id="rId46" Type="http://schemas.openxmlformats.org/officeDocument/2006/relationships/hyperlink" Target="https://vymery.bimplatforma.cz/version/243633_bnEZNJcy2G2Wj-9kRqM6rDaCSyz3UuU17BDGB613nNbAQJSsdjVeKgwUoarir5FoDJKRa6oJ4b9xGBvAdi7eHQ" TargetMode="External" /><Relationship Id="rId47" Type="http://schemas.openxmlformats.org/officeDocument/2006/relationships/hyperlink" Target="https://podminky.urs.cz/item/CS_URS_2025_02/998773101" TargetMode="External" /><Relationship Id="rId48" Type="http://schemas.openxmlformats.org/officeDocument/2006/relationships/hyperlink" Target="https://podminky.urs.cz/item/CS_URS_2025_02/783901453" TargetMode="External" /><Relationship Id="rId49" Type="http://schemas.openxmlformats.org/officeDocument/2006/relationships/hyperlink" Target="https://podminky.urs.cz/item/CS_URS_2025_02/784371001" TargetMode="External" /><Relationship Id="rId5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2251101" TargetMode="External" /><Relationship Id="rId2" Type="http://schemas.openxmlformats.org/officeDocument/2006/relationships/hyperlink" Target="https://vymery.bimplatforma.cz/version/243633_3SyUzG4_K6MZEKcEBGMSeyANPU6W91PaRizvp0dOfKZWLa7RYHfUnn2wsJw-7WuavFCVf71TNvMhKeVQN94z0A" TargetMode="External" /><Relationship Id="rId3" Type="http://schemas.openxmlformats.org/officeDocument/2006/relationships/hyperlink" Target="https://podminky.urs.cz/item/CS_URS_2025_02/162351103" TargetMode="External" /><Relationship Id="rId4" Type="http://schemas.openxmlformats.org/officeDocument/2006/relationships/hyperlink" Target="https://podminky.urs.cz/item/CS_URS_2025_02/162751117" TargetMode="External" /><Relationship Id="rId5" Type="http://schemas.openxmlformats.org/officeDocument/2006/relationships/hyperlink" Target="https://vymery.bimplatforma.cz/version/243633_3SyUzG4_K6MZEKcEBGMSeyANPU6W91PaRizvp0dOfKZWLa7RYHfUnn2wsJw-7WuavFCVf71TNvMhKeVQN94z0A" TargetMode="External" /><Relationship Id="rId6" Type="http://schemas.openxmlformats.org/officeDocument/2006/relationships/hyperlink" Target="https://podminky.urs.cz/item/CS_URS_2025_02/162751119" TargetMode="External" /><Relationship Id="rId7" Type="http://schemas.openxmlformats.org/officeDocument/2006/relationships/hyperlink" Target="https://podminky.urs.cz/item/CS_URS_2025_02/167151101" TargetMode="External" /><Relationship Id="rId8" Type="http://schemas.openxmlformats.org/officeDocument/2006/relationships/hyperlink" Target="https://vymery.bimplatforma.cz/version/243633_2_vNHQ5Jz46IrrPyrFXdbY3Y88945G2meVkuJ1bgJyIDfzy9CuPZ9EVfW9DJm6iwIpM57O4HCGFXL5WMc9Y5Vg" TargetMode="External" /><Relationship Id="rId9" Type="http://schemas.openxmlformats.org/officeDocument/2006/relationships/hyperlink" Target="https://podminky.urs.cz/item/CS_URS_2025_02/171201221" TargetMode="External" /><Relationship Id="rId10" Type="http://schemas.openxmlformats.org/officeDocument/2006/relationships/hyperlink" Target="https://podminky.urs.cz/item/CS_URS_2025_02/171251201" TargetMode="External" /><Relationship Id="rId11" Type="http://schemas.openxmlformats.org/officeDocument/2006/relationships/hyperlink" Target="https://vymery.bimplatforma.cz/version/243633_3SyUzG4_K6MZEKcEBGMSeyANPU6W91PaRizvp0dOfKZWLa7RYHfUnn2wsJw-7WuavFCVf71TNvMhKeVQN94z0A" TargetMode="External" /><Relationship Id="rId12" Type="http://schemas.openxmlformats.org/officeDocument/2006/relationships/hyperlink" Target="https://podminky.urs.cz/item/CS_URS_2025_02/174151101" TargetMode="External" /><Relationship Id="rId13" Type="http://schemas.openxmlformats.org/officeDocument/2006/relationships/hyperlink" Target="https://vymery.bimplatforma.cz/version/243633_2_vNHQ5Jz46IrrPyrFXdbY3Y88945G2meVkuJ1bgJyIDfzy9CuPZ9EVfW9DJm6iwIpM57O4HCGFXL5WMc9Y5Vg" TargetMode="External" /><Relationship Id="rId14" Type="http://schemas.openxmlformats.org/officeDocument/2006/relationships/hyperlink" Target="https://podminky.urs.cz/item/CS_URS_2025_02/273313811" TargetMode="External" /><Relationship Id="rId15" Type="http://schemas.openxmlformats.org/officeDocument/2006/relationships/hyperlink" Target="https://vymery.bimplatforma.cz/version/243633_2IFjJlm37jcofqbO8UZ19tMIIeMh4HJkYj8YHCMmZhOn2jgrnbrhgI0DzkQCLHj_w2lwE3VXQk2mM5usUzXRkA" TargetMode="External" /><Relationship Id="rId16" Type="http://schemas.openxmlformats.org/officeDocument/2006/relationships/hyperlink" Target="https://podminky.urs.cz/item/CS_URS_2025_02/273322511" TargetMode="External" /><Relationship Id="rId17" Type="http://schemas.openxmlformats.org/officeDocument/2006/relationships/hyperlink" Target="https://vymery.bimplatforma.cz/version/243633_yfGhB_HajmQojNhc8nNoF3Itiqo_gu6uCkSnsLZ9CjkVDM5WtqLQK29XaWdcSMSOS_Jfu1USN-7C6eoUNQ3aGA" TargetMode="External" /><Relationship Id="rId18" Type="http://schemas.openxmlformats.org/officeDocument/2006/relationships/hyperlink" Target="https://podminky.urs.cz/item/CS_URS_2025_02/273361821" TargetMode="External" /><Relationship Id="rId19" Type="http://schemas.openxmlformats.org/officeDocument/2006/relationships/hyperlink" Target="https://podminky.urs.cz/item/CS_URS_2025_02/275322511" TargetMode="External" /><Relationship Id="rId20" Type="http://schemas.openxmlformats.org/officeDocument/2006/relationships/hyperlink" Target="https://vymery.bimplatforma.cz/version/243633_zhcgZOatYR1usgvr8nEjS46F7xCLOgPV_QXUaaC2iE5guR-BvG_1OxybZZMCJ0LnMq5xH79Mz5EQGK56FRW5Ww" TargetMode="External" /><Relationship Id="rId21" Type="http://schemas.openxmlformats.org/officeDocument/2006/relationships/hyperlink" Target="https://podminky.urs.cz/item/CS_URS_2025_02/275351121" TargetMode="External" /><Relationship Id="rId22" Type="http://schemas.openxmlformats.org/officeDocument/2006/relationships/hyperlink" Target="https://vymery.bimplatforma.cz/version/243633_bIjYKV8OOsRJXSTwZ-5gIQ_n4ik_Inm6iGjli1lxoGbT9Gup4AsIn8SiaNTwBmxhDU6vx-kpi6ZNagL0ocRfTg" TargetMode="External" /><Relationship Id="rId23" Type="http://schemas.openxmlformats.org/officeDocument/2006/relationships/hyperlink" Target="https://podminky.urs.cz/item/CS_URS_2025_02/275351122" TargetMode="External" /><Relationship Id="rId24" Type="http://schemas.openxmlformats.org/officeDocument/2006/relationships/hyperlink" Target="https://vymery.bimplatforma.cz/version/243633_bIjYKV8OOsRJXSTwZ-5gIQ_n4ik_Inm6iGjli1lxoGbT9Gup4AsIn8SiaNTwBmxhDU6vx-kpi6ZNagL0ocRfTg" TargetMode="External" /><Relationship Id="rId25" Type="http://schemas.openxmlformats.org/officeDocument/2006/relationships/hyperlink" Target="https://podminky.urs.cz/item/CS_URS_2025_02/998011001" TargetMode="External" /><Relationship Id="rId26" Type="http://schemas.openxmlformats.org/officeDocument/2006/relationships/hyperlink" Target="https://podminky.urs.cz/item/CS_URS_2025_02/712331111" TargetMode="External" /><Relationship Id="rId27" Type="http://schemas.openxmlformats.org/officeDocument/2006/relationships/hyperlink" Target="https://vymery.bimplatforma.cz/version/243633_hcJ8lDytA4aYvOG_v8XcQ5rxiQpyZ-KoebdH4to0WoannGJcvsYSHTHN4ELSPV5p250rkds-FNR_9EudkPfofA" TargetMode="External" /><Relationship Id="rId28" Type="http://schemas.openxmlformats.org/officeDocument/2006/relationships/hyperlink" Target="https://podminky.urs.cz/item/CS_URS_2025_02/998712101" TargetMode="External" /><Relationship Id="rId29" Type="http://schemas.openxmlformats.org/officeDocument/2006/relationships/hyperlink" Target="https://podminky.urs.cz/item/CS_URS_2025_02/762341270" TargetMode="External" /><Relationship Id="rId30" Type="http://schemas.openxmlformats.org/officeDocument/2006/relationships/hyperlink" Target="https://vymery.bimplatforma.cz/version/243633_hcJ8lDytA4aYvOG_v8XcQ5rxiQpyZ-KoebdH4to0WoannGJcvsYSHTHN4ELSPV5p250rkds-FNR_9EudkPfofA" TargetMode="External" /><Relationship Id="rId31" Type="http://schemas.openxmlformats.org/officeDocument/2006/relationships/hyperlink" Target="https://podminky.urs.cz/item/CS_URS_2025_02/998762101" TargetMode="External" /><Relationship Id="rId32" Type="http://schemas.openxmlformats.org/officeDocument/2006/relationships/hyperlink" Target="https://podminky.urs.cz/item/CS_URS_2025_02/764111641" TargetMode="External" /><Relationship Id="rId33" Type="http://schemas.openxmlformats.org/officeDocument/2006/relationships/hyperlink" Target="https://vymery.bimplatforma.cz/version/243633_hcJ8lDytA4aYvOG_v8XcQ5rxiQpyZ-KoebdH4to0WoannGJcvsYSHTHN4ELSPV5p250rkds-FNR_9EudkPfofA" TargetMode="External" /><Relationship Id="rId34" Type="http://schemas.openxmlformats.org/officeDocument/2006/relationships/hyperlink" Target="https://podminky.urs.cz/item/CS_URS_2025_02/764111691" TargetMode="External" /><Relationship Id="rId35" Type="http://schemas.openxmlformats.org/officeDocument/2006/relationships/hyperlink" Target="https://vymery.bimplatforma.cz/version/243633_hcJ8lDytA4aYvOG_v8XcQ5rxiQpyZ-KoebdH4to0WoannGJcvsYSHTHN4ELSPV5p250rkds-FNR_9EudkPfofA" TargetMode="External" /><Relationship Id="rId36" Type="http://schemas.openxmlformats.org/officeDocument/2006/relationships/hyperlink" Target="https://podminky.urs.cz/item/CS_URS_2025_02/998764101" TargetMode="External" /><Relationship Id="rId37" Type="http://schemas.openxmlformats.org/officeDocument/2006/relationships/hyperlink" Target="https://podminky.urs.cz/item/CS_URS_2025_02/767995101" TargetMode="External" /><Relationship Id="rId38" Type="http://schemas.openxmlformats.org/officeDocument/2006/relationships/hyperlink" Target="https://podminky.urs.cz/item/CS_URS_2025_02/767995102" TargetMode="External" /><Relationship Id="rId39" Type="http://schemas.openxmlformats.org/officeDocument/2006/relationships/hyperlink" Target="https://podminky.urs.cz/item/CS_URS_2025_02/998767101" TargetMode="External" /><Relationship Id="rId40" Type="http://schemas.openxmlformats.org/officeDocument/2006/relationships/hyperlink" Target="https://vymery.bimplatforma.cz/version/243633_bnEZNJcy2G2Wj-9kRqM6rDaCSyz3UuU17BDGB613nNbAQJSsdjVeKgwUoarir5FoDJKRa6oJ4b9xGBvAdi7eHQ" TargetMode="External" /><Relationship Id="rId41" Type="http://schemas.openxmlformats.org/officeDocument/2006/relationships/hyperlink" Target="https://vymery.bimplatforma.cz/version/243633_bnEZNJcy2G2Wj-9kRqM6rDaCSyz3UuU17BDGB613nNbAQJSsdjVeKgwUoarir5FoDJKRa6oJ4b9xGBvAdi7eHQ" TargetMode="External" /><Relationship Id="rId42" Type="http://schemas.openxmlformats.org/officeDocument/2006/relationships/hyperlink" Target="https://vymery.bimplatforma.cz/version/243633_bnEZNJcy2G2Wj-9kRqM6rDaCSyz3UuU17BDGB613nNbAQJSsdjVeKgwUoarir5FoDJKRa6oJ4b9xGBvAdi7eHQ" TargetMode="External" /><Relationship Id="rId43" Type="http://schemas.openxmlformats.org/officeDocument/2006/relationships/hyperlink" Target="https://vymery.bimplatforma.cz/version/243633_bnEZNJcy2G2Wj-9kRqM6rDaCSyz3UuU17BDGB613nNbAQJSsdjVeKgwUoarir5FoDJKRa6oJ4b9xGBvAdi7eHQ" TargetMode="External" /><Relationship Id="rId44" Type="http://schemas.openxmlformats.org/officeDocument/2006/relationships/hyperlink" Target="https://vymery.bimplatforma.cz/version/243633_bnEZNJcy2G2Wj-9kRqM6rDaCSyz3UuU17BDGB613nNbAQJSsdjVeKgwUoarir5FoDJKRa6oJ4b9xGBvAdi7eHQ" TargetMode="External" /><Relationship Id="rId45" Type="http://schemas.openxmlformats.org/officeDocument/2006/relationships/hyperlink" Target="https://podminky.urs.cz/item/CS_URS_2025_02/773999091" TargetMode="External" /><Relationship Id="rId46" Type="http://schemas.openxmlformats.org/officeDocument/2006/relationships/hyperlink" Target="https://vymery.bimplatforma.cz/version/243633_bnEZNJcy2G2Wj-9kRqM6rDaCSyz3UuU17BDGB613nNbAQJSsdjVeKgwUoarir5FoDJKRa6oJ4b9xGBvAdi7eHQ" TargetMode="External" /><Relationship Id="rId47" Type="http://schemas.openxmlformats.org/officeDocument/2006/relationships/hyperlink" Target="https://podminky.urs.cz/item/CS_URS_2025_02/998773101" TargetMode="External" /><Relationship Id="rId48" Type="http://schemas.openxmlformats.org/officeDocument/2006/relationships/hyperlink" Target="https://podminky.urs.cz/item/CS_URS_2025_02/783901453" TargetMode="External" /><Relationship Id="rId49" Type="http://schemas.openxmlformats.org/officeDocument/2006/relationships/hyperlink" Target="https://podminky.urs.cz/item/CS_URS_2025_02/784371001" TargetMode="External" /><Relationship Id="rId5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2251101" TargetMode="External" /><Relationship Id="rId2" Type="http://schemas.openxmlformats.org/officeDocument/2006/relationships/hyperlink" Target="https://vymery.bimplatforma.cz/version/243633_3SyUzG4_K6MZEKcEBGMSeyANPU6W91PaRizvp0dOfKZWLa7RYHfUnn2wsJw-7WuavFCVf71TNvMhKeVQN94z0A" TargetMode="External" /><Relationship Id="rId3" Type="http://schemas.openxmlformats.org/officeDocument/2006/relationships/hyperlink" Target="https://podminky.urs.cz/item/CS_URS_2025_02/162351103" TargetMode="External" /><Relationship Id="rId4" Type="http://schemas.openxmlformats.org/officeDocument/2006/relationships/hyperlink" Target="https://podminky.urs.cz/item/CS_URS_2025_02/162751117" TargetMode="External" /><Relationship Id="rId5" Type="http://schemas.openxmlformats.org/officeDocument/2006/relationships/hyperlink" Target="https://vymery.bimplatforma.cz/version/243633_3SyUzG4_K6MZEKcEBGMSeyANPU6W91PaRizvp0dOfKZWLa7RYHfUnn2wsJw-7WuavFCVf71TNvMhKeVQN94z0A" TargetMode="External" /><Relationship Id="rId6" Type="http://schemas.openxmlformats.org/officeDocument/2006/relationships/hyperlink" Target="https://podminky.urs.cz/item/CS_URS_2025_02/162751119" TargetMode="External" /><Relationship Id="rId7" Type="http://schemas.openxmlformats.org/officeDocument/2006/relationships/hyperlink" Target="https://podminky.urs.cz/item/CS_URS_2025_02/167151101" TargetMode="External" /><Relationship Id="rId8" Type="http://schemas.openxmlformats.org/officeDocument/2006/relationships/hyperlink" Target="https://vymery.bimplatforma.cz/version/243633_2_vNHQ5Jz46IrrPyrFXdbY3Y88945G2meVkuJ1bgJyIDfzy9CuPZ9EVfW9DJm6iwIpM57O4HCGFXL5WMc9Y5Vg" TargetMode="External" /><Relationship Id="rId9" Type="http://schemas.openxmlformats.org/officeDocument/2006/relationships/hyperlink" Target="https://podminky.urs.cz/item/CS_URS_2025_02/171201221" TargetMode="External" /><Relationship Id="rId10" Type="http://schemas.openxmlformats.org/officeDocument/2006/relationships/hyperlink" Target="https://podminky.urs.cz/item/CS_URS_2025_02/171251201" TargetMode="External" /><Relationship Id="rId11" Type="http://schemas.openxmlformats.org/officeDocument/2006/relationships/hyperlink" Target="https://vymery.bimplatforma.cz/version/243633_3SyUzG4_K6MZEKcEBGMSeyANPU6W91PaRizvp0dOfKZWLa7RYHfUnn2wsJw-7WuavFCVf71TNvMhKeVQN94z0A" TargetMode="External" /><Relationship Id="rId12" Type="http://schemas.openxmlformats.org/officeDocument/2006/relationships/hyperlink" Target="https://podminky.urs.cz/item/CS_URS_2025_02/174151101" TargetMode="External" /><Relationship Id="rId13" Type="http://schemas.openxmlformats.org/officeDocument/2006/relationships/hyperlink" Target="https://vymery.bimplatforma.cz/version/243633_2_vNHQ5Jz46IrrPyrFXdbY3Y88945G2meVkuJ1bgJyIDfzy9CuPZ9EVfW9DJm6iwIpM57O4HCGFXL5WMc9Y5Vg" TargetMode="External" /><Relationship Id="rId14" Type="http://schemas.openxmlformats.org/officeDocument/2006/relationships/hyperlink" Target="https://podminky.urs.cz/item/CS_URS_2025_02/273313811" TargetMode="External" /><Relationship Id="rId15" Type="http://schemas.openxmlformats.org/officeDocument/2006/relationships/hyperlink" Target="https://vymery.bimplatforma.cz/version/243633_2IFjJlm37jcofqbO8UZ19tMIIeMh4HJkYj8YHCMmZhOn2jgrnbrhgI0DzkQCLHj_w2lwE3VXQk2mM5usUzXRkA" TargetMode="External" /><Relationship Id="rId16" Type="http://schemas.openxmlformats.org/officeDocument/2006/relationships/hyperlink" Target="https://podminky.urs.cz/item/CS_URS_2025_02/273322511" TargetMode="External" /><Relationship Id="rId17" Type="http://schemas.openxmlformats.org/officeDocument/2006/relationships/hyperlink" Target="https://vymery.bimplatforma.cz/version/243633_yfGhB_HajmQojNhc8nNoF3Itiqo_gu6uCkSnsLZ9CjkVDM5WtqLQK29XaWdcSMSOS_Jfu1USN-7C6eoUNQ3aGA" TargetMode="External" /><Relationship Id="rId18" Type="http://schemas.openxmlformats.org/officeDocument/2006/relationships/hyperlink" Target="https://podminky.urs.cz/item/CS_URS_2025_02/273361821" TargetMode="External" /><Relationship Id="rId19" Type="http://schemas.openxmlformats.org/officeDocument/2006/relationships/hyperlink" Target="https://podminky.urs.cz/item/CS_URS_2025_02/275322511" TargetMode="External" /><Relationship Id="rId20" Type="http://schemas.openxmlformats.org/officeDocument/2006/relationships/hyperlink" Target="https://vymery.bimplatforma.cz/version/243633_zhcgZOatYR1usgvr8nEjS46F7xCLOgPV_QXUaaC2iE5guR-BvG_1OxybZZMCJ0LnMq5xH79Mz5EQGK56FRW5Ww" TargetMode="External" /><Relationship Id="rId21" Type="http://schemas.openxmlformats.org/officeDocument/2006/relationships/hyperlink" Target="https://podminky.urs.cz/item/CS_URS_2025_02/275351121" TargetMode="External" /><Relationship Id="rId22" Type="http://schemas.openxmlformats.org/officeDocument/2006/relationships/hyperlink" Target="https://vymery.bimplatforma.cz/version/243633_bIjYKV8OOsRJXSTwZ-5gIQ_n4ik_Inm6iGjli1lxoGbT9Gup4AsIn8SiaNTwBmxhDU6vx-kpi6ZNagL0ocRfTg" TargetMode="External" /><Relationship Id="rId23" Type="http://schemas.openxmlformats.org/officeDocument/2006/relationships/hyperlink" Target="https://podminky.urs.cz/item/CS_URS_2025_02/275351122" TargetMode="External" /><Relationship Id="rId24" Type="http://schemas.openxmlformats.org/officeDocument/2006/relationships/hyperlink" Target="https://vymery.bimplatforma.cz/version/243633_bIjYKV8OOsRJXSTwZ-5gIQ_n4ik_Inm6iGjli1lxoGbT9Gup4AsIn8SiaNTwBmxhDU6vx-kpi6ZNagL0ocRfTg" TargetMode="External" /><Relationship Id="rId25" Type="http://schemas.openxmlformats.org/officeDocument/2006/relationships/hyperlink" Target="https://podminky.urs.cz/item/CS_URS_2025_02/998011001" TargetMode="External" /><Relationship Id="rId26" Type="http://schemas.openxmlformats.org/officeDocument/2006/relationships/hyperlink" Target="https://podminky.urs.cz/item/CS_URS_2025_02/712331111" TargetMode="External" /><Relationship Id="rId27" Type="http://schemas.openxmlformats.org/officeDocument/2006/relationships/hyperlink" Target="https://vymery.bimplatforma.cz/version/243633_hcJ8lDytA4aYvOG_v8XcQ5rxiQpyZ-KoebdH4to0WoannGJcvsYSHTHN4ELSPV5p250rkds-FNR_9EudkPfofA" TargetMode="External" /><Relationship Id="rId28" Type="http://schemas.openxmlformats.org/officeDocument/2006/relationships/hyperlink" Target="https://podminky.urs.cz/item/CS_URS_2025_02/998712101" TargetMode="External" /><Relationship Id="rId29" Type="http://schemas.openxmlformats.org/officeDocument/2006/relationships/hyperlink" Target="https://podminky.urs.cz/item/CS_URS_2025_02/762341270" TargetMode="External" /><Relationship Id="rId30" Type="http://schemas.openxmlformats.org/officeDocument/2006/relationships/hyperlink" Target="https://vymery.bimplatforma.cz/version/243633_hcJ8lDytA4aYvOG_v8XcQ5rxiQpyZ-KoebdH4to0WoannGJcvsYSHTHN4ELSPV5p250rkds-FNR_9EudkPfofA" TargetMode="External" /><Relationship Id="rId31" Type="http://schemas.openxmlformats.org/officeDocument/2006/relationships/hyperlink" Target="https://podminky.urs.cz/item/CS_URS_2025_02/998762101" TargetMode="External" /><Relationship Id="rId32" Type="http://schemas.openxmlformats.org/officeDocument/2006/relationships/hyperlink" Target="https://podminky.urs.cz/item/CS_URS_2025_02/764111641" TargetMode="External" /><Relationship Id="rId33" Type="http://schemas.openxmlformats.org/officeDocument/2006/relationships/hyperlink" Target="https://vymery.bimplatforma.cz/version/243633_hcJ8lDytA4aYvOG_v8XcQ5rxiQpyZ-KoebdH4to0WoannGJcvsYSHTHN4ELSPV5p250rkds-FNR_9EudkPfofA" TargetMode="External" /><Relationship Id="rId34" Type="http://schemas.openxmlformats.org/officeDocument/2006/relationships/hyperlink" Target="https://podminky.urs.cz/item/CS_URS_2025_02/764111691" TargetMode="External" /><Relationship Id="rId35" Type="http://schemas.openxmlformats.org/officeDocument/2006/relationships/hyperlink" Target="https://vymery.bimplatforma.cz/version/243633_hcJ8lDytA4aYvOG_v8XcQ5rxiQpyZ-KoebdH4to0WoannGJcvsYSHTHN4ELSPV5p250rkds-FNR_9EudkPfofA" TargetMode="External" /><Relationship Id="rId36" Type="http://schemas.openxmlformats.org/officeDocument/2006/relationships/hyperlink" Target="https://podminky.urs.cz/item/CS_URS_2025_02/998764101" TargetMode="External" /><Relationship Id="rId37" Type="http://schemas.openxmlformats.org/officeDocument/2006/relationships/hyperlink" Target="https://podminky.urs.cz/item/CS_URS_2025_02/767995101" TargetMode="External" /><Relationship Id="rId38" Type="http://schemas.openxmlformats.org/officeDocument/2006/relationships/hyperlink" Target="https://podminky.urs.cz/item/CS_URS_2025_02/767995102" TargetMode="External" /><Relationship Id="rId39" Type="http://schemas.openxmlformats.org/officeDocument/2006/relationships/hyperlink" Target="https://podminky.urs.cz/item/CS_URS_2025_02/998767101" TargetMode="External" /><Relationship Id="rId40" Type="http://schemas.openxmlformats.org/officeDocument/2006/relationships/hyperlink" Target="https://vymery.bimplatforma.cz/version/243633_bnEZNJcy2G2Wj-9kRqM6rDaCSyz3UuU17BDGB613nNbAQJSsdjVeKgwUoarir5FoDJKRa6oJ4b9xGBvAdi7eHQ" TargetMode="External" /><Relationship Id="rId41" Type="http://schemas.openxmlformats.org/officeDocument/2006/relationships/hyperlink" Target="https://vymery.bimplatforma.cz/version/243633_bnEZNJcy2G2Wj-9kRqM6rDaCSyz3UuU17BDGB613nNbAQJSsdjVeKgwUoarir5FoDJKRa6oJ4b9xGBvAdi7eHQ" TargetMode="External" /><Relationship Id="rId42" Type="http://schemas.openxmlformats.org/officeDocument/2006/relationships/hyperlink" Target="https://vymery.bimplatforma.cz/version/243633_bnEZNJcy2G2Wj-9kRqM6rDaCSyz3UuU17BDGB613nNbAQJSsdjVeKgwUoarir5FoDJKRa6oJ4b9xGBvAdi7eHQ" TargetMode="External" /><Relationship Id="rId43" Type="http://schemas.openxmlformats.org/officeDocument/2006/relationships/hyperlink" Target="https://vymery.bimplatforma.cz/version/243633_bnEZNJcy2G2Wj-9kRqM6rDaCSyz3UuU17BDGB613nNbAQJSsdjVeKgwUoarir5FoDJKRa6oJ4b9xGBvAdi7eHQ" TargetMode="External" /><Relationship Id="rId44" Type="http://schemas.openxmlformats.org/officeDocument/2006/relationships/hyperlink" Target="https://vymery.bimplatforma.cz/version/243633_bnEZNJcy2G2Wj-9kRqM6rDaCSyz3UuU17BDGB613nNbAQJSsdjVeKgwUoarir5FoDJKRa6oJ4b9xGBvAdi7eHQ" TargetMode="External" /><Relationship Id="rId45" Type="http://schemas.openxmlformats.org/officeDocument/2006/relationships/hyperlink" Target="https://podminky.urs.cz/item/CS_URS_2025_02/773999091" TargetMode="External" /><Relationship Id="rId46" Type="http://schemas.openxmlformats.org/officeDocument/2006/relationships/hyperlink" Target="https://vymery.bimplatforma.cz/version/243633_bnEZNJcy2G2Wj-9kRqM6rDaCSyz3UuU17BDGB613nNbAQJSsdjVeKgwUoarir5FoDJKRa6oJ4b9xGBvAdi7eHQ" TargetMode="External" /><Relationship Id="rId47" Type="http://schemas.openxmlformats.org/officeDocument/2006/relationships/hyperlink" Target="https://podminky.urs.cz/item/CS_URS_2025_02/998773101" TargetMode="External" /><Relationship Id="rId48" Type="http://schemas.openxmlformats.org/officeDocument/2006/relationships/hyperlink" Target="https://podminky.urs.cz/item/CS_URS_2025_02/783901453" TargetMode="External" /><Relationship Id="rId49" Type="http://schemas.openxmlformats.org/officeDocument/2006/relationships/hyperlink" Target="https://podminky.urs.cz/item/CS_URS_2025_02/784371001" TargetMode="External" /><Relationship Id="rId5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2251101" TargetMode="External" /><Relationship Id="rId2" Type="http://schemas.openxmlformats.org/officeDocument/2006/relationships/hyperlink" Target="https://vymery.bimplatforma.cz/version/243633_3SyUzG4_K6MZEKcEBGMSeyANPU6W91PaRizvp0dOfKZWLa7RYHfUnn2wsJw-7WuavFCVf71TNvMhKeVQN94z0A" TargetMode="External" /><Relationship Id="rId3" Type="http://schemas.openxmlformats.org/officeDocument/2006/relationships/hyperlink" Target="https://podminky.urs.cz/item/CS_URS_2025_02/162351103" TargetMode="External" /><Relationship Id="rId4" Type="http://schemas.openxmlformats.org/officeDocument/2006/relationships/hyperlink" Target="https://podminky.urs.cz/item/CS_URS_2025_02/162751117" TargetMode="External" /><Relationship Id="rId5" Type="http://schemas.openxmlformats.org/officeDocument/2006/relationships/hyperlink" Target="https://vymery.bimplatforma.cz/version/243633_3SyUzG4_K6MZEKcEBGMSeyANPU6W91PaRizvp0dOfKZWLa7RYHfUnn2wsJw-7WuavFCVf71TNvMhKeVQN94z0A" TargetMode="External" /><Relationship Id="rId6" Type="http://schemas.openxmlformats.org/officeDocument/2006/relationships/hyperlink" Target="https://podminky.urs.cz/item/CS_URS_2025_02/162751119" TargetMode="External" /><Relationship Id="rId7" Type="http://schemas.openxmlformats.org/officeDocument/2006/relationships/hyperlink" Target="https://podminky.urs.cz/item/CS_URS_2025_02/167151101" TargetMode="External" /><Relationship Id="rId8" Type="http://schemas.openxmlformats.org/officeDocument/2006/relationships/hyperlink" Target="https://vymery.bimplatforma.cz/version/243633_2_vNHQ5Jz46IrrPyrFXdbY3Y88945G2meVkuJ1bgJyIDfzy9CuPZ9EVfW9DJm6iwIpM57O4HCGFXL5WMc9Y5Vg" TargetMode="External" /><Relationship Id="rId9" Type="http://schemas.openxmlformats.org/officeDocument/2006/relationships/hyperlink" Target="https://podminky.urs.cz/item/CS_URS_2025_02/171201221" TargetMode="External" /><Relationship Id="rId10" Type="http://schemas.openxmlformats.org/officeDocument/2006/relationships/hyperlink" Target="https://podminky.urs.cz/item/CS_URS_2025_02/171251201" TargetMode="External" /><Relationship Id="rId11" Type="http://schemas.openxmlformats.org/officeDocument/2006/relationships/hyperlink" Target="https://vymery.bimplatforma.cz/version/243633_3SyUzG4_K6MZEKcEBGMSeyANPU6W91PaRizvp0dOfKZWLa7RYHfUnn2wsJw-7WuavFCVf71TNvMhKeVQN94z0A" TargetMode="External" /><Relationship Id="rId12" Type="http://schemas.openxmlformats.org/officeDocument/2006/relationships/hyperlink" Target="https://podminky.urs.cz/item/CS_URS_2025_02/174151101" TargetMode="External" /><Relationship Id="rId13" Type="http://schemas.openxmlformats.org/officeDocument/2006/relationships/hyperlink" Target="https://vymery.bimplatforma.cz/version/243633_2_vNHQ5Jz46IrrPyrFXdbY3Y88945G2meVkuJ1bgJyIDfzy9CuPZ9EVfW9DJm6iwIpM57O4HCGFXL5WMc9Y5Vg" TargetMode="External" /><Relationship Id="rId14" Type="http://schemas.openxmlformats.org/officeDocument/2006/relationships/hyperlink" Target="https://podminky.urs.cz/item/CS_URS_2025_02/273313811" TargetMode="External" /><Relationship Id="rId15" Type="http://schemas.openxmlformats.org/officeDocument/2006/relationships/hyperlink" Target="https://vymery.bimplatforma.cz/version/243633_2IFjJlm37jcofqbO8UZ19tMIIeMh4HJkYj8YHCMmZhOn2jgrnbrhgI0DzkQCLHj_w2lwE3VXQk2mM5usUzXRkA" TargetMode="External" /><Relationship Id="rId16" Type="http://schemas.openxmlformats.org/officeDocument/2006/relationships/hyperlink" Target="https://podminky.urs.cz/item/CS_URS_2025_02/273322511" TargetMode="External" /><Relationship Id="rId17" Type="http://schemas.openxmlformats.org/officeDocument/2006/relationships/hyperlink" Target="https://vymery.bimplatforma.cz/version/243633_yfGhB_HajmQojNhc8nNoF3Itiqo_gu6uCkSnsLZ9CjkVDM5WtqLQK29XaWdcSMSOS_Jfu1USN-7C6eoUNQ3aGA" TargetMode="External" /><Relationship Id="rId18" Type="http://schemas.openxmlformats.org/officeDocument/2006/relationships/hyperlink" Target="https://podminky.urs.cz/item/CS_URS_2025_02/273361821" TargetMode="External" /><Relationship Id="rId19" Type="http://schemas.openxmlformats.org/officeDocument/2006/relationships/hyperlink" Target="https://podminky.urs.cz/item/CS_URS_2025_02/275322511" TargetMode="External" /><Relationship Id="rId20" Type="http://schemas.openxmlformats.org/officeDocument/2006/relationships/hyperlink" Target="https://vymery.bimplatforma.cz/version/243633_zhcgZOatYR1usgvr8nEjS46F7xCLOgPV_QXUaaC2iE5guR-BvG_1OxybZZMCJ0LnMq5xH79Mz5EQGK56FRW5Ww" TargetMode="External" /><Relationship Id="rId21" Type="http://schemas.openxmlformats.org/officeDocument/2006/relationships/hyperlink" Target="https://podminky.urs.cz/item/CS_URS_2025_02/275351121" TargetMode="External" /><Relationship Id="rId22" Type="http://schemas.openxmlformats.org/officeDocument/2006/relationships/hyperlink" Target="https://vymery.bimplatforma.cz/version/243633_bIjYKV8OOsRJXSTwZ-5gIQ_n4ik_Inm6iGjli1lxoGbT9Gup4AsIn8SiaNTwBmxhDU6vx-kpi6ZNagL0ocRfTg" TargetMode="External" /><Relationship Id="rId23" Type="http://schemas.openxmlformats.org/officeDocument/2006/relationships/hyperlink" Target="https://podminky.urs.cz/item/CS_URS_2025_02/275351122" TargetMode="External" /><Relationship Id="rId24" Type="http://schemas.openxmlformats.org/officeDocument/2006/relationships/hyperlink" Target="https://vymery.bimplatforma.cz/version/243633_bIjYKV8OOsRJXSTwZ-5gIQ_n4ik_Inm6iGjli1lxoGbT9Gup4AsIn8SiaNTwBmxhDU6vx-kpi6ZNagL0ocRfTg" TargetMode="External" /><Relationship Id="rId25" Type="http://schemas.openxmlformats.org/officeDocument/2006/relationships/hyperlink" Target="https://podminky.urs.cz/item/CS_URS_2025_02/998011001" TargetMode="External" /><Relationship Id="rId26" Type="http://schemas.openxmlformats.org/officeDocument/2006/relationships/hyperlink" Target="https://podminky.urs.cz/item/CS_URS_2025_02/712331111" TargetMode="External" /><Relationship Id="rId27" Type="http://schemas.openxmlformats.org/officeDocument/2006/relationships/hyperlink" Target="https://vymery.bimplatforma.cz/version/243633_hcJ8lDytA4aYvOG_v8XcQ5rxiQpyZ-KoebdH4to0WoannGJcvsYSHTHN4ELSPV5p250rkds-FNR_9EudkPfofA" TargetMode="External" /><Relationship Id="rId28" Type="http://schemas.openxmlformats.org/officeDocument/2006/relationships/hyperlink" Target="https://podminky.urs.cz/item/CS_URS_2025_02/998712101" TargetMode="External" /><Relationship Id="rId29" Type="http://schemas.openxmlformats.org/officeDocument/2006/relationships/hyperlink" Target="https://podminky.urs.cz/item/CS_URS_2025_02/762341270" TargetMode="External" /><Relationship Id="rId30" Type="http://schemas.openxmlformats.org/officeDocument/2006/relationships/hyperlink" Target="https://vymery.bimplatforma.cz/version/243633_hcJ8lDytA4aYvOG_v8XcQ5rxiQpyZ-KoebdH4to0WoannGJcvsYSHTHN4ELSPV5p250rkds-FNR_9EudkPfofA" TargetMode="External" /><Relationship Id="rId31" Type="http://schemas.openxmlformats.org/officeDocument/2006/relationships/hyperlink" Target="https://podminky.urs.cz/item/CS_URS_2025_02/998762101" TargetMode="External" /><Relationship Id="rId32" Type="http://schemas.openxmlformats.org/officeDocument/2006/relationships/hyperlink" Target="https://podminky.urs.cz/item/CS_URS_2025_02/764111641" TargetMode="External" /><Relationship Id="rId33" Type="http://schemas.openxmlformats.org/officeDocument/2006/relationships/hyperlink" Target="https://vymery.bimplatforma.cz/version/243633_hcJ8lDytA4aYvOG_v8XcQ5rxiQpyZ-KoebdH4to0WoannGJcvsYSHTHN4ELSPV5p250rkds-FNR_9EudkPfofA" TargetMode="External" /><Relationship Id="rId34" Type="http://schemas.openxmlformats.org/officeDocument/2006/relationships/hyperlink" Target="https://podminky.urs.cz/item/CS_URS_2025_02/764111691" TargetMode="External" /><Relationship Id="rId35" Type="http://schemas.openxmlformats.org/officeDocument/2006/relationships/hyperlink" Target="https://vymery.bimplatforma.cz/version/243633_hcJ8lDytA4aYvOG_v8XcQ5rxiQpyZ-KoebdH4to0WoannGJcvsYSHTHN4ELSPV5p250rkds-FNR_9EudkPfofA" TargetMode="External" /><Relationship Id="rId36" Type="http://schemas.openxmlformats.org/officeDocument/2006/relationships/hyperlink" Target="https://podminky.urs.cz/item/CS_URS_2025_02/998764101" TargetMode="External" /><Relationship Id="rId37" Type="http://schemas.openxmlformats.org/officeDocument/2006/relationships/hyperlink" Target="https://podminky.urs.cz/item/CS_URS_2025_02/767995101" TargetMode="External" /><Relationship Id="rId38" Type="http://schemas.openxmlformats.org/officeDocument/2006/relationships/hyperlink" Target="https://podminky.urs.cz/item/CS_URS_2025_02/767995102" TargetMode="External" /><Relationship Id="rId39" Type="http://schemas.openxmlformats.org/officeDocument/2006/relationships/hyperlink" Target="https://podminky.urs.cz/item/CS_URS_2025_02/998767101" TargetMode="External" /><Relationship Id="rId40" Type="http://schemas.openxmlformats.org/officeDocument/2006/relationships/hyperlink" Target="https://vymery.bimplatforma.cz/version/243633_bnEZNJcy2G2Wj-9kRqM6rDaCSyz3UuU17BDGB613nNbAQJSsdjVeKgwUoarir5FoDJKRa6oJ4b9xGBvAdi7eHQ" TargetMode="External" /><Relationship Id="rId41" Type="http://schemas.openxmlformats.org/officeDocument/2006/relationships/hyperlink" Target="https://vymery.bimplatforma.cz/version/243633_bnEZNJcy2G2Wj-9kRqM6rDaCSyz3UuU17BDGB613nNbAQJSsdjVeKgwUoarir5FoDJKRa6oJ4b9xGBvAdi7eHQ" TargetMode="External" /><Relationship Id="rId42" Type="http://schemas.openxmlformats.org/officeDocument/2006/relationships/hyperlink" Target="https://vymery.bimplatforma.cz/version/243633_bnEZNJcy2G2Wj-9kRqM6rDaCSyz3UuU17BDGB613nNbAQJSsdjVeKgwUoarir5FoDJKRa6oJ4b9xGBvAdi7eHQ" TargetMode="External" /><Relationship Id="rId43" Type="http://schemas.openxmlformats.org/officeDocument/2006/relationships/hyperlink" Target="https://vymery.bimplatforma.cz/version/243633_bnEZNJcy2G2Wj-9kRqM6rDaCSyz3UuU17BDGB613nNbAQJSsdjVeKgwUoarir5FoDJKRa6oJ4b9xGBvAdi7eHQ" TargetMode="External" /><Relationship Id="rId44" Type="http://schemas.openxmlformats.org/officeDocument/2006/relationships/hyperlink" Target="https://vymery.bimplatforma.cz/version/243633_bnEZNJcy2G2Wj-9kRqM6rDaCSyz3UuU17BDGB613nNbAQJSsdjVeKgwUoarir5FoDJKRa6oJ4b9xGBvAdi7eHQ" TargetMode="External" /><Relationship Id="rId45" Type="http://schemas.openxmlformats.org/officeDocument/2006/relationships/hyperlink" Target="https://podminky.urs.cz/item/CS_URS_2025_02/773999091" TargetMode="External" /><Relationship Id="rId46" Type="http://schemas.openxmlformats.org/officeDocument/2006/relationships/hyperlink" Target="https://vymery.bimplatforma.cz/version/243633_bnEZNJcy2G2Wj-9kRqM6rDaCSyz3UuU17BDGB613nNbAQJSsdjVeKgwUoarir5FoDJKRa6oJ4b9xGBvAdi7eHQ" TargetMode="External" /><Relationship Id="rId47" Type="http://schemas.openxmlformats.org/officeDocument/2006/relationships/hyperlink" Target="https://podminky.urs.cz/item/CS_URS_2025_02/998773101" TargetMode="External" /><Relationship Id="rId48" Type="http://schemas.openxmlformats.org/officeDocument/2006/relationships/hyperlink" Target="https://podminky.urs.cz/item/CS_URS_2025_02/783901453" TargetMode="External" /><Relationship Id="rId49" Type="http://schemas.openxmlformats.org/officeDocument/2006/relationships/hyperlink" Target="https://podminky.urs.cz/item/CS_URS_2025_02/784371001" TargetMode="External" /><Relationship Id="rId50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2251101" TargetMode="External" /><Relationship Id="rId2" Type="http://schemas.openxmlformats.org/officeDocument/2006/relationships/hyperlink" Target="https://vymery.bimplatforma.cz/version/243633_3SyUzG4_K6MZEKcEBGMSeyANPU6W91PaRizvp0dOfKZWLa7RYHfUnn2wsJw-7WuavFCVf71TNvMhKeVQN94z0A" TargetMode="External" /><Relationship Id="rId3" Type="http://schemas.openxmlformats.org/officeDocument/2006/relationships/hyperlink" Target="https://podminky.urs.cz/item/CS_URS_2025_02/162351103" TargetMode="External" /><Relationship Id="rId4" Type="http://schemas.openxmlformats.org/officeDocument/2006/relationships/hyperlink" Target="https://podminky.urs.cz/item/CS_URS_2025_02/162751117" TargetMode="External" /><Relationship Id="rId5" Type="http://schemas.openxmlformats.org/officeDocument/2006/relationships/hyperlink" Target="https://vymery.bimplatforma.cz/version/243633_3SyUzG4_K6MZEKcEBGMSeyANPU6W91PaRizvp0dOfKZWLa7RYHfUnn2wsJw-7WuavFCVf71TNvMhKeVQN94z0A" TargetMode="External" /><Relationship Id="rId6" Type="http://schemas.openxmlformats.org/officeDocument/2006/relationships/hyperlink" Target="https://podminky.urs.cz/item/CS_URS_2025_02/162751119" TargetMode="External" /><Relationship Id="rId7" Type="http://schemas.openxmlformats.org/officeDocument/2006/relationships/hyperlink" Target="https://podminky.urs.cz/item/CS_URS_2025_02/167151101" TargetMode="External" /><Relationship Id="rId8" Type="http://schemas.openxmlformats.org/officeDocument/2006/relationships/hyperlink" Target="https://vymery.bimplatforma.cz/version/243633_2_vNHQ5Jz46IrrPyrFXdbY3Y88945G2meVkuJ1bgJyIDfzy9CuPZ9EVfW9DJm6iwIpM57O4HCGFXL5WMc9Y5Vg" TargetMode="External" /><Relationship Id="rId9" Type="http://schemas.openxmlformats.org/officeDocument/2006/relationships/hyperlink" Target="https://podminky.urs.cz/item/CS_URS_2025_02/171201221" TargetMode="External" /><Relationship Id="rId10" Type="http://schemas.openxmlformats.org/officeDocument/2006/relationships/hyperlink" Target="https://podminky.urs.cz/item/CS_URS_2025_02/171251201" TargetMode="External" /><Relationship Id="rId11" Type="http://schemas.openxmlformats.org/officeDocument/2006/relationships/hyperlink" Target="https://vymery.bimplatforma.cz/version/243633_3SyUzG4_K6MZEKcEBGMSeyANPU6W91PaRizvp0dOfKZWLa7RYHfUnn2wsJw-7WuavFCVf71TNvMhKeVQN94z0A" TargetMode="External" /><Relationship Id="rId12" Type="http://schemas.openxmlformats.org/officeDocument/2006/relationships/hyperlink" Target="https://podminky.urs.cz/item/CS_URS_2025_02/174151101" TargetMode="External" /><Relationship Id="rId13" Type="http://schemas.openxmlformats.org/officeDocument/2006/relationships/hyperlink" Target="https://vymery.bimplatforma.cz/version/243633_2_vNHQ5Jz46IrrPyrFXdbY3Y88945G2meVkuJ1bgJyIDfzy9CuPZ9EVfW9DJm6iwIpM57O4HCGFXL5WMc9Y5Vg" TargetMode="External" /><Relationship Id="rId14" Type="http://schemas.openxmlformats.org/officeDocument/2006/relationships/hyperlink" Target="https://podminky.urs.cz/item/CS_URS_2025_02/273313811" TargetMode="External" /><Relationship Id="rId15" Type="http://schemas.openxmlformats.org/officeDocument/2006/relationships/hyperlink" Target="https://vymery.bimplatforma.cz/version/243633_2IFjJlm37jcofqbO8UZ19tMIIeMh4HJkYj8YHCMmZhOn2jgrnbrhgI0DzkQCLHj_w2lwE3VXQk2mM5usUzXRkA" TargetMode="External" /><Relationship Id="rId16" Type="http://schemas.openxmlformats.org/officeDocument/2006/relationships/hyperlink" Target="https://podminky.urs.cz/item/CS_URS_2025_02/273322511" TargetMode="External" /><Relationship Id="rId17" Type="http://schemas.openxmlformats.org/officeDocument/2006/relationships/hyperlink" Target="https://vymery.bimplatforma.cz/version/243633_yfGhB_HajmQojNhc8nNoF3Itiqo_gu6uCkSnsLZ9CjkVDM5WtqLQK29XaWdcSMSOS_Jfu1USN-7C6eoUNQ3aGA" TargetMode="External" /><Relationship Id="rId18" Type="http://schemas.openxmlformats.org/officeDocument/2006/relationships/hyperlink" Target="https://podminky.urs.cz/item/CS_URS_2025_02/273361821" TargetMode="External" /><Relationship Id="rId19" Type="http://schemas.openxmlformats.org/officeDocument/2006/relationships/hyperlink" Target="https://podminky.urs.cz/item/CS_URS_2025_02/275322511" TargetMode="External" /><Relationship Id="rId20" Type="http://schemas.openxmlformats.org/officeDocument/2006/relationships/hyperlink" Target="https://vymery.bimplatforma.cz/version/243633_zhcgZOatYR1usgvr8nEjS46F7xCLOgPV_QXUaaC2iE5guR-BvG_1OxybZZMCJ0LnMq5xH79Mz5EQGK56FRW5Ww" TargetMode="External" /><Relationship Id="rId21" Type="http://schemas.openxmlformats.org/officeDocument/2006/relationships/hyperlink" Target="https://podminky.urs.cz/item/CS_URS_2025_02/275351121" TargetMode="External" /><Relationship Id="rId22" Type="http://schemas.openxmlformats.org/officeDocument/2006/relationships/hyperlink" Target="https://vymery.bimplatforma.cz/version/243633_bIjYKV8OOsRJXSTwZ-5gIQ_n4ik_Inm6iGjli1lxoGbT9Gup4AsIn8SiaNTwBmxhDU6vx-kpi6ZNagL0ocRfTg" TargetMode="External" /><Relationship Id="rId23" Type="http://schemas.openxmlformats.org/officeDocument/2006/relationships/hyperlink" Target="https://podminky.urs.cz/item/CS_URS_2025_02/275351122" TargetMode="External" /><Relationship Id="rId24" Type="http://schemas.openxmlformats.org/officeDocument/2006/relationships/hyperlink" Target="https://vymery.bimplatforma.cz/version/243633_bIjYKV8OOsRJXSTwZ-5gIQ_n4ik_Inm6iGjli1lxoGbT9Gup4AsIn8SiaNTwBmxhDU6vx-kpi6ZNagL0ocRfTg" TargetMode="External" /><Relationship Id="rId25" Type="http://schemas.openxmlformats.org/officeDocument/2006/relationships/hyperlink" Target="https://podminky.urs.cz/item/CS_URS_2025_02/998011001" TargetMode="External" /><Relationship Id="rId26" Type="http://schemas.openxmlformats.org/officeDocument/2006/relationships/hyperlink" Target="https://podminky.urs.cz/item/CS_URS_2025_02/712331111" TargetMode="External" /><Relationship Id="rId27" Type="http://schemas.openxmlformats.org/officeDocument/2006/relationships/hyperlink" Target="https://vymery.bimplatforma.cz/version/243633_hcJ8lDytA4aYvOG_v8XcQ5rxiQpyZ-KoebdH4to0WoannGJcvsYSHTHN4ELSPV5p250rkds-FNR_9EudkPfofA" TargetMode="External" /><Relationship Id="rId28" Type="http://schemas.openxmlformats.org/officeDocument/2006/relationships/hyperlink" Target="https://podminky.urs.cz/item/CS_URS_2025_02/998712101" TargetMode="External" /><Relationship Id="rId29" Type="http://schemas.openxmlformats.org/officeDocument/2006/relationships/hyperlink" Target="https://podminky.urs.cz/item/CS_URS_2025_02/762341270" TargetMode="External" /><Relationship Id="rId30" Type="http://schemas.openxmlformats.org/officeDocument/2006/relationships/hyperlink" Target="https://vymery.bimplatforma.cz/version/243633_hcJ8lDytA4aYvOG_v8XcQ5rxiQpyZ-KoebdH4to0WoannGJcvsYSHTHN4ELSPV5p250rkds-FNR_9EudkPfofA" TargetMode="External" /><Relationship Id="rId31" Type="http://schemas.openxmlformats.org/officeDocument/2006/relationships/hyperlink" Target="https://podminky.urs.cz/item/CS_URS_2025_02/998762101" TargetMode="External" /><Relationship Id="rId32" Type="http://schemas.openxmlformats.org/officeDocument/2006/relationships/hyperlink" Target="https://podminky.urs.cz/item/CS_URS_2025_02/764111641" TargetMode="External" /><Relationship Id="rId33" Type="http://schemas.openxmlformats.org/officeDocument/2006/relationships/hyperlink" Target="https://vymery.bimplatforma.cz/version/243633_hcJ8lDytA4aYvOG_v8XcQ5rxiQpyZ-KoebdH4to0WoannGJcvsYSHTHN4ELSPV5p250rkds-FNR_9EudkPfofA" TargetMode="External" /><Relationship Id="rId34" Type="http://schemas.openxmlformats.org/officeDocument/2006/relationships/hyperlink" Target="https://podminky.urs.cz/item/CS_URS_2025_02/764111691" TargetMode="External" /><Relationship Id="rId35" Type="http://schemas.openxmlformats.org/officeDocument/2006/relationships/hyperlink" Target="https://vymery.bimplatforma.cz/version/243633_hcJ8lDytA4aYvOG_v8XcQ5rxiQpyZ-KoebdH4to0WoannGJcvsYSHTHN4ELSPV5p250rkds-FNR_9EudkPfofA" TargetMode="External" /><Relationship Id="rId36" Type="http://schemas.openxmlformats.org/officeDocument/2006/relationships/hyperlink" Target="https://podminky.urs.cz/item/CS_URS_2025_02/998764101" TargetMode="External" /><Relationship Id="rId37" Type="http://schemas.openxmlformats.org/officeDocument/2006/relationships/hyperlink" Target="https://podminky.urs.cz/item/CS_URS_2025_02/767995101" TargetMode="External" /><Relationship Id="rId38" Type="http://schemas.openxmlformats.org/officeDocument/2006/relationships/hyperlink" Target="https://podminky.urs.cz/item/CS_URS_2025_02/767995102" TargetMode="External" /><Relationship Id="rId39" Type="http://schemas.openxmlformats.org/officeDocument/2006/relationships/hyperlink" Target="https://podminky.urs.cz/item/CS_URS_2025_02/998767101" TargetMode="External" /><Relationship Id="rId40" Type="http://schemas.openxmlformats.org/officeDocument/2006/relationships/hyperlink" Target="https://vymery.bimplatforma.cz/version/243633_bnEZNJcy2G2Wj-9kRqM6rDaCSyz3UuU17BDGB613nNbAQJSsdjVeKgwUoarir5FoDJKRa6oJ4b9xGBvAdi7eHQ" TargetMode="External" /><Relationship Id="rId41" Type="http://schemas.openxmlformats.org/officeDocument/2006/relationships/hyperlink" Target="https://vymery.bimplatforma.cz/version/243633_bnEZNJcy2G2Wj-9kRqM6rDaCSyz3UuU17BDGB613nNbAQJSsdjVeKgwUoarir5FoDJKRa6oJ4b9xGBvAdi7eHQ" TargetMode="External" /><Relationship Id="rId42" Type="http://schemas.openxmlformats.org/officeDocument/2006/relationships/hyperlink" Target="https://vymery.bimplatforma.cz/version/243633_bnEZNJcy2G2Wj-9kRqM6rDaCSyz3UuU17BDGB613nNbAQJSsdjVeKgwUoarir5FoDJKRa6oJ4b9xGBvAdi7eHQ" TargetMode="External" /><Relationship Id="rId43" Type="http://schemas.openxmlformats.org/officeDocument/2006/relationships/hyperlink" Target="https://vymery.bimplatforma.cz/version/243633_bnEZNJcy2G2Wj-9kRqM6rDaCSyz3UuU17BDGB613nNbAQJSsdjVeKgwUoarir5FoDJKRa6oJ4b9xGBvAdi7eHQ" TargetMode="External" /><Relationship Id="rId44" Type="http://schemas.openxmlformats.org/officeDocument/2006/relationships/hyperlink" Target="https://vymery.bimplatforma.cz/version/243633_bnEZNJcy2G2Wj-9kRqM6rDaCSyz3UuU17BDGB613nNbAQJSsdjVeKgwUoarir5FoDJKRa6oJ4b9xGBvAdi7eHQ" TargetMode="External" /><Relationship Id="rId45" Type="http://schemas.openxmlformats.org/officeDocument/2006/relationships/hyperlink" Target="https://podminky.urs.cz/item/CS_URS_2025_02/773999091" TargetMode="External" /><Relationship Id="rId46" Type="http://schemas.openxmlformats.org/officeDocument/2006/relationships/hyperlink" Target="https://vymery.bimplatforma.cz/version/243633_bnEZNJcy2G2Wj-9kRqM6rDaCSyz3UuU17BDGB613nNbAQJSsdjVeKgwUoarir5FoDJKRa6oJ4b9xGBvAdi7eHQ" TargetMode="External" /><Relationship Id="rId47" Type="http://schemas.openxmlformats.org/officeDocument/2006/relationships/hyperlink" Target="https://podminky.urs.cz/item/CS_URS_2025_02/998773101" TargetMode="External" /><Relationship Id="rId48" Type="http://schemas.openxmlformats.org/officeDocument/2006/relationships/hyperlink" Target="https://podminky.urs.cz/item/CS_URS_2025_02/783901453" TargetMode="External" /><Relationship Id="rId49" Type="http://schemas.openxmlformats.org/officeDocument/2006/relationships/hyperlink" Target="https://podminky.urs.cz/item/CS_URS_2025_02/784371001" TargetMode="External" /><Relationship Id="rId50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2251101" TargetMode="External" /><Relationship Id="rId2" Type="http://schemas.openxmlformats.org/officeDocument/2006/relationships/hyperlink" Target="https://vymery.bimplatforma.cz/version/243633_3SyUzG4_K6MZEKcEBGMSeyANPU6W91PaRizvp0dOfKZWLa7RYHfUnn2wsJw-7WuavFCVf71TNvMhKeVQN94z0A" TargetMode="External" /><Relationship Id="rId3" Type="http://schemas.openxmlformats.org/officeDocument/2006/relationships/hyperlink" Target="https://podminky.urs.cz/item/CS_URS_2025_02/162351103" TargetMode="External" /><Relationship Id="rId4" Type="http://schemas.openxmlformats.org/officeDocument/2006/relationships/hyperlink" Target="https://podminky.urs.cz/item/CS_URS_2025_02/162751117" TargetMode="External" /><Relationship Id="rId5" Type="http://schemas.openxmlformats.org/officeDocument/2006/relationships/hyperlink" Target="https://vymery.bimplatforma.cz/version/243633_3SyUzG4_K6MZEKcEBGMSeyANPU6W91PaRizvp0dOfKZWLa7RYHfUnn2wsJw-7WuavFCVf71TNvMhKeVQN94z0A" TargetMode="External" /><Relationship Id="rId6" Type="http://schemas.openxmlformats.org/officeDocument/2006/relationships/hyperlink" Target="https://podminky.urs.cz/item/CS_URS_2025_02/162751119" TargetMode="External" /><Relationship Id="rId7" Type="http://schemas.openxmlformats.org/officeDocument/2006/relationships/hyperlink" Target="https://podminky.urs.cz/item/CS_URS_2025_02/167151101" TargetMode="External" /><Relationship Id="rId8" Type="http://schemas.openxmlformats.org/officeDocument/2006/relationships/hyperlink" Target="https://vymery.bimplatforma.cz/version/243633_2_vNHQ5Jz46IrrPyrFXdbY3Y88945G2meVkuJ1bgJyIDfzy9CuPZ9EVfW9DJm6iwIpM57O4HCGFXL5WMc9Y5Vg" TargetMode="External" /><Relationship Id="rId9" Type="http://schemas.openxmlformats.org/officeDocument/2006/relationships/hyperlink" Target="https://podminky.urs.cz/item/CS_URS_2025_02/171201221" TargetMode="External" /><Relationship Id="rId10" Type="http://schemas.openxmlformats.org/officeDocument/2006/relationships/hyperlink" Target="https://podminky.urs.cz/item/CS_URS_2025_02/171251201" TargetMode="External" /><Relationship Id="rId11" Type="http://schemas.openxmlformats.org/officeDocument/2006/relationships/hyperlink" Target="https://vymery.bimplatforma.cz/version/243633_3SyUzG4_K6MZEKcEBGMSeyANPU6W91PaRizvp0dOfKZWLa7RYHfUnn2wsJw-7WuavFCVf71TNvMhKeVQN94z0A" TargetMode="External" /><Relationship Id="rId12" Type="http://schemas.openxmlformats.org/officeDocument/2006/relationships/hyperlink" Target="https://podminky.urs.cz/item/CS_URS_2025_02/174151101" TargetMode="External" /><Relationship Id="rId13" Type="http://schemas.openxmlformats.org/officeDocument/2006/relationships/hyperlink" Target="https://vymery.bimplatforma.cz/version/243633_2_vNHQ5Jz46IrrPyrFXdbY3Y88945G2meVkuJ1bgJyIDfzy9CuPZ9EVfW9DJm6iwIpM57O4HCGFXL5WMc9Y5Vg" TargetMode="External" /><Relationship Id="rId14" Type="http://schemas.openxmlformats.org/officeDocument/2006/relationships/hyperlink" Target="https://podminky.urs.cz/item/CS_URS_2025_02/273313811" TargetMode="External" /><Relationship Id="rId15" Type="http://schemas.openxmlformats.org/officeDocument/2006/relationships/hyperlink" Target="https://vymery.bimplatforma.cz/version/243633_2IFjJlm37jcofqbO8UZ19tMIIeMh4HJkYj8YHCMmZhOn2jgrnbrhgI0DzkQCLHj_w2lwE3VXQk2mM5usUzXRkA" TargetMode="External" /><Relationship Id="rId16" Type="http://schemas.openxmlformats.org/officeDocument/2006/relationships/hyperlink" Target="https://podminky.urs.cz/item/CS_URS_2025_02/273322511" TargetMode="External" /><Relationship Id="rId17" Type="http://schemas.openxmlformats.org/officeDocument/2006/relationships/hyperlink" Target="https://vymery.bimplatforma.cz/version/243633_yfGhB_HajmQojNhc8nNoF3Itiqo_gu6uCkSnsLZ9CjkVDM5WtqLQK29XaWdcSMSOS_Jfu1USN-7C6eoUNQ3aGA" TargetMode="External" /><Relationship Id="rId18" Type="http://schemas.openxmlformats.org/officeDocument/2006/relationships/hyperlink" Target="https://podminky.urs.cz/item/CS_URS_2025_02/273361821" TargetMode="External" /><Relationship Id="rId19" Type="http://schemas.openxmlformats.org/officeDocument/2006/relationships/hyperlink" Target="https://podminky.urs.cz/item/CS_URS_2025_02/275322511" TargetMode="External" /><Relationship Id="rId20" Type="http://schemas.openxmlformats.org/officeDocument/2006/relationships/hyperlink" Target="https://vymery.bimplatforma.cz/version/243633_zhcgZOatYR1usgvr8nEjS46F7xCLOgPV_QXUaaC2iE5guR-BvG_1OxybZZMCJ0LnMq5xH79Mz5EQGK56FRW5Ww" TargetMode="External" /><Relationship Id="rId21" Type="http://schemas.openxmlformats.org/officeDocument/2006/relationships/hyperlink" Target="https://podminky.urs.cz/item/CS_URS_2025_02/275351121" TargetMode="External" /><Relationship Id="rId22" Type="http://schemas.openxmlformats.org/officeDocument/2006/relationships/hyperlink" Target="https://vymery.bimplatforma.cz/version/243633_bIjYKV8OOsRJXSTwZ-5gIQ_n4ik_Inm6iGjli1lxoGbT9Gup4AsIn8SiaNTwBmxhDU6vx-kpi6ZNagL0ocRfTg" TargetMode="External" /><Relationship Id="rId23" Type="http://schemas.openxmlformats.org/officeDocument/2006/relationships/hyperlink" Target="https://podminky.urs.cz/item/CS_URS_2025_02/275351122" TargetMode="External" /><Relationship Id="rId24" Type="http://schemas.openxmlformats.org/officeDocument/2006/relationships/hyperlink" Target="https://vymery.bimplatforma.cz/version/243633_bIjYKV8OOsRJXSTwZ-5gIQ_n4ik_Inm6iGjli1lxoGbT9Gup4AsIn8SiaNTwBmxhDU6vx-kpi6ZNagL0ocRfTg" TargetMode="External" /><Relationship Id="rId25" Type="http://schemas.openxmlformats.org/officeDocument/2006/relationships/hyperlink" Target="https://podminky.urs.cz/item/CS_URS_2025_02/998011001" TargetMode="External" /><Relationship Id="rId26" Type="http://schemas.openxmlformats.org/officeDocument/2006/relationships/hyperlink" Target="https://podminky.urs.cz/item/CS_URS_2025_02/712331111" TargetMode="External" /><Relationship Id="rId27" Type="http://schemas.openxmlformats.org/officeDocument/2006/relationships/hyperlink" Target="https://vymery.bimplatforma.cz/version/243633_hcJ8lDytA4aYvOG_v8XcQ5rxiQpyZ-KoebdH4to0WoannGJcvsYSHTHN4ELSPV5p250rkds-FNR_9EudkPfofA" TargetMode="External" /><Relationship Id="rId28" Type="http://schemas.openxmlformats.org/officeDocument/2006/relationships/hyperlink" Target="https://podminky.urs.cz/item/CS_URS_2025_02/998712101" TargetMode="External" /><Relationship Id="rId29" Type="http://schemas.openxmlformats.org/officeDocument/2006/relationships/hyperlink" Target="https://podminky.urs.cz/item/CS_URS_2025_02/762341270" TargetMode="External" /><Relationship Id="rId30" Type="http://schemas.openxmlformats.org/officeDocument/2006/relationships/hyperlink" Target="https://vymery.bimplatforma.cz/version/243633_hcJ8lDytA4aYvOG_v8XcQ5rxiQpyZ-KoebdH4to0WoannGJcvsYSHTHN4ELSPV5p250rkds-FNR_9EudkPfofA" TargetMode="External" /><Relationship Id="rId31" Type="http://schemas.openxmlformats.org/officeDocument/2006/relationships/hyperlink" Target="https://podminky.urs.cz/item/CS_URS_2025_02/998762101" TargetMode="External" /><Relationship Id="rId32" Type="http://schemas.openxmlformats.org/officeDocument/2006/relationships/hyperlink" Target="https://podminky.urs.cz/item/CS_URS_2025_02/764111641" TargetMode="External" /><Relationship Id="rId33" Type="http://schemas.openxmlformats.org/officeDocument/2006/relationships/hyperlink" Target="https://vymery.bimplatforma.cz/version/243633_hcJ8lDytA4aYvOG_v8XcQ5rxiQpyZ-KoebdH4to0WoannGJcvsYSHTHN4ELSPV5p250rkds-FNR_9EudkPfofA" TargetMode="External" /><Relationship Id="rId34" Type="http://schemas.openxmlformats.org/officeDocument/2006/relationships/hyperlink" Target="https://podminky.urs.cz/item/CS_URS_2025_02/764111691" TargetMode="External" /><Relationship Id="rId35" Type="http://schemas.openxmlformats.org/officeDocument/2006/relationships/hyperlink" Target="https://vymery.bimplatforma.cz/version/243633_hcJ8lDytA4aYvOG_v8XcQ5rxiQpyZ-KoebdH4to0WoannGJcvsYSHTHN4ELSPV5p250rkds-FNR_9EudkPfofA" TargetMode="External" /><Relationship Id="rId36" Type="http://schemas.openxmlformats.org/officeDocument/2006/relationships/hyperlink" Target="https://podminky.urs.cz/item/CS_URS_2025_02/998764101" TargetMode="External" /><Relationship Id="rId37" Type="http://schemas.openxmlformats.org/officeDocument/2006/relationships/hyperlink" Target="https://podminky.urs.cz/item/CS_URS_2025_02/767995101" TargetMode="External" /><Relationship Id="rId38" Type="http://schemas.openxmlformats.org/officeDocument/2006/relationships/hyperlink" Target="https://podminky.urs.cz/item/CS_URS_2025_02/767995102" TargetMode="External" /><Relationship Id="rId39" Type="http://schemas.openxmlformats.org/officeDocument/2006/relationships/hyperlink" Target="https://podminky.urs.cz/item/CS_URS_2025_02/998767101" TargetMode="External" /><Relationship Id="rId40" Type="http://schemas.openxmlformats.org/officeDocument/2006/relationships/hyperlink" Target="https://vymery.bimplatforma.cz/version/243633_bnEZNJcy2G2Wj-9kRqM6rDaCSyz3UuU17BDGB613nNbAQJSsdjVeKgwUoarir5FoDJKRa6oJ4b9xGBvAdi7eHQ" TargetMode="External" /><Relationship Id="rId41" Type="http://schemas.openxmlformats.org/officeDocument/2006/relationships/hyperlink" Target="https://vymery.bimplatforma.cz/version/243633_bnEZNJcy2G2Wj-9kRqM6rDaCSyz3UuU17BDGB613nNbAQJSsdjVeKgwUoarir5FoDJKRa6oJ4b9xGBvAdi7eHQ" TargetMode="External" /><Relationship Id="rId42" Type="http://schemas.openxmlformats.org/officeDocument/2006/relationships/hyperlink" Target="https://vymery.bimplatforma.cz/version/243633_bnEZNJcy2G2Wj-9kRqM6rDaCSyz3UuU17BDGB613nNbAQJSsdjVeKgwUoarir5FoDJKRa6oJ4b9xGBvAdi7eHQ" TargetMode="External" /><Relationship Id="rId43" Type="http://schemas.openxmlformats.org/officeDocument/2006/relationships/hyperlink" Target="https://vymery.bimplatforma.cz/version/243633_bnEZNJcy2G2Wj-9kRqM6rDaCSyz3UuU17BDGB613nNbAQJSsdjVeKgwUoarir5FoDJKRa6oJ4b9xGBvAdi7eHQ" TargetMode="External" /><Relationship Id="rId44" Type="http://schemas.openxmlformats.org/officeDocument/2006/relationships/hyperlink" Target="https://vymery.bimplatforma.cz/version/243633_bnEZNJcy2G2Wj-9kRqM6rDaCSyz3UuU17BDGB613nNbAQJSsdjVeKgwUoarir5FoDJKRa6oJ4b9xGBvAdi7eHQ" TargetMode="External" /><Relationship Id="rId45" Type="http://schemas.openxmlformats.org/officeDocument/2006/relationships/hyperlink" Target="https://podminky.urs.cz/item/CS_URS_2025_02/773999091" TargetMode="External" /><Relationship Id="rId46" Type="http://schemas.openxmlformats.org/officeDocument/2006/relationships/hyperlink" Target="https://vymery.bimplatforma.cz/version/243633_bnEZNJcy2G2Wj-9kRqM6rDaCSyz3UuU17BDGB613nNbAQJSsdjVeKgwUoarir5FoDJKRa6oJ4b9xGBvAdi7eHQ" TargetMode="External" /><Relationship Id="rId47" Type="http://schemas.openxmlformats.org/officeDocument/2006/relationships/hyperlink" Target="https://podminky.urs.cz/item/CS_URS_2025_02/998773101" TargetMode="External" /><Relationship Id="rId48" Type="http://schemas.openxmlformats.org/officeDocument/2006/relationships/hyperlink" Target="https://podminky.urs.cz/item/CS_URS_2025_02/783901453" TargetMode="External" /><Relationship Id="rId49" Type="http://schemas.openxmlformats.org/officeDocument/2006/relationships/hyperlink" Target="https://podminky.urs.cz/item/CS_URS_2025_02/784371001" TargetMode="External" /><Relationship Id="rId50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2251101" TargetMode="External" /><Relationship Id="rId2" Type="http://schemas.openxmlformats.org/officeDocument/2006/relationships/hyperlink" Target="https://vymery.bimplatforma.cz/version/243633_3SyUzG4_K6MZEKcEBGMSeyANPU6W91PaRizvp0dOfKZWLa7RYHfUnn2wsJw-7WuavFCVf71TNvMhKeVQN94z0A" TargetMode="External" /><Relationship Id="rId3" Type="http://schemas.openxmlformats.org/officeDocument/2006/relationships/hyperlink" Target="https://podminky.urs.cz/item/CS_URS_2025_02/162351103" TargetMode="External" /><Relationship Id="rId4" Type="http://schemas.openxmlformats.org/officeDocument/2006/relationships/hyperlink" Target="https://podminky.urs.cz/item/CS_URS_2025_02/162751117" TargetMode="External" /><Relationship Id="rId5" Type="http://schemas.openxmlformats.org/officeDocument/2006/relationships/hyperlink" Target="https://vymery.bimplatforma.cz/version/243633_3SyUzG4_K6MZEKcEBGMSeyANPU6W91PaRizvp0dOfKZWLa7RYHfUnn2wsJw-7WuavFCVf71TNvMhKeVQN94z0A" TargetMode="External" /><Relationship Id="rId6" Type="http://schemas.openxmlformats.org/officeDocument/2006/relationships/hyperlink" Target="https://podminky.urs.cz/item/CS_URS_2025_02/162751119" TargetMode="External" /><Relationship Id="rId7" Type="http://schemas.openxmlformats.org/officeDocument/2006/relationships/hyperlink" Target="https://podminky.urs.cz/item/CS_URS_2025_02/167151101" TargetMode="External" /><Relationship Id="rId8" Type="http://schemas.openxmlformats.org/officeDocument/2006/relationships/hyperlink" Target="https://vymery.bimplatforma.cz/version/243633_2_vNHQ5Jz46IrrPyrFXdbY3Y88945G2meVkuJ1bgJyIDfzy9CuPZ9EVfW9DJm6iwIpM57O4HCGFXL5WMc9Y5Vg" TargetMode="External" /><Relationship Id="rId9" Type="http://schemas.openxmlformats.org/officeDocument/2006/relationships/hyperlink" Target="https://podminky.urs.cz/item/CS_URS_2025_02/171201221" TargetMode="External" /><Relationship Id="rId10" Type="http://schemas.openxmlformats.org/officeDocument/2006/relationships/hyperlink" Target="https://podminky.urs.cz/item/CS_URS_2025_02/171251201" TargetMode="External" /><Relationship Id="rId11" Type="http://schemas.openxmlformats.org/officeDocument/2006/relationships/hyperlink" Target="https://vymery.bimplatforma.cz/version/243633_3SyUzG4_K6MZEKcEBGMSeyANPU6W91PaRizvp0dOfKZWLa7RYHfUnn2wsJw-7WuavFCVf71TNvMhKeVQN94z0A" TargetMode="External" /><Relationship Id="rId12" Type="http://schemas.openxmlformats.org/officeDocument/2006/relationships/hyperlink" Target="https://podminky.urs.cz/item/CS_URS_2025_02/174151101" TargetMode="External" /><Relationship Id="rId13" Type="http://schemas.openxmlformats.org/officeDocument/2006/relationships/hyperlink" Target="https://vymery.bimplatforma.cz/version/243633_2_vNHQ5Jz46IrrPyrFXdbY3Y88945G2meVkuJ1bgJyIDfzy9CuPZ9EVfW9DJm6iwIpM57O4HCGFXL5WMc9Y5Vg" TargetMode="External" /><Relationship Id="rId14" Type="http://schemas.openxmlformats.org/officeDocument/2006/relationships/hyperlink" Target="https://podminky.urs.cz/item/CS_URS_2025_02/273313811" TargetMode="External" /><Relationship Id="rId15" Type="http://schemas.openxmlformats.org/officeDocument/2006/relationships/hyperlink" Target="https://vymery.bimplatforma.cz/version/243633_2IFjJlm37jcofqbO8UZ19tMIIeMh4HJkYj8YHCMmZhOn2jgrnbrhgI0DzkQCLHj_w2lwE3VXQk2mM5usUzXRkA" TargetMode="External" /><Relationship Id="rId16" Type="http://schemas.openxmlformats.org/officeDocument/2006/relationships/hyperlink" Target="https://podminky.urs.cz/item/CS_URS_2025_02/273322511" TargetMode="External" /><Relationship Id="rId17" Type="http://schemas.openxmlformats.org/officeDocument/2006/relationships/hyperlink" Target="https://vymery.bimplatforma.cz/version/243633_yfGhB_HajmQojNhc8nNoF3Itiqo_gu6uCkSnsLZ9CjkVDM5WtqLQK29XaWdcSMSOS_Jfu1USN-7C6eoUNQ3aGA" TargetMode="External" /><Relationship Id="rId18" Type="http://schemas.openxmlformats.org/officeDocument/2006/relationships/hyperlink" Target="https://podminky.urs.cz/item/CS_URS_2025_02/273361821" TargetMode="External" /><Relationship Id="rId19" Type="http://schemas.openxmlformats.org/officeDocument/2006/relationships/hyperlink" Target="https://podminky.urs.cz/item/CS_URS_2025_02/275322511" TargetMode="External" /><Relationship Id="rId20" Type="http://schemas.openxmlformats.org/officeDocument/2006/relationships/hyperlink" Target="https://vymery.bimplatforma.cz/version/243633_zhcgZOatYR1usgvr8nEjS46F7xCLOgPV_QXUaaC2iE5guR-BvG_1OxybZZMCJ0LnMq5xH79Mz5EQGK56FRW5Ww" TargetMode="External" /><Relationship Id="rId21" Type="http://schemas.openxmlformats.org/officeDocument/2006/relationships/hyperlink" Target="https://podminky.urs.cz/item/CS_URS_2025_02/275351121" TargetMode="External" /><Relationship Id="rId22" Type="http://schemas.openxmlformats.org/officeDocument/2006/relationships/hyperlink" Target="https://vymery.bimplatforma.cz/version/243633_bIjYKV8OOsRJXSTwZ-5gIQ_n4ik_Inm6iGjli1lxoGbT9Gup4AsIn8SiaNTwBmxhDU6vx-kpi6ZNagL0ocRfTg" TargetMode="External" /><Relationship Id="rId23" Type="http://schemas.openxmlformats.org/officeDocument/2006/relationships/hyperlink" Target="https://podminky.urs.cz/item/CS_URS_2025_02/275351122" TargetMode="External" /><Relationship Id="rId24" Type="http://schemas.openxmlformats.org/officeDocument/2006/relationships/hyperlink" Target="https://vymery.bimplatforma.cz/version/243633_bIjYKV8OOsRJXSTwZ-5gIQ_n4ik_Inm6iGjli1lxoGbT9Gup4AsIn8SiaNTwBmxhDU6vx-kpi6ZNagL0ocRfTg" TargetMode="External" /><Relationship Id="rId25" Type="http://schemas.openxmlformats.org/officeDocument/2006/relationships/hyperlink" Target="https://podminky.urs.cz/item/CS_URS_2025_02/998011001" TargetMode="External" /><Relationship Id="rId26" Type="http://schemas.openxmlformats.org/officeDocument/2006/relationships/hyperlink" Target="https://podminky.urs.cz/item/CS_URS_2025_02/712331111" TargetMode="External" /><Relationship Id="rId27" Type="http://schemas.openxmlformats.org/officeDocument/2006/relationships/hyperlink" Target="https://vymery.bimplatforma.cz/version/243633_hcJ8lDytA4aYvOG_v8XcQ5rxiQpyZ-KoebdH4to0WoannGJcvsYSHTHN4ELSPV5p250rkds-FNR_9EudkPfofA" TargetMode="External" /><Relationship Id="rId28" Type="http://schemas.openxmlformats.org/officeDocument/2006/relationships/hyperlink" Target="https://podminky.urs.cz/item/CS_URS_2025_02/998712101" TargetMode="External" /><Relationship Id="rId29" Type="http://schemas.openxmlformats.org/officeDocument/2006/relationships/hyperlink" Target="https://podminky.urs.cz/item/CS_URS_2025_02/762341270" TargetMode="External" /><Relationship Id="rId30" Type="http://schemas.openxmlformats.org/officeDocument/2006/relationships/hyperlink" Target="https://vymery.bimplatforma.cz/version/243633_hcJ8lDytA4aYvOG_v8XcQ5rxiQpyZ-KoebdH4to0WoannGJcvsYSHTHN4ELSPV5p250rkds-FNR_9EudkPfofA" TargetMode="External" /><Relationship Id="rId31" Type="http://schemas.openxmlformats.org/officeDocument/2006/relationships/hyperlink" Target="https://podminky.urs.cz/item/CS_URS_2025_02/998762101" TargetMode="External" /><Relationship Id="rId32" Type="http://schemas.openxmlformats.org/officeDocument/2006/relationships/hyperlink" Target="https://podminky.urs.cz/item/CS_URS_2025_02/764111641" TargetMode="External" /><Relationship Id="rId33" Type="http://schemas.openxmlformats.org/officeDocument/2006/relationships/hyperlink" Target="https://vymery.bimplatforma.cz/version/243633_hcJ8lDytA4aYvOG_v8XcQ5rxiQpyZ-KoebdH4to0WoannGJcvsYSHTHN4ELSPV5p250rkds-FNR_9EudkPfofA" TargetMode="External" /><Relationship Id="rId34" Type="http://schemas.openxmlformats.org/officeDocument/2006/relationships/hyperlink" Target="https://podminky.urs.cz/item/CS_URS_2025_02/764111691" TargetMode="External" /><Relationship Id="rId35" Type="http://schemas.openxmlformats.org/officeDocument/2006/relationships/hyperlink" Target="https://vymery.bimplatforma.cz/version/243633_hcJ8lDytA4aYvOG_v8XcQ5rxiQpyZ-KoebdH4to0WoannGJcvsYSHTHN4ELSPV5p250rkds-FNR_9EudkPfofA" TargetMode="External" /><Relationship Id="rId36" Type="http://schemas.openxmlformats.org/officeDocument/2006/relationships/hyperlink" Target="https://podminky.urs.cz/item/CS_URS_2025_02/998764101" TargetMode="External" /><Relationship Id="rId37" Type="http://schemas.openxmlformats.org/officeDocument/2006/relationships/hyperlink" Target="https://podminky.urs.cz/item/CS_URS_2025_02/767995101" TargetMode="External" /><Relationship Id="rId38" Type="http://schemas.openxmlformats.org/officeDocument/2006/relationships/hyperlink" Target="https://podminky.urs.cz/item/CS_URS_2025_02/767995102" TargetMode="External" /><Relationship Id="rId39" Type="http://schemas.openxmlformats.org/officeDocument/2006/relationships/hyperlink" Target="https://podminky.urs.cz/item/CS_URS_2025_02/998767101" TargetMode="External" /><Relationship Id="rId40" Type="http://schemas.openxmlformats.org/officeDocument/2006/relationships/hyperlink" Target="https://vymery.bimplatforma.cz/version/243633_bnEZNJcy2G2Wj-9kRqM6rDaCSyz3UuU17BDGB613nNbAQJSsdjVeKgwUoarir5FoDJKRa6oJ4b9xGBvAdi7eHQ" TargetMode="External" /><Relationship Id="rId41" Type="http://schemas.openxmlformats.org/officeDocument/2006/relationships/hyperlink" Target="https://vymery.bimplatforma.cz/version/243633_bnEZNJcy2G2Wj-9kRqM6rDaCSyz3UuU17BDGB613nNbAQJSsdjVeKgwUoarir5FoDJKRa6oJ4b9xGBvAdi7eHQ" TargetMode="External" /><Relationship Id="rId42" Type="http://schemas.openxmlformats.org/officeDocument/2006/relationships/hyperlink" Target="https://vymery.bimplatforma.cz/version/243633_bnEZNJcy2G2Wj-9kRqM6rDaCSyz3UuU17BDGB613nNbAQJSsdjVeKgwUoarir5FoDJKRa6oJ4b9xGBvAdi7eHQ" TargetMode="External" /><Relationship Id="rId43" Type="http://schemas.openxmlformats.org/officeDocument/2006/relationships/hyperlink" Target="https://vymery.bimplatforma.cz/version/243633_bnEZNJcy2G2Wj-9kRqM6rDaCSyz3UuU17BDGB613nNbAQJSsdjVeKgwUoarir5FoDJKRa6oJ4b9xGBvAdi7eHQ" TargetMode="External" /><Relationship Id="rId44" Type="http://schemas.openxmlformats.org/officeDocument/2006/relationships/hyperlink" Target="https://vymery.bimplatforma.cz/version/243633_bnEZNJcy2G2Wj-9kRqM6rDaCSyz3UuU17BDGB613nNbAQJSsdjVeKgwUoarir5FoDJKRa6oJ4b9xGBvAdi7eHQ" TargetMode="External" /><Relationship Id="rId45" Type="http://schemas.openxmlformats.org/officeDocument/2006/relationships/hyperlink" Target="https://podminky.urs.cz/item/CS_URS_2025_02/773999091" TargetMode="External" /><Relationship Id="rId46" Type="http://schemas.openxmlformats.org/officeDocument/2006/relationships/hyperlink" Target="https://vymery.bimplatforma.cz/version/243633_bnEZNJcy2G2Wj-9kRqM6rDaCSyz3UuU17BDGB613nNbAQJSsdjVeKgwUoarir5FoDJKRa6oJ4b9xGBvAdi7eHQ" TargetMode="External" /><Relationship Id="rId47" Type="http://schemas.openxmlformats.org/officeDocument/2006/relationships/hyperlink" Target="https://podminky.urs.cz/item/CS_URS_2025_02/998773101" TargetMode="External" /><Relationship Id="rId48" Type="http://schemas.openxmlformats.org/officeDocument/2006/relationships/hyperlink" Target="https://podminky.urs.cz/item/CS_URS_2025_02/783901453" TargetMode="External" /><Relationship Id="rId49" Type="http://schemas.openxmlformats.org/officeDocument/2006/relationships/hyperlink" Target="https://podminky.urs.cz/item/CS_URS_2025_02/784371001" TargetMode="External" /><Relationship Id="rId50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2251101" TargetMode="External" /><Relationship Id="rId2" Type="http://schemas.openxmlformats.org/officeDocument/2006/relationships/hyperlink" Target="https://vymery.bimplatforma.cz/version/243633_3SyUzG4_K6MZEKcEBGMSeyANPU6W91PaRizvp0dOfKZWLa7RYHfUnn2wsJw-7WuavFCVf71TNvMhKeVQN94z0A" TargetMode="External" /><Relationship Id="rId3" Type="http://schemas.openxmlformats.org/officeDocument/2006/relationships/hyperlink" Target="https://podminky.urs.cz/item/CS_URS_2025_02/162351103" TargetMode="External" /><Relationship Id="rId4" Type="http://schemas.openxmlformats.org/officeDocument/2006/relationships/hyperlink" Target="https://podminky.urs.cz/item/CS_URS_2025_02/162751117" TargetMode="External" /><Relationship Id="rId5" Type="http://schemas.openxmlformats.org/officeDocument/2006/relationships/hyperlink" Target="https://vymery.bimplatforma.cz/version/243633_3SyUzG4_K6MZEKcEBGMSeyANPU6W91PaRizvp0dOfKZWLa7RYHfUnn2wsJw-7WuavFCVf71TNvMhKeVQN94z0A" TargetMode="External" /><Relationship Id="rId6" Type="http://schemas.openxmlformats.org/officeDocument/2006/relationships/hyperlink" Target="https://podminky.urs.cz/item/CS_URS_2025_02/162751119" TargetMode="External" /><Relationship Id="rId7" Type="http://schemas.openxmlformats.org/officeDocument/2006/relationships/hyperlink" Target="https://podminky.urs.cz/item/CS_URS_2025_02/167151101" TargetMode="External" /><Relationship Id="rId8" Type="http://schemas.openxmlformats.org/officeDocument/2006/relationships/hyperlink" Target="https://vymery.bimplatforma.cz/version/243633_2_vNHQ5Jz46IrrPyrFXdbY3Y88945G2meVkuJ1bgJyIDfzy9CuPZ9EVfW9DJm6iwIpM57O4HCGFXL5WMc9Y5Vg" TargetMode="External" /><Relationship Id="rId9" Type="http://schemas.openxmlformats.org/officeDocument/2006/relationships/hyperlink" Target="https://podminky.urs.cz/item/CS_URS_2025_02/171201221" TargetMode="External" /><Relationship Id="rId10" Type="http://schemas.openxmlformats.org/officeDocument/2006/relationships/hyperlink" Target="https://podminky.urs.cz/item/CS_URS_2025_02/171251201" TargetMode="External" /><Relationship Id="rId11" Type="http://schemas.openxmlformats.org/officeDocument/2006/relationships/hyperlink" Target="https://vymery.bimplatforma.cz/version/243633_3SyUzG4_K6MZEKcEBGMSeyANPU6W91PaRizvp0dOfKZWLa7RYHfUnn2wsJw-7WuavFCVf71TNvMhKeVQN94z0A" TargetMode="External" /><Relationship Id="rId12" Type="http://schemas.openxmlformats.org/officeDocument/2006/relationships/hyperlink" Target="https://podminky.urs.cz/item/CS_URS_2025_02/174151101" TargetMode="External" /><Relationship Id="rId13" Type="http://schemas.openxmlformats.org/officeDocument/2006/relationships/hyperlink" Target="https://vymery.bimplatforma.cz/version/243633_2_vNHQ5Jz46IrrPyrFXdbY3Y88945G2meVkuJ1bgJyIDfzy9CuPZ9EVfW9DJm6iwIpM57O4HCGFXL5WMc9Y5Vg" TargetMode="External" /><Relationship Id="rId14" Type="http://schemas.openxmlformats.org/officeDocument/2006/relationships/hyperlink" Target="https://podminky.urs.cz/item/CS_URS_2025_02/273313811" TargetMode="External" /><Relationship Id="rId15" Type="http://schemas.openxmlformats.org/officeDocument/2006/relationships/hyperlink" Target="https://vymery.bimplatforma.cz/version/243633_2IFjJlm37jcofqbO8UZ19tMIIeMh4HJkYj8YHCMmZhOn2jgrnbrhgI0DzkQCLHj_w2lwE3VXQk2mM5usUzXRkA" TargetMode="External" /><Relationship Id="rId16" Type="http://schemas.openxmlformats.org/officeDocument/2006/relationships/hyperlink" Target="https://podminky.urs.cz/item/CS_URS_2025_02/273322511" TargetMode="External" /><Relationship Id="rId17" Type="http://schemas.openxmlformats.org/officeDocument/2006/relationships/hyperlink" Target="https://vymery.bimplatforma.cz/version/243633_yfGhB_HajmQojNhc8nNoF3Itiqo_gu6uCkSnsLZ9CjkVDM5WtqLQK29XaWdcSMSOS_Jfu1USN-7C6eoUNQ3aGA" TargetMode="External" /><Relationship Id="rId18" Type="http://schemas.openxmlformats.org/officeDocument/2006/relationships/hyperlink" Target="https://podminky.urs.cz/item/CS_URS_2025_02/273361821" TargetMode="External" /><Relationship Id="rId19" Type="http://schemas.openxmlformats.org/officeDocument/2006/relationships/hyperlink" Target="https://podminky.urs.cz/item/CS_URS_2025_02/275322511" TargetMode="External" /><Relationship Id="rId20" Type="http://schemas.openxmlformats.org/officeDocument/2006/relationships/hyperlink" Target="https://vymery.bimplatforma.cz/version/243633_zhcgZOatYR1usgvr8nEjS46F7xCLOgPV_QXUaaC2iE5guR-BvG_1OxybZZMCJ0LnMq5xH79Mz5EQGK56FRW5Ww" TargetMode="External" /><Relationship Id="rId21" Type="http://schemas.openxmlformats.org/officeDocument/2006/relationships/hyperlink" Target="https://podminky.urs.cz/item/CS_URS_2025_02/275351121" TargetMode="External" /><Relationship Id="rId22" Type="http://schemas.openxmlformats.org/officeDocument/2006/relationships/hyperlink" Target="https://vymery.bimplatforma.cz/version/243633_bIjYKV8OOsRJXSTwZ-5gIQ_n4ik_Inm6iGjli1lxoGbT9Gup4AsIn8SiaNTwBmxhDU6vx-kpi6ZNagL0ocRfTg" TargetMode="External" /><Relationship Id="rId23" Type="http://schemas.openxmlformats.org/officeDocument/2006/relationships/hyperlink" Target="https://podminky.urs.cz/item/CS_URS_2025_02/275351122" TargetMode="External" /><Relationship Id="rId24" Type="http://schemas.openxmlformats.org/officeDocument/2006/relationships/hyperlink" Target="https://vymery.bimplatforma.cz/version/243633_bIjYKV8OOsRJXSTwZ-5gIQ_n4ik_Inm6iGjli1lxoGbT9Gup4AsIn8SiaNTwBmxhDU6vx-kpi6ZNagL0ocRfTg" TargetMode="External" /><Relationship Id="rId25" Type="http://schemas.openxmlformats.org/officeDocument/2006/relationships/hyperlink" Target="https://podminky.urs.cz/item/CS_URS_2025_02/998011001" TargetMode="External" /><Relationship Id="rId26" Type="http://schemas.openxmlformats.org/officeDocument/2006/relationships/hyperlink" Target="https://podminky.urs.cz/item/CS_URS_2025_02/712331111" TargetMode="External" /><Relationship Id="rId27" Type="http://schemas.openxmlformats.org/officeDocument/2006/relationships/hyperlink" Target="https://vymery.bimplatforma.cz/version/243633_hcJ8lDytA4aYvOG_v8XcQ5rxiQpyZ-KoebdH4to0WoannGJcvsYSHTHN4ELSPV5p250rkds-FNR_9EudkPfofA" TargetMode="External" /><Relationship Id="rId28" Type="http://schemas.openxmlformats.org/officeDocument/2006/relationships/hyperlink" Target="https://podminky.urs.cz/item/CS_URS_2025_02/998712101" TargetMode="External" /><Relationship Id="rId29" Type="http://schemas.openxmlformats.org/officeDocument/2006/relationships/hyperlink" Target="https://podminky.urs.cz/item/CS_URS_2025_02/762341270" TargetMode="External" /><Relationship Id="rId30" Type="http://schemas.openxmlformats.org/officeDocument/2006/relationships/hyperlink" Target="https://vymery.bimplatforma.cz/version/243633_hcJ8lDytA4aYvOG_v8XcQ5rxiQpyZ-KoebdH4to0WoannGJcvsYSHTHN4ELSPV5p250rkds-FNR_9EudkPfofA" TargetMode="External" /><Relationship Id="rId31" Type="http://schemas.openxmlformats.org/officeDocument/2006/relationships/hyperlink" Target="https://podminky.urs.cz/item/CS_URS_2025_02/998762101" TargetMode="External" /><Relationship Id="rId32" Type="http://schemas.openxmlformats.org/officeDocument/2006/relationships/hyperlink" Target="https://podminky.urs.cz/item/CS_URS_2025_02/764111641" TargetMode="External" /><Relationship Id="rId33" Type="http://schemas.openxmlformats.org/officeDocument/2006/relationships/hyperlink" Target="https://vymery.bimplatforma.cz/version/243633_hcJ8lDytA4aYvOG_v8XcQ5rxiQpyZ-KoebdH4to0WoannGJcvsYSHTHN4ELSPV5p250rkds-FNR_9EudkPfofA" TargetMode="External" /><Relationship Id="rId34" Type="http://schemas.openxmlformats.org/officeDocument/2006/relationships/hyperlink" Target="https://podminky.urs.cz/item/CS_URS_2025_02/764111691" TargetMode="External" /><Relationship Id="rId35" Type="http://schemas.openxmlformats.org/officeDocument/2006/relationships/hyperlink" Target="https://vymery.bimplatforma.cz/version/243633_hcJ8lDytA4aYvOG_v8XcQ5rxiQpyZ-KoebdH4to0WoannGJcvsYSHTHN4ELSPV5p250rkds-FNR_9EudkPfofA" TargetMode="External" /><Relationship Id="rId36" Type="http://schemas.openxmlformats.org/officeDocument/2006/relationships/hyperlink" Target="https://podminky.urs.cz/item/CS_URS_2025_02/998764101" TargetMode="External" /><Relationship Id="rId37" Type="http://schemas.openxmlformats.org/officeDocument/2006/relationships/hyperlink" Target="https://podminky.urs.cz/item/CS_URS_2025_02/767995101" TargetMode="External" /><Relationship Id="rId38" Type="http://schemas.openxmlformats.org/officeDocument/2006/relationships/hyperlink" Target="https://podminky.urs.cz/item/CS_URS_2025_02/767995102" TargetMode="External" /><Relationship Id="rId39" Type="http://schemas.openxmlformats.org/officeDocument/2006/relationships/hyperlink" Target="https://podminky.urs.cz/item/CS_URS_2025_02/998767101" TargetMode="External" /><Relationship Id="rId40" Type="http://schemas.openxmlformats.org/officeDocument/2006/relationships/hyperlink" Target="https://vymery.bimplatforma.cz/version/243633_bnEZNJcy2G2Wj-9kRqM6rDaCSyz3UuU17BDGB613nNbAQJSsdjVeKgwUoarir5FoDJKRa6oJ4b9xGBvAdi7eHQ" TargetMode="External" /><Relationship Id="rId41" Type="http://schemas.openxmlformats.org/officeDocument/2006/relationships/hyperlink" Target="https://vymery.bimplatforma.cz/version/243633_bnEZNJcy2G2Wj-9kRqM6rDaCSyz3UuU17BDGB613nNbAQJSsdjVeKgwUoarir5FoDJKRa6oJ4b9xGBvAdi7eHQ" TargetMode="External" /><Relationship Id="rId42" Type="http://schemas.openxmlformats.org/officeDocument/2006/relationships/hyperlink" Target="https://vymery.bimplatforma.cz/version/243633_bnEZNJcy2G2Wj-9kRqM6rDaCSyz3UuU17BDGB613nNbAQJSsdjVeKgwUoarir5FoDJKRa6oJ4b9xGBvAdi7eHQ" TargetMode="External" /><Relationship Id="rId43" Type="http://schemas.openxmlformats.org/officeDocument/2006/relationships/hyperlink" Target="https://vymery.bimplatforma.cz/version/243633_bnEZNJcy2G2Wj-9kRqM6rDaCSyz3UuU17BDGB613nNbAQJSsdjVeKgwUoarir5FoDJKRa6oJ4b9xGBvAdi7eHQ" TargetMode="External" /><Relationship Id="rId44" Type="http://schemas.openxmlformats.org/officeDocument/2006/relationships/hyperlink" Target="https://vymery.bimplatforma.cz/version/243633_bnEZNJcy2G2Wj-9kRqM6rDaCSyz3UuU17BDGB613nNbAQJSsdjVeKgwUoarir5FoDJKRa6oJ4b9xGBvAdi7eHQ" TargetMode="External" /><Relationship Id="rId45" Type="http://schemas.openxmlformats.org/officeDocument/2006/relationships/hyperlink" Target="https://podminky.urs.cz/item/CS_URS_2025_02/773999091" TargetMode="External" /><Relationship Id="rId46" Type="http://schemas.openxmlformats.org/officeDocument/2006/relationships/hyperlink" Target="https://vymery.bimplatforma.cz/version/243633_bnEZNJcy2G2Wj-9kRqM6rDaCSyz3UuU17BDGB613nNbAQJSsdjVeKgwUoarir5FoDJKRa6oJ4b9xGBvAdi7eHQ" TargetMode="External" /><Relationship Id="rId47" Type="http://schemas.openxmlformats.org/officeDocument/2006/relationships/hyperlink" Target="https://podminky.urs.cz/item/CS_URS_2025_02/998773101" TargetMode="External" /><Relationship Id="rId48" Type="http://schemas.openxmlformats.org/officeDocument/2006/relationships/hyperlink" Target="https://podminky.urs.cz/item/CS_URS_2025_02/783901453" TargetMode="External" /><Relationship Id="rId49" Type="http://schemas.openxmlformats.org/officeDocument/2006/relationships/hyperlink" Target="https://podminky.urs.cz/item/CS_URS_2025_02/784371001" TargetMode="External" /><Relationship Id="rId50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9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7</v>
      </c>
      <c r="BT2" s="20" t="s">
        <v>8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7</v>
      </c>
      <c r="BT3" s="20" t="s">
        <v>9</v>
      </c>
    </row>
    <row r="4" s="1" customFormat="1" ht="24.96" customHeight="1">
      <c r="B4" s="23"/>
      <c r="D4" s="24" t="s">
        <v>10</v>
      </c>
      <c r="AR4" s="23"/>
      <c r="AS4" s="25" t="s">
        <v>11</v>
      </c>
      <c r="BE4" s="26" t="s">
        <v>12</v>
      </c>
      <c r="BS4" s="20" t="s">
        <v>13</v>
      </c>
    </row>
    <row r="5" s="1" customFormat="1" ht="12" customHeight="1">
      <c r="B5" s="23"/>
      <c r="D5" s="27" t="s">
        <v>14</v>
      </c>
      <c r="K5" s="28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3"/>
      <c r="BE5" s="29" t="s">
        <v>16</v>
      </c>
      <c r="BS5" s="20" t="s">
        <v>7</v>
      </c>
    </row>
    <row r="6" s="1" customFormat="1" ht="36.96" customHeight="1">
      <c r="B6" s="23"/>
      <c r="D6" s="30" t="s">
        <v>17</v>
      </c>
      <c r="K6" s="31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3"/>
      <c r="BE6" s="32"/>
      <c r="BS6" s="20" t="s">
        <v>7</v>
      </c>
    </row>
    <row r="7" s="1" customFormat="1" ht="12" customHeight="1">
      <c r="B7" s="23"/>
      <c r="D7" s="33" t="s">
        <v>19</v>
      </c>
      <c r="K7" s="28" t="s">
        <v>3</v>
      </c>
      <c r="AK7" s="33" t="s">
        <v>20</v>
      </c>
      <c r="AN7" s="28" t="s">
        <v>3</v>
      </c>
      <c r="AR7" s="23"/>
      <c r="BE7" s="32"/>
      <c r="BS7" s="20" t="s">
        <v>7</v>
      </c>
    </row>
    <row r="8" s="1" customFormat="1" ht="12" customHeight="1">
      <c r="B8" s="23"/>
      <c r="D8" s="33" t="s">
        <v>21</v>
      </c>
      <c r="K8" s="28" t="s">
        <v>22</v>
      </c>
      <c r="AK8" s="33" t="s">
        <v>23</v>
      </c>
      <c r="AN8" s="34" t="s">
        <v>24</v>
      </c>
      <c r="AR8" s="23"/>
      <c r="BE8" s="32"/>
      <c r="BS8" s="20" t="s">
        <v>7</v>
      </c>
    </row>
    <row r="9" s="1" customFormat="1" ht="14.4" customHeight="1">
      <c r="B9" s="23"/>
      <c r="AR9" s="23"/>
      <c r="BE9" s="32"/>
      <c r="BS9" s="20" t="s">
        <v>7</v>
      </c>
    </row>
    <row r="10" s="1" customFormat="1" ht="12" customHeight="1">
      <c r="B10" s="23"/>
      <c r="D10" s="33" t="s">
        <v>25</v>
      </c>
      <c r="AK10" s="33" t="s">
        <v>26</v>
      </c>
      <c r="AN10" s="28" t="s">
        <v>3</v>
      </c>
      <c r="AR10" s="23"/>
      <c r="BE10" s="32"/>
      <c r="BS10" s="20" t="s">
        <v>7</v>
      </c>
    </row>
    <row r="11" s="1" customFormat="1" ht="18.48" customHeight="1">
      <c r="B11" s="23"/>
      <c r="E11" s="28" t="s">
        <v>27</v>
      </c>
      <c r="AK11" s="33" t="s">
        <v>28</v>
      </c>
      <c r="AN11" s="28" t="s">
        <v>3</v>
      </c>
      <c r="AR11" s="23"/>
      <c r="BE11" s="32"/>
      <c r="BS11" s="20" t="s">
        <v>7</v>
      </c>
    </row>
    <row r="12" s="1" customFormat="1" ht="6.96" customHeight="1">
      <c r="B12" s="23"/>
      <c r="AR12" s="23"/>
      <c r="BE12" s="32"/>
      <c r="BS12" s="20" t="s">
        <v>7</v>
      </c>
    </row>
    <row r="13" s="1" customFormat="1" ht="12" customHeight="1">
      <c r="B13" s="23"/>
      <c r="D13" s="33" t="s">
        <v>29</v>
      </c>
      <c r="AK13" s="33" t="s">
        <v>26</v>
      </c>
      <c r="AN13" s="35" t="s">
        <v>30</v>
      </c>
      <c r="AR13" s="23"/>
      <c r="BE13" s="32"/>
      <c r="BS13" s="20" t="s">
        <v>7</v>
      </c>
    </row>
    <row r="14">
      <c r="B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N14" s="35" t="s">
        <v>30</v>
      </c>
      <c r="AR14" s="23"/>
      <c r="BE14" s="32"/>
      <c r="BS14" s="20" t="s">
        <v>7</v>
      </c>
    </row>
    <row r="15" s="1" customFormat="1" ht="6.96" customHeight="1">
      <c r="B15" s="23"/>
      <c r="AR15" s="23"/>
      <c r="BE15" s="32"/>
      <c r="BS15" s="20" t="s">
        <v>4</v>
      </c>
    </row>
    <row r="16" s="1" customFormat="1" ht="12" customHeight="1">
      <c r="B16" s="23"/>
      <c r="D16" s="33" t="s">
        <v>31</v>
      </c>
      <c r="AK16" s="33" t="s">
        <v>26</v>
      </c>
      <c r="AN16" s="28" t="s">
        <v>3</v>
      </c>
      <c r="AR16" s="23"/>
      <c r="BE16" s="32"/>
      <c r="BS16" s="20" t="s">
        <v>4</v>
      </c>
    </row>
    <row r="17" s="1" customFormat="1" ht="18.48" customHeight="1">
      <c r="B17" s="23"/>
      <c r="E17" s="28" t="s">
        <v>32</v>
      </c>
      <c r="AK17" s="33" t="s">
        <v>28</v>
      </c>
      <c r="AN17" s="28" t="s">
        <v>3</v>
      </c>
      <c r="AR17" s="23"/>
      <c r="BE17" s="32"/>
      <c r="BS17" s="20" t="s">
        <v>33</v>
      </c>
    </row>
    <row r="18" s="1" customFormat="1" ht="6.96" customHeight="1">
      <c r="B18" s="23"/>
      <c r="AR18" s="23"/>
      <c r="BE18" s="32"/>
      <c r="BS18" s="20" t="s">
        <v>7</v>
      </c>
    </row>
    <row r="19" s="1" customFormat="1" ht="12" customHeight="1">
      <c r="B19" s="23"/>
      <c r="D19" s="33" t="s">
        <v>34</v>
      </c>
      <c r="AK19" s="33" t="s">
        <v>26</v>
      </c>
      <c r="AN19" s="28" t="s">
        <v>3</v>
      </c>
      <c r="AR19" s="23"/>
      <c r="BE19" s="32"/>
      <c r="BS19" s="20" t="s">
        <v>7</v>
      </c>
    </row>
    <row r="20" s="1" customFormat="1" ht="18.48" customHeight="1">
      <c r="B20" s="23"/>
      <c r="E20" s="28" t="s">
        <v>35</v>
      </c>
      <c r="AK20" s="33" t="s">
        <v>28</v>
      </c>
      <c r="AN20" s="28" t="s">
        <v>3</v>
      </c>
      <c r="AR20" s="23"/>
      <c r="BE20" s="32"/>
      <c r="BS20" s="20" t="s">
        <v>4</v>
      </c>
    </row>
    <row r="21" s="1" customFormat="1" ht="6.96" customHeight="1">
      <c r="B21" s="23"/>
      <c r="AR21" s="23"/>
      <c r="BE21" s="32"/>
    </row>
    <row r="22" s="1" customFormat="1" ht="12" customHeight="1">
      <c r="B22" s="23"/>
      <c r="D22" s="33" t="s">
        <v>36</v>
      </c>
      <c r="AR22" s="23"/>
      <c r="BE22" s="32"/>
    </row>
    <row r="23" s="1" customFormat="1" ht="83.25" customHeight="1">
      <c r="B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R23" s="23"/>
      <c r="BE23" s="32"/>
    </row>
    <row r="24" s="1" customFormat="1" ht="6.96" customHeight="1">
      <c r="B24" s="23"/>
      <c r="AR24" s="23"/>
      <c r="BE24" s="32"/>
    </row>
    <row r="25" s="1" customFormat="1" ht="6.96" customHeight="1">
      <c r="B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R25" s="23"/>
      <c r="BE25" s="32"/>
    </row>
    <row r="26" s="2" customFormat="1" ht="25.92" customHeight="1">
      <c r="A26" s="39"/>
      <c r="B26" s="40"/>
      <c r="C26" s="39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39"/>
      <c r="AQ26" s="39"/>
      <c r="AR26" s="40"/>
      <c r="BE26" s="32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  <c r="BE27" s="32"/>
    </row>
    <row r="28" s="2" customForma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0"/>
      <c r="BE28" s="32"/>
    </row>
    <row r="29" s="3" customFormat="1" ht="14.4" customHeight="1">
      <c r="A29" s="3"/>
      <c r="B29" s="45"/>
      <c r="C29" s="3"/>
      <c r="D29" s="33" t="s">
        <v>42</v>
      </c>
      <c r="E29" s="3"/>
      <c r="F29" s="33" t="s">
        <v>43</v>
      </c>
      <c r="G29" s="3"/>
      <c r="H29" s="3"/>
      <c r="I29" s="3"/>
      <c r="J29" s="3"/>
      <c r="K29" s="3"/>
      <c r="L29" s="46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7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7">
        <f>ROUND(AV54, 2)</f>
        <v>0</v>
      </c>
      <c r="AL29" s="3"/>
      <c r="AM29" s="3"/>
      <c r="AN29" s="3"/>
      <c r="AO29" s="3"/>
      <c r="AP29" s="3"/>
      <c r="AQ29" s="3"/>
      <c r="AR29" s="45"/>
      <c r="BE29" s="48"/>
    </row>
    <row r="30" s="3" customFormat="1" ht="14.4" customHeight="1">
      <c r="A30" s="3"/>
      <c r="B30" s="45"/>
      <c r="C30" s="3"/>
      <c r="D30" s="3"/>
      <c r="E30" s="3"/>
      <c r="F30" s="33" t="s">
        <v>44</v>
      </c>
      <c r="G30" s="3"/>
      <c r="H30" s="3"/>
      <c r="I30" s="3"/>
      <c r="J30" s="3"/>
      <c r="K30" s="3"/>
      <c r="L30" s="46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7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7">
        <f>ROUND(AW54, 2)</f>
        <v>0</v>
      </c>
      <c r="AL30" s="3"/>
      <c r="AM30" s="3"/>
      <c r="AN30" s="3"/>
      <c r="AO30" s="3"/>
      <c r="AP30" s="3"/>
      <c r="AQ30" s="3"/>
      <c r="AR30" s="45"/>
      <c r="BE30" s="48"/>
    </row>
    <row r="31" hidden="1" s="3" customFormat="1" ht="14.4" customHeight="1">
      <c r="A31" s="3"/>
      <c r="B31" s="45"/>
      <c r="C31" s="3"/>
      <c r="D31" s="3"/>
      <c r="E31" s="3"/>
      <c r="F31" s="33" t="s">
        <v>45</v>
      </c>
      <c r="G31" s="3"/>
      <c r="H31" s="3"/>
      <c r="I31" s="3"/>
      <c r="J31" s="3"/>
      <c r="K31" s="3"/>
      <c r="L31" s="46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7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7">
        <v>0</v>
      </c>
      <c r="AL31" s="3"/>
      <c r="AM31" s="3"/>
      <c r="AN31" s="3"/>
      <c r="AO31" s="3"/>
      <c r="AP31" s="3"/>
      <c r="AQ31" s="3"/>
      <c r="AR31" s="45"/>
      <c r="BE31" s="48"/>
    </row>
    <row r="32" hidden="1" s="3" customFormat="1" ht="14.4" customHeight="1">
      <c r="A32" s="3"/>
      <c r="B32" s="45"/>
      <c r="C32" s="3"/>
      <c r="D32" s="3"/>
      <c r="E32" s="3"/>
      <c r="F32" s="33" t="s">
        <v>46</v>
      </c>
      <c r="G32" s="3"/>
      <c r="H32" s="3"/>
      <c r="I32" s="3"/>
      <c r="J32" s="3"/>
      <c r="K32" s="3"/>
      <c r="L32" s="46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7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7">
        <v>0</v>
      </c>
      <c r="AL32" s="3"/>
      <c r="AM32" s="3"/>
      <c r="AN32" s="3"/>
      <c r="AO32" s="3"/>
      <c r="AP32" s="3"/>
      <c r="AQ32" s="3"/>
      <c r="AR32" s="45"/>
      <c r="BE32" s="48"/>
    </row>
    <row r="33" hidden="1" s="3" customFormat="1" ht="14.4" customHeight="1">
      <c r="A33" s="3"/>
      <c r="B33" s="45"/>
      <c r="C33" s="3"/>
      <c r="D33" s="3"/>
      <c r="E33" s="3"/>
      <c r="F33" s="33" t="s">
        <v>47</v>
      </c>
      <c r="G33" s="3"/>
      <c r="H33" s="3"/>
      <c r="I33" s="3"/>
      <c r="J33" s="3"/>
      <c r="K33" s="3"/>
      <c r="L33" s="46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7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7">
        <v>0</v>
      </c>
      <c r="AL33" s="3"/>
      <c r="AM33" s="3"/>
      <c r="AN33" s="3"/>
      <c r="AO33" s="3"/>
      <c r="AP33" s="3"/>
      <c r="AQ33" s="3"/>
      <c r="AR33" s="45"/>
      <c r="BE33" s="3"/>
    </row>
    <row r="34" s="2" customFormat="1" ht="6.96" customHeigh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0"/>
      <c r="BE34" s="39"/>
    </row>
    <row r="35" s="2" customFormat="1" ht="25.92" customHeight="1">
      <c r="A35" s="39"/>
      <c r="B35" s="40"/>
      <c r="C35" s="49"/>
      <c r="D35" s="50" t="s">
        <v>48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49</v>
      </c>
      <c r="U35" s="51"/>
      <c r="V35" s="51"/>
      <c r="W35" s="51"/>
      <c r="X35" s="53" t="s">
        <v>50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0"/>
      <c r="BE35" s="39"/>
    </row>
    <row r="36" s="2" customFormat="1" ht="6.96" customHeigh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0"/>
      <c r="BE36" s="39"/>
    </row>
    <row r="37" s="2" customFormat="1" ht="6.96" customHeight="1">
      <c r="A37" s="39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40"/>
      <c r="BE37" s="39"/>
    </row>
    <row r="41" s="2" customFormat="1" ht="6.96" customHeight="1">
      <c r="A41" s="39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40"/>
      <c r="BE41" s="39"/>
    </row>
    <row r="42" s="2" customFormat="1" ht="24.96" customHeight="1">
      <c r="A42" s="39"/>
      <c r="B42" s="40"/>
      <c r="C42" s="24" t="s">
        <v>51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0"/>
      <c r="BE42" s="39"/>
    </row>
    <row r="43" s="2" customFormat="1" ht="6.96" customHeight="1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0"/>
      <c r="BE43" s="39"/>
    </row>
    <row r="44" s="4" customFormat="1" ht="12" customHeight="1">
      <c r="A44" s="4"/>
      <c r="B44" s="60"/>
      <c r="C44" s="33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2025/033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0"/>
      <c r="BE44" s="4"/>
    </row>
    <row r="45" s="5" customFormat="1" ht="36.96" customHeight="1">
      <c r="A45" s="5"/>
      <c r="B45" s="61"/>
      <c r="C45" s="62" t="s">
        <v>17</v>
      </c>
      <c r="D45" s="5"/>
      <c r="E45" s="5"/>
      <c r="F45" s="5"/>
      <c r="G45" s="5"/>
      <c r="H45" s="5"/>
      <c r="I45" s="5"/>
      <c r="J45" s="5"/>
      <c r="K45" s="5"/>
      <c r="L45" s="63" t="str">
        <f>K6</f>
        <v>Kolumbárium Nymburk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1"/>
      <c r="BE45" s="5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0"/>
      <c r="BE46" s="39"/>
    </row>
    <row r="47" s="2" customFormat="1" ht="12" customHeight="1">
      <c r="A47" s="39"/>
      <c r="B47" s="40"/>
      <c r="C47" s="33" t="s">
        <v>21</v>
      </c>
      <c r="D47" s="39"/>
      <c r="E47" s="39"/>
      <c r="F47" s="39"/>
      <c r="G47" s="39"/>
      <c r="H47" s="39"/>
      <c r="I47" s="39"/>
      <c r="J47" s="39"/>
      <c r="K47" s="39"/>
      <c r="L47" s="64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3" t="s">
        <v>23</v>
      </c>
      <c r="AJ47" s="39"/>
      <c r="AK47" s="39"/>
      <c r="AL47" s="39"/>
      <c r="AM47" s="65" t="str">
        <f>IF(AN8= "","",AN8)</f>
        <v>23. 10. 2025</v>
      </c>
      <c r="AN47" s="65"/>
      <c r="AO47" s="39"/>
      <c r="AP47" s="39"/>
      <c r="AQ47" s="39"/>
      <c r="AR47" s="40"/>
      <c r="B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/>
      <c r="BE48" s="39"/>
    </row>
    <row r="49" s="2" customFormat="1" ht="15.15" customHeight="1">
      <c r="A49" s="39"/>
      <c r="B49" s="40"/>
      <c r="C49" s="33" t="s">
        <v>25</v>
      </c>
      <c r="D49" s="39"/>
      <c r="E49" s="39"/>
      <c r="F49" s="39"/>
      <c r="G49" s="39"/>
      <c r="H49" s="39"/>
      <c r="I49" s="39"/>
      <c r="J49" s="39"/>
      <c r="K49" s="39"/>
      <c r="L49" s="4" t="str">
        <f>IF(E11= "","",E11)</f>
        <v>Město Nymburk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3" t="s">
        <v>31</v>
      </c>
      <c r="AJ49" s="39"/>
      <c r="AK49" s="39"/>
      <c r="AL49" s="39"/>
      <c r="AM49" s="66" t="str">
        <f>IF(E17="","",E17)</f>
        <v>Atribut Solutions, s.r.o.</v>
      </c>
      <c r="AN49" s="4"/>
      <c r="AO49" s="4"/>
      <c r="AP49" s="4"/>
      <c r="AQ49" s="39"/>
      <c r="AR49" s="40"/>
      <c r="AS49" s="67" t="s">
        <v>52</v>
      </c>
      <c r="AT49" s="68"/>
      <c r="AU49" s="69"/>
      <c r="AV49" s="69"/>
      <c r="AW49" s="69"/>
      <c r="AX49" s="69"/>
      <c r="AY49" s="69"/>
      <c r="AZ49" s="69"/>
      <c r="BA49" s="69"/>
      <c r="BB49" s="69"/>
      <c r="BC49" s="69"/>
      <c r="BD49" s="70"/>
      <c r="BE49" s="39"/>
    </row>
    <row r="50" s="2" customFormat="1" ht="15.15" customHeight="1">
      <c r="A50" s="39"/>
      <c r="B50" s="40"/>
      <c r="C50" s="33" t="s">
        <v>29</v>
      </c>
      <c r="D50" s="39"/>
      <c r="E50" s="39"/>
      <c r="F50" s="39"/>
      <c r="G50" s="39"/>
      <c r="H50" s="39"/>
      <c r="I50" s="39"/>
      <c r="J50" s="39"/>
      <c r="K50" s="39"/>
      <c r="L50" s="4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3" t="s">
        <v>34</v>
      </c>
      <c r="AJ50" s="39"/>
      <c r="AK50" s="39"/>
      <c r="AL50" s="39"/>
      <c r="AM50" s="66" t="str">
        <f>IF(E20="","",E20)</f>
        <v>Bc. Kateřina Vaculíková</v>
      </c>
      <c r="AN50" s="4"/>
      <c r="AO50" s="4"/>
      <c r="AP50" s="4"/>
      <c r="AQ50" s="39"/>
      <c r="AR50" s="40"/>
      <c r="AS50" s="71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4"/>
      <c r="BE50" s="39"/>
    </row>
    <row r="51" s="2" customFormat="1" ht="10.8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0"/>
      <c r="AS51" s="71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4"/>
      <c r="BE51" s="39"/>
    </row>
    <row r="52" s="2" customFormat="1" ht="29.28" customHeight="1">
      <c r="A52" s="39"/>
      <c r="B52" s="40"/>
      <c r="C52" s="75" t="s">
        <v>53</v>
      </c>
      <c r="D52" s="76"/>
      <c r="E52" s="76"/>
      <c r="F52" s="76"/>
      <c r="G52" s="76"/>
      <c r="H52" s="77"/>
      <c r="I52" s="78" t="s">
        <v>54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9" t="s">
        <v>55</v>
      </c>
      <c r="AH52" s="76"/>
      <c r="AI52" s="76"/>
      <c r="AJ52" s="76"/>
      <c r="AK52" s="76"/>
      <c r="AL52" s="76"/>
      <c r="AM52" s="76"/>
      <c r="AN52" s="78" t="s">
        <v>56</v>
      </c>
      <c r="AO52" s="76"/>
      <c r="AP52" s="76"/>
      <c r="AQ52" s="80" t="s">
        <v>57</v>
      </c>
      <c r="AR52" s="40"/>
      <c r="AS52" s="81" t="s">
        <v>58</v>
      </c>
      <c r="AT52" s="82" t="s">
        <v>59</v>
      </c>
      <c r="AU52" s="82" t="s">
        <v>60</v>
      </c>
      <c r="AV52" s="82" t="s">
        <v>61</v>
      </c>
      <c r="AW52" s="82" t="s">
        <v>62</v>
      </c>
      <c r="AX52" s="82" t="s">
        <v>63</v>
      </c>
      <c r="AY52" s="82" t="s">
        <v>64</v>
      </c>
      <c r="AZ52" s="82" t="s">
        <v>65</v>
      </c>
      <c r="BA52" s="82" t="s">
        <v>66</v>
      </c>
      <c r="BB52" s="82" t="s">
        <v>67</v>
      </c>
      <c r="BC52" s="82" t="s">
        <v>68</v>
      </c>
      <c r="BD52" s="83" t="s">
        <v>69</v>
      </c>
      <c r="BE52" s="39"/>
    </row>
    <row r="53" s="2" customFormat="1" ht="10.8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0"/>
      <c r="AS53" s="84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6"/>
      <c r="BE53" s="39"/>
    </row>
    <row r="54" s="6" customFormat="1" ht="32.4" customHeight="1">
      <c r="A54" s="6"/>
      <c r="B54" s="87"/>
      <c r="C54" s="88" t="s">
        <v>70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90">
        <f>ROUND(SUM(AG55:AG64),2)</f>
        <v>0</v>
      </c>
      <c r="AH54" s="90"/>
      <c r="AI54" s="90"/>
      <c r="AJ54" s="90"/>
      <c r="AK54" s="90"/>
      <c r="AL54" s="90"/>
      <c r="AM54" s="90"/>
      <c r="AN54" s="91">
        <f>SUM(AG54,AT54)</f>
        <v>0</v>
      </c>
      <c r="AO54" s="91"/>
      <c r="AP54" s="91"/>
      <c r="AQ54" s="92" t="s">
        <v>3</v>
      </c>
      <c r="AR54" s="87"/>
      <c r="AS54" s="93">
        <f>ROUND(SUM(AS55:AS64),2)</f>
        <v>0</v>
      </c>
      <c r="AT54" s="94">
        <f>ROUND(SUM(AV54:AW54),2)</f>
        <v>0</v>
      </c>
      <c r="AU54" s="95">
        <f>ROUND(SUM(AU55:AU64),5)</f>
        <v>0</v>
      </c>
      <c r="AV54" s="94">
        <f>ROUND(AZ54*L29,2)</f>
        <v>0</v>
      </c>
      <c r="AW54" s="94">
        <f>ROUND(BA54*L30,2)</f>
        <v>0</v>
      </c>
      <c r="AX54" s="94">
        <f>ROUND(BB54*L29,2)</f>
        <v>0</v>
      </c>
      <c r="AY54" s="94">
        <f>ROUND(BC54*L30,2)</f>
        <v>0</v>
      </c>
      <c r="AZ54" s="94">
        <f>ROUND(SUM(AZ55:AZ64),2)</f>
        <v>0</v>
      </c>
      <c r="BA54" s="94">
        <f>ROUND(SUM(BA55:BA64),2)</f>
        <v>0</v>
      </c>
      <c r="BB54" s="94">
        <f>ROUND(SUM(BB55:BB64),2)</f>
        <v>0</v>
      </c>
      <c r="BC54" s="94">
        <f>ROUND(SUM(BC55:BC64),2)</f>
        <v>0</v>
      </c>
      <c r="BD54" s="96">
        <f>ROUND(SUM(BD55:BD64),2)</f>
        <v>0</v>
      </c>
      <c r="BE54" s="6"/>
      <c r="BS54" s="97" t="s">
        <v>71</v>
      </c>
      <c r="BT54" s="97" t="s">
        <v>72</v>
      </c>
      <c r="BU54" s="98" t="s">
        <v>73</v>
      </c>
      <c r="BV54" s="97" t="s">
        <v>74</v>
      </c>
      <c r="BW54" s="97" t="s">
        <v>5</v>
      </c>
      <c r="BX54" s="97" t="s">
        <v>75</v>
      </c>
      <c r="CL54" s="97" t="s">
        <v>3</v>
      </c>
    </row>
    <row r="55" s="7" customFormat="1" ht="24.75" customHeight="1">
      <c r="A55" s="99" t="s">
        <v>76</v>
      </c>
      <c r="B55" s="100"/>
      <c r="C55" s="101"/>
      <c r="D55" s="102" t="s">
        <v>77</v>
      </c>
      <c r="E55" s="102"/>
      <c r="F55" s="102"/>
      <c r="G55" s="102"/>
      <c r="H55" s="102"/>
      <c r="I55" s="103"/>
      <c r="J55" s="102" t="s">
        <v>78</v>
      </c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4">
        <f>'2025-033-a - Architektoni...'!J30</f>
        <v>0</v>
      </c>
      <c r="AH55" s="103"/>
      <c r="AI55" s="103"/>
      <c r="AJ55" s="103"/>
      <c r="AK55" s="103"/>
      <c r="AL55" s="103"/>
      <c r="AM55" s="103"/>
      <c r="AN55" s="104">
        <f>SUM(AG55,AT55)</f>
        <v>0</v>
      </c>
      <c r="AO55" s="103"/>
      <c r="AP55" s="103"/>
      <c r="AQ55" s="105" t="s">
        <v>79</v>
      </c>
      <c r="AR55" s="100"/>
      <c r="AS55" s="106">
        <v>0</v>
      </c>
      <c r="AT55" s="107">
        <f>ROUND(SUM(AV55:AW55),2)</f>
        <v>0</v>
      </c>
      <c r="AU55" s="108">
        <f>'2025-033-a - Architektoni...'!P92</f>
        <v>0</v>
      </c>
      <c r="AV55" s="107">
        <f>'2025-033-a - Architektoni...'!J33</f>
        <v>0</v>
      </c>
      <c r="AW55" s="107">
        <f>'2025-033-a - Architektoni...'!J34</f>
        <v>0</v>
      </c>
      <c r="AX55" s="107">
        <f>'2025-033-a - Architektoni...'!J35</f>
        <v>0</v>
      </c>
      <c r="AY55" s="107">
        <f>'2025-033-a - Architektoni...'!J36</f>
        <v>0</v>
      </c>
      <c r="AZ55" s="107">
        <f>'2025-033-a - Architektoni...'!F33</f>
        <v>0</v>
      </c>
      <c r="BA55" s="107">
        <f>'2025-033-a - Architektoni...'!F34</f>
        <v>0</v>
      </c>
      <c r="BB55" s="107">
        <f>'2025-033-a - Architektoni...'!F35</f>
        <v>0</v>
      </c>
      <c r="BC55" s="107">
        <f>'2025-033-a - Architektoni...'!F36</f>
        <v>0</v>
      </c>
      <c r="BD55" s="109">
        <f>'2025-033-a - Architektoni...'!F37</f>
        <v>0</v>
      </c>
      <c r="BE55" s="7"/>
      <c r="BT55" s="110" t="s">
        <v>80</v>
      </c>
      <c r="BV55" s="110" t="s">
        <v>74</v>
      </c>
      <c r="BW55" s="110" t="s">
        <v>81</v>
      </c>
      <c r="BX55" s="110" t="s">
        <v>5</v>
      </c>
      <c r="CL55" s="110" t="s">
        <v>3</v>
      </c>
      <c r="CM55" s="110" t="s">
        <v>82</v>
      </c>
    </row>
    <row r="56" s="7" customFormat="1" ht="24.75" customHeight="1">
      <c r="A56" s="99" t="s">
        <v>76</v>
      </c>
      <c r="B56" s="100"/>
      <c r="C56" s="101"/>
      <c r="D56" s="102" t="s">
        <v>83</v>
      </c>
      <c r="E56" s="102"/>
      <c r="F56" s="102"/>
      <c r="G56" s="102"/>
      <c r="H56" s="102"/>
      <c r="I56" s="103"/>
      <c r="J56" s="102" t="s">
        <v>84</v>
      </c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4">
        <f>'2025-033-b - Architektoni...'!J30</f>
        <v>0</v>
      </c>
      <c r="AH56" s="103"/>
      <c r="AI56" s="103"/>
      <c r="AJ56" s="103"/>
      <c r="AK56" s="103"/>
      <c r="AL56" s="103"/>
      <c r="AM56" s="103"/>
      <c r="AN56" s="104">
        <f>SUM(AG56,AT56)</f>
        <v>0</v>
      </c>
      <c r="AO56" s="103"/>
      <c r="AP56" s="103"/>
      <c r="AQ56" s="105" t="s">
        <v>79</v>
      </c>
      <c r="AR56" s="100"/>
      <c r="AS56" s="106">
        <v>0</v>
      </c>
      <c r="AT56" s="107">
        <f>ROUND(SUM(AV56:AW56),2)</f>
        <v>0</v>
      </c>
      <c r="AU56" s="108">
        <f>'2025-033-b - Architektoni...'!P92</f>
        <v>0</v>
      </c>
      <c r="AV56" s="107">
        <f>'2025-033-b - Architektoni...'!J33</f>
        <v>0</v>
      </c>
      <c r="AW56" s="107">
        <f>'2025-033-b - Architektoni...'!J34</f>
        <v>0</v>
      </c>
      <c r="AX56" s="107">
        <f>'2025-033-b - Architektoni...'!J35</f>
        <v>0</v>
      </c>
      <c r="AY56" s="107">
        <f>'2025-033-b - Architektoni...'!J36</f>
        <v>0</v>
      </c>
      <c r="AZ56" s="107">
        <f>'2025-033-b - Architektoni...'!F33</f>
        <v>0</v>
      </c>
      <c r="BA56" s="107">
        <f>'2025-033-b - Architektoni...'!F34</f>
        <v>0</v>
      </c>
      <c r="BB56" s="107">
        <f>'2025-033-b - Architektoni...'!F35</f>
        <v>0</v>
      </c>
      <c r="BC56" s="107">
        <f>'2025-033-b - Architektoni...'!F36</f>
        <v>0</v>
      </c>
      <c r="BD56" s="109">
        <f>'2025-033-b - Architektoni...'!F37</f>
        <v>0</v>
      </c>
      <c r="BE56" s="7"/>
      <c r="BT56" s="110" t="s">
        <v>80</v>
      </c>
      <c r="BV56" s="110" t="s">
        <v>74</v>
      </c>
      <c r="BW56" s="110" t="s">
        <v>85</v>
      </c>
      <c r="BX56" s="110" t="s">
        <v>5</v>
      </c>
      <c r="CL56" s="110" t="s">
        <v>3</v>
      </c>
      <c r="CM56" s="110" t="s">
        <v>82</v>
      </c>
    </row>
    <row r="57" s="7" customFormat="1" ht="24.75" customHeight="1">
      <c r="A57" s="99" t="s">
        <v>76</v>
      </c>
      <c r="B57" s="100"/>
      <c r="C57" s="101"/>
      <c r="D57" s="102" t="s">
        <v>86</v>
      </c>
      <c r="E57" s="102"/>
      <c r="F57" s="102"/>
      <c r="G57" s="102"/>
      <c r="H57" s="102"/>
      <c r="I57" s="103"/>
      <c r="J57" s="102" t="s">
        <v>87</v>
      </c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4">
        <f>'2025-033-c - Architektoni...'!J30</f>
        <v>0</v>
      </c>
      <c r="AH57" s="103"/>
      <c r="AI57" s="103"/>
      <c r="AJ57" s="103"/>
      <c r="AK57" s="103"/>
      <c r="AL57" s="103"/>
      <c r="AM57" s="103"/>
      <c r="AN57" s="104">
        <f>SUM(AG57,AT57)</f>
        <v>0</v>
      </c>
      <c r="AO57" s="103"/>
      <c r="AP57" s="103"/>
      <c r="AQ57" s="105" t="s">
        <v>79</v>
      </c>
      <c r="AR57" s="100"/>
      <c r="AS57" s="106">
        <v>0</v>
      </c>
      <c r="AT57" s="107">
        <f>ROUND(SUM(AV57:AW57),2)</f>
        <v>0</v>
      </c>
      <c r="AU57" s="108">
        <f>'2025-033-c - Architektoni...'!P92</f>
        <v>0</v>
      </c>
      <c r="AV57" s="107">
        <f>'2025-033-c - Architektoni...'!J33</f>
        <v>0</v>
      </c>
      <c r="AW57" s="107">
        <f>'2025-033-c - Architektoni...'!J34</f>
        <v>0</v>
      </c>
      <c r="AX57" s="107">
        <f>'2025-033-c - Architektoni...'!J35</f>
        <v>0</v>
      </c>
      <c r="AY57" s="107">
        <f>'2025-033-c - Architektoni...'!J36</f>
        <v>0</v>
      </c>
      <c r="AZ57" s="107">
        <f>'2025-033-c - Architektoni...'!F33</f>
        <v>0</v>
      </c>
      <c r="BA57" s="107">
        <f>'2025-033-c - Architektoni...'!F34</f>
        <v>0</v>
      </c>
      <c r="BB57" s="107">
        <f>'2025-033-c - Architektoni...'!F35</f>
        <v>0</v>
      </c>
      <c r="BC57" s="107">
        <f>'2025-033-c - Architektoni...'!F36</f>
        <v>0</v>
      </c>
      <c r="BD57" s="109">
        <f>'2025-033-c - Architektoni...'!F37</f>
        <v>0</v>
      </c>
      <c r="BE57" s="7"/>
      <c r="BT57" s="110" t="s">
        <v>80</v>
      </c>
      <c r="BV57" s="110" t="s">
        <v>74</v>
      </c>
      <c r="BW57" s="110" t="s">
        <v>88</v>
      </c>
      <c r="BX57" s="110" t="s">
        <v>5</v>
      </c>
      <c r="CL57" s="110" t="s">
        <v>3</v>
      </c>
      <c r="CM57" s="110" t="s">
        <v>82</v>
      </c>
    </row>
    <row r="58" s="7" customFormat="1" ht="24.75" customHeight="1">
      <c r="A58" s="99" t="s">
        <v>76</v>
      </c>
      <c r="B58" s="100"/>
      <c r="C58" s="101"/>
      <c r="D58" s="102" t="s">
        <v>89</v>
      </c>
      <c r="E58" s="102"/>
      <c r="F58" s="102"/>
      <c r="G58" s="102"/>
      <c r="H58" s="102"/>
      <c r="I58" s="103"/>
      <c r="J58" s="102" t="s">
        <v>90</v>
      </c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4">
        <f>'2025-033-d - Architektoni...'!J30</f>
        <v>0</v>
      </c>
      <c r="AH58" s="103"/>
      <c r="AI58" s="103"/>
      <c r="AJ58" s="103"/>
      <c r="AK58" s="103"/>
      <c r="AL58" s="103"/>
      <c r="AM58" s="103"/>
      <c r="AN58" s="104">
        <f>SUM(AG58,AT58)</f>
        <v>0</v>
      </c>
      <c r="AO58" s="103"/>
      <c r="AP58" s="103"/>
      <c r="AQ58" s="105" t="s">
        <v>79</v>
      </c>
      <c r="AR58" s="100"/>
      <c r="AS58" s="106">
        <v>0</v>
      </c>
      <c r="AT58" s="107">
        <f>ROUND(SUM(AV58:AW58),2)</f>
        <v>0</v>
      </c>
      <c r="AU58" s="108">
        <f>'2025-033-d - Architektoni...'!P92</f>
        <v>0</v>
      </c>
      <c r="AV58" s="107">
        <f>'2025-033-d - Architektoni...'!J33</f>
        <v>0</v>
      </c>
      <c r="AW58" s="107">
        <f>'2025-033-d - Architektoni...'!J34</f>
        <v>0</v>
      </c>
      <c r="AX58" s="107">
        <f>'2025-033-d - Architektoni...'!J35</f>
        <v>0</v>
      </c>
      <c r="AY58" s="107">
        <f>'2025-033-d - Architektoni...'!J36</f>
        <v>0</v>
      </c>
      <c r="AZ58" s="107">
        <f>'2025-033-d - Architektoni...'!F33</f>
        <v>0</v>
      </c>
      <c r="BA58" s="107">
        <f>'2025-033-d - Architektoni...'!F34</f>
        <v>0</v>
      </c>
      <c r="BB58" s="107">
        <f>'2025-033-d - Architektoni...'!F35</f>
        <v>0</v>
      </c>
      <c r="BC58" s="107">
        <f>'2025-033-d - Architektoni...'!F36</f>
        <v>0</v>
      </c>
      <c r="BD58" s="109">
        <f>'2025-033-d - Architektoni...'!F37</f>
        <v>0</v>
      </c>
      <c r="BE58" s="7"/>
      <c r="BT58" s="110" t="s">
        <v>80</v>
      </c>
      <c r="BV58" s="110" t="s">
        <v>74</v>
      </c>
      <c r="BW58" s="110" t="s">
        <v>91</v>
      </c>
      <c r="BX58" s="110" t="s">
        <v>5</v>
      </c>
      <c r="CL58" s="110" t="s">
        <v>3</v>
      </c>
      <c r="CM58" s="110" t="s">
        <v>82</v>
      </c>
    </row>
    <row r="59" s="7" customFormat="1" ht="24.75" customHeight="1">
      <c r="A59" s="99" t="s">
        <v>76</v>
      </c>
      <c r="B59" s="100"/>
      <c r="C59" s="101"/>
      <c r="D59" s="102" t="s">
        <v>92</v>
      </c>
      <c r="E59" s="102"/>
      <c r="F59" s="102"/>
      <c r="G59" s="102"/>
      <c r="H59" s="102"/>
      <c r="I59" s="103"/>
      <c r="J59" s="102" t="s">
        <v>93</v>
      </c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4">
        <f>'2025-033-e - Architektoni...'!J30</f>
        <v>0</v>
      </c>
      <c r="AH59" s="103"/>
      <c r="AI59" s="103"/>
      <c r="AJ59" s="103"/>
      <c r="AK59" s="103"/>
      <c r="AL59" s="103"/>
      <c r="AM59" s="103"/>
      <c r="AN59" s="104">
        <f>SUM(AG59,AT59)</f>
        <v>0</v>
      </c>
      <c r="AO59" s="103"/>
      <c r="AP59" s="103"/>
      <c r="AQ59" s="105" t="s">
        <v>79</v>
      </c>
      <c r="AR59" s="100"/>
      <c r="AS59" s="106">
        <v>0</v>
      </c>
      <c r="AT59" s="107">
        <f>ROUND(SUM(AV59:AW59),2)</f>
        <v>0</v>
      </c>
      <c r="AU59" s="108">
        <f>'2025-033-e - Architektoni...'!P92</f>
        <v>0</v>
      </c>
      <c r="AV59" s="107">
        <f>'2025-033-e - Architektoni...'!J33</f>
        <v>0</v>
      </c>
      <c r="AW59" s="107">
        <f>'2025-033-e - Architektoni...'!J34</f>
        <v>0</v>
      </c>
      <c r="AX59" s="107">
        <f>'2025-033-e - Architektoni...'!J35</f>
        <v>0</v>
      </c>
      <c r="AY59" s="107">
        <f>'2025-033-e - Architektoni...'!J36</f>
        <v>0</v>
      </c>
      <c r="AZ59" s="107">
        <f>'2025-033-e - Architektoni...'!F33</f>
        <v>0</v>
      </c>
      <c r="BA59" s="107">
        <f>'2025-033-e - Architektoni...'!F34</f>
        <v>0</v>
      </c>
      <c r="BB59" s="107">
        <f>'2025-033-e - Architektoni...'!F35</f>
        <v>0</v>
      </c>
      <c r="BC59" s="107">
        <f>'2025-033-e - Architektoni...'!F36</f>
        <v>0</v>
      </c>
      <c r="BD59" s="109">
        <f>'2025-033-e - Architektoni...'!F37</f>
        <v>0</v>
      </c>
      <c r="BE59" s="7"/>
      <c r="BT59" s="110" t="s">
        <v>80</v>
      </c>
      <c r="BV59" s="110" t="s">
        <v>74</v>
      </c>
      <c r="BW59" s="110" t="s">
        <v>94</v>
      </c>
      <c r="BX59" s="110" t="s">
        <v>5</v>
      </c>
      <c r="CL59" s="110" t="s">
        <v>3</v>
      </c>
      <c r="CM59" s="110" t="s">
        <v>82</v>
      </c>
    </row>
    <row r="60" s="7" customFormat="1" ht="24.75" customHeight="1">
      <c r="A60" s="99" t="s">
        <v>76</v>
      </c>
      <c r="B60" s="100"/>
      <c r="C60" s="101"/>
      <c r="D60" s="102" t="s">
        <v>95</v>
      </c>
      <c r="E60" s="102"/>
      <c r="F60" s="102"/>
      <c r="G60" s="102"/>
      <c r="H60" s="102"/>
      <c r="I60" s="103"/>
      <c r="J60" s="102" t="s">
        <v>96</v>
      </c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4">
        <f>'2025-033-f - Architektoni...'!J30</f>
        <v>0</v>
      </c>
      <c r="AH60" s="103"/>
      <c r="AI60" s="103"/>
      <c r="AJ60" s="103"/>
      <c r="AK60" s="103"/>
      <c r="AL60" s="103"/>
      <c r="AM60" s="103"/>
      <c r="AN60" s="104">
        <f>SUM(AG60,AT60)</f>
        <v>0</v>
      </c>
      <c r="AO60" s="103"/>
      <c r="AP60" s="103"/>
      <c r="AQ60" s="105" t="s">
        <v>79</v>
      </c>
      <c r="AR60" s="100"/>
      <c r="AS60" s="106">
        <v>0</v>
      </c>
      <c r="AT60" s="107">
        <f>ROUND(SUM(AV60:AW60),2)</f>
        <v>0</v>
      </c>
      <c r="AU60" s="108">
        <f>'2025-033-f - Architektoni...'!P92</f>
        <v>0</v>
      </c>
      <c r="AV60" s="107">
        <f>'2025-033-f - Architektoni...'!J33</f>
        <v>0</v>
      </c>
      <c r="AW60" s="107">
        <f>'2025-033-f - Architektoni...'!J34</f>
        <v>0</v>
      </c>
      <c r="AX60" s="107">
        <f>'2025-033-f - Architektoni...'!J35</f>
        <v>0</v>
      </c>
      <c r="AY60" s="107">
        <f>'2025-033-f - Architektoni...'!J36</f>
        <v>0</v>
      </c>
      <c r="AZ60" s="107">
        <f>'2025-033-f - Architektoni...'!F33</f>
        <v>0</v>
      </c>
      <c r="BA60" s="107">
        <f>'2025-033-f - Architektoni...'!F34</f>
        <v>0</v>
      </c>
      <c r="BB60" s="107">
        <f>'2025-033-f - Architektoni...'!F35</f>
        <v>0</v>
      </c>
      <c r="BC60" s="107">
        <f>'2025-033-f - Architektoni...'!F36</f>
        <v>0</v>
      </c>
      <c r="BD60" s="109">
        <f>'2025-033-f - Architektoni...'!F37</f>
        <v>0</v>
      </c>
      <c r="BE60" s="7"/>
      <c r="BT60" s="110" t="s">
        <v>80</v>
      </c>
      <c r="BV60" s="110" t="s">
        <v>74</v>
      </c>
      <c r="BW60" s="110" t="s">
        <v>97</v>
      </c>
      <c r="BX60" s="110" t="s">
        <v>5</v>
      </c>
      <c r="CL60" s="110" t="s">
        <v>3</v>
      </c>
      <c r="CM60" s="110" t="s">
        <v>82</v>
      </c>
    </row>
    <row r="61" s="7" customFormat="1" ht="24.75" customHeight="1">
      <c r="A61" s="99" t="s">
        <v>76</v>
      </c>
      <c r="B61" s="100"/>
      <c r="C61" s="101"/>
      <c r="D61" s="102" t="s">
        <v>98</v>
      </c>
      <c r="E61" s="102"/>
      <c r="F61" s="102"/>
      <c r="G61" s="102"/>
      <c r="H61" s="102"/>
      <c r="I61" s="103"/>
      <c r="J61" s="102" t="s">
        <v>99</v>
      </c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4">
        <f>'2025-033-g - Architektoni...'!J30</f>
        <v>0</v>
      </c>
      <c r="AH61" s="103"/>
      <c r="AI61" s="103"/>
      <c r="AJ61" s="103"/>
      <c r="AK61" s="103"/>
      <c r="AL61" s="103"/>
      <c r="AM61" s="103"/>
      <c r="AN61" s="104">
        <f>SUM(AG61,AT61)</f>
        <v>0</v>
      </c>
      <c r="AO61" s="103"/>
      <c r="AP61" s="103"/>
      <c r="AQ61" s="105" t="s">
        <v>79</v>
      </c>
      <c r="AR61" s="100"/>
      <c r="AS61" s="106">
        <v>0</v>
      </c>
      <c r="AT61" s="107">
        <f>ROUND(SUM(AV61:AW61),2)</f>
        <v>0</v>
      </c>
      <c r="AU61" s="108">
        <f>'2025-033-g - Architektoni...'!P92</f>
        <v>0</v>
      </c>
      <c r="AV61" s="107">
        <f>'2025-033-g - Architektoni...'!J33</f>
        <v>0</v>
      </c>
      <c r="AW61" s="107">
        <f>'2025-033-g - Architektoni...'!J34</f>
        <v>0</v>
      </c>
      <c r="AX61" s="107">
        <f>'2025-033-g - Architektoni...'!J35</f>
        <v>0</v>
      </c>
      <c r="AY61" s="107">
        <f>'2025-033-g - Architektoni...'!J36</f>
        <v>0</v>
      </c>
      <c r="AZ61" s="107">
        <f>'2025-033-g - Architektoni...'!F33</f>
        <v>0</v>
      </c>
      <c r="BA61" s="107">
        <f>'2025-033-g - Architektoni...'!F34</f>
        <v>0</v>
      </c>
      <c r="BB61" s="107">
        <f>'2025-033-g - Architektoni...'!F35</f>
        <v>0</v>
      </c>
      <c r="BC61" s="107">
        <f>'2025-033-g - Architektoni...'!F36</f>
        <v>0</v>
      </c>
      <c r="BD61" s="109">
        <f>'2025-033-g - Architektoni...'!F37</f>
        <v>0</v>
      </c>
      <c r="BE61" s="7"/>
      <c r="BT61" s="110" t="s">
        <v>80</v>
      </c>
      <c r="BV61" s="110" t="s">
        <v>74</v>
      </c>
      <c r="BW61" s="110" t="s">
        <v>100</v>
      </c>
      <c r="BX61" s="110" t="s">
        <v>5</v>
      </c>
      <c r="CL61" s="110" t="s">
        <v>3</v>
      </c>
      <c r="CM61" s="110" t="s">
        <v>82</v>
      </c>
    </row>
    <row r="62" s="7" customFormat="1" ht="24.75" customHeight="1">
      <c r="A62" s="99" t="s">
        <v>76</v>
      </c>
      <c r="B62" s="100"/>
      <c r="C62" s="101"/>
      <c r="D62" s="102" t="s">
        <v>101</v>
      </c>
      <c r="E62" s="102"/>
      <c r="F62" s="102"/>
      <c r="G62" s="102"/>
      <c r="H62" s="102"/>
      <c r="I62" s="103"/>
      <c r="J62" s="102" t="s">
        <v>102</v>
      </c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4">
        <f>'2025-033-h - Architektoni...'!J30</f>
        <v>0</v>
      </c>
      <c r="AH62" s="103"/>
      <c r="AI62" s="103"/>
      <c r="AJ62" s="103"/>
      <c r="AK62" s="103"/>
      <c r="AL62" s="103"/>
      <c r="AM62" s="103"/>
      <c r="AN62" s="104">
        <f>SUM(AG62,AT62)</f>
        <v>0</v>
      </c>
      <c r="AO62" s="103"/>
      <c r="AP62" s="103"/>
      <c r="AQ62" s="105" t="s">
        <v>79</v>
      </c>
      <c r="AR62" s="100"/>
      <c r="AS62" s="106">
        <v>0</v>
      </c>
      <c r="AT62" s="107">
        <f>ROUND(SUM(AV62:AW62),2)</f>
        <v>0</v>
      </c>
      <c r="AU62" s="108">
        <f>'2025-033-h - Architektoni...'!P92</f>
        <v>0</v>
      </c>
      <c r="AV62" s="107">
        <f>'2025-033-h - Architektoni...'!J33</f>
        <v>0</v>
      </c>
      <c r="AW62" s="107">
        <f>'2025-033-h - Architektoni...'!J34</f>
        <v>0</v>
      </c>
      <c r="AX62" s="107">
        <f>'2025-033-h - Architektoni...'!J35</f>
        <v>0</v>
      </c>
      <c r="AY62" s="107">
        <f>'2025-033-h - Architektoni...'!J36</f>
        <v>0</v>
      </c>
      <c r="AZ62" s="107">
        <f>'2025-033-h - Architektoni...'!F33</f>
        <v>0</v>
      </c>
      <c r="BA62" s="107">
        <f>'2025-033-h - Architektoni...'!F34</f>
        <v>0</v>
      </c>
      <c r="BB62" s="107">
        <f>'2025-033-h - Architektoni...'!F35</f>
        <v>0</v>
      </c>
      <c r="BC62" s="107">
        <f>'2025-033-h - Architektoni...'!F36</f>
        <v>0</v>
      </c>
      <c r="BD62" s="109">
        <f>'2025-033-h - Architektoni...'!F37</f>
        <v>0</v>
      </c>
      <c r="BE62" s="7"/>
      <c r="BT62" s="110" t="s">
        <v>80</v>
      </c>
      <c r="BV62" s="110" t="s">
        <v>74</v>
      </c>
      <c r="BW62" s="110" t="s">
        <v>103</v>
      </c>
      <c r="BX62" s="110" t="s">
        <v>5</v>
      </c>
      <c r="CL62" s="110" t="s">
        <v>3</v>
      </c>
      <c r="CM62" s="110" t="s">
        <v>82</v>
      </c>
    </row>
    <row r="63" s="7" customFormat="1" ht="24.75" customHeight="1">
      <c r="A63" s="99" t="s">
        <v>76</v>
      </c>
      <c r="B63" s="100"/>
      <c r="C63" s="101"/>
      <c r="D63" s="102" t="s">
        <v>104</v>
      </c>
      <c r="E63" s="102"/>
      <c r="F63" s="102"/>
      <c r="G63" s="102"/>
      <c r="H63" s="102"/>
      <c r="I63" s="103"/>
      <c r="J63" s="102" t="s">
        <v>105</v>
      </c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4">
        <f>'2025-033-i - Zpevněné plochy'!J30</f>
        <v>0</v>
      </c>
      <c r="AH63" s="103"/>
      <c r="AI63" s="103"/>
      <c r="AJ63" s="103"/>
      <c r="AK63" s="103"/>
      <c r="AL63" s="103"/>
      <c r="AM63" s="103"/>
      <c r="AN63" s="104">
        <f>SUM(AG63,AT63)</f>
        <v>0</v>
      </c>
      <c r="AO63" s="103"/>
      <c r="AP63" s="103"/>
      <c r="AQ63" s="105" t="s">
        <v>79</v>
      </c>
      <c r="AR63" s="100"/>
      <c r="AS63" s="106">
        <v>0</v>
      </c>
      <c r="AT63" s="107">
        <f>ROUND(SUM(AV63:AW63),2)</f>
        <v>0</v>
      </c>
      <c r="AU63" s="108">
        <f>'2025-033-i - Zpevněné plochy'!P86</f>
        <v>0</v>
      </c>
      <c r="AV63" s="107">
        <f>'2025-033-i - Zpevněné plochy'!J33</f>
        <v>0</v>
      </c>
      <c r="AW63" s="107">
        <f>'2025-033-i - Zpevněné plochy'!J34</f>
        <v>0</v>
      </c>
      <c r="AX63" s="107">
        <f>'2025-033-i - Zpevněné plochy'!J35</f>
        <v>0</v>
      </c>
      <c r="AY63" s="107">
        <f>'2025-033-i - Zpevněné plochy'!J36</f>
        <v>0</v>
      </c>
      <c r="AZ63" s="107">
        <f>'2025-033-i - Zpevněné plochy'!F33</f>
        <v>0</v>
      </c>
      <c r="BA63" s="107">
        <f>'2025-033-i - Zpevněné plochy'!F34</f>
        <v>0</v>
      </c>
      <c r="BB63" s="107">
        <f>'2025-033-i - Zpevněné plochy'!F35</f>
        <v>0</v>
      </c>
      <c r="BC63" s="107">
        <f>'2025-033-i - Zpevněné plochy'!F36</f>
        <v>0</v>
      </c>
      <c r="BD63" s="109">
        <f>'2025-033-i - Zpevněné plochy'!F37</f>
        <v>0</v>
      </c>
      <c r="BE63" s="7"/>
      <c r="BT63" s="110" t="s">
        <v>80</v>
      </c>
      <c r="BV63" s="110" t="s">
        <v>74</v>
      </c>
      <c r="BW63" s="110" t="s">
        <v>106</v>
      </c>
      <c r="BX63" s="110" t="s">
        <v>5</v>
      </c>
      <c r="CL63" s="110" t="s">
        <v>3</v>
      </c>
      <c r="CM63" s="110" t="s">
        <v>82</v>
      </c>
    </row>
    <row r="64" s="7" customFormat="1" ht="24.75" customHeight="1">
      <c r="A64" s="99" t="s">
        <v>76</v>
      </c>
      <c r="B64" s="100"/>
      <c r="C64" s="101"/>
      <c r="D64" s="102" t="s">
        <v>107</v>
      </c>
      <c r="E64" s="102"/>
      <c r="F64" s="102"/>
      <c r="G64" s="102"/>
      <c r="H64" s="102"/>
      <c r="I64" s="103"/>
      <c r="J64" s="102" t="s">
        <v>108</v>
      </c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4">
        <f>'2025-033-j - VRN'!J30</f>
        <v>0</v>
      </c>
      <c r="AH64" s="103"/>
      <c r="AI64" s="103"/>
      <c r="AJ64" s="103"/>
      <c r="AK64" s="103"/>
      <c r="AL64" s="103"/>
      <c r="AM64" s="103"/>
      <c r="AN64" s="104">
        <f>SUM(AG64,AT64)</f>
        <v>0</v>
      </c>
      <c r="AO64" s="103"/>
      <c r="AP64" s="103"/>
      <c r="AQ64" s="105" t="s">
        <v>79</v>
      </c>
      <c r="AR64" s="100"/>
      <c r="AS64" s="111">
        <v>0</v>
      </c>
      <c r="AT64" s="112">
        <f>ROUND(SUM(AV64:AW64),2)</f>
        <v>0</v>
      </c>
      <c r="AU64" s="113">
        <f>'2025-033-j - VRN'!P83</f>
        <v>0</v>
      </c>
      <c r="AV64" s="112">
        <f>'2025-033-j - VRN'!J33</f>
        <v>0</v>
      </c>
      <c r="AW64" s="112">
        <f>'2025-033-j - VRN'!J34</f>
        <v>0</v>
      </c>
      <c r="AX64" s="112">
        <f>'2025-033-j - VRN'!J35</f>
        <v>0</v>
      </c>
      <c r="AY64" s="112">
        <f>'2025-033-j - VRN'!J36</f>
        <v>0</v>
      </c>
      <c r="AZ64" s="112">
        <f>'2025-033-j - VRN'!F33</f>
        <v>0</v>
      </c>
      <c r="BA64" s="112">
        <f>'2025-033-j - VRN'!F34</f>
        <v>0</v>
      </c>
      <c r="BB64" s="112">
        <f>'2025-033-j - VRN'!F35</f>
        <v>0</v>
      </c>
      <c r="BC64" s="112">
        <f>'2025-033-j - VRN'!F36</f>
        <v>0</v>
      </c>
      <c r="BD64" s="114">
        <f>'2025-033-j - VRN'!F37</f>
        <v>0</v>
      </c>
      <c r="BE64" s="7"/>
      <c r="BT64" s="110" t="s">
        <v>80</v>
      </c>
      <c r="BV64" s="110" t="s">
        <v>74</v>
      </c>
      <c r="BW64" s="110" t="s">
        <v>109</v>
      </c>
      <c r="BX64" s="110" t="s">
        <v>5</v>
      </c>
      <c r="CL64" s="110" t="s">
        <v>3</v>
      </c>
      <c r="CM64" s="110" t="s">
        <v>82</v>
      </c>
    </row>
    <row r="65" s="2" customFormat="1" ht="30" customHeight="1">
      <c r="A65" s="39"/>
      <c r="B65" s="40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40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="2" customFormat="1" ht="6.96" customHeight="1">
      <c r="A66" s="39"/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40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</sheetData>
  <mergeCells count="78">
    <mergeCell ref="C52:G52"/>
    <mergeCell ref="D61:H61"/>
    <mergeCell ref="D58:H58"/>
    <mergeCell ref="D55:H55"/>
    <mergeCell ref="D59:H59"/>
    <mergeCell ref="D60:H60"/>
    <mergeCell ref="D56:H56"/>
    <mergeCell ref="D57:H57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L45:AO4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N55:AP55"/>
    <mergeCell ref="AS49:AT51"/>
    <mergeCell ref="AN54:AP54"/>
  </mergeCells>
  <hyperlinks>
    <hyperlink ref="A55" location="'2025-033-a - Architektoni...'!C2" display="/"/>
    <hyperlink ref="A56" location="'2025-033-b - Architektoni...'!C2" display="/"/>
    <hyperlink ref="A57" location="'2025-033-c - Architektoni...'!C2" display="/"/>
    <hyperlink ref="A58" location="'2025-033-d - Architektoni...'!C2" display="/"/>
    <hyperlink ref="A59" location="'2025-033-e - Architektoni...'!C2" display="/"/>
    <hyperlink ref="A60" location="'2025-033-f - Architektoni...'!C2" display="/"/>
    <hyperlink ref="A61" location="'2025-033-g - Architektoni...'!C2" display="/"/>
    <hyperlink ref="A62" location="'2025-033-h - Architektoni...'!C2" display="/"/>
    <hyperlink ref="A63" location="'2025-033-i - Zpevněné plochy'!C2" display="/"/>
    <hyperlink ref="A64" location="'2025-033-j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106</v>
      </c>
      <c r="AZ2" s="115" t="s">
        <v>110</v>
      </c>
      <c r="BA2" s="115" t="s">
        <v>475</v>
      </c>
      <c r="BB2" s="115" t="s">
        <v>3</v>
      </c>
      <c r="BC2" s="115" t="s">
        <v>476</v>
      </c>
      <c r="BD2" s="115" t="s">
        <v>113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82</v>
      </c>
      <c r="AZ3" s="115" t="s">
        <v>114</v>
      </c>
      <c r="BA3" s="115" t="s">
        <v>477</v>
      </c>
      <c r="BB3" s="115" t="s">
        <v>3</v>
      </c>
      <c r="BC3" s="115" t="s">
        <v>478</v>
      </c>
      <c r="BD3" s="115" t="s">
        <v>113</v>
      </c>
    </row>
    <row r="4" s="1" customFormat="1" ht="24.96" customHeight="1">
      <c r="B4" s="23"/>
      <c r="D4" s="24" t="s">
        <v>117</v>
      </c>
      <c r="L4" s="23"/>
      <c r="M4" s="116" t="s">
        <v>11</v>
      </c>
      <c r="AT4" s="20" t="s">
        <v>4</v>
      </c>
      <c r="AZ4" s="115" t="s">
        <v>118</v>
      </c>
      <c r="BA4" s="115" t="s">
        <v>479</v>
      </c>
      <c r="BB4" s="115" t="s">
        <v>3</v>
      </c>
      <c r="BC4" s="115" t="s">
        <v>480</v>
      </c>
      <c r="BD4" s="115" t="s">
        <v>113</v>
      </c>
    </row>
    <row r="5" s="1" customFormat="1" ht="6.96" customHeight="1">
      <c r="B5" s="23"/>
      <c r="L5" s="23"/>
      <c r="AZ5" s="115" t="s">
        <v>121</v>
      </c>
      <c r="BA5" s="115" t="s">
        <v>481</v>
      </c>
      <c r="BB5" s="115" t="s">
        <v>3</v>
      </c>
      <c r="BC5" s="115" t="s">
        <v>482</v>
      </c>
      <c r="BD5" s="115" t="s">
        <v>113</v>
      </c>
    </row>
    <row r="6" s="1" customFormat="1" ht="12" customHeight="1">
      <c r="B6" s="23"/>
      <c r="D6" s="33" t="s">
        <v>17</v>
      </c>
      <c r="L6" s="23"/>
      <c r="AZ6" s="115" t="s">
        <v>124</v>
      </c>
      <c r="BA6" s="115" t="s">
        <v>483</v>
      </c>
      <c r="BB6" s="115" t="s">
        <v>3</v>
      </c>
      <c r="BC6" s="115" t="s">
        <v>484</v>
      </c>
      <c r="BD6" s="115" t="s">
        <v>113</v>
      </c>
    </row>
    <row r="7" s="1" customFormat="1" ht="16.5" customHeight="1">
      <c r="B7" s="23"/>
      <c r="E7" s="117" t="str">
        <f>'Rekapitulace stavby'!K6</f>
        <v>Kolumbárium Nymburk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130</v>
      </c>
      <c r="E8" s="39"/>
      <c r="F8" s="39"/>
      <c r="G8" s="39"/>
      <c r="H8" s="39"/>
      <c r="I8" s="39"/>
      <c r="J8" s="39"/>
      <c r="K8" s="39"/>
      <c r="L8" s="118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485</v>
      </c>
      <c r="F9" s="39"/>
      <c r="G9" s="39"/>
      <c r="H9" s="39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23. 10. 2025</v>
      </c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35</v>
      </c>
      <c r="F24" s="39"/>
      <c r="G24" s="39"/>
      <c r="H24" s="39"/>
      <c r="I24" s="33" t="s">
        <v>28</v>
      </c>
      <c r="J24" s="28" t="s">
        <v>3</v>
      </c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36</v>
      </c>
      <c r="E26" s="39"/>
      <c r="F26" s="39"/>
      <c r="G26" s="39"/>
      <c r="H26" s="39"/>
      <c r="I26" s="39"/>
      <c r="J26" s="39"/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9"/>
      <c r="B27" s="120"/>
      <c r="C27" s="119"/>
      <c r="D27" s="119"/>
      <c r="E27" s="37" t="s">
        <v>3</v>
      </c>
      <c r="F27" s="37"/>
      <c r="G27" s="37"/>
      <c r="H27" s="37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8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2" t="s">
        <v>38</v>
      </c>
      <c r="E30" s="39"/>
      <c r="F30" s="39"/>
      <c r="G30" s="39"/>
      <c r="H30" s="39"/>
      <c r="I30" s="39"/>
      <c r="J30" s="91">
        <f>ROUND(J86, 2)</f>
        <v>0</v>
      </c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40</v>
      </c>
      <c r="G32" s="39"/>
      <c r="H32" s="39"/>
      <c r="I32" s="44" t="s">
        <v>39</v>
      </c>
      <c r="J32" s="44" t="s">
        <v>41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3" t="s">
        <v>42</v>
      </c>
      <c r="E33" s="33" t="s">
        <v>43</v>
      </c>
      <c r="F33" s="124">
        <f>ROUND((SUM(BE86:BE185)),  2)</f>
        <v>0</v>
      </c>
      <c r="G33" s="39"/>
      <c r="H33" s="39"/>
      <c r="I33" s="125">
        <v>0.20999999999999999</v>
      </c>
      <c r="J33" s="124">
        <f>ROUND(((SUM(BE86:BE185))*I33),  2)</f>
        <v>0</v>
      </c>
      <c r="K33" s="39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44</v>
      </c>
      <c r="F34" s="124">
        <f>ROUND((SUM(BF86:BF185)),  2)</f>
        <v>0</v>
      </c>
      <c r="G34" s="39"/>
      <c r="H34" s="39"/>
      <c r="I34" s="125">
        <v>0.12</v>
      </c>
      <c r="J34" s="124">
        <f>ROUND(((SUM(BF86:BF185))*I34),  2)</f>
        <v>0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45</v>
      </c>
      <c r="F35" s="124">
        <f>ROUND((SUM(BG86:BG185)),  2)</f>
        <v>0</v>
      </c>
      <c r="G35" s="39"/>
      <c r="H35" s="39"/>
      <c r="I35" s="125">
        <v>0.20999999999999999</v>
      </c>
      <c r="J35" s="124">
        <f>0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46</v>
      </c>
      <c r="F36" s="124">
        <f>ROUND((SUM(BH86:BH185)),  2)</f>
        <v>0</v>
      </c>
      <c r="G36" s="39"/>
      <c r="H36" s="39"/>
      <c r="I36" s="125">
        <v>0.12</v>
      </c>
      <c r="J36" s="124">
        <f>0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47</v>
      </c>
      <c r="F37" s="124">
        <f>ROUND((SUM(BI86:BI185)),  2)</f>
        <v>0</v>
      </c>
      <c r="G37" s="39"/>
      <c r="H37" s="39"/>
      <c r="I37" s="125">
        <v>0</v>
      </c>
      <c r="J37" s="124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6"/>
      <c r="D39" s="127" t="s">
        <v>48</v>
      </c>
      <c r="E39" s="77"/>
      <c r="F39" s="77"/>
      <c r="G39" s="128" t="s">
        <v>49</v>
      </c>
      <c r="H39" s="129" t="s">
        <v>50</v>
      </c>
      <c r="I39" s="77"/>
      <c r="J39" s="130">
        <f>SUM(J30:J37)</f>
        <v>0</v>
      </c>
      <c r="K39" s="131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142</v>
      </c>
      <c r="D45" s="39"/>
      <c r="E45" s="39"/>
      <c r="F45" s="39"/>
      <c r="G45" s="39"/>
      <c r="H45" s="39"/>
      <c r="I45" s="39"/>
      <c r="J45" s="39"/>
      <c r="K45" s="39"/>
      <c r="L45" s="118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7" t="str">
        <f>E7</f>
        <v>Kolumbárium Nymburk</v>
      </c>
      <c r="F48" s="33"/>
      <c r="G48" s="33"/>
      <c r="H48" s="33"/>
      <c r="I48" s="39"/>
      <c r="J48" s="39"/>
      <c r="K48" s="39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130</v>
      </c>
      <c r="D49" s="39"/>
      <c r="E49" s="39"/>
      <c r="F49" s="39"/>
      <c r="G49" s="39"/>
      <c r="H49" s="39"/>
      <c r="I49" s="39"/>
      <c r="J49" s="39"/>
      <c r="K49" s="39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2025/033/i - Zpevněné plochy</v>
      </c>
      <c r="F50" s="39"/>
      <c r="G50" s="39"/>
      <c r="H50" s="39"/>
      <c r="I50" s="39"/>
      <c r="J50" s="39"/>
      <c r="K50" s="39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8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23. 10. 2025</v>
      </c>
      <c r="K52" s="39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39"/>
      <c r="E54" s="39"/>
      <c r="F54" s="28" t="str">
        <f>E15</f>
        <v>Město Nymburk</v>
      </c>
      <c r="G54" s="39"/>
      <c r="H54" s="39"/>
      <c r="I54" s="33" t="s">
        <v>31</v>
      </c>
      <c r="J54" s="37" t="str">
        <f>E21</f>
        <v>Atribut Solutions, s.r.o.</v>
      </c>
      <c r="K54" s="39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>Bc. Kateřina Vaculíková</v>
      </c>
      <c r="K55" s="39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2" t="s">
        <v>143</v>
      </c>
      <c r="D57" s="126"/>
      <c r="E57" s="126"/>
      <c r="F57" s="126"/>
      <c r="G57" s="126"/>
      <c r="H57" s="126"/>
      <c r="I57" s="126"/>
      <c r="J57" s="133" t="s">
        <v>144</v>
      </c>
      <c r="K57" s="126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4" t="s">
        <v>70</v>
      </c>
      <c r="D59" s="39"/>
      <c r="E59" s="39"/>
      <c r="F59" s="39"/>
      <c r="G59" s="39"/>
      <c r="H59" s="39"/>
      <c r="I59" s="39"/>
      <c r="J59" s="91">
        <f>J86</f>
        <v>0</v>
      </c>
      <c r="K59" s="39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145</v>
      </c>
    </row>
    <row r="60" s="9" customFormat="1" ht="24.96" customHeight="1">
      <c r="A60" s="9"/>
      <c r="B60" s="135"/>
      <c r="C60" s="9"/>
      <c r="D60" s="136" t="s">
        <v>146</v>
      </c>
      <c r="E60" s="137"/>
      <c r="F60" s="137"/>
      <c r="G60" s="137"/>
      <c r="H60" s="137"/>
      <c r="I60" s="137"/>
      <c r="J60" s="138">
        <f>J87</f>
        <v>0</v>
      </c>
      <c r="K60" s="9"/>
      <c r="L60" s="13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9"/>
      <c r="C61" s="10"/>
      <c r="D61" s="140" t="s">
        <v>147</v>
      </c>
      <c r="E61" s="141"/>
      <c r="F61" s="141"/>
      <c r="G61" s="141"/>
      <c r="H61" s="141"/>
      <c r="I61" s="141"/>
      <c r="J61" s="142">
        <f>J88</f>
        <v>0</v>
      </c>
      <c r="K61" s="10"/>
      <c r="L61" s="13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9"/>
      <c r="C62" s="10"/>
      <c r="D62" s="140" t="s">
        <v>148</v>
      </c>
      <c r="E62" s="141"/>
      <c r="F62" s="141"/>
      <c r="G62" s="141"/>
      <c r="H62" s="141"/>
      <c r="I62" s="141"/>
      <c r="J62" s="142">
        <f>J127</f>
        <v>0</v>
      </c>
      <c r="K62" s="10"/>
      <c r="L62" s="13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9"/>
      <c r="C63" s="10"/>
      <c r="D63" s="140" t="s">
        <v>486</v>
      </c>
      <c r="E63" s="141"/>
      <c r="F63" s="141"/>
      <c r="G63" s="141"/>
      <c r="H63" s="141"/>
      <c r="I63" s="141"/>
      <c r="J63" s="142">
        <f>J138</f>
        <v>0</v>
      </c>
      <c r="K63" s="10"/>
      <c r="L63" s="13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9"/>
      <c r="C64" s="10"/>
      <c r="D64" s="140" t="s">
        <v>487</v>
      </c>
      <c r="E64" s="141"/>
      <c r="F64" s="141"/>
      <c r="G64" s="141"/>
      <c r="H64" s="141"/>
      <c r="I64" s="141"/>
      <c r="J64" s="142">
        <f>J164</f>
        <v>0</v>
      </c>
      <c r="K64" s="10"/>
      <c r="L64" s="13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9"/>
      <c r="C65" s="10"/>
      <c r="D65" s="140" t="s">
        <v>488</v>
      </c>
      <c r="E65" s="141"/>
      <c r="F65" s="141"/>
      <c r="G65" s="141"/>
      <c r="H65" s="141"/>
      <c r="I65" s="141"/>
      <c r="J65" s="142">
        <f>J173</f>
        <v>0</v>
      </c>
      <c r="K65" s="10"/>
      <c r="L65" s="13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39"/>
      <c r="C66" s="10"/>
      <c r="D66" s="140" t="s">
        <v>150</v>
      </c>
      <c r="E66" s="141"/>
      <c r="F66" s="141"/>
      <c r="G66" s="141"/>
      <c r="H66" s="141"/>
      <c r="I66" s="141"/>
      <c r="J66" s="142">
        <f>J183</f>
        <v>0</v>
      </c>
      <c r="K66" s="10"/>
      <c r="L66" s="13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9"/>
      <c r="B67" s="40"/>
      <c r="C67" s="39"/>
      <c r="D67" s="39"/>
      <c r="E67" s="39"/>
      <c r="F67" s="39"/>
      <c r="G67" s="39"/>
      <c r="H67" s="39"/>
      <c r="I67" s="39"/>
      <c r="J67" s="39"/>
      <c r="K67" s="39"/>
      <c r="L67" s="118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118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58"/>
      <c r="C72" s="59"/>
      <c r="D72" s="59"/>
      <c r="E72" s="59"/>
      <c r="F72" s="59"/>
      <c r="G72" s="59"/>
      <c r="H72" s="59"/>
      <c r="I72" s="59"/>
      <c r="J72" s="59"/>
      <c r="K72" s="59"/>
      <c r="L72" s="118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159</v>
      </c>
      <c r="D73" s="39"/>
      <c r="E73" s="39"/>
      <c r="F73" s="39"/>
      <c r="G73" s="39"/>
      <c r="H73" s="39"/>
      <c r="I73" s="39"/>
      <c r="J73" s="39"/>
      <c r="K73" s="39"/>
      <c r="L73" s="118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39"/>
      <c r="D74" s="39"/>
      <c r="E74" s="39"/>
      <c r="F74" s="39"/>
      <c r="G74" s="39"/>
      <c r="H74" s="39"/>
      <c r="I74" s="39"/>
      <c r="J74" s="39"/>
      <c r="K74" s="39"/>
      <c r="L74" s="118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17</v>
      </c>
      <c r="D75" s="39"/>
      <c r="E75" s="39"/>
      <c r="F75" s="39"/>
      <c r="G75" s="39"/>
      <c r="H75" s="39"/>
      <c r="I75" s="39"/>
      <c r="J75" s="39"/>
      <c r="K75" s="39"/>
      <c r="L75" s="118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39"/>
      <c r="D76" s="39"/>
      <c r="E76" s="117" t="str">
        <f>E7</f>
        <v>Kolumbárium Nymburk</v>
      </c>
      <c r="F76" s="33"/>
      <c r="G76" s="33"/>
      <c r="H76" s="33"/>
      <c r="I76" s="39"/>
      <c r="J76" s="39"/>
      <c r="K76" s="39"/>
      <c r="L76" s="118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130</v>
      </c>
      <c r="D77" s="39"/>
      <c r="E77" s="39"/>
      <c r="F77" s="39"/>
      <c r="G77" s="39"/>
      <c r="H77" s="39"/>
      <c r="I77" s="39"/>
      <c r="J77" s="39"/>
      <c r="K77" s="39"/>
      <c r="L77" s="118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39"/>
      <c r="D78" s="39"/>
      <c r="E78" s="63" t="str">
        <f>E9</f>
        <v>2025/033/i - Zpevněné plochy</v>
      </c>
      <c r="F78" s="39"/>
      <c r="G78" s="39"/>
      <c r="H78" s="39"/>
      <c r="I78" s="39"/>
      <c r="J78" s="39"/>
      <c r="K78" s="39"/>
      <c r="L78" s="118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39"/>
      <c r="D79" s="39"/>
      <c r="E79" s="39"/>
      <c r="F79" s="39"/>
      <c r="G79" s="39"/>
      <c r="H79" s="39"/>
      <c r="I79" s="39"/>
      <c r="J79" s="39"/>
      <c r="K79" s="39"/>
      <c r="L79" s="118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39"/>
      <c r="E80" s="39"/>
      <c r="F80" s="28" t="str">
        <f>F12</f>
        <v xml:space="preserve"> </v>
      </c>
      <c r="G80" s="39"/>
      <c r="H80" s="39"/>
      <c r="I80" s="33" t="s">
        <v>23</v>
      </c>
      <c r="J80" s="65" t="str">
        <f>IF(J12="","",J12)</f>
        <v>23. 10. 2025</v>
      </c>
      <c r="K80" s="39"/>
      <c r="L80" s="118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39"/>
      <c r="D81" s="39"/>
      <c r="E81" s="39"/>
      <c r="F81" s="39"/>
      <c r="G81" s="39"/>
      <c r="H81" s="39"/>
      <c r="I81" s="39"/>
      <c r="J81" s="39"/>
      <c r="K81" s="39"/>
      <c r="L81" s="118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5.65" customHeight="1">
      <c r="A82" s="39"/>
      <c r="B82" s="40"/>
      <c r="C82" s="33" t="s">
        <v>25</v>
      </c>
      <c r="D82" s="39"/>
      <c r="E82" s="39"/>
      <c r="F82" s="28" t="str">
        <f>E15</f>
        <v>Město Nymburk</v>
      </c>
      <c r="G82" s="39"/>
      <c r="H82" s="39"/>
      <c r="I82" s="33" t="s">
        <v>31</v>
      </c>
      <c r="J82" s="37" t="str">
        <f>E21</f>
        <v>Atribut Solutions, s.r.o.</v>
      </c>
      <c r="K82" s="39"/>
      <c r="L82" s="118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25.65" customHeight="1">
      <c r="A83" s="39"/>
      <c r="B83" s="40"/>
      <c r="C83" s="33" t="s">
        <v>29</v>
      </c>
      <c r="D83" s="39"/>
      <c r="E83" s="39"/>
      <c r="F83" s="28" t="str">
        <f>IF(E18="","",E18)</f>
        <v>Vyplň údaj</v>
      </c>
      <c r="G83" s="39"/>
      <c r="H83" s="39"/>
      <c r="I83" s="33" t="s">
        <v>34</v>
      </c>
      <c r="J83" s="37" t="str">
        <f>E24</f>
        <v>Bc. Kateřina Vaculíková</v>
      </c>
      <c r="K83" s="39"/>
      <c r="L83" s="118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39"/>
      <c r="D84" s="39"/>
      <c r="E84" s="39"/>
      <c r="F84" s="39"/>
      <c r="G84" s="39"/>
      <c r="H84" s="39"/>
      <c r="I84" s="39"/>
      <c r="J84" s="39"/>
      <c r="K84" s="39"/>
      <c r="L84" s="118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43"/>
      <c r="B85" s="144"/>
      <c r="C85" s="145" t="s">
        <v>160</v>
      </c>
      <c r="D85" s="146" t="s">
        <v>57</v>
      </c>
      <c r="E85" s="146" t="s">
        <v>53</v>
      </c>
      <c r="F85" s="146" t="s">
        <v>54</v>
      </c>
      <c r="G85" s="146" t="s">
        <v>161</v>
      </c>
      <c r="H85" s="146" t="s">
        <v>162</v>
      </c>
      <c r="I85" s="146" t="s">
        <v>163</v>
      </c>
      <c r="J85" s="146" t="s">
        <v>144</v>
      </c>
      <c r="K85" s="147" t="s">
        <v>164</v>
      </c>
      <c r="L85" s="148"/>
      <c r="M85" s="81" t="s">
        <v>3</v>
      </c>
      <c r="N85" s="82" t="s">
        <v>42</v>
      </c>
      <c r="O85" s="82" t="s">
        <v>165</v>
      </c>
      <c r="P85" s="82" t="s">
        <v>166</v>
      </c>
      <c r="Q85" s="82" t="s">
        <v>167</v>
      </c>
      <c r="R85" s="82" t="s">
        <v>168</v>
      </c>
      <c r="S85" s="82" t="s">
        <v>169</v>
      </c>
      <c r="T85" s="83" t="s">
        <v>170</v>
      </c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</row>
    <row r="86" s="2" customFormat="1" ht="22.8" customHeight="1">
      <c r="A86" s="39"/>
      <c r="B86" s="40"/>
      <c r="C86" s="88" t="s">
        <v>171</v>
      </c>
      <c r="D86" s="39"/>
      <c r="E86" s="39"/>
      <c r="F86" s="39"/>
      <c r="G86" s="39"/>
      <c r="H86" s="39"/>
      <c r="I86" s="39"/>
      <c r="J86" s="149">
        <f>BK86</f>
        <v>0</v>
      </c>
      <c r="K86" s="39"/>
      <c r="L86" s="40"/>
      <c r="M86" s="84"/>
      <c r="N86" s="69"/>
      <c r="O86" s="85"/>
      <c r="P86" s="150">
        <f>P87</f>
        <v>0</v>
      </c>
      <c r="Q86" s="85"/>
      <c r="R86" s="150">
        <f>R87</f>
        <v>346.72491776000004</v>
      </c>
      <c r="S86" s="85"/>
      <c r="T86" s="151">
        <f>T87</f>
        <v>16.935360000000003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20" t="s">
        <v>71</v>
      </c>
      <c r="AU86" s="20" t="s">
        <v>145</v>
      </c>
      <c r="BK86" s="152">
        <f>BK87</f>
        <v>0</v>
      </c>
    </row>
    <row r="87" s="12" customFormat="1" ht="25.92" customHeight="1">
      <c r="A87" s="12"/>
      <c r="B87" s="153"/>
      <c r="C87" s="12"/>
      <c r="D87" s="154" t="s">
        <v>71</v>
      </c>
      <c r="E87" s="155" t="s">
        <v>172</v>
      </c>
      <c r="F87" s="155" t="s">
        <v>173</v>
      </c>
      <c r="G87" s="12"/>
      <c r="H87" s="12"/>
      <c r="I87" s="156"/>
      <c r="J87" s="157">
        <f>BK87</f>
        <v>0</v>
      </c>
      <c r="K87" s="12"/>
      <c r="L87" s="153"/>
      <c r="M87" s="158"/>
      <c r="N87" s="159"/>
      <c r="O87" s="159"/>
      <c r="P87" s="160">
        <f>P88+P127+P138+P164+P173+P183</f>
        <v>0</v>
      </c>
      <c r="Q87" s="159"/>
      <c r="R87" s="160">
        <f>R88+R127+R138+R164+R173+R183</f>
        <v>346.72491776000004</v>
      </c>
      <c r="S87" s="159"/>
      <c r="T87" s="161">
        <f>T88+T127+T138+T164+T173+T183</f>
        <v>16.935360000000003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4" t="s">
        <v>80</v>
      </c>
      <c r="AT87" s="162" t="s">
        <v>71</v>
      </c>
      <c r="AU87" s="162" t="s">
        <v>72</v>
      </c>
      <c r="AY87" s="154" t="s">
        <v>174</v>
      </c>
      <c r="BK87" s="163">
        <f>BK88+BK127+BK138+BK164+BK173+BK183</f>
        <v>0</v>
      </c>
    </row>
    <row r="88" s="12" customFormat="1" ht="22.8" customHeight="1">
      <c r="A88" s="12"/>
      <c r="B88" s="153"/>
      <c r="C88" s="12"/>
      <c r="D88" s="154" t="s">
        <v>71</v>
      </c>
      <c r="E88" s="164" t="s">
        <v>80</v>
      </c>
      <c r="F88" s="164" t="s">
        <v>175</v>
      </c>
      <c r="G88" s="12"/>
      <c r="H88" s="12"/>
      <c r="I88" s="156"/>
      <c r="J88" s="165">
        <f>BK88</f>
        <v>0</v>
      </c>
      <c r="K88" s="12"/>
      <c r="L88" s="153"/>
      <c r="M88" s="158"/>
      <c r="N88" s="159"/>
      <c r="O88" s="159"/>
      <c r="P88" s="160">
        <f>SUM(P89:P126)</f>
        <v>0</v>
      </c>
      <c r="Q88" s="159"/>
      <c r="R88" s="160">
        <f>SUM(R89:R126)</f>
        <v>0.0024544000000000002</v>
      </c>
      <c r="S88" s="159"/>
      <c r="T88" s="161">
        <f>SUM(T89:T126)</f>
        <v>16.935360000000003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54" t="s">
        <v>80</v>
      </c>
      <c r="AT88" s="162" t="s">
        <v>71</v>
      </c>
      <c r="AU88" s="162" t="s">
        <v>80</v>
      </c>
      <c r="AY88" s="154" t="s">
        <v>174</v>
      </c>
      <c r="BK88" s="163">
        <f>SUM(BK89:BK126)</f>
        <v>0</v>
      </c>
    </row>
    <row r="89" s="2" customFormat="1" ht="44.25" customHeight="1">
      <c r="A89" s="39"/>
      <c r="B89" s="166"/>
      <c r="C89" s="167" t="s">
        <v>80</v>
      </c>
      <c r="D89" s="167" t="s">
        <v>176</v>
      </c>
      <c r="E89" s="168" t="s">
        <v>489</v>
      </c>
      <c r="F89" s="169" t="s">
        <v>490</v>
      </c>
      <c r="G89" s="170" t="s">
        <v>137</v>
      </c>
      <c r="H89" s="171">
        <v>122.72</v>
      </c>
      <c r="I89" s="172"/>
      <c r="J89" s="173">
        <f>ROUND(I89*H89,2)</f>
        <v>0</v>
      </c>
      <c r="K89" s="169" t="s">
        <v>180</v>
      </c>
      <c r="L89" s="40"/>
      <c r="M89" s="174" t="s">
        <v>3</v>
      </c>
      <c r="N89" s="175" t="s">
        <v>43</v>
      </c>
      <c r="O89" s="73"/>
      <c r="P89" s="176">
        <f>O89*H89</f>
        <v>0</v>
      </c>
      <c r="Q89" s="176">
        <v>2.0000000000000002E-05</v>
      </c>
      <c r="R89" s="176">
        <f>Q89*H89</f>
        <v>0.0024544000000000002</v>
      </c>
      <c r="S89" s="176">
        <v>0.13800000000000001</v>
      </c>
      <c r="T89" s="177">
        <f>S89*H89</f>
        <v>16.935360000000003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178" t="s">
        <v>181</v>
      </c>
      <c r="AT89" s="178" t="s">
        <v>176</v>
      </c>
      <c r="AU89" s="178" t="s">
        <v>82</v>
      </c>
      <c r="AY89" s="20" t="s">
        <v>174</v>
      </c>
      <c r="BE89" s="179">
        <f>IF(N89="základní",J89,0)</f>
        <v>0</v>
      </c>
      <c r="BF89" s="179">
        <f>IF(N89="snížená",J89,0)</f>
        <v>0</v>
      </c>
      <c r="BG89" s="179">
        <f>IF(N89="zákl. přenesená",J89,0)</f>
        <v>0</v>
      </c>
      <c r="BH89" s="179">
        <f>IF(N89="sníž. přenesená",J89,0)</f>
        <v>0</v>
      </c>
      <c r="BI89" s="179">
        <f>IF(N89="nulová",J89,0)</f>
        <v>0</v>
      </c>
      <c r="BJ89" s="20" t="s">
        <v>80</v>
      </c>
      <c r="BK89" s="179">
        <f>ROUND(I89*H89,2)</f>
        <v>0</v>
      </c>
      <c r="BL89" s="20" t="s">
        <v>181</v>
      </c>
      <c r="BM89" s="178" t="s">
        <v>491</v>
      </c>
    </row>
    <row r="90" s="2" customFormat="1">
      <c r="A90" s="39"/>
      <c r="B90" s="40"/>
      <c r="C90" s="39"/>
      <c r="D90" s="180" t="s">
        <v>183</v>
      </c>
      <c r="E90" s="39"/>
      <c r="F90" s="181" t="s">
        <v>492</v>
      </c>
      <c r="G90" s="39"/>
      <c r="H90" s="39"/>
      <c r="I90" s="182"/>
      <c r="J90" s="39"/>
      <c r="K90" s="39"/>
      <c r="L90" s="40"/>
      <c r="M90" s="183"/>
      <c r="N90" s="184"/>
      <c r="O90" s="73"/>
      <c r="P90" s="73"/>
      <c r="Q90" s="73"/>
      <c r="R90" s="73"/>
      <c r="S90" s="73"/>
      <c r="T90" s="74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20" t="s">
        <v>183</v>
      </c>
      <c r="AU90" s="20" t="s">
        <v>82</v>
      </c>
    </row>
    <row r="91" s="2" customFormat="1">
      <c r="A91" s="39"/>
      <c r="B91" s="40"/>
      <c r="C91" s="39"/>
      <c r="D91" s="186" t="s">
        <v>209</v>
      </c>
      <c r="E91" s="39"/>
      <c r="F91" s="210" t="s">
        <v>493</v>
      </c>
      <c r="G91" s="39"/>
      <c r="H91" s="39"/>
      <c r="I91" s="182"/>
      <c r="J91" s="39"/>
      <c r="K91" s="39"/>
      <c r="L91" s="40"/>
      <c r="M91" s="183"/>
      <c r="N91" s="184"/>
      <c r="O91" s="73"/>
      <c r="P91" s="73"/>
      <c r="Q91" s="73"/>
      <c r="R91" s="73"/>
      <c r="S91" s="73"/>
      <c r="T91" s="74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20" t="s">
        <v>209</v>
      </c>
      <c r="AU91" s="20" t="s">
        <v>82</v>
      </c>
    </row>
    <row r="92" s="13" customFormat="1">
      <c r="A92" s="13"/>
      <c r="B92" s="185"/>
      <c r="C92" s="13"/>
      <c r="D92" s="186" t="s">
        <v>185</v>
      </c>
      <c r="E92" s="187" t="s">
        <v>3</v>
      </c>
      <c r="F92" s="188" t="s">
        <v>186</v>
      </c>
      <c r="G92" s="13"/>
      <c r="H92" s="187" t="s">
        <v>3</v>
      </c>
      <c r="I92" s="189"/>
      <c r="J92" s="13"/>
      <c r="K92" s="13"/>
      <c r="L92" s="185"/>
      <c r="M92" s="190"/>
      <c r="N92" s="191"/>
      <c r="O92" s="191"/>
      <c r="P92" s="191"/>
      <c r="Q92" s="191"/>
      <c r="R92" s="191"/>
      <c r="S92" s="191"/>
      <c r="T92" s="192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187" t="s">
        <v>185</v>
      </c>
      <c r="AU92" s="187" t="s">
        <v>82</v>
      </c>
      <c r="AV92" s="13" t="s">
        <v>80</v>
      </c>
      <c r="AW92" s="13" t="s">
        <v>33</v>
      </c>
      <c r="AX92" s="13" t="s">
        <v>72</v>
      </c>
      <c r="AY92" s="187" t="s">
        <v>174</v>
      </c>
    </row>
    <row r="93" s="13" customFormat="1">
      <c r="A93" s="13"/>
      <c r="B93" s="185"/>
      <c r="C93" s="13"/>
      <c r="D93" s="186" t="s">
        <v>185</v>
      </c>
      <c r="E93" s="187" t="s">
        <v>3</v>
      </c>
      <c r="F93" s="188" t="s">
        <v>494</v>
      </c>
      <c r="G93" s="13"/>
      <c r="H93" s="187" t="s">
        <v>3</v>
      </c>
      <c r="I93" s="189"/>
      <c r="J93" s="13"/>
      <c r="K93" s="13"/>
      <c r="L93" s="185"/>
      <c r="M93" s="190"/>
      <c r="N93" s="191"/>
      <c r="O93" s="191"/>
      <c r="P93" s="191"/>
      <c r="Q93" s="191"/>
      <c r="R93" s="191"/>
      <c r="S93" s="191"/>
      <c r="T93" s="192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187" t="s">
        <v>185</v>
      </c>
      <c r="AU93" s="187" t="s">
        <v>82</v>
      </c>
      <c r="AV93" s="13" t="s">
        <v>80</v>
      </c>
      <c r="AW93" s="13" t="s">
        <v>33</v>
      </c>
      <c r="AX93" s="13" t="s">
        <v>72</v>
      </c>
      <c r="AY93" s="187" t="s">
        <v>174</v>
      </c>
    </row>
    <row r="94" s="13" customFormat="1">
      <c r="A94" s="13"/>
      <c r="B94" s="185"/>
      <c r="C94" s="13"/>
      <c r="D94" s="186" t="s">
        <v>185</v>
      </c>
      <c r="E94" s="187" t="s">
        <v>3</v>
      </c>
      <c r="F94" s="188" t="s">
        <v>495</v>
      </c>
      <c r="G94" s="13"/>
      <c r="H94" s="187" t="s">
        <v>3</v>
      </c>
      <c r="I94" s="189"/>
      <c r="J94" s="13"/>
      <c r="K94" s="13"/>
      <c r="L94" s="185"/>
      <c r="M94" s="190"/>
      <c r="N94" s="191"/>
      <c r="O94" s="191"/>
      <c r="P94" s="191"/>
      <c r="Q94" s="191"/>
      <c r="R94" s="191"/>
      <c r="S94" s="191"/>
      <c r="T94" s="192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187" t="s">
        <v>185</v>
      </c>
      <c r="AU94" s="187" t="s">
        <v>82</v>
      </c>
      <c r="AV94" s="13" t="s">
        <v>80</v>
      </c>
      <c r="AW94" s="13" t="s">
        <v>33</v>
      </c>
      <c r="AX94" s="13" t="s">
        <v>72</v>
      </c>
      <c r="AY94" s="187" t="s">
        <v>174</v>
      </c>
    </row>
    <row r="95" s="14" customFormat="1">
      <c r="A95" s="14"/>
      <c r="B95" s="193"/>
      <c r="C95" s="14"/>
      <c r="D95" s="186" t="s">
        <v>185</v>
      </c>
      <c r="E95" s="194" t="s">
        <v>3</v>
      </c>
      <c r="F95" s="195" t="s">
        <v>110</v>
      </c>
      <c r="G95" s="14"/>
      <c r="H95" s="196">
        <v>122.72</v>
      </c>
      <c r="I95" s="197"/>
      <c r="J95" s="14"/>
      <c r="K95" s="14"/>
      <c r="L95" s="193"/>
      <c r="M95" s="198"/>
      <c r="N95" s="199"/>
      <c r="O95" s="199"/>
      <c r="P95" s="199"/>
      <c r="Q95" s="199"/>
      <c r="R95" s="199"/>
      <c r="S95" s="199"/>
      <c r="T95" s="200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01" t="s">
        <v>185</v>
      </c>
      <c r="AU95" s="201" t="s">
        <v>82</v>
      </c>
      <c r="AV95" s="14" t="s">
        <v>82</v>
      </c>
      <c r="AW95" s="14" t="s">
        <v>33</v>
      </c>
      <c r="AX95" s="14" t="s">
        <v>80</v>
      </c>
      <c r="AY95" s="201" t="s">
        <v>174</v>
      </c>
    </row>
    <row r="96" s="2" customFormat="1" ht="33" customHeight="1">
      <c r="A96" s="39"/>
      <c r="B96" s="166"/>
      <c r="C96" s="167" t="s">
        <v>82</v>
      </c>
      <c r="D96" s="167" t="s">
        <v>176</v>
      </c>
      <c r="E96" s="168" t="s">
        <v>496</v>
      </c>
      <c r="F96" s="169" t="s">
        <v>497</v>
      </c>
      <c r="G96" s="170" t="s">
        <v>179</v>
      </c>
      <c r="H96" s="171">
        <v>109.636</v>
      </c>
      <c r="I96" s="172"/>
      <c r="J96" s="173">
        <f>ROUND(I96*H96,2)</f>
        <v>0</v>
      </c>
      <c r="K96" s="169" t="s">
        <v>180</v>
      </c>
      <c r="L96" s="40"/>
      <c r="M96" s="174" t="s">
        <v>3</v>
      </c>
      <c r="N96" s="175" t="s">
        <v>43</v>
      </c>
      <c r="O96" s="73"/>
      <c r="P96" s="176">
        <f>O96*H96</f>
        <v>0</v>
      </c>
      <c r="Q96" s="176">
        <v>0</v>
      </c>
      <c r="R96" s="176">
        <f>Q96*H96</f>
        <v>0</v>
      </c>
      <c r="S96" s="176">
        <v>0</v>
      </c>
      <c r="T96" s="177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178" t="s">
        <v>181</v>
      </c>
      <c r="AT96" s="178" t="s">
        <v>176</v>
      </c>
      <c r="AU96" s="178" t="s">
        <v>82</v>
      </c>
      <c r="AY96" s="20" t="s">
        <v>174</v>
      </c>
      <c r="BE96" s="179">
        <f>IF(N96="základní",J96,0)</f>
        <v>0</v>
      </c>
      <c r="BF96" s="179">
        <f>IF(N96="snížená",J96,0)</f>
        <v>0</v>
      </c>
      <c r="BG96" s="179">
        <f>IF(N96="zákl. přenesená",J96,0)</f>
        <v>0</v>
      </c>
      <c r="BH96" s="179">
        <f>IF(N96="sníž. přenesená",J96,0)</f>
        <v>0</v>
      </c>
      <c r="BI96" s="179">
        <f>IF(N96="nulová",J96,0)</f>
        <v>0</v>
      </c>
      <c r="BJ96" s="20" t="s">
        <v>80</v>
      </c>
      <c r="BK96" s="179">
        <f>ROUND(I96*H96,2)</f>
        <v>0</v>
      </c>
      <c r="BL96" s="20" t="s">
        <v>181</v>
      </c>
      <c r="BM96" s="178" t="s">
        <v>498</v>
      </c>
    </row>
    <row r="97" s="2" customFormat="1">
      <c r="A97" s="39"/>
      <c r="B97" s="40"/>
      <c r="C97" s="39"/>
      <c r="D97" s="180" t="s">
        <v>183</v>
      </c>
      <c r="E97" s="39"/>
      <c r="F97" s="181" t="s">
        <v>499</v>
      </c>
      <c r="G97" s="39"/>
      <c r="H97" s="39"/>
      <c r="I97" s="182"/>
      <c r="J97" s="39"/>
      <c r="K97" s="39"/>
      <c r="L97" s="40"/>
      <c r="M97" s="183"/>
      <c r="N97" s="184"/>
      <c r="O97" s="73"/>
      <c r="P97" s="73"/>
      <c r="Q97" s="73"/>
      <c r="R97" s="73"/>
      <c r="S97" s="73"/>
      <c r="T97" s="74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20" t="s">
        <v>183</v>
      </c>
      <c r="AU97" s="20" t="s">
        <v>82</v>
      </c>
    </row>
    <row r="98" s="13" customFormat="1">
      <c r="A98" s="13"/>
      <c r="B98" s="185"/>
      <c r="C98" s="13"/>
      <c r="D98" s="186" t="s">
        <v>185</v>
      </c>
      <c r="E98" s="187" t="s">
        <v>3</v>
      </c>
      <c r="F98" s="188" t="s">
        <v>186</v>
      </c>
      <c r="G98" s="13"/>
      <c r="H98" s="187" t="s">
        <v>3</v>
      </c>
      <c r="I98" s="189"/>
      <c r="J98" s="13"/>
      <c r="K98" s="13"/>
      <c r="L98" s="185"/>
      <c r="M98" s="190"/>
      <c r="N98" s="191"/>
      <c r="O98" s="191"/>
      <c r="P98" s="191"/>
      <c r="Q98" s="191"/>
      <c r="R98" s="191"/>
      <c r="S98" s="191"/>
      <c r="T98" s="19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187" t="s">
        <v>185</v>
      </c>
      <c r="AU98" s="187" t="s">
        <v>82</v>
      </c>
      <c r="AV98" s="13" t="s">
        <v>80</v>
      </c>
      <c r="AW98" s="13" t="s">
        <v>33</v>
      </c>
      <c r="AX98" s="13" t="s">
        <v>72</v>
      </c>
      <c r="AY98" s="187" t="s">
        <v>174</v>
      </c>
    </row>
    <row r="99" s="13" customFormat="1">
      <c r="A99" s="13"/>
      <c r="B99" s="185"/>
      <c r="C99" s="13"/>
      <c r="D99" s="186" t="s">
        <v>185</v>
      </c>
      <c r="E99" s="187" t="s">
        <v>3</v>
      </c>
      <c r="F99" s="188" t="s">
        <v>500</v>
      </c>
      <c r="G99" s="13"/>
      <c r="H99" s="187" t="s">
        <v>3</v>
      </c>
      <c r="I99" s="189"/>
      <c r="J99" s="13"/>
      <c r="K99" s="13"/>
      <c r="L99" s="185"/>
      <c r="M99" s="190"/>
      <c r="N99" s="191"/>
      <c r="O99" s="191"/>
      <c r="P99" s="191"/>
      <c r="Q99" s="191"/>
      <c r="R99" s="191"/>
      <c r="S99" s="191"/>
      <c r="T99" s="19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187" t="s">
        <v>185</v>
      </c>
      <c r="AU99" s="187" t="s">
        <v>82</v>
      </c>
      <c r="AV99" s="13" t="s">
        <v>80</v>
      </c>
      <c r="AW99" s="13" t="s">
        <v>33</v>
      </c>
      <c r="AX99" s="13" t="s">
        <v>72</v>
      </c>
      <c r="AY99" s="187" t="s">
        <v>174</v>
      </c>
    </row>
    <row r="100" s="13" customFormat="1">
      <c r="A100" s="13"/>
      <c r="B100" s="185"/>
      <c r="C100" s="13"/>
      <c r="D100" s="186" t="s">
        <v>185</v>
      </c>
      <c r="E100" s="187" t="s">
        <v>3</v>
      </c>
      <c r="F100" s="188" t="s">
        <v>501</v>
      </c>
      <c r="G100" s="13"/>
      <c r="H100" s="187" t="s">
        <v>3</v>
      </c>
      <c r="I100" s="189"/>
      <c r="J100" s="13"/>
      <c r="K100" s="13"/>
      <c r="L100" s="185"/>
      <c r="M100" s="190"/>
      <c r="N100" s="191"/>
      <c r="O100" s="191"/>
      <c r="P100" s="191"/>
      <c r="Q100" s="191"/>
      <c r="R100" s="191"/>
      <c r="S100" s="191"/>
      <c r="T100" s="19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187" t="s">
        <v>185</v>
      </c>
      <c r="AU100" s="187" t="s">
        <v>82</v>
      </c>
      <c r="AV100" s="13" t="s">
        <v>80</v>
      </c>
      <c r="AW100" s="13" t="s">
        <v>33</v>
      </c>
      <c r="AX100" s="13" t="s">
        <v>72</v>
      </c>
      <c r="AY100" s="187" t="s">
        <v>174</v>
      </c>
    </row>
    <row r="101" s="13" customFormat="1">
      <c r="A101" s="13"/>
      <c r="B101" s="185"/>
      <c r="C101" s="13"/>
      <c r="D101" s="186" t="s">
        <v>185</v>
      </c>
      <c r="E101" s="187" t="s">
        <v>3</v>
      </c>
      <c r="F101" s="188" t="s">
        <v>502</v>
      </c>
      <c r="G101" s="13"/>
      <c r="H101" s="187" t="s">
        <v>3</v>
      </c>
      <c r="I101" s="189"/>
      <c r="J101" s="13"/>
      <c r="K101" s="13"/>
      <c r="L101" s="185"/>
      <c r="M101" s="190"/>
      <c r="N101" s="191"/>
      <c r="O101" s="191"/>
      <c r="P101" s="191"/>
      <c r="Q101" s="191"/>
      <c r="R101" s="191"/>
      <c r="S101" s="191"/>
      <c r="T101" s="19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187" t="s">
        <v>185</v>
      </c>
      <c r="AU101" s="187" t="s">
        <v>82</v>
      </c>
      <c r="AV101" s="13" t="s">
        <v>80</v>
      </c>
      <c r="AW101" s="13" t="s">
        <v>33</v>
      </c>
      <c r="AX101" s="13" t="s">
        <v>72</v>
      </c>
      <c r="AY101" s="187" t="s">
        <v>174</v>
      </c>
    </row>
    <row r="102" s="13" customFormat="1">
      <c r="A102" s="13"/>
      <c r="B102" s="185"/>
      <c r="C102" s="13"/>
      <c r="D102" s="186" t="s">
        <v>185</v>
      </c>
      <c r="E102" s="187" t="s">
        <v>3</v>
      </c>
      <c r="F102" s="188" t="s">
        <v>503</v>
      </c>
      <c r="G102" s="13"/>
      <c r="H102" s="187" t="s">
        <v>3</v>
      </c>
      <c r="I102" s="189"/>
      <c r="J102" s="13"/>
      <c r="K102" s="13"/>
      <c r="L102" s="185"/>
      <c r="M102" s="190"/>
      <c r="N102" s="191"/>
      <c r="O102" s="191"/>
      <c r="P102" s="191"/>
      <c r="Q102" s="191"/>
      <c r="R102" s="191"/>
      <c r="S102" s="191"/>
      <c r="T102" s="19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187" t="s">
        <v>185</v>
      </c>
      <c r="AU102" s="187" t="s">
        <v>82</v>
      </c>
      <c r="AV102" s="13" t="s">
        <v>80</v>
      </c>
      <c r="AW102" s="13" t="s">
        <v>33</v>
      </c>
      <c r="AX102" s="13" t="s">
        <v>72</v>
      </c>
      <c r="AY102" s="187" t="s">
        <v>174</v>
      </c>
    </row>
    <row r="103" s="13" customFormat="1">
      <c r="A103" s="13"/>
      <c r="B103" s="185"/>
      <c r="C103" s="13"/>
      <c r="D103" s="186" t="s">
        <v>185</v>
      </c>
      <c r="E103" s="187" t="s">
        <v>3</v>
      </c>
      <c r="F103" s="188" t="s">
        <v>504</v>
      </c>
      <c r="G103" s="13"/>
      <c r="H103" s="187" t="s">
        <v>3</v>
      </c>
      <c r="I103" s="189"/>
      <c r="J103" s="13"/>
      <c r="K103" s="13"/>
      <c r="L103" s="185"/>
      <c r="M103" s="190"/>
      <c r="N103" s="191"/>
      <c r="O103" s="191"/>
      <c r="P103" s="191"/>
      <c r="Q103" s="191"/>
      <c r="R103" s="191"/>
      <c r="S103" s="191"/>
      <c r="T103" s="19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187" t="s">
        <v>185</v>
      </c>
      <c r="AU103" s="187" t="s">
        <v>82</v>
      </c>
      <c r="AV103" s="13" t="s">
        <v>80</v>
      </c>
      <c r="AW103" s="13" t="s">
        <v>33</v>
      </c>
      <c r="AX103" s="13" t="s">
        <v>72</v>
      </c>
      <c r="AY103" s="187" t="s">
        <v>174</v>
      </c>
    </row>
    <row r="104" s="13" customFormat="1">
      <c r="A104" s="13"/>
      <c r="B104" s="185"/>
      <c r="C104" s="13"/>
      <c r="D104" s="186" t="s">
        <v>185</v>
      </c>
      <c r="E104" s="187" t="s">
        <v>3</v>
      </c>
      <c r="F104" s="188" t="s">
        <v>505</v>
      </c>
      <c r="G104" s="13"/>
      <c r="H104" s="187" t="s">
        <v>3</v>
      </c>
      <c r="I104" s="189"/>
      <c r="J104" s="13"/>
      <c r="K104" s="13"/>
      <c r="L104" s="185"/>
      <c r="M104" s="190"/>
      <c r="N104" s="191"/>
      <c r="O104" s="191"/>
      <c r="P104" s="191"/>
      <c r="Q104" s="191"/>
      <c r="R104" s="191"/>
      <c r="S104" s="191"/>
      <c r="T104" s="19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187" t="s">
        <v>185</v>
      </c>
      <c r="AU104" s="187" t="s">
        <v>82</v>
      </c>
      <c r="AV104" s="13" t="s">
        <v>80</v>
      </c>
      <c r="AW104" s="13" t="s">
        <v>33</v>
      </c>
      <c r="AX104" s="13" t="s">
        <v>72</v>
      </c>
      <c r="AY104" s="187" t="s">
        <v>174</v>
      </c>
    </row>
    <row r="105" s="14" customFormat="1">
      <c r="A105" s="14"/>
      <c r="B105" s="193"/>
      <c r="C105" s="14"/>
      <c r="D105" s="186" t="s">
        <v>185</v>
      </c>
      <c r="E105" s="194" t="s">
        <v>3</v>
      </c>
      <c r="F105" s="195" t="s">
        <v>114</v>
      </c>
      <c r="G105" s="14"/>
      <c r="H105" s="196">
        <v>109.636</v>
      </c>
      <c r="I105" s="197"/>
      <c r="J105" s="14"/>
      <c r="K105" s="14"/>
      <c r="L105" s="193"/>
      <c r="M105" s="198"/>
      <c r="N105" s="199"/>
      <c r="O105" s="199"/>
      <c r="P105" s="199"/>
      <c r="Q105" s="199"/>
      <c r="R105" s="199"/>
      <c r="S105" s="199"/>
      <c r="T105" s="200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01" t="s">
        <v>185</v>
      </c>
      <c r="AU105" s="201" t="s">
        <v>82</v>
      </c>
      <c r="AV105" s="14" t="s">
        <v>82</v>
      </c>
      <c r="AW105" s="14" t="s">
        <v>33</v>
      </c>
      <c r="AX105" s="14" t="s">
        <v>80</v>
      </c>
      <c r="AY105" s="201" t="s">
        <v>174</v>
      </c>
    </row>
    <row r="106" s="2" customFormat="1" ht="62.7" customHeight="1">
      <c r="A106" s="39"/>
      <c r="B106" s="166"/>
      <c r="C106" s="167" t="s">
        <v>113</v>
      </c>
      <c r="D106" s="167" t="s">
        <v>176</v>
      </c>
      <c r="E106" s="168" t="s">
        <v>198</v>
      </c>
      <c r="F106" s="169" t="s">
        <v>199</v>
      </c>
      <c r="G106" s="170" t="s">
        <v>179</v>
      </c>
      <c r="H106" s="171">
        <v>109.636</v>
      </c>
      <c r="I106" s="172"/>
      <c r="J106" s="173">
        <f>ROUND(I106*H106,2)</f>
        <v>0</v>
      </c>
      <c r="K106" s="169" t="s">
        <v>180</v>
      </c>
      <c r="L106" s="40"/>
      <c r="M106" s="174" t="s">
        <v>3</v>
      </c>
      <c r="N106" s="175" t="s">
        <v>43</v>
      </c>
      <c r="O106" s="73"/>
      <c r="P106" s="176">
        <f>O106*H106</f>
        <v>0</v>
      </c>
      <c r="Q106" s="176">
        <v>0</v>
      </c>
      <c r="R106" s="176">
        <f>Q106*H106</f>
        <v>0</v>
      </c>
      <c r="S106" s="176">
        <v>0</v>
      </c>
      <c r="T106" s="177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8" t="s">
        <v>181</v>
      </c>
      <c r="AT106" s="178" t="s">
        <v>176</v>
      </c>
      <c r="AU106" s="178" t="s">
        <v>82</v>
      </c>
      <c r="AY106" s="20" t="s">
        <v>174</v>
      </c>
      <c r="BE106" s="179">
        <f>IF(N106="základní",J106,0)</f>
        <v>0</v>
      </c>
      <c r="BF106" s="179">
        <f>IF(N106="snížená",J106,0)</f>
        <v>0</v>
      </c>
      <c r="BG106" s="179">
        <f>IF(N106="zákl. přenesená",J106,0)</f>
        <v>0</v>
      </c>
      <c r="BH106" s="179">
        <f>IF(N106="sníž. přenesená",J106,0)</f>
        <v>0</v>
      </c>
      <c r="BI106" s="179">
        <f>IF(N106="nulová",J106,0)</f>
        <v>0</v>
      </c>
      <c r="BJ106" s="20" t="s">
        <v>80</v>
      </c>
      <c r="BK106" s="179">
        <f>ROUND(I106*H106,2)</f>
        <v>0</v>
      </c>
      <c r="BL106" s="20" t="s">
        <v>181</v>
      </c>
      <c r="BM106" s="178" t="s">
        <v>506</v>
      </c>
    </row>
    <row r="107" s="2" customFormat="1">
      <c r="A107" s="39"/>
      <c r="B107" s="40"/>
      <c r="C107" s="39"/>
      <c r="D107" s="180" t="s">
        <v>183</v>
      </c>
      <c r="E107" s="39"/>
      <c r="F107" s="181" t="s">
        <v>201</v>
      </c>
      <c r="G107" s="39"/>
      <c r="H107" s="39"/>
      <c r="I107" s="182"/>
      <c r="J107" s="39"/>
      <c r="K107" s="39"/>
      <c r="L107" s="40"/>
      <c r="M107" s="183"/>
      <c r="N107" s="184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183</v>
      </c>
      <c r="AU107" s="20" t="s">
        <v>82</v>
      </c>
    </row>
    <row r="108" s="13" customFormat="1">
      <c r="A108" s="13"/>
      <c r="B108" s="185"/>
      <c r="C108" s="13"/>
      <c r="D108" s="186" t="s">
        <v>185</v>
      </c>
      <c r="E108" s="187" t="s">
        <v>3</v>
      </c>
      <c r="F108" s="188" t="s">
        <v>202</v>
      </c>
      <c r="G108" s="13"/>
      <c r="H108" s="187" t="s">
        <v>3</v>
      </c>
      <c r="I108" s="189"/>
      <c r="J108" s="13"/>
      <c r="K108" s="13"/>
      <c r="L108" s="185"/>
      <c r="M108" s="190"/>
      <c r="N108" s="191"/>
      <c r="O108" s="191"/>
      <c r="P108" s="191"/>
      <c r="Q108" s="191"/>
      <c r="R108" s="191"/>
      <c r="S108" s="191"/>
      <c r="T108" s="19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187" t="s">
        <v>185</v>
      </c>
      <c r="AU108" s="187" t="s">
        <v>82</v>
      </c>
      <c r="AV108" s="13" t="s">
        <v>80</v>
      </c>
      <c r="AW108" s="13" t="s">
        <v>33</v>
      </c>
      <c r="AX108" s="13" t="s">
        <v>72</v>
      </c>
      <c r="AY108" s="187" t="s">
        <v>174</v>
      </c>
    </row>
    <row r="109" s="14" customFormat="1">
      <c r="A109" s="14"/>
      <c r="B109" s="193"/>
      <c r="C109" s="14"/>
      <c r="D109" s="186" t="s">
        <v>185</v>
      </c>
      <c r="E109" s="194" t="s">
        <v>3</v>
      </c>
      <c r="F109" s="195" t="s">
        <v>114</v>
      </c>
      <c r="G109" s="14"/>
      <c r="H109" s="196">
        <v>109.636</v>
      </c>
      <c r="I109" s="197"/>
      <c r="J109" s="14"/>
      <c r="K109" s="14"/>
      <c r="L109" s="193"/>
      <c r="M109" s="198"/>
      <c r="N109" s="199"/>
      <c r="O109" s="199"/>
      <c r="P109" s="199"/>
      <c r="Q109" s="199"/>
      <c r="R109" s="199"/>
      <c r="S109" s="199"/>
      <c r="T109" s="200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01" t="s">
        <v>185</v>
      </c>
      <c r="AU109" s="201" t="s">
        <v>82</v>
      </c>
      <c r="AV109" s="14" t="s">
        <v>82</v>
      </c>
      <c r="AW109" s="14" t="s">
        <v>33</v>
      </c>
      <c r="AX109" s="14" t="s">
        <v>72</v>
      </c>
      <c r="AY109" s="201" t="s">
        <v>174</v>
      </c>
    </row>
    <row r="110" s="15" customFormat="1">
      <c r="A110" s="15"/>
      <c r="B110" s="202"/>
      <c r="C110" s="15"/>
      <c r="D110" s="186" t="s">
        <v>185</v>
      </c>
      <c r="E110" s="203" t="s">
        <v>3</v>
      </c>
      <c r="F110" s="204" t="s">
        <v>197</v>
      </c>
      <c r="G110" s="15"/>
      <c r="H110" s="205">
        <v>109.636</v>
      </c>
      <c r="I110" s="206"/>
      <c r="J110" s="15"/>
      <c r="K110" s="15"/>
      <c r="L110" s="202"/>
      <c r="M110" s="207"/>
      <c r="N110" s="208"/>
      <c r="O110" s="208"/>
      <c r="P110" s="208"/>
      <c r="Q110" s="208"/>
      <c r="R110" s="208"/>
      <c r="S110" s="208"/>
      <c r="T110" s="209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03" t="s">
        <v>185</v>
      </c>
      <c r="AU110" s="203" t="s">
        <v>82</v>
      </c>
      <c r="AV110" s="15" t="s">
        <v>181</v>
      </c>
      <c r="AW110" s="15" t="s">
        <v>33</v>
      </c>
      <c r="AX110" s="15" t="s">
        <v>80</v>
      </c>
      <c r="AY110" s="203" t="s">
        <v>174</v>
      </c>
    </row>
    <row r="111" s="2" customFormat="1" ht="66.75" customHeight="1">
      <c r="A111" s="39"/>
      <c r="B111" s="166"/>
      <c r="C111" s="167" t="s">
        <v>181</v>
      </c>
      <c r="D111" s="167" t="s">
        <v>176</v>
      </c>
      <c r="E111" s="168" t="s">
        <v>205</v>
      </c>
      <c r="F111" s="169" t="s">
        <v>206</v>
      </c>
      <c r="G111" s="170" t="s">
        <v>179</v>
      </c>
      <c r="H111" s="171">
        <v>1644.54</v>
      </c>
      <c r="I111" s="172"/>
      <c r="J111" s="173">
        <f>ROUND(I111*H111,2)</f>
        <v>0</v>
      </c>
      <c r="K111" s="169" t="s">
        <v>180</v>
      </c>
      <c r="L111" s="40"/>
      <c r="M111" s="174" t="s">
        <v>3</v>
      </c>
      <c r="N111" s="175" t="s">
        <v>43</v>
      </c>
      <c r="O111" s="73"/>
      <c r="P111" s="176">
        <f>O111*H111</f>
        <v>0</v>
      </c>
      <c r="Q111" s="176">
        <v>0</v>
      </c>
      <c r="R111" s="176">
        <f>Q111*H111</f>
        <v>0</v>
      </c>
      <c r="S111" s="176">
        <v>0</v>
      </c>
      <c r="T111" s="177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78" t="s">
        <v>181</v>
      </c>
      <c r="AT111" s="178" t="s">
        <v>176</v>
      </c>
      <c r="AU111" s="178" t="s">
        <v>82</v>
      </c>
      <c r="AY111" s="20" t="s">
        <v>174</v>
      </c>
      <c r="BE111" s="179">
        <f>IF(N111="základní",J111,0)</f>
        <v>0</v>
      </c>
      <c r="BF111" s="179">
        <f>IF(N111="snížená",J111,0)</f>
        <v>0</v>
      </c>
      <c r="BG111" s="179">
        <f>IF(N111="zákl. přenesená",J111,0)</f>
        <v>0</v>
      </c>
      <c r="BH111" s="179">
        <f>IF(N111="sníž. přenesená",J111,0)</f>
        <v>0</v>
      </c>
      <c r="BI111" s="179">
        <f>IF(N111="nulová",J111,0)</f>
        <v>0</v>
      </c>
      <c r="BJ111" s="20" t="s">
        <v>80</v>
      </c>
      <c r="BK111" s="179">
        <f>ROUND(I111*H111,2)</f>
        <v>0</v>
      </c>
      <c r="BL111" s="20" t="s">
        <v>181</v>
      </c>
      <c r="BM111" s="178" t="s">
        <v>507</v>
      </c>
    </row>
    <row r="112" s="2" customFormat="1">
      <c r="A112" s="39"/>
      <c r="B112" s="40"/>
      <c r="C112" s="39"/>
      <c r="D112" s="180" t="s">
        <v>183</v>
      </c>
      <c r="E112" s="39"/>
      <c r="F112" s="181" t="s">
        <v>208</v>
      </c>
      <c r="G112" s="39"/>
      <c r="H112" s="39"/>
      <c r="I112" s="182"/>
      <c r="J112" s="39"/>
      <c r="K112" s="39"/>
      <c r="L112" s="40"/>
      <c r="M112" s="183"/>
      <c r="N112" s="184"/>
      <c r="O112" s="73"/>
      <c r="P112" s="73"/>
      <c r="Q112" s="73"/>
      <c r="R112" s="73"/>
      <c r="S112" s="73"/>
      <c r="T112" s="74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0" t="s">
        <v>183</v>
      </c>
      <c r="AU112" s="20" t="s">
        <v>82</v>
      </c>
    </row>
    <row r="113" s="2" customFormat="1">
      <c r="A113" s="39"/>
      <c r="B113" s="40"/>
      <c r="C113" s="39"/>
      <c r="D113" s="186" t="s">
        <v>209</v>
      </c>
      <c r="E113" s="39"/>
      <c r="F113" s="210" t="s">
        <v>210</v>
      </c>
      <c r="G113" s="39"/>
      <c r="H113" s="39"/>
      <c r="I113" s="182"/>
      <c r="J113" s="39"/>
      <c r="K113" s="39"/>
      <c r="L113" s="40"/>
      <c r="M113" s="183"/>
      <c r="N113" s="184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209</v>
      </c>
      <c r="AU113" s="20" t="s">
        <v>82</v>
      </c>
    </row>
    <row r="114" s="13" customFormat="1">
      <c r="A114" s="13"/>
      <c r="B114" s="185"/>
      <c r="C114" s="13"/>
      <c r="D114" s="186" t="s">
        <v>185</v>
      </c>
      <c r="E114" s="187" t="s">
        <v>3</v>
      </c>
      <c r="F114" s="188" t="s">
        <v>202</v>
      </c>
      <c r="G114" s="13"/>
      <c r="H114" s="187" t="s">
        <v>3</v>
      </c>
      <c r="I114" s="189"/>
      <c r="J114" s="13"/>
      <c r="K114" s="13"/>
      <c r="L114" s="185"/>
      <c r="M114" s="190"/>
      <c r="N114" s="191"/>
      <c r="O114" s="191"/>
      <c r="P114" s="191"/>
      <c r="Q114" s="191"/>
      <c r="R114" s="191"/>
      <c r="S114" s="191"/>
      <c r="T114" s="19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187" t="s">
        <v>185</v>
      </c>
      <c r="AU114" s="187" t="s">
        <v>82</v>
      </c>
      <c r="AV114" s="13" t="s">
        <v>80</v>
      </c>
      <c r="AW114" s="13" t="s">
        <v>33</v>
      </c>
      <c r="AX114" s="13" t="s">
        <v>72</v>
      </c>
      <c r="AY114" s="187" t="s">
        <v>174</v>
      </c>
    </row>
    <row r="115" s="14" customFormat="1">
      <c r="A115" s="14"/>
      <c r="B115" s="193"/>
      <c r="C115" s="14"/>
      <c r="D115" s="186" t="s">
        <v>185</v>
      </c>
      <c r="E115" s="201" t="s">
        <v>3</v>
      </c>
      <c r="F115" s="194" t="s">
        <v>508</v>
      </c>
      <c r="G115" s="14"/>
      <c r="H115" s="196">
        <v>1644.54</v>
      </c>
      <c r="I115" s="197"/>
      <c r="J115" s="14"/>
      <c r="K115" s="14"/>
      <c r="L115" s="193"/>
      <c r="M115" s="198"/>
      <c r="N115" s="199"/>
      <c r="O115" s="199"/>
      <c r="P115" s="199"/>
      <c r="Q115" s="199"/>
      <c r="R115" s="199"/>
      <c r="S115" s="199"/>
      <c r="T115" s="200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01" t="s">
        <v>185</v>
      </c>
      <c r="AU115" s="201" t="s">
        <v>82</v>
      </c>
      <c r="AV115" s="14" t="s">
        <v>82</v>
      </c>
      <c r="AW115" s="14" t="s">
        <v>33</v>
      </c>
      <c r="AX115" s="14" t="s">
        <v>72</v>
      </c>
      <c r="AY115" s="201" t="s">
        <v>174</v>
      </c>
    </row>
    <row r="116" s="15" customFormat="1">
      <c r="A116" s="15"/>
      <c r="B116" s="202"/>
      <c r="C116" s="15"/>
      <c r="D116" s="186" t="s">
        <v>185</v>
      </c>
      <c r="E116" s="203" t="s">
        <v>3</v>
      </c>
      <c r="F116" s="204" t="s">
        <v>197</v>
      </c>
      <c r="G116" s="15"/>
      <c r="H116" s="205">
        <v>1644.54</v>
      </c>
      <c r="I116" s="206"/>
      <c r="J116" s="15"/>
      <c r="K116" s="15"/>
      <c r="L116" s="202"/>
      <c r="M116" s="207"/>
      <c r="N116" s="208"/>
      <c r="O116" s="208"/>
      <c r="P116" s="208"/>
      <c r="Q116" s="208"/>
      <c r="R116" s="208"/>
      <c r="S116" s="208"/>
      <c r="T116" s="209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03" t="s">
        <v>185</v>
      </c>
      <c r="AU116" s="203" t="s">
        <v>82</v>
      </c>
      <c r="AV116" s="15" t="s">
        <v>181</v>
      </c>
      <c r="AW116" s="15" t="s">
        <v>33</v>
      </c>
      <c r="AX116" s="15" t="s">
        <v>80</v>
      </c>
      <c r="AY116" s="203" t="s">
        <v>174</v>
      </c>
    </row>
    <row r="117" s="2" customFormat="1" ht="44.25" customHeight="1">
      <c r="A117" s="39"/>
      <c r="B117" s="166"/>
      <c r="C117" s="167" t="s">
        <v>213</v>
      </c>
      <c r="D117" s="167" t="s">
        <v>176</v>
      </c>
      <c r="E117" s="168" t="s">
        <v>220</v>
      </c>
      <c r="F117" s="169" t="s">
        <v>221</v>
      </c>
      <c r="G117" s="170" t="s">
        <v>222</v>
      </c>
      <c r="H117" s="171">
        <v>197.345</v>
      </c>
      <c r="I117" s="172"/>
      <c r="J117" s="173">
        <f>ROUND(I117*H117,2)</f>
        <v>0</v>
      </c>
      <c r="K117" s="169" t="s">
        <v>180</v>
      </c>
      <c r="L117" s="40"/>
      <c r="M117" s="174" t="s">
        <v>3</v>
      </c>
      <c r="N117" s="175" t="s">
        <v>43</v>
      </c>
      <c r="O117" s="73"/>
      <c r="P117" s="176">
        <f>O117*H117</f>
        <v>0</v>
      </c>
      <c r="Q117" s="176">
        <v>0</v>
      </c>
      <c r="R117" s="176">
        <f>Q117*H117</f>
        <v>0</v>
      </c>
      <c r="S117" s="176">
        <v>0</v>
      </c>
      <c r="T117" s="177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78" t="s">
        <v>181</v>
      </c>
      <c r="AT117" s="178" t="s">
        <v>176</v>
      </c>
      <c r="AU117" s="178" t="s">
        <v>82</v>
      </c>
      <c r="AY117" s="20" t="s">
        <v>174</v>
      </c>
      <c r="BE117" s="179">
        <f>IF(N117="základní",J117,0)</f>
        <v>0</v>
      </c>
      <c r="BF117" s="179">
        <f>IF(N117="snížená",J117,0)</f>
        <v>0</v>
      </c>
      <c r="BG117" s="179">
        <f>IF(N117="zákl. přenesená",J117,0)</f>
        <v>0</v>
      </c>
      <c r="BH117" s="179">
        <f>IF(N117="sníž. přenesená",J117,0)</f>
        <v>0</v>
      </c>
      <c r="BI117" s="179">
        <f>IF(N117="nulová",J117,0)</f>
        <v>0</v>
      </c>
      <c r="BJ117" s="20" t="s">
        <v>80</v>
      </c>
      <c r="BK117" s="179">
        <f>ROUND(I117*H117,2)</f>
        <v>0</v>
      </c>
      <c r="BL117" s="20" t="s">
        <v>181</v>
      </c>
      <c r="BM117" s="178" t="s">
        <v>509</v>
      </c>
    </row>
    <row r="118" s="2" customFormat="1">
      <c r="A118" s="39"/>
      <c r="B118" s="40"/>
      <c r="C118" s="39"/>
      <c r="D118" s="180" t="s">
        <v>183</v>
      </c>
      <c r="E118" s="39"/>
      <c r="F118" s="181" t="s">
        <v>224</v>
      </c>
      <c r="G118" s="39"/>
      <c r="H118" s="39"/>
      <c r="I118" s="182"/>
      <c r="J118" s="39"/>
      <c r="K118" s="39"/>
      <c r="L118" s="40"/>
      <c r="M118" s="183"/>
      <c r="N118" s="184"/>
      <c r="O118" s="73"/>
      <c r="P118" s="73"/>
      <c r="Q118" s="73"/>
      <c r="R118" s="73"/>
      <c r="S118" s="73"/>
      <c r="T118" s="74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20" t="s">
        <v>183</v>
      </c>
      <c r="AU118" s="20" t="s">
        <v>82</v>
      </c>
    </row>
    <row r="119" s="13" customFormat="1">
      <c r="A119" s="13"/>
      <c r="B119" s="185"/>
      <c r="C119" s="13"/>
      <c r="D119" s="186" t="s">
        <v>185</v>
      </c>
      <c r="E119" s="187" t="s">
        <v>3</v>
      </c>
      <c r="F119" s="188" t="s">
        <v>202</v>
      </c>
      <c r="G119" s="13"/>
      <c r="H119" s="187" t="s">
        <v>3</v>
      </c>
      <c r="I119" s="189"/>
      <c r="J119" s="13"/>
      <c r="K119" s="13"/>
      <c r="L119" s="185"/>
      <c r="M119" s="190"/>
      <c r="N119" s="191"/>
      <c r="O119" s="191"/>
      <c r="P119" s="191"/>
      <c r="Q119" s="191"/>
      <c r="R119" s="191"/>
      <c r="S119" s="191"/>
      <c r="T119" s="19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187" t="s">
        <v>185</v>
      </c>
      <c r="AU119" s="187" t="s">
        <v>82</v>
      </c>
      <c r="AV119" s="13" t="s">
        <v>80</v>
      </c>
      <c r="AW119" s="13" t="s">
        <v>33</v>
      </c>
      <c r="AX119" s="13" t="s">
        <v>72</v>
      </c>
      <c r="AY119" s="187" t="s">
        <v>174</v>
      </c>
    </row>
    <row r="120" s="14" customFormat="1">
      <c r="A120" s="14"/>
      <c r="B120" s="193"/>
      <c r="C120" s="14"/>
      <c r="D120" s="186" t="s">
        <v>185</v>
      </c>
      <c r="E120" s="201" t="s">
        <v>3</v>
      </c>
      <c r="F120" s="194" t="s">
        <v>510</v>
      </c>
      <c r="G120" s="14"/>
      <c r="H120" s="196">
        <v>197.345</v>
      </c>
      <c r="I120" s="197"/>
      <c r="J120" s="14"/>
      <c r="K120" s="14"/>
      <c r="L120" s="193"/>
      <c r="M120" s="198"/>
      <c r="N120" s="199"/>
      <c r="O120" s="199"/>
      <c r="P120" s="199"/>
      <c r="Q120" s="199"/>
      <c r="R120" s="199"/>
      <c r="S120" s="199"/>
      <c r="T120" s="200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01" t="s">
        <v>185</v>
      </c>
      <c r="AU120" s="201" t="s">
        <v>82</v>
      </c>
      <c r="AV120" s="14" t="s">
        <v>82</v>
      </c>
      <c r="AW120" s="14" t="s">
        <v>33</v>
      </c>
      <c r="AX120" s="14" t="s">
        <v>72</v>
      </c>
      <c r="AY120" s="201" t="s">
        <v>174</v>
      </c>
    </row>
    <row r="121" s="15" customFormat="1">
      <c r="A121" s="15"/>
      <c r="B121" s="202"/>
      <c r="C121" s="15"/>
      <c r="D121" s="186" t="s">
        <v>185</v>
      </c>
      <c r="E121" s="203" t="s">
        <v>3</v>
      </c>
      <c r="F121" s="204" t="s">
        <v>197</v>
      </c>
      <c r="G121" s="15"/>
      <c r="H121" s="205">
        <v>197.345</v>
      </c>
      <c r="I121" s="206"/>
      <c r="J121" s="15"/>
      <c r="K121" s="15"/>
      <c r="L121" s="202"/>
      <c r="M121" s="207"/>
      <c r="N121" s="208"/>
      <c r="O121" s="208"/>
      <c r="P121" s="208"/>
      <c r="Q121" s="208"/>
      <c r="R121" s="208"/>
      <c r="S121" s="208"/>
      <c r="T121" s="209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03" t="s">
        <v>185</v>
      </c>
      <c r="AU121" s="203" t="s">
        <v>82</v>
      </c>
      <c r="AV121" s="15" t="s">
        <v>181</v>
      </c>
      <c r="AW121" s="15" t="s">
        <v>33</v>
      </c>
      <c r="AX121" s="15" t="s">
        <v>80</v>
      </c>
      <c r="AY121" s="203" t="s">
        <v>174</v>
      </c>
    </row>
    <row r="122" s="2" customFormat="1" ht="37.8" customHeight="1">
      <c r="A122" s="39"/>
      <c r="B122" s="166"/>
      <c r="C122" s="167" t="s">
        <v>219</v>
      </c>
      <c r="D122" s="167" t="s">
        <v>176</v>
      </c>
      <c r="E122" s="168" t="s">
        <v>228</v>
      </c>
      <c r="F122" s="169" t="s">
        <v>229</v>
      </c>
      <c r="G122" s="170" t="s">
        <v>179</v>
      </c>
      <c r="H122" s="171">
        <v>109.636</v>
      </c>
      <c r="I122" s="172"/>
      <c r="J122" s="173">
        <f>ROUND(I122*H122,2)</f>
        <v>0</v>
      </c>
      <c r="K122" s="169" t="s">
        <v>180</v>
      </c>
      <c r="L122" s="40"/>
      <c r="M122" s="174" t="s">
        <v>3</v>
      </c>
      <c r="N122" s="175" t="s">
        <v>43</v>
      </c>
      <c r="O122" s="73"/>
      <c r="P122" s="176">
        <f>O122*H122</f>
        <v>0</v>
      </c>
      <c r="Q122" s="176">
        <v>0</v>
      </c>
      <c r="R122" s="176">
        <f>Q122*H122</f>
        <v>0</v>
      </c>
      <c r="S122" s="176">
        <v>0</v>
      </c>
      <c r="T122" s="177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8" t="s">
        <v>181</v>
      </c>
      <c r="AT122" s="178" t="s">
        <v>176</v>
      </c>
      <c r="AU122" s="178" t="s">
        <v>82</v>
      </c>
      <c r="AY122" s="20" t="s">
        <v>174</v>
      </c>
      <c r="BE122" s="179">
        <f>IF(N122="základní",J122,0)</f>
        <v>0</v>
      </c>
      <c r="BF122" s="179">
        <f>IF(N122="snížená",J122,0)</f>
        <v>0</v>
      </c>
      <c r="BG122" s="179">
        <f>IF(N122="zákl. přenesená",J122,0)</f>
        <v>0</v>
      </c>
      <c r="BH122" s="179">
        <f>IF(N122="sníž. přenesená",J122,0)</f>
        <v>0</v>
      </c>
      <c r="BI122" s="179">
        <f>IF(N122="nulová",J122,0)</f>
        <v>0</v>
      </c>
      <c r="BJ122" s="20" t="s">
        <v>80</v>
      </c>
      <c r="BK122" s="179">
        <f>ROUND(I122*H122,2)</f>
        <v>0</v>
      </c>
      <c r="BL122" s="20" t="s">
        <v>181</v>
      </c>
      <c r="BM122" s="178" t="s">
        <v>511</v>
      </c>
    </row>
    <row r="123" s="2" customFormat="1">
      <c r="A123" s="39"/>
      <c r="B123" s="40"/>
      <c r="C123" s="39"/>
      <c r="D123" s="180" t="s">
        <v>183</v>
      </c>
      <c r="E123" s="39"/>
      <c r="F123" s="181" t="s">
        <v>231</v>
      </c>
      <c r="G123" s="39"/>
      <c r="H123" s="39"/>
      <c r="I123" s="182"/>
      <c r="J123" s="39"/>
      <c r="K123" s="39"/>
      <c r="L123" s="40"/>
      <c r="M123" s="183"/>
      <c r="N123" s="184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183</v>
      </c>
      <c r="AU123" s="20" t="s">
        <v>82</v>
      </c>
    </row>
    <row r="124" s="13" customFormat="1">
      <c r="A124" s="13"/>
      <c r="B124" s="185"/>
      <c r="C124" s="13"/>
      <c r="D124" s="186" t="s">
        <v>185</v>
      </c>
      <c r="E124" s="187" t="s">
        <v>3</v>
      </c>
      <c r="F124" s="188" t="s">
        <v>202</v>
      </c>
      <c r="G124" s="13"/>
      <c r="H124" s="187" t="s">
        <v>3</v>
      </c>
      <c r="I124" s="189"/>
      <c r="J124" s="13"/>
      <c r="K124" s="13"/>
      <c r="L124" s="185"/>
      <c r="M124" s="190"/>
      <c r="N124" s="191"/>
      <c r="O124" s="191"/>
      <c r="P124" s="191"/>
      <c r="Q124" s="191"/>
      <c r="R124" s="191"/>
      <c r="S124" s="191"/>
      <c r="T124" s="19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7" t="s">
        <v>185</v>
      </c>
      <c r="AU124" s="187" t="s">
        <v>82</v>
      </c>
      <c r="AV124" s="13" t="s">
        <v>80</v>
      </c>
      <c r="AW124" s="13" t="s">
        <v>33</v>
      </c>
      <c r="AX124" s="13" t="s">
        <v>72</v>
      </c>
      <c r="AY124" s="187" t="s">
        <v>174</v>
      </c>
    </row>
    <row r="125" s="14" customFormat="1">
      <c r="A125" s="14"/>
      <c r="B125" s="193"/>
      <c r="C125" s="14"/>
      <c r="D125" s="186" t="s">
        <v>185</v>
      </c>
      <c r="E125" s="194" t="s">
        <v>3</v>
      </c>
      <c r="F125" s="195" t="s">
        <v>114</v>
      </c>
      <c r="G125" s="14"/>
      <c r="H125" s="196">
        <v>109.636</v>
      </c>
      <c r="I125" s="197"/>
      <c r="J125" s="14"/>
      <c r="K125" s="14"/>
      <c r="L125" s="193"/>
      <c r="M125" s="198"/>
      <c r="N125" s="199"/>
      <c r="O125" s="199"/>
      <c r="P125" s="199"/>
      <c r="Q125" s="199"/>
      <c r="R125" s="199"/>
      <c r="S125" s="199"/>
      <c r="T125" s="20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01" t="s">
        <v>185</v>
      </c>
      <c r="AU125" s="201" t="s">
        <v>82</v>
      </c>
      <c r="AV125" s="14" t="s">
        <v>82</v>
      </c>
      <c r="AW125" s="14" t="s">
        <v>33</v>
      </c>
      <c r="AX125" s="14" t="s">
        <v>72</v>
      </c>
      <c r="AY125" s="201" t="s">
        <v>174</v>
      </c>
    </row>
    <row r="126" s="15" customFormat="1">
      <c r="A126" s="15"/>
      <c r="B126" s="202"/>
      <c r="C126" s="15"/>
      <c r="D126" s="186" t="s">
        <v>185</v>
      </c>
      <c r="E126" s="203" t="s">
        <v>3</v>
      </c>
      <c r="F126" s="204" t="s">
        <v>197</v>
      </c>
      <c r="G126" s="15"/>
      <c r="H126" s="205">
        <v>109.636</v>
      </c>
      <c r="I126" s="206"/>
      <c r="J126" s="15"/>
      <c r="K126" s="15"/>
      <c r="L126" s="202"/>
      <c r="M126" s="207"/>
      <c r="N126" s="208"/>
      <c r="O126" s="208"/>
      <c r="P126" s="208"/>
      <c r="Q126" s="208"/>
      <c r="R126" s="208"/>
      <c r="S126" s="208"/>
      <c r="T126" s="209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03" t="s">
        <v>185</v>
      </c>
      <c r="AU126" s="203" t="s">
        <v>82</v>
      </c>
      <c r="AV126" s="15" t="s">
        <v>181</v>
      </c>
      <c r="AW126" s="15" t="s">
        <v>33</v>
      </c>
      <c r="AX126" s="15" t="s">
        <v>80</v>
      </c>
      <c r="AY126" s="203" t="s">
        <v>174</v>
      </c>
    </row>
    <row r="127" s="12" customFormat="1" ht="22.8" customHeight="1">
      <c r="A127" s="12"/>
      <c r="B127" s="153"/>
      <c r="C127" s="12"/>
      <c r="D127" s="154" t="s">
        <v>71</v>
      </c>
      <c r="E127" s="164" t="s">
        <v>82</v>
      </c>
      <c r="F127" s="164" t="s">
        <v>240</v>
      </c>
      <c r="G127" s="12"/>
      <c r="H127" s="12"/>
      <c r="I127" s="156"/>
      <c r="J127" s="165">
        <f>BK127</f>
        <v>0</v>
      </c>
      <c r="K127" s="12"/>
      <c r="L127" s="153"/>
      <c r="M127" s="158"/>
      <c r="N127" s="159"/>
      <c r="O127" s="159"/>
      <c r="P127" s="160">
        <f>SUM(P128:P137)</f>
        <v>0</v>
      </c>
      <c r="Q127" s="159"/>
      <c r="R127" s="160">
        <f>SUM(R128:R137)</f>
        <v>0.28938393999999995</v>
      </c>
      <c r="S127" s="159"/>
      <c r="T127" s="161">
        <f>SUM(T128:T137)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4" t="s">
        <v>80</v>
      </c>
      <c r="AT127" s="162" t="s">
        <v>71</v>
      </c>
      <c r="AU127" s="162" t="s">
        <v>80</v>
      </c>
      <c r="AY127" s="154" t="s">
        <v>174</v>
      </c>
      <c r="BK127" s="163">
        <f>SUM(BK128:BK137)</f>
        <v>0</v>
      </c>
    </row>
    <row r="128" s="2" customFormat="1" ht="44.25" customHeight="1">
      <c r="A128" s="39"/>
      <c r="B128" s="166"/>
      <c r="C128" s="167" t="s">
        <v>227</v>
      </c>
      <c r="D128" s="167" t="s">
        <v>176</v>
      </c>
      <c r="E128" s="168" t="s">
        <v>512</v>
      </c>
      <c r="F128" s="169" t="s">
        <v>513</v>
      </c>
      <c r="G128" s="170" t="s">
        <v>137</v>
      </c>
      <c r="H128" s="171">
        <v>584.20100000000002</v>
      </c>
      <c r="I128" s="172"/>
      <c r="J128" s="173">
        <f>ROUND(I128*H128,2)</f>
        <v>0</v>
      </c>
      <c r="K128" s="169" t="s">
        <v>180</v>
      </c>
      <c r="L128" s="40"/>
      <c r="M128" s="174" t="s">
        <v>3</v>
      </c>
      <c r="N128" s="175" t="s">
        <v>43</v>
      </c>
      <c r="O128" s="73"/>
      <c r="P128" s="176">
        <f>O128*H128</f>
        <v>0</v>
      </c>
      <c r="Q128" s="176">
        <v>0.00013999999999999999</v>
      </c>
      <c r="R128" s="176">
        <f>Q128*H128</f>
        <v>0.081788139999999995</v>
      </c>
      <c r="S128" s="176">
        <v>0</v>
      </c>
      <c r="T128" s="17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8" t="s">
        <v>181</v>
      </c>
      <c r="AT128" s="178" t="s">
        <v>176</v>
      </c>
      <c r="AU128" s="178" t="s">
        <v>82</v>
      </c>
      <c r="AY128" s="20" t="s">
        <v>174</v>
      </c>
      <c r="BE128" s="179">
        <f>IF(N128="základní",J128,0)</f>
        <v>0</v>
      </c>
      <c r="BF128" s="179">
        <f>IF(N128="snížená",J128,0)</f>
        <v>0</v>
      </c>
      <c r="BG128" s="179">
        <f>IF(N128="zákl. přenesená",J128,0)</f>
        <v>0</v>
      </c>
      <c r="BH128" s="179">
        <f>IF(N128="sníž. přenesená",J128,0)</f>
        <v>0</v>
      </c>
      <c r="BI128" s="179">
        <f>IF(N128="nulová",J128,0)</f>
        <v>0</v>
      </c>
      <c r="BJ128" s="20" t="s">
        <v>80</v>
      </c>
      <c r="BK128" s="179">
        <f>ROUND(I128*H128,2)</f>
        <v>0</v>
      </c>
      <c r="BL128" s="20" t="s">
        <v>181</v>
      </c>
      <c r="BM128" s="178" t="s">
        <v>514</v>
      </c>
    </row>
    <row r="129" s="2" customFormat="1">
      <c r="A129" s="39"/>
      <c r="B129" s="40"/>
      <c r="C129" s="39"/>
      <c r="D129" s="180" t="s">
        <v>183</v>
      </c>
      <c r="E129" s="39"/>
      <c r="F129" s="181" t="s">
        <v>515</v>
      </c>
      <c r="G129" s="39"/>
      <c r="H129" s="39"/>
      <c r="I129" s="182"/>
      <c r="J129" s="39"/>
      <c r="K129" s="39"/>
      <c r="L129" s="40"/>
      <c r="M129" s="183"/>
      <c r="N129" s="184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183</v>
      </c>
      <c r="AU129" s="20" t="s">
        <v>82</v>
      </c>
    </row>
    <row r="130" s="13" customFormat="1">
      <c r="A130" s="13"/>
      <c r="B130" s="185"/>
      <c r="C130" s="13"/>
      <c r="D130" s="186" t="s">
        <v>185</v>
      </c>
      <c r="E130" s="187" t="s">
        <v>3</v>
      </c>
      <c r="F130" s="188" t="s">
        <v>516</v>
      </c>
      <c r="G130" s="13"/>
      <c r="H130" s="187" t="s">
        <v>3</v>
      </c>
      <c r="I130" s="189"/>
      <c r="J130" s="13"/>
      <c r="K130" s="13"/>
      <c r="L130" s="185"/>
      <c r="M130" s="190"/>
      <c r="N130" s="191"/>
      <c r="O130" s="191"/>
      <c r="P130" s="191"/>
      <c r="Q130" s="191"/>
      <c r="R130" s="191"/>
      <c r="S130" s="191"/>
      <c r="T130" s="19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7" t="s">
        <v>185</v>
      </c>
      <c r="AU130" s="187" t="s">
        <v>82</v>
      </c>
      <c r="AV130" s="13" t="s">
        <v>80</v>
      </c>
      <c r="AW130" s="13" t="s">
        <v>33</v>
      </c>
      <c r="AX130" s="13" t="s">
        <v>72</v>
      </c>
      <c r="AY130" s="187" t="s">
        <v>174</v>
      </c>
    </row>
    <row r="131" s="13" customFormat="1">
      <c r="A131" s="13"/>
      <c r="B131" s="185"/>
      <c r="C131" s="13"/>
      <c r="D131" s="186" t="s">
        <v>185</v>
      </c>
      <c r="E131" s="187" t="s">
        <v>3</v>
      </c>
      <c r="F131" s="188" t="s">
        <v>481</v>
      </c>
      <c r="G131" s="13"/>
      <c r="H131" s="187" t="s">
        <v>3</v>
      </c>
      <c r="I131" s="189"/>
      <c r="J131" s="13"/>
      <c r="K131" s="13"/>
      <c r="L131" s="185"/>
      <c r="M131" s="190"/>
      <c r="N131" s="191"/>
      <c r="O131" s="191"/>
      <c r="P131" s="191"/>
      <c r="Q131" s="191"/>
      <c r="R131" s="191"/>
      <c r="S131" s="191"/>
      <c r="T131" s="19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87" t="s">
        <v>185</v>
      </c>
      <c r="AU131" s="187" t="s">
        <v>82</v>
      </c>
      <c r="AV131" s="13" t="s">
        <v>80</v>
      </c>
      <c r="AW131" s="13" t="s">
        <v>33</v>
      </c>
      <c r="AX131" s="13" t="s">
        <v>72</v>
      </c>
      <c r="AY131" s="187" t="s">
        <v>174</v>
      </c>
    </row>
    <row r="132" s="14" customFormat="1">
      <c r="A132" s="14"/>
      <c r="B132" s="193"/>
      <c r="C132" s="14"/>
      <c r="D132" s="186" t="s">
        <v>185</v>
      </c>
      <c r="E132" s="201" t="s">
        <v>3</v>
      </c>
      <c r="F132" s="194" t="s">
        <v>517</v>
      </c>
      <c r="G132" s="14"/>
      <c r="H132" s="196">
        <v>428.06900000000002</v>
      </c>
      <c r="I132" s="197"/>
      <c r="J132" s="14"/>
      <c r="K132" s="14"/>
      <c r="L132" s="193"/>
      <c r="M132" s="198"/>
      <c r="N132" s="199"/>
      <c r="O132" s="199"/>
      <c r="P132" s="199"/>
      <c r="Q132" s="199"/>
      <c r="R132" s="199"/>
      <c r="S132" s="199"/>
      <c r="T132" s="20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01" t="s">
        <v>185</v>
      </c>
      <c r="AU132" s="201" t="s">
        <v>82</v>
      </c>
      <c r="AV132" s="14" t="s">
        <v>82</v>
      </c>
      <c r="AW132" s="14" t="s">
        <v>33</v>
      </c>
      <c r="AX132" s="14" t="s">
        <v>72</v>
      </c>
      <c r="AY132" s="201" t="s">
        <v>174</v>
      </c>
    </row>
    <row r="133" s="13" customFormat="1">
      <c r="A133" s="13"/>
      <c r="B133" s="185"/>
      <c r="C133" s="13"/>
      <c r="D133" s="186" t="s">
        <v>185</v>
      </c>
      <c r="E133" s="187" t="s">
        <v>3</v>
      </c>
      <c r="F133" s="188" t="s">
        <v>479</v>
      </c>
      <c r="G133" s="13"/>
      <c r="H133" s="187" t="s">
        <v>3</v>
      </c>
      <c r="I133" s="189"/>
      <c r="J133" s="13"/>
      <c r="K133" s="13"/>
      <c r="L133" s="185"/>
      <c r="M133" s="190"/>
      <c r="N133" s="191"/>
      <c r="O133" s="191"/>
      <c r="P133" s="191"/>
      <c r="Q133" s="191"/>
      <c r="R133" s="191"/>
      <c r="S133" s="191"/>
      <c r="T133" s="19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7" t="s">
        <v>185</v>
      </c>
      <c r="AU133" s="187" t="s">
        <v>82</v>
      </c>
      <c r="AV133" s="13" t="s">
        <v>80</v>
      </c>
      <c r="AW133" s="13" t="s">
        <v>33</v>
      </c>
      <c r="AX133" s="13" t="s">
        <v>72</v>
      </c>
      <c r="AY133" s="187" t="s">
        <v>174</v>
      </c>
    </row>
    <row r="134" s="14" customFormat="1">
      <c r="A134" s="14"/>
      <c r="B134" s="193"/>
      <c r="C134" s="14"/>
      <c r="D134" s="186" t="s">
        <v>185</v>
      </c>
      <c r="E134" s="201" t="s">
        <v>3</v>
      </c>
      <c r="F134" s="194" t="s">
        <v>518</v>
      </c>
      <c r="G134" s="14"/>
      <c r="H134" s="196">
        <v>156.13200000000001</v>
      </c>
      <c r="I134" s="197"/>
      <c r="J134" s="14"/>
      <c r="K134" s="14"/>
      <c r="L134" s="193"/>
      <c r="M134" s="198"/>
      <c r="N134" s="199"/>
      <c r="O134" s="199"/>
      <c r="P134" s="199"/>
      <c r="Q134" s="199"/>
      <c r="R134" s="199"/>
      <c r="S134" s="199"/>
      <c r="T134" s="20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1" t="s">
        <v>185</v>
      </c>
      <c r="AU134" s="201" t="s">
        <v>82</v>
      </c>
      <c r="AV134" s="14" t="s">
        <v>82</v>
      </c>
      <c r="AW134" s="14" t="s">
        <v>33</v>
      </c>
      <c r="AX134" s="14" t="s">
        <v>72</v>
      </c>
      <c r="AY134" s="201" t="s">
        <v>174</v>
      </c>
    </row>
    <row r="135" s="15" customFormat="1">
      <c r="A135" s="15"/>
      <c r="B135" s="202"/>
      <c r="C135" s="15"/>
      <c r="D135" s="186" t="s">
        <v>185</v>
      </c>
      <c r="E135" s="203" t="s">
        <v>3</v>
      </c>
      <c r="F135" s="204" t="s">
        <v>197</v>
      </c>
      <c r="G135" s="15"/>
      <c r="H135" s="205">
        <v>584.20100000000002</v>
      </c>
      <c r="I135" s="206"/>
      <c r="J135" s="15"/>
      <c r="K135" s="15"/>
      <c r="L135" s="202"/>
      <c r="M135" s="207"/>
      <c r="N135" s="208"/>
      <c r="O135" s="208"/>
      <c r="P135" s="208"/>
      <c r="Q135" s="208"/>
      <c r="R135" s="208"/>
      <c r="S135" s="208"/>
      <c r="T135" s="209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03" t="s">
        <v>185</v>
      </c>
      <c r="AU135" s="203" t="s">
        <v>82</v>
      </c>
      <c r="AV135" s="15" t="s">
        <v>181</v>
      </c>
      <c r="AW135" s="15" t="s">
        <v>33</v>
      </c>
      <c r="AX135" s="15" t="s">
        <v>80</v>
      </c>
      <c r="AY135" s="203" t="s">
        <v>174</v>
      </c>
    </row>
    <row r="136" s="2" customFormat="1" ht="24.15" customHeight="1">
      <c r="A136" s="39"/>
      <c r="B136" s="166"/>
      <c r="C136" s="211" t="s">
        <v>232</v>
      </c>
      <c r="D136" s="211" t="s">
        <v>312</v>
      </c>
      <c r="E136" s="212" t="s">
        <v>519</v>
      </c>
      <c r="F136" s="213" t="s">
        <v>520</v>
      </c>
      <c r="G136" s="214" t="s">
        <v>137</v>
      </c>
      <c r="H136" s="215">
        <v>691.98599999999999</v>
      </c>
      <c r="I136" s="216"/>
      <c r="J136" s="217">
        <f>ROUND(I136*H136,2)</f>
        <v>0</v>
      </c>
      <c r="K136" s="213" t="s">
        <v>180</v>
      </c>
      <c r="L136" s="218"/>
      <c r="M136" s="219" t="s">
        <v>3</v>
      </c>
      <c r="N136" s="220" t="s">
        <v>43</v>
      </c>
      <c r="O136" s="73"/>
      <c r="P136" s="176">
        <f>O136*H136</f>
        <v>0</v>
      </c>
      <c r="Q136" s="176">
        <v>0.00029999999999999997</v>
      </c>
      <c r="R136" s="176">
        <f>Q136*H136</f>
        <v>0.20759579999999997</v>
      </c>
      <c r="S136" s="176">
        <v>0</v>
      </c>
      <c r="T136" s="17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8" t="s">
        <v>232</v>
      </c>
      <c r="AT136" s="178" t="s">
        <v>312</v>
      </c>
      <c r="AU136" s="178" t="s">
        <v>82</v>
      </c>
      <c r="AY136" s="20" t="s">
        <v>174</v>
      </c>
      <c r="BE136" s="179">
        <f>IF(N136="základní",J136,0)</f>
        <v>0</v>
      </c>
      <c r="BF136" s="179">
        <f>IF(N136="snížená",J136,0)</f>
        <v>0</v>
      </c>
      <c r="BG136" s="179">
        <f>IF(N136="zákl. přenesená",J136,0)</f>
        <v>0</v>
      </c>
      <c r="BH136" s="179">
        <f>IF(N136="sníž. přenesená",J136,0)</f>
        <v>0</v>
      </c>
      <c r="BI136" s="179">
        <f>IF(N136="nulová",J136,0)</f>
        <v>0</v>
      </c>
      <c r="BJ136" s="20" t="s">
        <v>80</v>
      </c>
      <c r="BK136" s="179">
        <f>ROUND(I136*H136,2)</f>
        <v>0</v>
      </c>
      <c r="BL136" s="20" t="s">
        <v>181</v>
      </c>
      <c r="BM136" s="178" t="s">
        <v>521</v>
      </c>
    </row>
    <row r="137" s="14" customFormat="1">
      <c r="A137" s="14"/>
      <c r="B137" s="193"/>
      <c r="C137" s="14"/>
      <c r="D137" s="186" t="s">
        <v>185</v>
      </c>
      <c r="E137" s="14"/>
      <c r="F137" s="194" t="s">
        <v>522</v>
      </c>
      <c r="G137" s="14"/>
      <c r="H137" s="196">
        <v>691.98599999999999</v>
      </c>
      <c r="I137" s="197"/>
      <c r="J137" s="14"/>
      <c r="K137" s="14"/>
      <c r="L137" s="193"/>
      <c r="M137" s="198"/>
      <c r="N137" s="199"/>
      <c r="O137" s="199"/>
      <c r="P137" s="199"/>
      <c r="Q137" s="199"/>
      <c r="R137" s="199"/>
      <c r="S137" s="199"/>
      <c r="T137" s="20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1" t="s">
        <v>185</v>
      </c>
      <c r="AU137" s="201" t="s">
        <v>82</v>
      </c>
      <c r="AV137" s="14" t="s">
        <v>82</v>
      </c>
      <c r="AW137" s="14" t="s">
        <v>4</v>
      </c>
      <c r="AX137" s="14" t="s">
        <v>80</v>
      </c>
      <c r="AY137" s="201" t="s">
        <v>174</v>
      </c>
    </row>
    <row r="138" s="12" customFormat="1" ht="22.8" customHeight="1">
      <c r="A138" s="12"/>
      <c r="B138" s="153"/>
      <c r="C138" s="12"/>
      <c r="D138" s="154" t="s">
        <v>71</v>
      </c>
      <c r="E138" s="164" t="s">
        <v>213</v>
      </c>
      <c r="F138" s="164" t="s">
        <v>523</v>
      </c>
      <c r="G138" s="12"/>
      <c r="H138" s="12"/>
      <c r="I138" s="156"/>
      <c r="J138" s="165">
        <f>BK138</f>
        <v>0</v>
      </c>
      <c r="K138" s="12"/>
      <c r="L138" s="153"/>
      <c r="M138" s="158"/>
      <c r="N138" s="159"/>
      <c r="O138" s="159"/>
      <c r="P138" s="160">
        <f>SUM(P139:P163)</f>
        <v>0</v>
      </c>
      <c r="Q138" s="159"/>
      <c r="R138" s="160">
        <f>SUM(R139:R163)</f>
        <v>273.8055</v>
      </c>
      <c r="S138" s="159"/>
      <c r="T138" s="161">
        <f>SUM(T139:T163)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54" t="s">
        <v>80</v>
      </c>
      <c r="AT138" s="162" t="s">
        <v>71</v>
      </c>
      <c r="AU138" s="162" t="s">
        <v>80</v>
      </c>
      <c r="AY138" s="154" t="s">
        <v>174</v>
      </c>
      <c r="BK138" s="163">
        <f>SUM(BK139:BK163)</f>
        <v>0</v>
      </c>
    </row>
    <row r="139" s="2" customFormat="1" ht="33" customHeight="1">
      <c r="A139" s="39"/>
      <c r="B139" s="166"/>
      <c r="C139" s="167" t="s">
        <v>241</v>
      </c>
      <c r="D139" s="167" t="s">
        <v>176</v>
      </c>
      <c r="E139" s="168" t="s">
        <v>524</v>
      </c>
      <c r="F139" s="169" t="s">
        <v>525</v>
      </c>
      <c r="G139" s="170" t="s">
        <v>137</v>
      </c>
      <c r="H139" s="171">
        <v>486.834</v>
      </c>
      <c r="I139" s="172"/>
      <c r="J139" s="173">
        <f>ROUND(I139*H139,2)</f>
        <v>0</v>
      </c>
      <c r="K139" s="169" t="s">
        <v>180</v>
      </c>
      <c r="L139" s="40"/>
      <c r="M139" s="174" t="s">
        <v>3</v>
      </c>
      <c r="N139" s="175" t="s">
        <v>43</v>
      </c>
      <c r="O139" s="73"/>
      <c r="P139" s="176">
        <f>O139*H139</f>
        <v>0</v>
      </c>
      <c r="Q139" s="176">
        <v>0.34499999999999997</v>
      </c>
      <c r="R139" s="176">
        <f>Q139*H139</f>
        <v>167.95773</v>
      </c>
      <c r="S139" s="176">
        <v>0</v>
      </c>
      <c r="T139" s="17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178" t="s">
        <v>181</v>
      </c>
      <c r="AT139" s="178" t="s">
        <v>176</v>
      </c>
      <c r="AU139" s="178" t="s">
        <v>82</v>
      </c>
      <c r="AY139" s="20" t="s">
        <v>174</v>
      </c>
      <c r="BE139" s="179">
        <f>IF(N139="základní",J139,0)</f>
        <v>0</v>
      </c>
      <c r="BF139" s="179">
        <f>IF(N139="snížená",J139,0)</f>
        <v>0</v>
      </c>
      <c r="BG139" s="179">
        <f>IF(N139="zákl. přenesená",J139,0)</f>
        <v>0</v>
      </c>
      <c r="BH139" s="179">
        <f>IF(N139="sníž. přenesená",J139,0)</f>
        <v>0</v>
      </c>
      <c r="BI139" s="179">
        <f>IF(N139="nulová",J139,0)</f>
        <v>0</v>
      </c>
      <c r="BJ139" s="20" t="s">
        <v>80</v>
      </c>
      <c r="BK139" s="179">
        <f>ROUND(I139*H139,2)</f>
        <v>0</v>
      </c>
      <c r="BL139" s="20" t="s">
        <v>181</v>
      </c>
      <c r="BM139" s="178" t="s">
        <v>526</v>
      </c>
    </row>
    <row r="140" s="2" customFormat="1">
      <c r="A140" s="39"/>
      <c r="B140" s="40"/>
      <c r="C140" s="39"/>
      <c r="D140" s="180" t="s">
        <v>183</v>
      </c>
      <c r="E140" s="39"/>
      <c r="F140" s="181" t="s">
        <v>527</v>
      </c>
      <c r="G140" s="39"/>
      <c r="H140" s="39"/>
      <c r="I140" s="182"/>
      <c r="J140" s="39"/>
      <c r="K140" s="39"/>
      <c r="L140" s="40"/>
      <c r="M140" s="183"/>
      <c r="N140" s="184"/>
      <c r="O140" s="73"/>
      <c r="P140" s="73"/>
      <c r="Q140" s="73"/>
      <c r="R140" s="73"/>
      <c r="S140" s="73"/>
      <c r="T140" s="74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20" t="s">
        <v>183</v>
      </c>
      <c r="AU140" s="20" t="s">
        <v>82</v>
      </c>
    </row>
    <row r="141" s="13" customFormat="1">
      <c r="A141" s="13"/>
      <c r="B141" s="185"/>
      <c r="C141" s="13"/>
      <c r="D141" s="186" t="s">
        <v>185</v>
      </c>
      <c r="E141" s="187" t="s">
        <v>3</v>
      </c>
      <c r="F141" s="188" t="s">
        <v>481</v>
      </c>
      <c r="G141" s="13"/>
      <c r="H141" s="187" t="s">
        <v>3</v>
      </c>
      <c r="I141" s="189"/>
      <c r="J141" s="13"/>
      <c r="K141" s="13"/>
      <c r="L141" s="185"/>
      <c r="M141" s="190"/>
      <c r="N141" s="191"/>
      <c r="O141" s="191"/>
      <c r="P141" s="191"/>
      <c r="Q141" s="191"/>
      <c r="R141" s="191"/>
      <c r="S141" s="191"/>
      <c r="T141" s="19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7" t="s">
        <v>185</v>
      </c>
      <c r="AU141" s="187" t="s">
        <v>82</v>
      </c>
      <c r="AV141" s="13" t="s">
        <v>80</v>
      </c>
      <c r="AW141" s="13" t="s">
        <v>33</v>
      </c>
      <c r="AX141" s="13" t="s">
        <v>72</v>
      </c>
      <c r="AY141" s="187" t="s">
        <v>174</v>
      </c>
    </row>
    <row r="142" s="14" customFormat="1">
      <c r="A142" s="14"/>
      <c r="B142" s="193"/>
      <c r="C142" s="14"/>
      <c r="D142" s="186" t="s">
        <v>185</v>
      </c>
      <c r="E142" s="194" t="s">
        <v>3</v>
      </c>
      <c r="F142" s="195" t="s">
        <v>121</v>
      </c>
      <c r="G142" s="14"/>
      <c r="H142" s="196">
        <v>356.72399999999999</v>
      </c>
      <c r="I142" s="197"/>
      <c r="J142" s="14"/>
      <c r="K142" s="14"/>
      <c r="L142" s="193"/>
      <c r="M142" s="198"/>
      <c r="N142" s="199"/>
      <c r="O142" s="199"/>
      <c r="P142" s="199"/>
      <c r="Q142" s="199"/>
      <c r="R142" s="199"/>
      <c r="S142" s="199"/>
      <c r="T142" s="200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1" t="s">
        <v>185</v>
      </c>
      <c r="AU142" s="201" t="s">
        <v>82</v>
      </c>
      <c r="AV142" s="14" t="s">
        <v>82</v>
      </c>
      <c r="AW142" s="14" t="s">
        <v>33</v>
      </c>
      <c r="AX142" s="14" t="s">
        <v>72</v>
      </c>
      <c r="AY142" s="201" t="s">
        <v>174</v>
      </c>
    </row>
    <row r="143" s="13" customFormat="1">
      <c r="A143" s="13"/>
      <c r="B143" s="185"/>
      <c r="C143" s="13"/>
      <c r="D143" s="186" t="s">
        <v>185</v>
      </c>
      <c r="E143" s="187" t="s">
        <v>3</v>
      </c>
      <c r="F143" s="188" t="s">
        <v>479</v>
      </c>
      <c r="G143" s="13"/>
      <c r="H143" s="187" t="s">
        <v>3</v>
      </c>
      <c r="I143" s="189"/>
      <c r="J143" s="13"/>
      <c r="K143" s="13"/>
      <c r="L143" s="185"/>
      <c r="M143" s="190"/>
      <c r="N143" s="191"/>
      <c r="O143" s="191"/>
      <c r="P143" s="191"/>
      <c r="Q143" s="191"/>
      <c r="R143" s="191"/>
      <c r="S143" s="191"/>
      <c r="T143" s="19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7" t="s">
        <v>185</v>
      </c>
      <c r="AU143" s="187" t="s">
        <v>82</v>
      </c>
      <c r="AV143" s="13" t="s">
        <v>80</v>
      </c>
      <c r="AW143" s="13" t="s">
        <v>33</v>
      </c>
      <c r="AX143" s="13" t="s">
        <v>72</v>
      </c>
      <c r="AY143" s="187" t="s">
        <v>174</v>
      </c>
    </row>
    <row r="144" s="14" customFormat="1">
      <c r="A144" s="14"/>
      <c r="B144" s="193"/>
      <c r="C144" s="14"/>
      <c r="D144" s="186" t="s">
        <v>185</v>
      </c>
      <c r="E144" s="194" t="s">
        <v>3</v>
      </c>
      <c r="F144" s="195" t="s">
        <v>118</v>
      </c>
      <c r="G144" s="14"/>
      <c r="H144" s="196">
        <v>130.11000000000001</v>
      </c>
      <c r="I144" s="197"/>
      <c r="J144" s="14"/>
      <c r="K144" s="14"/>
      <c r="L144" s="193"/>
      <c r="M144" s="198"/>
      <c r="N144" s="199"/>
      <c r="O144" s="199"/>
      <c r="P144" s="199"/>
      <c r="Q144" s="199"/>
      <c r="R144" s="199"/>
      <c r="S144" s="199"/>
      <c r="T144" s="20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01" t="s">
        <v>185</v>
      </c>
      <c r="AU144" s="201" t="s">
        <v>82</v>
      </c>
      <c r="AV144" s="14" t="s">
        <v>82</v>
      </c>
      <c r="AW144" s="14" t="s">
        <v>33</v>
      </c>
      <c r="AX144" s="14" t="s">
        <v>72</v>
      </c>
      <c r="AY144" s="201" t="s">
        <v>174</v>
      </c>
    </row>
    <row r="145" s="15" customFormat="1">
      <c r="A145" s="15"/>
      <c r="B145" s="202"/>
      <c r="C145" s="15"/>
      <c r="D145" s="186" t="s">
        <v>185</v>
      </c>
      <c r="E145" s="203" t="s">
        <v>3</v>
      </c>
      <c r="F145" s="204" t="s">
        <v>197</v>
      </c>
      <c r="G145" s="15"/>
      <c r="H145" s="205">
        <v>486.834</v>
      </c>
      <c r="I145" s="206"/>
      <c r="J145" s="15"/>
      <c r="K145" s="15"/>
      <c r="L145" s="202"/>
      <c r="M145" s="207"/>
      <c r="N145" s="208"/>
      <c r="O145" s="208"/>
      <c r="P145" s="208"/>
      <c r="Q145" s="208"/>
      <c r="R145" s="208"/>
      <c r="S145" s="208"/>
      <c r="T145" s="209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03" t="s">
        <v>185</v>
      </c>
      <c r="AU145" s="203" t="s">
        <v>82</v>
      </c>
      <c r="AV145" s="15" t="s">
        <v>181</v>
      </c>
      <c r="AW145" s="15" t="s">
        <v>33</v>
      </c>
      <c r="AX145" s="15" t="s">
        <v>80</v>
      </c>
      <c r="AY145" s="203" t="s">
        <v>174</v>
      </c>
    </row>
    <row r="146" s="2" customFormat="1" ht="78" customHeight="1">
      <c r="A146" s="39"/>
      <c r="B146" s="166"/>
      <c r="C146" s="167" t="s">
        <v>248</v>
      </c>
      <c r="D146" s="167" t="s">
        <v>176</v>
      </c>
      <c r="E146" s="168" t="s">
        <v>528</v>
      </c>
      <c r="F146" s="169" t="s">
        <v>529</v>
      </c>
      <c r="G146" s="170" t="s">
        <v>137</v>
      </c>
      <c r="H146" s="171">
        <v>130.11000000000001</v>
      </c>
      <c r="I146" s="172"/>
      <c r="J146" s="173">
        <f>ROUND(I146*H146,2)</f>
        <v>0</v>
      </c>
      <c r="K146" s="169" t="s">
        <v>180</v>
      </c>
      <c r="L146" s="40"/>
      <c r="M146" s="174" t="s">
        <v>3</v>
      </c>
      <c r="N146" s="175" t="s">
        <v>43</v>
      </c>
      <c r="O146" s="73"/>
      <c r="P146" s="176">
        <f>O146*H146</f>
        <v>0</v>
      </c>
      <c r="Q146" s="176">
        <v>0.10100000000000001</v>
      </c>
      <c r="R146" s="176">
        <f>Q146*H146</f>
        <v>13.141110000000003</v>
      </c>
      <c r="S146" s="176">
        <v>0</v>
      </c>
      <c r="T146" s="17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78" t="s">
        <v>181</v>
      </c>
      <c r="AT146" s="178" t="s">
        <v>176</v>
      </c>
      <c r="AU146" s="178" t="s">
        <v>82</v>
      </c>
      <c r="AY146" s="20" t="s">
        <v>174</v>
      </c>
      <c r="BE146" s="179">
        <f>IF(N146="základní",J146,0)</f>
        <v>0</v>
      </c>
      <c r="BF146" s="179">
        <f>IF(N146="snížená",J146,0)</f>
        <v>0</v>
      </c>
      <c r="BG146" s="179">
        <f>IF(N146="zákl. přenesená",J146,0)</f>
        <v>0</v>
      </c>
      <c r="BH146" s="179">
        <f>IF(N146="sníž. přenesená",J146,0)</f>
        <v>0</v>
      </c>
      <c r="BI146" s="179">
        <f>IF(N146="nulová",J146,0)</f>
        <v>0</v>
      </c>
      <c r="BJ146" s="20" t="s">
        <v>80</v>
      </c>
      <c r="BK146" s="179">
        <f>ROUND(I146*H146,2)</f>
        <v>0</v>
      </c>
      <c r="BL146" s="20" t="s">
        <v>181</v>
      </c>
      <c r="BM146" s="178" t="s">
        <v>530</v>
      </c>
    </row>
    <row r="147" s="2" customFormat="1">
      <c r="A147" s="39"/>
      <c r="B147" s="40"/>
      <c r="C147" s="39"/>
      <c r="D147" s="180" t="s">
        <v>183</v>
      </c>
      <c r="E147" s="39"/>
      <c r="F147" s="181" t="s">
        <v>531</v>
      </c>
      <c r="G147" s="39"/>
      <c r="H147" s="39"/>
      <c r="I147" s="182"/>
      <c r="J147" s="39"/>
      <c r="K147" s="39"/>
      <c r="L147" s="40"/>
      <c r="M147" s="183"/>
      <c r="N147" s="184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183</v>
      </c>
      <c r="AU147" s="20" t="s">
        <v>82</v>
      </c>
    </row>
    <row r="148" s="13" customFormat="1">
      <c r="A148" s="13"/>
      <c r="B148" s="185"/>
      <c r="C148" s="13"/>
      <c r="D148" s="186" t="s">
        <v>185</v>
      </c>
      <c r="E148" s="187" t="s">
        <v>3</v>
      </c>
      <c r="F148" s="188" t="s">
        <v>186</v>
      </c>
      <c r="G148" s="13"/>
      <c r="H148" s="187" t="s">
        <v>3</v>
      </c>
      <c r="I148" s="189"/>
      <c r="J148" s="13"/>
      <c r="K148" s="13"/>
      <c r="L148" s="185"/>
      <c r="M148" s="190"/>
      <c r="N148" s="191"/>
      <c r="O148" s="191"/>
      <c r="P148" s="191"/>
      <c r="Q148" s="191"/>
      <c r="R148" s="191"/>
      <c r="S148" s="191"/>
      <c r="T148" s="19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7" t="s">
        <v>185</v>
      </c>
      <c r="AU148" s="187" t="s">
        <v>82</v>
      </c>
      <c r="AV148" s="13" t="s">
        <v>80</v>
      </c>
      <c r="AW148" s="13" t="s">
        <v>33</v>
      </c>
      <c r="AX148" s="13" t="s">
        <v>72</v>
      </c>
      <c r="AY148" s="187" t="s">
        <v>174</v>
      </c>
    </row>
    <row r="149" s="13" customFormat="1">
      <c r="A149" s="13"/>
      <c r="B149" s="185"/>
      <c r="C149" s="13"/>
      <c r="D149" s="186" t="s">
        <v>185</v>
      </c>
      <c r="E149" s="187" t="s">
        <v>3</v>
      </c>
      <c r="F149" s="188" t="s">
        <v>532</v>
      </c>
      <c r="G149" s="13"/>
      <c r="H149" s="187" t="s">
        <v>3</v>
      </c>
      <c r="I149" s="189"/>
      <c r="J149" s="13"/>
      <c r="K149" s="13"/>
      <c r="L149" s="185"/>
      <c r="M149" s="190"/>
      <c r="N149" s="191"/>
      <c r="O149" s="191"/>
      <c r="P149" s="191"/>
      <c r="Q149" s="191"/>
      <c r="R149" s="191"/>
      <c r="S149" s="191"/>
      <c r="T149" s="19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7" t="s">
        <v>185</v>
      </c>
      <c r="AU149" s="187" t="s">
        <v>82</v>
      </c>
      <c r="AV149" s="13" t="s">
        <v>80</v>
      </c>
      <c r="AW149" s="13" t="s">
        <v>33</v>
      </c>
      <c r="AX149" s="13" t="s">
        <v>72</v>
      </c>
      <c r="AY149" s="187" t="s">
        <v>174</v>
      </c>
    </row>
    <row r="150" s="13" customFormat="1">
      <c r="A150" s="13"/>
      <c r="B150" s="185"/>
      <c r="C150" s="13"/>
      <c r="D150" s="186" t="s">
        <v>185</v>
      </c>
      <c r="E150" s="187" t="s">
        <v>3</v>
      </c>
      <c r="F150" s="188" t="s">
        <v>533</v>
      </c>
      <c r="G150" s="13"/>
      <c r="H150" s="187" t="s">
        <v>3</v>
      </c>
      <c r="I150" s="189"/>
      <c r="J150" s="13"/>
      <c r="K150" s="13"/>
      <c r="L150" s="185"/>
      <c r="M150" s="190"/>
      <c r="N150" s="191"/>
      <c r="O150" s="191"/>
      <c r="P150" s="191"/>
      <c r="Q150" s="191"/>
      <c r="R150" s="191"/>
      <c r="S150" s="191"/>
      <c r="T150" s="19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7" t="s">
        <v>185</v>
      </c>
      <c r="AU150" s="187" t="s">
        <v>82</v>
      </c>
      <c r="AV150" s="13" t="s">
        <v>80</v>
      </c>
      <c r="AW150" s="13" t="s">
        <v>33</v>
      </c>
      <c r="AX150" s="13" t="s">
        <v>72</v>
      </c>
      <c r="AY150" s="187" t="s">
        <v>174</v>
      </c>
    </row>
    <row r="151" s="14" customFormat="1">
      <c r="A151" s="14"/>
      <c r="B151" s="193"/>
      <c r="C151" s="14"/>
      <c r="D151" s="186" t="s">
        <v>185</v>
      </c>
      <c r="E151" s="194" t="s">
        <v>3</v>
      </c>
      <c r="F151" s="195" t="s">
        <v>118</v>
      </c>
      <c r="G151" s="14"/>
      <c r="H151" s="196">
        <v>130.11000000000001</v>
      </c>
      <c r="I151" s="197"/>
      <c r="J151" s="14"/>
      <c r="K151" s="14"/>
      <c r="L151" s="193"/>
      <c r="M151" s="198"/>
      <c r="N151" s="199"/>
      <c r="O151" s="199"/>
      <c r="P151" s="199"/>
      <c r="Q151" s="199"/>
      <c r="R151" s="199"/>
      <c r="S151" s="199"/>
      <c r="T151" s="20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1" t="s">
        <v>185</v>
      </c>
      <c r="AU151" s="201" t="s">
        <v>82</v>
      </c>
      <c r="AV151" s="14" t="s">
        <v>82</v>
      </c>
      <c r="AW151" s="14" t="s">
        <v>33</v>
      </c>
      <c r="AX151" s="14" t="s">
        <v>80</v>
      </c>
      <c r="AY151" s="201" t="s">
        <v>174</v>
      </c>
    </row>
    <row r="152" s="2" customFormat="1" ht="24.15" customHeight="1">
      <c r="A152" s="39"/>
      <c r="B152" s="166"/>
      <c r="C152" s="211" t="s">
        <v>255</v>
      </c>
      <c r="D152" s="211" t="s">
        <v>312</v>
      </c>
      <c r="E152" s="212" t="s">
        <v>534</v>
      </c>
      <c r="F152" s="213" t="s">
        <v>535</v>
      </c>
      <c r="G152" s="214" t="s">
        <v>137</v>
      </c>
      <c r="H152" s="215">
        <v>132.71199999999999</v>
      </c>
      <c r="I152" s="216"/>
      <c r="J152" s="217">
        <f>ROUND(I152*H152,2)</f>
        <v>0</v>
      </c>
      <c r="K152" s="213" t="s">
        <v>180</v>
      </c>
      <c r="L152" s="218"/>
      <c r="M152" s="219" t="s">
        <v>3</v>
      </c>
      <c r="N152" s="220" t="s">
        <v>43</v>
      </c>
      <c r="O152" s="73"/>
      <c r="P152" s="176">
        <f>O152*H152</f>
        <v>0</v>
      </c>
      <c r="Q152" s="176">
        <v>0.12</v>
      </c>
      <c r="R152" s="176">
        <f>Q152*H152</f>
        <v>15.925439999999998</v>
      </c>
      <c r="S152" s="176">
        <v>0</v>
      </c>
      <c r="T152" s="17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178" t="s">
        <v>232</v>
      </c>
      <c r="AT152" s="178" t="s">
        <v>312</v>
      </c>
      <c r="AU152" s="178" t="s">
        <v>82</v>
      </c>
      <c r="AY152" s="20" t="s">
        <v>174</v>
      </c>
      <c r="BE152" s="179">
        <f>IF(N152="základní",J152,0)</f>
        <v>0</v>
      </c>
      <c r="BF152" s="179">
        <f>IF(N152="snížená",J152,0)</f>
        <v>0</v>
      </c>
      <c r="BG152" s="179">
        <f>IF(N152="zákl. přenesená",J152,0)</f>
        <v>0</v>
      </c>
      <c r="BH152" s="179">
        <f>IF(N152="sníž. přenesená",J152,0)</f>
        <v>0</v>
      </c>
      <c r="BI152" s="179">
        <f>IF(N152="nulová",J152,0)</f>
        <v>0</v>
      </c>
      <c r="BJ152" s="20" t="s">
        <v>80</v>
      </c>
      <c r="BK152" s="179">
        <f>ROUND(I152*H152,2)</f>
        <v>0</v>
      </c>
      <c r="BL152" s="20" t="s">
        <v>181</v>
      </c>
      <c r="BM152" s="178" t="s">
        <v>536</v>
      </c>
    </row>
    <row r="153" s="14" customFormat="1">
      <c r="A153" s="14"/>
      <c r="B153" s="193"/>
      <c r="C153" s="14"/>
      <c r="D153" s="186" t="s">
        <v>185</v>
      </c>
      <c r="E153" s="14"/>
      <c r="F153" s="194" t="s">
        <v>537</v>
      </c>
      <c r="G153" s="14"/>
      <c r="H153" s="196">
        <v>132.71199999999999</v>
      </c>
      <c r="I153" s="197"/>
      <c r="J153" s="14"/>
      <c r="K153" s="14"/>
      <c r="L153" s="193"/>
      <c r="M153" s="198"/>
      <c r="N153" s="199"/>
      <c r="O153" s="199"/>
      <c r="P153" s="199"/>
      <c r="Q153" s="199"/>
      <c r="R153" s="199"/>
      <c r="S153" s="199"/>
      <c r="T153" s="20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1" t="s">
        <v>185</v>
      </c>
      <c r="AU153" s="201" t="s">
        <v>82</v>
      </c>
      <c r="AV153" s="14" t="s">
        <v>82</v>
      </c>
      <c r="AW153" s="14" t="s">
        <v>4</v>
      </c>
      <c r="AX153" s="14" t="s">
        <v>80</v>
      </c>
      <c r="AY153" s="201" t="s">
        <v>174</v>
      </c>
    </row>
    <row r="154" s="2" customFormat="1" ht="78" customHeight="1">
      <c r="A154" s="39"/>
      <c r="B154" s="166"/>
      <c r="C154" s="167" t="s">
        <v>9</v>
      </c>
      <c r="D154" s="167" t="s">
        <v>176</v>
      </c>
      <c r="E154" s="168" t="s">
        <v>538</v>
      </c>
      <c r="F154" s="169" t="s">
        <v>539</v>
      </c>
      <c r="G154" s="170" t="s">
        <v>137</v>
      </c>
      <c r="H154" s="171">
        <v>356.72399999999999</v>
      </c>
      <c r="I154" s="172"/>
      <c r="J154" s="173">
        <f>ROUND(I154*H154,2)</f>
        <v>0</v>
      </c>
      <c r="K154" s="169" t="s">
        <v>180</v>
      </c>
      <c r="L154" s="40"/>
      <c r="M154" s="174" t="s">
        <v>3</v>
      </c>
      <c r="N154" s="175" t="s">
        <v>43</v>
      </c>
      <c r="O154" s="73"/>
      <c r="P154" s="176">
        <f>O154*H154</f>
        <v>0</v>
      </c>
      <c r="Q154" s="176">
        <v>0.10100000000000001</v>
      </c>
      <c r="R154" s="176">
        <f>Q154*H154</f>
        <v>36.029124000000003</v>
      </c>
      <c r="S154" s="176">
        <v>0</v>
      </c>
      <c r="T154" s="17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178" t="s">
        <v>181</v>
      </c>
      <c r="AT154" s="178" t="s">
        <v>176</v>
      </c>
      <c r="AU154" s="178" t="s">
        <v>82</v>
      </c>
      <c r="AY154" s="20" t="s">
        <v>174</v>
      </c>
      <c r="BE154" s="179">
        <f>IF(N154="základní",J154,0)</f>
        <v>0</v>
      </c>
      <c r="BF154" s="179">
        <f>IF(N154="snížená",J154,0)</f>
        <v>0</v>
      </c>
      <c r="BG154" s="179">
        <f>IF(N154="zákl. přenesená",J154,0)</f>
        <v>0</v>
      </c>
      <c r="BH154" s="179">
        <f>IF(N154="sníž. přenesená",J154,0)</f>
        <v>0</v>
      </c>
      <c r="BI154" s="179">
        <f>IF(N154="nulová",J154,0)</f>
        <v>0</v>
      </c>
      <c r="BJ154" s="20" t="s">
        <v>80</v>
      </c>
      <c r="BK154" s="179">
        <f>ROUND(I154*H154,2)</f>
        <v>0</v>
      </c>
      <c r="BL154" s="20" t="s">
        <v>181</v>
      </c>
      <c r="BM154" s="178" t="s">
        <v>540</v>
      </c>
    </row>
    <row r="155" s="2" customFormat="1">
      <c r="A155" s="39"/>
      <c r="B155" s="40"/>
      <c r="C155" s="39"/>
      <c r="D155" s="180" t="s">
        <v>183</v>
      </c>
      <c r="E155" s="39"/>
      <c r="F155" s="181" t="s">
        <v>541</v>
      </c>
      <c r="G155" s="39"/>
      <c r="H155" s="39"/>
      <c r="I155" s="182"/>
      <c r="J155" s="39"/>
      <c r="K155" s="39"/>
      <c r="L155" s="40"/>
      <c r="M155" s="183"/>
      <c r="N155" s="184"/>
      <c r="O155" s="73"/>
      <c r="P155" s="73"/>
      <c r="Q155" s="73"/>
      <c r="R155" s="73"/>
      <c r="S155" s="73"/>
      <c r="T155" s="74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20" t="s">
        <v>183</v>
      </c>
      <c r="AU155" s="20" t="s">
        <v>82</v>
      </c>
    </row>
    <row r="156" s="13" customFormat="1">
      <c r="A156" s="13"/>
      <c r="B156" s="185"/>
      <c r="C156" s="13"/>
      <c r="D156" s="186" t="s">
        <v>185</v>
      </c>
      <c r="E156" s="187" t="s">
        <v>3</v>
      </c>
      <c r="F156" s="188" t="s">
        <v>186</v>
      </c>
      <c r="G156" s="13"/>
      <c r="H156" s="187" t="s">
        <v>3</v>
      </c>
      <c r="I156" s="189"/>
      <c r="J156" s="13"/>
      <c r="K156" s="13"/>
      <c r="L156" s="185"/>
      <c r="M156" s="190"/>
      <c r="N156" s="191"/>
      <c r="O156" s="191"/>
      <c r="P156" s="191"/>
      <c r="Q156" s="191"/>
      <c r="R156" s="191"/>
      <c r="S156" s="191"/>
      <c r="T156" s="19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7" t="s">
        <v>185</v>
      </c>
      <c r="AU156" s="187" t="s">
        <v>82</v>
      </c>
      <c r="AV156" s="13" t="s">
        <v>80</v>
      </c>
      <c r="AW156" s="13" t="s">
        <v>33</v>
      </c>
      <c r="AX156" s="13" t="s">
        <v>72</v>
      </c>
      <c r="AY156" s="187" t="s">
        <v>174</v>
      </c>
    </row>
    <row r="157" s="13" customFormat="1">
      <c r="A157" s="13"/>
      <c r="B157" s="185"/>
      <c r="C157" s="13"/>
      <c r="D157" s="186" t="s">
        <v>185</v>
      </c>
      <c r="E157" s="187" t="s">
        <v>3</v>
      </c>
      <c r="F157" s="188" t="s">
        <v>542</v>
      </c>
      <c r="G157" s="13"/>
      <c r="H157" s="187" t="s">
        <v>3</v>
      </c>
      <c r="I157" s="189"/>
      <c r="J157" s="13"/>
      <c r="K157" s="13"/>
      <c r="L157" s="185"/>
      <c r="M157" s="190"/>
      <c r="N157" s="191"/>
      <c r="O157" s="191"/>
      <c r="P157" s="191"/>
      <c r="Q157" s="191"/>
      <c r="R157" s="191"/>
      <c r="S157" s="191"/>
      <c r="T157" s="19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7" t="s">
        <v>185</v>
      </c>
      <c r="AU157" s="187" t="s">
        <v>82</v>
      </c>
      <c r="AV157" s="13" t="s">
        <v>80</v>
      </c>
      <c r="AW157" s="13" t="s">
        <v>33</v>
      </c>
      <c r="AX157" s="13" t="s">
        <v>72</v>
      </c>
      <c r="AY157" s="187" t="s">
        <v>174</v>
      </c>
    </row>
    <row r="158" s="13" customFormat="1">
      <c r="A158" s="13"/>
      <c r="B158" s="185"/>
      <c r="C158" s="13"/>
      <c r="D158" s="186" t="s">
        <v>185</v>
      </c>
      <c r="E158" s="187" t="s">
        <v>3</v>
      </c>
      <c r="F158" s="188" t="s">
        <v>543</v>
      </c>
      <c r="G158" s="13"/>
      <c r="H158" s="187" t="s">
        <v>3</v>
      </c>
      <c r="I158" s="189"/>
      <c r="J158" s="13"/>
      <c r="K158" s="13"/>
      <c r="L158" s="185"/>
      <c r="M158" s="190"/>
      <c r="N158" s="191"/>
      <c r="O158" s="191"/>
      <c r="P158" s="191"/>
      <c r="Q158" s="191"/>
      <c r="R158" s="191"/>
      <c r="S158" s="191"/>
      <c r="T158" s="19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7" t="s">
        <v>185</v>
      </c>
      <c r="AU158" s="187" t="s">
        <v>82</v>
      </c>
      <c r="AV158" s="13" t="s">
        <v>80</v>
      </c>
      <c r="AW158" s="13" t="s">
        <v>33</v>
      </c>
      <c r="AX158" s="13" t="s">
        <v>72</v>
      </c>
      <c r="AY158" s="187" t="s">
        <v>174</v>
      </c>
    </row>
    <row r="159" s="13" customFormat="1">
      <c r="A159" s="13"/>
      <c r="B159" s="185"/>
      <c r="C159" s="13"/>
      <c r="D159" s="186" t="s">
        <v>185</v>
      </c>
      <c r="E159" s="187" t="s">
        <v>3</v>
      </c>
      <c r="F159" s="188" t="s">
        <v>504</v>
      </c>
      <c r="G159" s="13"/>
      <c r="H159" s="187" t="s">
        <v>3</v>
      </c>
      <c r="I159" s="189"/>
      <c r="J159" s="13"/>
      <c r="K159" s="13"/>
      <c r="L159" s="185"/>
      <c r="M159" s="190"/>
      <c r="N159" s="191"/>
      <c r="O159" s="191"/>
      <c r="P159" s="191"/>
      <c r="Q159" s="191"/>
      <c r="R159" s="191"/>
      <c r="S159" s="191"/>
      <c r="T159" s="19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7" t="s">
        <v>185</v>
      </c>
      <c r="AU159" s="187" t="s">
        <v>82</v>
      </c>
      <c r="AV159" s="13" t="s">
        <v>80</v>
      </c>
      <c r="AW159" s="13" t="s">
        <v>33</v>
      </c>
      <c r="AX159" s="13" t="s">
        <v>72</v>
      </c>
      <c r="AY159" s="187" t="s">
        <v>174</v>
      </c>
    </row>
    <row r="160" s="13" customFormat="1">
      <c r="A160" s="13"/>
      <c r="B160" s="185"/>
      <c r="C160" s="13"/>
      <c r="D160" s="186" t="s">
        <v>185</v>
      </c>
      <c r="E160" s="187" t="s">
        <v>3</v>
      </c>
      <c r="F160" s="188" t="s">
        <v>544</v>
      </c>
      <c r="G160" s="13"/>
      <c r="H160" s="187" t="s">
        <v>3</v>
      </c>
      <c r="I160" s="189"/>
      <c r="J160" s="13"/>
      <c r="K160" s="13"/>
      <c r="L160" s="185"/>
      <c r="M160" s="190"/>
      <c r="N160" s="191"/>
      <c r="O160" s="191"/>
      <c r="P160" s="191"/>
      <c r="Q160" s="191"/>
      <c r="R160" s="191"/>
      <c r="S160" s="191"/>
      <c r="T160" s="19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7" t="s">
        <v>185</v>
      </c>
      <c r="AU160" s="187" t="s">
        <v>82</v>
      </c>
      <c r="AV160" s="13" t="s">
        <v>80</v>
      </c>
      <c r="AW160" s="13" t="s">
        <v>33</v>
      </c>
      <c r="AX160" s="13" t="s">
        <v>72</v>
      </c>
      <c r="AY160" s="187" t="s">
        <v>174</v>
      </c>
    </row>
    <row r="161" s="14" customFormat="1">
      <c r="A161" s="14"/>
      <c r="B161" s="193"/>
      <c r="C161" s="14"/>
      <c r="D161" s="186" t="s">
        <v>185</v>
      </c>
      <c r="E161" s="194" t="s">
        <v>3</v>
      </c>
      <c r="F161" s="195" t="s">
        <v>121</v>
      </c>
      <c r="G161" s="14"/>
      <c r="H161" s="196">
        <v>356.72399999999999</v>
      </c>
      <c r="I161" s="197"/>
      <c r="J161" s="14"/>
      <c r="K161" s="14"/>
      <c r="L161" s="193"/>
      <c r="M161" s="198"/>
      <c r="N161" s="199"/>
      <c r="O161" s="199"/>
      <c r="P161" s="199"/>
      <c r="Q161" s="199"/>
      <c r="R161" s="199"/>
      <c r="S161" s="199"/>
      <c r="T161" s="20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1" t="s">
        <v>185</v>
      </c>
      <c r="AU161" s="201" t="s">
        <v>82</v>
      </c>
      <c r="AV161" s="14" t="s">
        <v>82</v>
      </c>
      <c r="AW161" s="14" t="s">
        <v>33</v>
      </c>
      <c r="AX161" s="14" t="s">
        <v>80</v>
      </c>
      <c r="AY161" s="201" t="s">
        <v>174</v>
      </c>
    </row>
    <row r="162" s="2" customFormat="1" ht="24.15" customHeight="1">
      <c r="A162" s="39"/>
      <c r="B162" s="166"/>
      <c r="C162" s="211" t="s">
        <v>269</v>
      </c>
      <c r="D162" s="211" t="s">
        <v>312</v>
      </c>
      <c r="E162" s="212" t="s">
        <v>545</v>
      </c>
      <c r="F162" s="213" t="s">
        <v>546</v>
      </c>
      <c r="G162" s="214" t="s">
        <v>137</v>
      </c>
      <c r="H162" s="215">
        <v>363.858</v>
      </c>
      <c r="I162" s="216"/>
      <c r="J162" s="217">
        <f>ROUND(I162*H162,2)</f>
        <v>0</v>
      </c>
      <c r="K162" s="213" t="s">
        <v>180</v>
      </c>
      <c r="L162" s="218"/>
      <c r="M162" s="219" t="s">
        <v>3</v>
      </c>
      <c r="N162" s="220" t="s">
        <v>43</v>
      </c>
      <c r="O162" s="73"/>
      <c r="P162" s="176">
        <f>O162*H162</f>
        <v>0</v>
      </c>
      <c r="Q162" s="176">
        <v>0.112</v>
      </c>
      <c r="R162" s="176">
        <f>Q162*H162</f>
        <v>40.752096000000002</v>
      </c>
      <c r="S162" s="176">
        <v>0</v>
      </c>
      <c r="T162" s="17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178" t="s">
        <v>232</v>
      </c>
      <c r="AT162" s="178" t="s">
        <v>312</v>
      </c>
      <c r="AU162" s="178" t="s">
        <v>82</v>
      </c>
      <c r="AY162" s="20" t="s">
        <v>174</v>
      </c>
      <c r="BE162" s="179">
        <f>IF(N162="základní",J162,0)</f>
        <v>0</v>
      </c>
      <c r="BF162" s="179">
        <f>IF(N162="snížená",J162,0)</f>
        <v>0</v>
      </c>
      <c r="BG162" s="179">
        <f>IF(N162="zákl. přenesená",J162,0)</f>
        <v>0</v>
      </c>
      <c r="BH162" s="179">
        <f>IF(N162="sníž. přenesená",J162,0)</f>
        <v>0</v>
      </c>
      <c r="BI162" s="179">
        <f>IF(N162="nulová",J162,0)</f>
        <v>0</v>
      </c>
      <c r="BJ162" s="20" t="s">
        <v>80</v>
      </c>
      <c r="BK162" s="179">
        <f>ROUND(I162*H162,2)</f>
        <v>0</v>
      </c>
      <c r="BL162" s="20" t="s">
        <v>181</v>
      </c>
      <c r="BM162" s="178" t="s">
        <v>547</v>
      </c>
    </row>
    <row r="163" s="14" customFormat="1">
      <c r="A163" s="14"/>
      <c r="B163" s="193"/>
      <c r="C163" s="14"/>
      <c r="D163" s="186" t="s">
        <v>185</v>
      </c>
      <c r="E163" s="14"/>
      <c r="F163" s="194" t="s">
        <v>548</v>
      </c>
      <c r="G163" s="14"/>
      <c r="H163" s="196">
        <v>363.858</v>
      </c>
      <c r="I163" s="197"/>
      <c r="J163" s="14"/>
      <c r="K163" s="14"/>
      <c r="L163" s="193"/>
      <c r="M163" s="198"/>
      <c r="N163" s="199"/>
      <c r="O163" s="199"/>
      <c r="P163" s="199"/>
      <c r="Q163" s="199"/>
      <c r="R163" s="199"/>
      <c r="S163" s="199"/>
      <c r="T163" s="20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01" t="s">
        <v>185</v>
      </c>
      <c r="AU163" s="201" t="s">
        <v>82</v>
      </c>
      <c r="AV163" s="14" t="s">
        <v>82</v>
      </c>
      <c r="AW163" s="14" t="s">
        <v>4</v>
      </c>
      <c r="AX163" s="14" t="s">
        <v>80</v>
      </c>
      <c r="AY163" s="201" t="s">
        <v>174</v>
      </c>
    </row>
    <row r="164" s="12" customFormat="1" ht="22.8" customHeight="1">
      <c r="A164" s="12"/>
      <c r="B164" s="153"/>
      <c r="C164" s="12"/>
      <c r="D164" s="154" t="s">
        <v>71</v>
      </c>
      <c r="E164" s="164" t="s">
        <v>241</v>
      </c>
      <c r="F164" s="164" t="s">
        <v>549</v>
      </c>
      <c r="G164" s="12"/>
      <c r="H164" s="12"/>
      <c r="I164" s="156"/>
      <c r="J164" s="165">
        <f>BK164</f>
        <v>0</v>
      </c>
      <c r="K164" s="12"/>
      <c r="L164" s="153"/>
      <c r="M164" s="158"/>
      <c r="N164" s="159"/>
      <c r="O164" s="159"/>
      <c r="P164" s="160">
        <f>SUM(P165:P172)</f>
        <v>0</v>
      </c>
      <c r="Q164" s="159"/>
      <c r="R164" s="160">
        <f>SUM(R165:R172)</f>
        <v>72.627579419999989</v>
      </c>
      <c r="S164" s="159"/>
      <c r="T164" s="161">
        <f>SUM(T165:T172)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54" t="s">
        <v>80</v>
      </c>
      <c r="AT164" s="162" t="s">
        <v>71</v>
      </c>
      <c r="AU164" s="162" t="s">
        <v>80</v>
      </c>
      <c r="AY164" s="154" t="s">
        <v>174</v>
      </c>
      <c r="BK164" s="163">
        <f>SUM(BK165:BK172)</f>
        <v>0</v>
      </c>
    </row>
    <row r="165" s="2" customFormat="1" ht="49.05" customHeight="1">
      <c r="A165" s="39"/>
      <c r="B165" s="166"/>
      <c r="C165" s="167" t="s">
        <v>277</v>
      </c>
      <c r="D165" s="167" t="s">
        <v>176</v>
      </c>
      <c r="E165" s="168" t="s">
        <v>550</v>
      </c>
      <c r="F165" s="169" t="s">
        <v>551</v>
      </c>
      <c r="G165" s="170" t="s">
        <v>358</v>
      </c>
      <c r="H165" s="171">
        <v>445.95100000000002</v>
      </c>
      <c r="I165" s="172"/>
      <c r="J165" s="173">
        <f>ROUND(I165*H165,2)</f>
        <v>0</v>
      </c>
      <c r="K165" s="169" t="s">
        <v>180</v>
      </c>
      <c r="L165" s="40"/>
      <c r="M165" s="174" t="s">
        <v>3</v>
      </c>
      <c r="N165" s="175" t="s">
        <v>43</v>
      </c>
      <c r="O165" s="73"/>
      <c r="P165" s="176">
        <f>O165*H165</f>
        <v>0</v>
      </c>
      <c r="Q165" s="176">
        <v>0.14041999999999999</v>
      </c>
      <c r="R165" s="176">
        <f>Q165*H165</f>
        <v>62.620439419999997</v>
      </c>
      <c r="S165" s="176">
        <v>0</v>
      </c>
      <c r="T165" s="17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78" t="s">
        <v>181</v>
      </c>
      <c r="AT165" s="178" t="s">
        <v>176</v>
      </c>
      <c r="AU165" s="178" t="s">
        <v>82</v>
      </c>
      <c r="AY165" s="20" t="s">
        <v>174</v>
      </c>
      <c r="BE165" s="179">
        <f>IF(N165="základní",J165,0)</f>
        <v>0</v>
      </c>
      <c r="BF165" s="179">
        <f>IF(N165="snížená",J165,0)</f>
        <v>0</v>
      </c>
      <c r="BG165" s="179">
        <f>IF(N165="zákl. přenesená",J165,0)</f>
        <v>0</v>
      </c>
      <c r="BH165" s="179">
        <f>IF(N165="sníž. přenesená",J165,0)</f>
        <v>0</v>
      </c>
      <c r="BI165" s="179">
        <f>IF(N165="nulová",J165,0)</f>
        <v>0</v>
      </c>
      <c r="BJ165" s="20" t="s">
        <v>80</v>
      </c>
      <c r="BK165" s="179">
        <f>ROUND(I165*H165,2)</f>
        <v>0</v>
      </c>
      <c r="BL165" s="20" t="s">
        <v>181</v>
      </c>
      <c r="BM165" s="178" t="s">
        <v>552</v>
      </c>
    </row>
    <row r="166" s="2" customFormat="1">
      <c r="A166" s="39"/>
      <c r="B166" s="40"/>
      <c r="C166" s="39"/>
      <c r="D166" s="180" t="s">
        <v>183</v>
      </c>
      <c r="E166" s="39"/>
      <c r="F166" s="181" t="s">
        <v>553</v>
      </c>
      <c r="G166" s="39"/>
      <c r="H166" s="39"/>
      <c r="I166" s="182"/>
      <c r="J166" s="39"/>
      <c r="K166" s="39"/>
      <c r="L166" s="40"/>
      <c r="M166" s="183"/>
      <c r="N166" s="184"/>
      <c r="O166" s="73"/>
      <c r="P166" s="73"/>
      <c r="Q166" s="73"/>
      <c r="R166" s="73"/>
      <c r="S166" s="73"/>
      <c r="T166" s="74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20" t="s">
        <v>183</v>
      </c>
      <c r="AU166" s="20" t="s">
        <v>82</v>
      </c>
    </row>
    <row r="167" s="13" customFormat="1">
      <c r="A167" s="13"/>
      <c r="B167" s="185"/>
      <c r="C167" s="13"/>
      <c r="D167" s="186" t="s">
        <v>185</v>
      </c>
      <c r="E167" s="187" t="s">
        <v>3</v>
      </c>
      <c r="F167" s="188" t="s">
        <v>186</v>
      </c>
      <c r="G167" s="13"/>
      <c r="H167" s="187" t="s">
        <v>3</v>
      </c>
      <c r="I167" s="189"/>
      <c r="J167" s="13"/>
      <c r="K167" s="13"/>
      <c r="L167" s="185"/>
      <c r="M167" s="190"/>
      <c r="N167" s="191"/>
      <c r="O167" s="191"/>
      <c r="P167" s="191"/>
      <c r="Q167" s="191"/>
      <c r="R167" s="191"/>
      <c r="S167" s="191"/>
      <c r="T167" s="19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7" t="s">
        <v>185</v>
      </c>
      <c r="AU167" s="187" t="s">
        <v>82</v>
      </c>
      <c r="AV167" s="13" t="s">
        <v>80</v>
      </c>
      <c r="AW167" s="13" t="s">
        <v>33</v>
      </c>
      <c r="AX167" s="13" t="s">
        <v>72</v>
      </c>
      <c r="AY167" s="187" t="s">
        <v>174</v>
      </c>
    </row>
    <row r="168" s="13" customFormat="1">
      <c r="A168" s="13"/>
      <c r="B168" s="185"/>
      <c r="C168" s="13"/>
      <c r="D168" s="186" t="s">
        <v>185</v>
      </c>
      <c r="E168" s="187" t="s">
        <v>3</v>
      </c>
      <c r="F168" s="188" t="s">
        <v>554</v>
      </c>
      <c r="G168" s="13"/>
      <c r="H168" s="187" t="s">
        <v>3</v>
      </c>
      <c r="I168" s="189"/>
      <c r="J168" s="13"/>
      <c r="K168" s="13"/>
      <c r="L168" s="185"/>
      <c r="M168" s="190"/>
      <c r="N168" s="191"/>
      <c r="O168" s="191"/>
      <c r="P168" s="191"/>
      <c r="Q168" s="191"/>
      <c r="R168" s="191"/>
      <c r="S168" s="191"/>
      <c r="T168" s="19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7" t="s">
        <v>185</v>
      </c>
      <c r="AU168" s="187" t="s">
        <v>82</v>
      </c>
      <c r="AV168" s="13" t="s">
        <v>80</v>
      </c>
      <c r="AW168" s="13" t="s">
        <v>33</v>
      </c>
      <c r="AX168" s="13" t="s">
        <v>72</v>
      </c>
      <c r="AY168" s="187" t="s">
        <v>174</v>
      </c>
    </row>
    <row r="169" s="13" customFormat="1">
      <c r="A169" s="13"/>
      <c r="B169" s="185"/>
      <c r="C169" s="13"/>
      <c r="D169" s="186" t="s">
        <v>185</v>
      </c>
      <c r="E169" s="187" t="s">
        <v>3</v>
      </c>
      <c r="F169" s="188" t="s">
        <v>555</v>
      </c>
      <c r="G169" s="13"/>
      <c r="H169" s="187" t="s">
        <v>3</v>
      </c>
      <c r="I169" s="189"/>
      <c r="J169" s="13"/>
      <c r="K169" s="13"/>
      <c r="L169" s="185"/>
      <c r="M169" s="190"/>
      <c r="N169" s="191"/>
      <c r="O169" s="191"/>
      <c r="P169" s="191"/>
      <c r="Q169" s="191"/>
      <c r="R169" s="191"/>
      <c r="S169" s="191"/>
      <c r="T169" s="19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7" t="s">
        <v>185</v>
      </c>
      <c r="AU169" s="187" t="s">
        <v>82</v>
      </c>
      <c r="AV169" s="13" t="s">
        <v>80</v>
      </c>
      <c r="AW169" s="13" t="s">
        <v>33</v>
      </c>
      <c r="AX169" s="13" t="s">
        <v>72</v>
      </c>
      <c r="AY169" s="187" t="s">
        <v>174</v>
      </c>
    </row>
    <row r="170" s="14" customFormat="1">
      <c r="A170" s="14"/>
      <c r="B170" s="193"/>
      <c r="C170" s="14"/>
      <c r="D170" s="186" t="s">
        <v>185</v>
      </c>
      <c r="E170" s="194" t="s">
        <v>3</v>
      </c>
      <c r="F170" s="195" t="s">
        <v>124</v>
      </c>
      <c r="G170" s="14"/>
      <c r="H170" s="196">
        <v>445.95100000000002</v>
      </c>
      <c r="I170" s="197"/>
      <c r="J170" s="14"/>
      <c r="K170" s="14"/>
      <c r="L170" s="193"/>
      <c r="M170" s="198"/>
      <c r="N170" s="199"/>
      <c r="O170" s="199"/>
      <c r="P170" s="199"/>
      <c r="Q170" s="199"/>
      <c r="R170" s="199"/>
      <c r="S170" s="199"/>
      <c r="T170" s="20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01" t="s">
        <v>185</v>
      </c>
      <c r="AU170" s="201" t="s">
        <v>82</v>
      </c>
      <c r="AV170" s="14" t="s">
        <v>82</v>
      </c>
      <c r="AW170" s="14" t="s">
        <v>33</v>
      </c>
      <c r="AX170" s="14" t="s">
        <v>80</v>
      </c>
      <c r="AY170" s="201" t="s">
        <v>174</v>
      </c>
    </row>
    <row r="171" s="2" customFormat="1" ht="21.75" customHeight="1">
      <c r="A171" s="39"/>
      <c r="B171" s="166"/>
      <c r="C171" s="211" t="s">
        <v>283</v>
      </c>
      <c r="D171" s="211" t="s">
        <v>312</v>
      </c>
      <c r="E171" s="212" t="s">
        <v>556</v>
      </c>
      <c r="F171" s="213" t="s">
        <v>557</v>
      </c>
      <c r="G171" s="214" t="s">
        <v>358</v>
      </c>
      <c r="H171" s="215">
        <v>454.87</v>
      </c>
      <c r="I171" s="216"/>
      <c r="J171" s="217">
        <f>ROUND(I171*H171,2)</f>
        <v>0</v>
      </c>
      <c r="K171" s="213" t="s">
        <v>180</v>
      </c>
      <c r="L171" s="218"/>
      <c r="M171" s="219" t="s">
        <v>3</v>
      </c>
      <c r="N171" s="220" t="s">
        <v>43</v>
      </c>
      <c r="O171" s="73"/>
      <c r="P171" s="176">
        <f>O171*H171</f>
        <v>0</v>
      </c>
      <c r="Q171" s="176">
        <v>0.021999999999999999</v>
      </c>
      <c r="R171" s="176">
        <f>Q171*H171</f>
        <v>10.00714</v>
      </c>
      <c r="S171" s="176">
        <v>0</v>
      </c>
      <c r="T171" s="17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178" t="s">
        <v>232</v>
      </c>
      <c r="AT171" s="178" t="s">
        <v>312</v>
      </c>
      <c r="AU171" s="178" t="s">
        <v>82</v>
      </c>
      <c r="AY171" s="20" t="s">
        <v>174</v>
      </c>
      <c r="BE171" s="179">
        <f>IF(N171="základní",J171,0)</f>
        <v>0</v>
      </c>
      <c r="BF171" s="179">
        <f>IF(N171="snížená",J171,0)</f>
        <v>0</v>
      </c>
      <c r="BG171" s="179">
        <f>IF(N171="zákl. přenesená",J171,0)</f>
        <v>0</v>
      </c>
      <c r="BH171" s="179">
        <f>IF(N171="sníž. přenesená",J171,0)</f>
        <v>0</v>
      </c>
      <c r="BI171" s="179">
        <f>IF(N171="nulová",J171,0)</f>
        <v>0</v>
      </c>
      <c r="BJ171" s="20" t="s">
        <v>80</v>
      </c>
      <c r="BK171" s="179">
        <f>ROUND(I171*H171,2)</f>
        <v>0</v>
      </c>
      <c r="BL171" s="20" t="s">
        <v>181</v>
      </c>
      <c r="BM171" s="178" t="s">
        <v>558</v>
      </c>
    </row>
    <row r="172" s="14" customFormat="1">
      <c r="A172" s="14"/>
      <c r="B172" s="193"/>
      <c r="C172" s="14"/>
      <c r="D172" s="186" t="s">
        <v>185</v>
      </c>
      <c r="E172" s="14"/>
      <c r="F172" s="194" t="s">
        <v>559</v>
      </c>
      <c r="G172" s="14"/>
      <c r="H172" s="196">
        <v>454.87</v>
      </c>
      <c r="I172" s="197"/>
      <c r="J172" s="14"/>
      <c r="K172" s="14"/>
      <c r="L172" s="193"/>
      <c r="M172" s="198"/>
      <c r="N172" s="199"/>
      <c r="O172" s="199"/>
      <c r="P172" s="199"/>
      <c r="Q172" s="199"/>
      <c r="R172" s="199"/>
      <c r="S172" s="199"/>
      <c r="T172" s="20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01" t="s">
        <v>185</v>
      </c>
      <c r="AU172" s="201" t="s">
        <v>82</v>
      </c>
      <c r="AV172" s="14" t="s">
        <v>82</v>
      </c>
      <c r="AW172" s="14" t="s">
        <v>4</v>
      </c>
      <c r="AX172" s="14" t="s">
        <v>80</v>
      </c>
      <c r="AY172" s="201" t="s">
        <v>174</v>
      </c>
    </row>
    <row r="173" s="12" customFormat="1" ht="22.8" customHeight="1">
      <c r="A173" s="12"/>
      <c r="B173" s="153"/>
      <c r="C173" s="12"/>
      <c r="D173" s="154" t="s">
        <v>71</v>
      </c>
      <c r="E173" s="164" t="s">
        <v>560</v>
      </c>
      <c r="F173" s="164" t="s">
        <v>561</v>
      </c>
      <c r="G173" s="12"/>
      <c r="H173" s="12"/>
      <c r="I173" s="156"/>
      <c r="J173" s="165">
        <f>BK173</f>
        <v>0</v>
      </c>
      <c r="K173" s="12"/>
      <c r="L173" s="153"/>
      <c r="M173" s="158"/>
      <c r="N173" s="159"/>
      <c r="O173" s="159"/>
      <c r="P173" s="160">
        <f>SUM(P174:P182)</f>
        <v>0</v>
      </c>
      <c r="Q173" s="159"/>
      <c r="R173" s="160">
        <f>SUM(R174:R182)</f>
        <v>0</v>
      </c>
      <c r="S173" s="159"/>
      <c r="T173" s="161">
        <f>SUM(T174:T182)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54" t="s">
        <v>80</v>
      </c>
      <c r="AT173" s="162" t="s">
        <v>71</v>
      </c>
      <c r="AU173" s="162" t="s">
        <v>80</v>
      </c>
      <c r="AY173" s="154" t="s">
        <v>174</v>
      </c>
      <c r="BK173" s="163">
        <f>SUM(BK174:BK182)</f>
        <v>0</v>
      </c>
    </row>
    <row r="174" s="2" customFormat="1" ht="37.8" customHeight="1">
      <c r="A174" s="39"/>
      <c r="B174" s="166"/>
      <c r="C174" s="167" t="s">
        <v>289</v>
      </c>
      <c r="D174" s="167" t="s">
        <v>176</v>
      </c>
      <c r="E174" s="168" t="s">
        <v>562</v>
      </c>
      <c r="F174" s="169" t="s">
        <v>563</v>
      </c>
      <c r="G174" s="170" t="s">
        <v>222</v>
      </c>
      <c r="H174" s="171">
        <v>16.934999999999999</v>
      </c>
      <c r="I174" s="172"/>
      <c r="J174" s="173">
        <f>ROUND(I174*H174,2)</f>
        <v>0</v>
      </c>
      <c r="K174" s="169" t="s">
        <v>180</v>
      </c>
      <c r="L174" s="40"/>
      <c r="M174" s="174" t="s">
        <v>3</v>
      </c>
      <c r="N174" s="175" t="s">
        <v>43</v>
      </c>
      <c r="O174" s="73"/>
      <c r="P174" s="176">
        <f>O174*H174</f>
        <v>0</v>
      </c>
      <c r="Q174" s="176">
        <v>0</v>
      </c>
      <c r="R174" s="176">
        <f>Q174*H174</f>
        <v>0</v>
      </c>
      <c r="S174" s="176">
        <v>0</v>
      </c>
      <c r="T174" s="17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8" t="s">
        <v>181</v>
      </c>
      <c r="AT174" s="178" t="s">
        <v>176</v>
      </c>
      <c r="AU174" s="178" t="s">
        <v>82</v>
      </c>
      <c r="AY174" s="20" t="s">
        <v>174</v>
      </c>
      <c r="BE174" s="179">
        <f>IF(N174="základní",J174,0)</f>
        <v>0</v>
      </c>
      <c r="BF174" s="179">
        <f>IF(N174="snížená",J174,0)</f>
        <v>0</v>
      </c>
      <c r="BG174" s="179">
        <f>IF(N174="zákl. přenesená",J174,0)</f>
        <v>0</v>
      </c>
      <c r="BH174" s="179">
        <f>IF(N174="sníž. přenesená",J174,0)</f>
        <v>0</v>
      </c>
      <c r="BI174" s="179">
        <f>IF(N174="nulová",J174,0)</f>
        <v>0</v>
      </c>
      <c r="BJ174" s="20" t="s">
        <v>80</v>
      </c>
      <c r="BK174" s="179">
        <f>ROUND(I174*H174,2)</f>
        <v>0</v>
      </c>
      <c r="BL174" s="20" t="s">
        <v>181</v>
      </c>
      <c r="BM174" s="178" t="s">
        <v>564</v>
      </c>
    </row>
    <row r="175" s="2" customFormat="1">
      <c r="A175" s="39"/>
      <c r="B175" s="40"/>
      <c r="C175" s="39"/>
      <c r="D175" s="180" t="s">
        <v>183</v>
      </c>
      <c r="E175" s="39"/>
      <c r="F175" s="181" t="s">
        <v>565</v>
      </c>
      <c r="G175" s="39"/>
      <c r="H175" s="39"/>
      <c r="I175" s="182"/>
      <c r="J175" s="39"/>
      <c r="K175" s="39"/>
      <c r="L175" s="40"/>
      <c r="M175" s="183"/>
      <c r="N175" s="184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183</v>
      </c>
      <c r="AU175" s="20" t="s">
        <v>82</v>
      </c>
    </row>
    <row r="176" s="2" customFormat="1" ht="33" customHeight="1">
      <c r="A176" s="39"/>
      <c r="B176" s="166"/>
      <c r="C176" s="167" t="s">
        <v>296</v>
      </c>
      <c r="D176" s="167" t="s">
        <v>176</v>
      </c>
      <c r="E176" s="168" t="s">
        <v>566</v>
      </c>
      <c r="F176" s="169" t="s">
        <v>567</v>
      </c>
      <c r="G176" s="170" t="s">
        <v>222</v>
      </c>
      <c r="H176" s="171">
        <v>16.934999999999999</v>
      </c>
      <c r="I176" s="172"/>
      <c r="J176" s="173">
        <f>ROUND(I176*H176,2)</f>
        <v>0</v>
      </c>
      <c r="K176" s="169" t="s">
        <v>180</v>
      </c>
      <c r="L176" s="40"/>
      <c r="M176" s="174" t="s">
        <v>3</v>
      </c>
      <c r="N176" s="175" t="s">
        <v>43</v>
      </c>
      <c r="O176" s="73"/>
      <c r="P176" s="176">
        <f>O176*H176</f>
        <v>0</v>
      </c>
      <c r="Q176" s="176">
        <v>0</v>
      </c>
      <c r="R176" s="176">
        <f>Q176*H176</f>
        <v>0</v>
      </c>
      <c r="S176" s="176">
        <v>0</v>
      </c>
      <c r="T176" s="17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178" t="s">
        <v>181</v>
      </c>
      <c r="AT176" s="178" t="s">
        <v>176</v>
      </c>
      <c r="AU176" s="178" t="s">
        <v>82</v>
      </c>
      <c r="AY176" s="20" t="s">
        <v>174</v>
      </c>
      <c r="BE176" s="179">
        <f>IF(N176="základní",J176,0)</f>
        <v>0</v>
      </c>
      <c r="BF176" s="179">
        <f>IF(N176="snížená",J176,0)</f>
        <v>0</v>
      </c>
      <c r="BG176" s="179">
        <f>IF(N176="zákl. přenesená",J176,0)</f>
        <v>0</v>
      </c>
      <c r="BH176" s="179">
        <f>IF(N176="sníž. přenesená",J176,0)</f>
        <v>0</v>
      </c>
      <c r="BI176" s="179">
        <f>IF(N176="nulová",J176,0)</f>
        <v>0</v>
      </c>
      <c r="BJ176" s="20" t="s">
        <v>80</v>
      </c>
      <c r="BK176" s="179">
        <f>ROUND(I176*H176,2)</f>
        <v>0</v>
      </c>
      <c r="BL176" s="20" t="s">
        <v>181</v>
      </c>
      <c r="BM176" s="178" t="s">
        <v>568</v>
      </c>
    </row>
    <row r="177" s="2" customFormat="1">
      <c r="A177" s="39"/>
      <c r="B177" s="40"/>
      <c r="C177" s="39"/>
      <c r="D177" s="180" t="s">
        <v>183</v>
      </c>
      <c r="E177" s="39"/>
      <c r="F177" s="181" t="s">
        <v>569</v>
      </c>
      <c r="G177" s="39"/>
      <c r="H177" s="39"/>
      <c r="I177" s="182"/>
      <c r="J177" s="39"/>
      <c r="K177" s="39"/>
      <c r="L177" s="40"/>
      <c r="M177" s="183"/>
      <c r="N177" s="184"/>
      <c r="O177" s="73"/>
      <c r="P177" s="73"/>
      <c r="Q177" s="73"/>
      <c r="R177" s="73"/>
      <c r="S177" s="73"/>
      <c r="T177" s="74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20" t="s">
        <v>183</v>
      </c>
      <c r="AU177" s="20" t="s">
        <v>82</v>
      </c>
    </row>
    <row r="178" s="2" customFormat="1" ht="44.25" customHeight="1">
      <c r="A178" s="39"/>
      <c r="B178" s="166"/>
      <c r="C178" s="167" t="s">
        <v>305</v>
      </c>
      <c r="D178" s="167" t="s">
        <v>176</v>
      </c>
      <c r="E178" s="168" t="s">
        <v>570</v>
      </c>
      <c r="F178" s="169" t="s">
        <v>571</v>
      </c>
      <c r="G178" s="170" t="s">
        <v>222</v>
      </c>
      <c r="H178" s="171">
        <v>406.44</v>
      </c>
      <c r="I178" s="172"/>
      <c r="J178" s="173">
        <f>ROUND(I178*H178,2)</f>
        <v>0</v>
      </c>
      <c r="K178" s="169" t="s">
        <v>180</v>
      </c>
      <c r="L178" s="40"/>
      <c r="M178" s="174" t="s">
        <v>3</v>
      </c>
      <c r="N178" s="175" t="s">
        <v>43</v>
      </c>
      <c r="O178" s="73"/>
      <c r="P178" s="176">
        <f>O178*H178</f>
        <v>0</v>
      </c>
      <c r="Q178" s="176">
        <v>0</v>
      </c>
      <c r="R178" s="176">
        <f>Q178*H178</f>
        <v>0</v>
      </c>
      <c r="S178" s="176">
        <v>0</v>
      </c>
      <c r="T178" s="17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178" t="s">
        <v>181</v>
      </c>
      <c r="AT178" s="178" t="s">
        <v>176</v>
      </c>
      <c r="AU178" s="178" t="s">
        <v>82</v>
      </c>
      <c r="AY178" s="20" t="s">
        <v>174</v>
      </c>
      <c r="BE178" s="179">
        <f>IF(N178="základní",J178,0)</f>
        <v>0</v>
      </c>
      <c r="BF178" s="179">
        <f>IF(N178="snížená",J178,0)</f>
        <v>0</v>
      </c>
      <c r="BG178" s="179">
        <f>IF(N178="zákl. přenesená",J178,0)</f>
        <v>0</v>
      </c>
      <c r="BH178" s="179">
        <f>IF(N178="sníž. přenesená",J178,0)</f>
        <v>0</v>
      </c>
      <c r="BI178" s="179">
        <f>IF(N178="nulová",J178,0)</f>
        <v>0</v>
      </c>
      <c r="BJ178" s="20" t="s">
        <v>80</v>
      </c>
      <c r="BK178" s="179">
        <f>ROUND(I178*H178,2)</f>
        <v>0</v>
      </c>
      <c r="BL178" s="20" t="s">
        <v>181</v>
      </c>
      <c r="BM178" s="178" t="s">
        <v>572</v>
      </c>
    </row>
    <row r="179" s="2" customFormat="1">
      <c r="A179" s="39"/>
      <c r="B179" s="40"/>
      <c r="C179" s="39"/>
      <c r="D179" s="180" t="s">
        <v>183</v>
      </c>
      <c r="E179" s="39"/>
      <c r="F179" s="181" t="s">
        <v>573</v>
      </c>
      <c r="G179" s="39"/>
      <c r="H179" s="39"/>
      <c r="I179" s="182"/>
      <c r="J179" s="39"/>
      <c r="K179" s="39"/>
      <c r="L179" s="40"/>
      <c r="M179" s="183"/>
      <c r="N179" s="184"/>
      <c r="O179" s="73"/>
      <c r="P179" s="73"/>
      <c r="Q179" s="73"/>
      <c r="R179" s="73"/>
      <c r="S179" s="73"/>
      <c r="T179" s="74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20" t="s">
        <v>183</v>
      </c>
      <c r="AU179" s="20" t="s">
        <v>82</v>
      </c>
    </row>
    <row r="180" s="14" customFormat="1">
      <c r="A180" s="14"/>
      <c r="B180" s="193"/>
      <c r="C180" s="14"/>
      <c r="D180" s="186" t="s">
        <v>185</v>
      </c>
      <c r="E180" s="201" t="s">
        <v>3</v>
      </c>
      <c r="F180" s="194" t="s">
        <v>574</v>
      </c>
      <c r="G180" s="14"/>
      <c r="H180" s="196">
        <v>406.44</v>
      </c>
      <c r="I180" s="197"/>
      <c r="J180" s="14"/>
      <c r="K180" s="14"/>
      <c r="L180" s="193"/>
      <c r="M180" s="198"/>
      <c r="N180" s="199"/>
      <c r="O180" s="199"/>
      <c r="P180" s="199"/>
      <c r="Q180" s="199"/>
      <c r="R180" s="199"/>
      <c r="S180" s="199"/>
      <c r="T180" s="20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1" t="s">
        <v>185</v>
      </c>
      <c r="AU180" s="201" t="s">
        <v>82</v>
      </c>
      <c r="AV180" s="14" t="s">
        <v>82</v>
      </c>
      <c r="AW180" s="14" t="s">
        <v>33</v>
      </c>
      <c r="AX180" s="14" t="s">
        <v>80</v>
      </c>
      <c r="AY180" s="201" t="s">
        <v>174</v>
      </c>
    </row>
    <row r="181" s="2" customFormat="1" ht="44.25" customHeight="1">
      <c r="A181" s="39"/>
      <c r="B181" s="166"/>
      <c r="C181" s="167" t="s">
        <v>311</v>
      </c>
      <c r="D181" s="167" t="s">
        <v>176</v>
      </c>
      <c r="E181" s="168" t="s">
        <v>575</v>
      </c>
      <c r="F181" s="169" t="s">
        <v>576</v>
      </c>
      <c r="G181" s="170" t="s">
        <v>222</v>
      </c>
      <c r="H181" s="171">
        <v>16.934999999999999</v>
      </c>
      <c r="I181" s="172"/>
      <c r="J181" s="173">
        <f>ROUND(I181*H181,2)</f>
        <v>0</v>
      </c>
      <c r="K181" s="169" t="s">
        <v>180</v>
      </c>
      <c r="L181" s="40"/>
      <c r="M181" s="174" t="s">
        <v>3</v>
      </c>
      <c r="N181" s="175" t="s">
        <v>43</v>
      </c>
      <c r="O181" s="73"/>
      <c r="P181" s="176">
        <f>O181*H181</f>
        <v>0</v>
      </c>
      <c r="Q181" s="176">
        <v>0</v>
      </c>
      <c r="R181" s="176">
        <f>Q181*H181</f>
        <v>0</v>
      </c>
      <c r="S181" s="176">
        <v>0</v>
      </c>
      <c r="T181" s="17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78" t="s">
        <v>181</v>
      </c>
      <c r="AT181" s="178" t="s">
        <v>176</v>
      </c>
      <c r="AU181" s="178" t="s">
        <v>82</v>
      </c>
      <c r="AY181" s="20" t="s">
        <v>174</v>
      </c>
      <c r="BE181" s="179">
        <f>IF(N181="základní",J181,0)</f>
        <v>0</v>
      </c>
      <c r="BF181" s="179">
        <f>IF(N181="snížená",J181,0)</f>
        <v>0</v>
      </c>
      <c r="BG181" s="179">
        <f>IF(N181="zákl. přenesená",J181,0)</f>
        <v>0</v>
      </c>
      <c r="BH181" s="179">
        <f>IF(N181="sníž. přenesená",J181,0)</f>
        <v>0</v>
      </c>
      <c r="BI181" s="179">
        <f>IF(N181="nulová",J181,0)</f>
        <v>0</v>
      </c>
      <c r="BJ181" s="20" t="s">
        <v>80</v>
      </c>
      <c r="BK181" s="179">
        <f>ROUND(I181*H181,2)</f>
        <v>0</v>
      </c>
      <c r="BL181" s="20" t="s">
        <v>181</v>
      </c>
      <c r="BM181" s="178" t="s">
        <v>577</v>
      </c>
    </row>
    <row r="182" s="2" customFormat="1">
      <c r="A182" s="39"/>
      <c r="B182" s="40"/>
      <c r="C182" s="39"/>
      <c r="D182" s="180" t="s">
        <v>183</v>
      </c>
      <c r="E182" s="39"/>
      <c r="F182" s="181" t="s">
        <v>578</v>
      </c>
      <c r="G182" s="39"/>
      <c r="H182" s="39"/>
      <c r="I182" s="182"/>
      <c r="J182" s="39"/>
      <c r="K182" s="39"/>
      <c r="L182" s="40"/>
      <c r="M182" s="183"/>
      <c r="N182" s="184"/>
      <c r="O182" s="73"/>
      <c r="P182" s="73"/>
      <c r="Q182" s="73"/>
      <c r="R182" s="73"/>
      <c r="S182" s="73"/>
      <c r="T182" s="74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0" t="s">
        <v>183</v>
      </c>
      <c r="AU182" s="20" t="s">
        <v>82</v>
      </c>
    </row>
    <row r="183" s="12" customFormat="1" ht="22.8" customHeight="1">
      <c r="A183" s="12"/>
      <c r="B183" s="153"/>
      <c r="C183" s="12"/>
      <c r="D183" s="154" t="s">
        <v>71</v>
      </c>
      <c r="E183" s="164" t="s">
        <v>294</v>
      </c>
      <c r="F183" s="164" t="s">
        <v>295</v>
      </c>
      <c r="G183" s="12"/>
      <c r="H183" s="12"/>
      <c r="I183" s="156"/>
      <c r="J183" s="165">
        <f>BK183</f>
        <v>0</v>
      </c>
      <c r="K183" s="12"/>
      <c r="L183" s="153"/>
      <c r="M183" s="158"/>
      <c r="N183" s="159"/>
      <c r="O183" s="159"/>
      <c r="P183" s="160">
        <f>SUM(P184:P185)</f>
        <v>0</v>
      </c>
      <c r="Q183" s="159"/>
      <c r="R183" s="160">
        <f>SUM(R184:R185)</f>
        <v>0</v>
      </c>
      <c r="S183" s="159"/>
      <c r="T183" s="161">
        <f>SUM(T184:T185)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54" t="s">
        <v>80</v>
      </c>
      <c r="AT183" s="162" t="s">
        <v>71</v>
      </c>
      <c r="AU183" s="162" t="s">
        <v>80</v>
      </c>
      <c r="AY183" s="154" t="s">
        <v>174</v>
      </c>
      <c r="BK183" s="163">
        <f>SUM(BK184:BK185)</f>
        <v>0</v>
      </c>
    </row>
    <row r="184" s="2" customFormat="1" ht="55.5" customHeight="1">
      <c r="A184" s="39"/>
      <c r="B184" s="166"/>
      <c r="C184" s="167" t="s">
        <v>318</v>
      </c>
      <c r="D184" s="167" t="s">
        <v>176</v>
      </c>
      <c r="E184" s="168" t="s">
        <v>297</v>
      </c>
      <c r="F184" s="169" t="s">
        <v>298</v>
      </c>
      <c r="G184" s="170" t="s">
        <v>222</v>
      </c>
      <c r="H184" s="171">
        <v>346.72500000000002</v>
      </c>
      <c r="I184" s="172"/>
      <c r="J184" s="173">
        <f>ROUND(I184*H184,2)</f>
        <v>0</v>
      </c>
      <c r="K184" s="169" t="s">
        <v>180</v>
      </c>
      <c r="L184" s="40"/>
      <c r="M184" s="174" t="s">
        <v>3</v>
      </c>
      <c r="N184" s="175" t="s">
        <v>43</v>
      </c>
      <c r="O184" s="73"/>
      <c r="P184" s="176">
        <f>O184*H184</f>
        <v>0</v>
      </c>
      <c r="Q184" s="176">
        <v>0</v>
      </c>
      <c r="R184" s="176">
        <f>Q184*H184</f>
        <v>0</v>
      </c>
      <c r="S184" s="176">
        <v>0</v>
      </c>
      <c r="T184" s="17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178" t="s">
        <v>181</v>
      </c>
      <c r="AT184" s="178" t="s">
        <v>176</v>
      </c>
      <c r="AU184" s="178" t="s">
        <v>82</v>
      </c>
      <c r="AY184" s="20" t="s">
        <v>174</v>
      </c>
      <c r="BE184" s="179">
        <f>IF(N184="základní",J184,0)</f>
        <v>0</v>
      </c>
      <c r="BF184" s="179">
        <f>IF(N184="snížená",J184,0)</f>
        <v>0</v>
      </c>
      <c r="BG184" s="179">
        <f>IF(N184="zákl. přenesená",J184,0)</f>
        <v>0</v>
      </c>
      <c r="BH184" s="179">
        <f>IF(N184="sníž. přenesená",J184,0)</f>
        <v>0</v>
      </c>
      <c r="BI184" s="179">
        <f>IF(N184="nulová",J184,0)</f>
        <v>0</v>
      </c>
      <c r="BJ184" s="20" t="s">
        <v>80</v>
      </c>
      <c r="BK184" s="179">
        <f>ROUND(I184*H184,2)</f>
        <v>0</v>
      </c>
      <c r="BL184" s="20" t="s">
        <v>181</v>
      </c>
      <c r="BM184" s="178" t="s">
        <v>579</v>
      </c>
    </row>
    <row r="185" s="2" customFormat="1">
      <c r="A185" s="39"/>
      <c r="B185" s="40"/>
      <c r="C185" s="39"/>
      <c r="D185" s="180" t="s">
        <v>183</v>
      </c>
      <c r="E185" s="39"/>
      <c r="F185" s="181" t="s">
        <v>300</v>
      </c>
      <c r="G185" s="39"/>
      <c r="H185" s="39"/>
      <c r="I185" s="182"/>
      <c r="J185" s="39"/>
      <c r="K185" s="39"/>
      <c r="L185" s="40"/>
      <c r="M185" s="224"/>
      <c r="N185" s="225"/>
      <c r="O185" s="226"/>
      <c r="P185" s="226"/>
      <c r="Q185" s="226"/>
      <c r="R185" s="226"/>
      <c r="S185" s="226"/>
      <c r="T185" s="227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20" t="s">
        <v>183</v>
      </c>
      <c r="AU185" s="20" t="s">
        <v>82</v>
      </c>
    </row>
    <row r="186" s="2" customFormat="1" ht="6.96" customHeight="1">
      <c r="A186" s="39"/>
      <c r="B186" s="56"/>
      <c r="C186" s="57"/>
      <c r="D186" s="57"/>
      <c r="E186" s="57"/>
      <c r="F186" s="57"/>
      <c r="G186" s="57"/>
      <c r="H186" s="57"/>
      <c r="I186" s="57"/>
      <c r="J186" s="57"/>
      <c r="K186" s="57"/>
      <c r="L186" s="40"/>
      <c r="M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</row>
  </sheetData>
  <autoFilter ref="C85:K185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2/113154524"/>
    <hyperlink ref="F95" r:id="rId2" display="VV0001"/>
    <hyperlink ref="F97" r:id="rId3" display="https://podminky.urs.cz/item/CS_URS_2025_02/122251104"/>
    <hyperlink ref="F105" r:id="rId4" display="VV0002"/>
    <hyperlink ref="F107" r:id="rId5" display="https://podminky.urs.cz/item/CS_URS_2025_02/162751117"/>
    <hyperlink ref="F109" r:id="rId6" display="VV0002"/>
    <hyperlink ref="F112" r:id="rId7" display="https://podminky.urs.cz/item/CS_URS_2025_02/162751119"/>
    <hyperlink ref="F118" r:id="rId8" display="https://podminky.urs.cz/item/CS_URS_2025_02/171201221"/>
    <hyperlink ref="F123" r:id="rId9" display="https://podminky.urs.cz/item/CS_URS_2025_02/171251201"/>
    <hyperlink ref="F125" r:id="rId10" display="VV0002"/>
    <hyperlink ref="F129" r:id="rId11" display="https://podminky.urs.cz/item/CS_URS_2025_02/213141112"/>
    <hyperlink ref="F140" r:id="rId12" display="https://podminky.urs.cz/item/CS_URS_2025_02/564851111"/>
    <hyperlink ref="F142" r:id="rId13" display="VV0004"/>
    <hyperlink ref="F144" r:id="rId14" display="VV0003"/>
    <hyperlink ref="F147" r:id="rId15" display="https://podminky.urs.cz/item/CS_URS_2025_02/596811122"/>
    <hyperlink ref="F151" r:id="rId16" display="VV0003"/>
    <hyperlink ref="F155" r:id="rId17" display="https://podminky.urs.cz/item/CS_URS_2025_02/596811222"/>
    <hyperlink ref="F161" r:id="rId18" display="VV0004"/>
    <hyperlink ref="F166" r:id="rId19" display="https://podminky.urs.cz/item/CS_URS_2025_02/916231213"/>
    <hyperlink ref="F170" r:id="rId20" display="VV0005"/>
    <hyperlink ref="F175" r:id="rId21" display="https://podminky.urs.cz/item/CS_URS_2025_02/997013111"/>
    <hyperlink ref="F177" r:id="rId22" display="https://podminky.urs.cz/item/CS_URS_2025_02/997013501"/>
    <hyperlink ref="F179" r:id="rId23" display="https://podminky.urs.cz/item/CS_URS_2025_02/997013509"/>
    <hyperlink ref="F182" r:id="rId24" display="https://podminky.urs.cz/item/CS_URS_2025_02/997013645"/>
    <hyperlink ref="F185" r:id="rId25" display="https://podminky.urs.cz/item/CS_URS_2025_02/9980110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6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109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82</v>
      </c>
    </row>
    <row r="4" s="1" customFormat="1" ht="24.96" customHeight="1">
      <c r="B4" s="23"/>
      <c r="D4" s="24" t="s">
        <v>117</v>
      </c>
      <c r="L4" s="23"/>
      <c r="M4" s="116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7" t="str">
        <f>'Rekapitulace stavby'!K6</f>
        <v>Kolumbárium Nymburk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130</v>
      </c>
      <c r="E8" s="39"/>
      <c r="F8" s="39"/>
      <c r="G8" s="39"/>
      <c r="H8" s="39"/>
      <c r="I8" s="39"/>
      <c r="J8" s="39"/>
      <c r="K8" s="39"/>
      <c r="L8" s="118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580</v>
      </c>
      <c r="F9" s="39"/>
      <c r="G9" s="39"/>
      <c r="H9" s="39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23. 10. 2025</v>
      </c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35</v>
      </c>
      <c r="F24" s="39"/>
      <c r="G24" s="39"/>
      <c r="H24" s="39"/>
      <c r="I24" s="33" t="s">
        <v>28</v>
      </c>
      <c r="J24" s="28" t="s">
        <v>3</v>
      </c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36</v>
      </c>
      <c r="E26" s="39"/>
      <c r="F26" s="39"/>
      <c r="G26" s="39"/>
      <c r="H26" s="39"/>
      <c r="I26" s="39"/>
      <c r="J26" s="39"/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9"/>
      <c r="B27" s="120"/>
      <c r="C27" s="119"/>
      <c r="D27" s="119"/>
      <c r="E27" s="37" t="s">
        <v>3</v>
      </c>
      <c r="F27" s="37"/>
      <c r="G27" s="37"/>
      <c r="H27" s="37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8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2" t="s">
        <v>38</v>
      </c>
      <c r="E30" s="39"/>
      <c r="F30" s="39"/>
      <c r="G30" s="39"/>
      <c r="H30" s="39"/>
      <c r="I30" s="39"/>
      <c r="J30" s="91">
        <f>ROUND(J83, 2)</f>
        <v>0</v>
      </c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40</v>
      </c>
      <c r="G32" s="39"/>
      <c r="H32" s="39"/>
      <c r="I32" s="44" t="s">
        <v>39</v>
      </c>
      <c r="J32" s="44" t="s">
        <v>41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3" t="s">
        <v>42</v>
      </c>
      <c r="E33" s="33" t="s">
        <v>43</v>
      </c>
      <c r="F33" s="124">
        <f>ROUND((SUM(BE83:BE111)),  2)</f>
        <v>0</v>
      </c>
      <c r="G33" s="39"/>
      <c r="H33" s="39"/>
      <c r="I33" s="125">
        <v>0.20999999999999999</v>
      </c>
      <c r="J33" s="124">
        <f>ROUND(((SUM(BE83:BE111))*I33),  2)</f>
        <v>0</v>
      </c>
      <c r="K33" s="39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44</v>
      </c>
      <c r="F34" s="124">
        <f>ROUND((SUM(BF83:BF111)),  2)</f>
        <v>0</v>
      </c>
      <c r="G34" s="39"/>
      <c r="H34" s="39"/>
      <c r="I34" s="125">
        <v>0.12</v>
      </c>
      <c r="J34" s="124">
        <f>ROUND(((SUM(BF83:BF111))*I34),  2)</f>
        <v>0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45</v>
      </c>
      <c r="F35" s="124">
        <f>ROUND((SUM(BG83:BG111)),  2)</f>
        <v>0</v>
      </c>
      <c r="G35" s="39"/>
      <c r="H35" s="39"/>
      <c r="I35" s="125">
        <v>0.20999999999999999</v>
      </c>
      <c r="J35" s="124">
        <f>0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46</v>
      </c>
      <c r="F36" s="124">
        <f>ROUND((SUM(BH83:BH111)),  2)</f>
        <v>0</v>
      </c>
      <c r="G36" s="39"/>
      <c r="H36" s="39"/>
      <c r="I36" s="125">
        <v>0.12</v>
      </c>
      <c r="J36" s="124">
        <f>0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47</v>
      </c>
      <c r="F37" s="124">
        <f>ROUND((SUM(BI83:BI111)),  2)</f>
        <v>0</v>
      </c>
      <c r="G37" s="39"/>
      <c r="H37" s="39"/>
      <c r="I37" s="125">
        <v>0</v>
      </c>
      <c r="J37" s="124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6"/>
      <c r="D39" s="127" t="s">
        <v>48</v>
      </c>
      <c r="E39" s="77"/>
      <c r="F39" s="77"/>
      <c r="G39" s="128" t="s">
        <v>49</v>
      </c>
      <c r="H39" s="129" t="s">
        <v>50</v>
      </c>
      <c r="I39" s="77"/>
      <c r="J39" s="130">
        <f>SUM(J30:J37)</f>
        <v>0</v>
      </c>
      <c r="K39" s="131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142</v>
      </c>
      <c r="D45" s="39"/>
      <c r="E45" s="39"/>
      <c r="F45" s="39"/>
      <c r="G45" s="39"/>
      <c r="H45" s="39"/>
      <c r="I45" s="39"/>
      <c r="J45" s="39"/>
      <c r="K45" s="39"/>
      <c r="L45" s="118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7" t="str">
        <f>E7</f>
        <v>Kolumbárium Nymburk</v>
      </c>
      <c r="F48" s="33"/>
      <c r="G48" s="33"/>
      <c r="H48" s="33"/>
      <c r="I48" s="39"/>
      <c r="J48" s="39"/>
      <c r="K48" s="39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130</v>
      </c>
      <c r="D49" s="39"/>
      <c r="E49" s="39"/>
      <c r="F49" s="39"/>
      <c r="G49" s="39"/>
      <c r="H49" s="39"/>
      <c r="I49" s="39"/>
      <c r="J49" s="39"/>
      <c r="K49" s="39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2025/033/j - VRN</v>
      </c>
      <c r="F50" s="39"/>
      <c r="G50" s="39"/>
      <c r="H50" s="39"/>
      <c r="I50" s="39"/>
      <c r="J50" s="39"/>
      <c r="K50" s="39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8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23. 10. 2025</v>
      </c>
      <c r="K52" s="39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39"/>
      <c r="E54" s="39"/>
      <c r="F54" s="28" t="str">
        <f>E15</f>
        <v>Město Nymburk</v>
      </c>
      <c r="G54" s="39"/>
      <c r="H54" s="39"/>
      <c r="I54" s="33" t="s">
        <v>31</v>
      </c>
      <c r="J54" s="37" t="str">
        <f>E21</f>
        <v>Atribut Solutions, s.r.o.</v>
      </c>
      <c r="K54" s="39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>Bc. Kateřina Vaculíková</v>
      </c>
      <c r="K55" s="39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2" t="s">
        <v>143</v>
      </c>
      <c r="D57" s="126"/>
      <c r="E57" s="126"/>
      <c r="F57" s="126"/>
      <c r="G57" s="126"/>
      <c r="H57" s="126"/>
      <c r="I57" s="126"/>
      <c r="J57" s="133" t="s">
        <v>144</v>
      </c>
      <c r="K57" s="126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4" t="s">
        <v>70</v>
      </c>
      <c r="D59" s="39"/>
      <c r="E59" s="39"/>
      <c r="F59" s="39"/>
      <c r="G59" s="39"/>
      <c r="H59" s="39"/>
      <c r="I59" s="39"/>
      <c r="J59" s="91">
        <f>J83</f>
        <v>0</v>
      </c>
      <c r="K59" s="39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145</v>
      </c>
    </row>
    <row r="60" s="9" customFormat="1" ht="24.96" customHeight="1">
      <c r="A60" s="9"/>
      <c r="B60" s="135"/>
      <c r="C60" s="9"/>
      <c r="D60" s="136" t="s">
        <v>581</v>
      </c>
      <c r="E60" s="137"/>
      <c r="F60" s="137"/>
      <c r="G60" s="137"/>
      <c r="H60" s="137"/>
      <c r="I60" s="137"/>
      <c r="J60" s="138">
        <f>J84</f>
        <v>0</v>
      </c>
      <c r="K60" s="9"/>
      <c r="L60" s="13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9"/>
      <c r="C61" s="10"/>
      <c r="D61" s="140" t="s">
        <v>582</v>
      </c>
      <c r="E61" s="141"/>
      <c r="F61" s="141"/>
      <c r="G61" s="141"/>
      <c r="H61" s="141"/>
      <c r="I61" s="141"/>
      <c r="J61" s="142">
        <f>J85</f>
        <v>0</v>
      </c>
      <c r="K61" s="10"/>
      <c r="L61" s="13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9"/>
      <c r="C62" s="10"/>
      <c r="D62" s="140" t="s">
        <v>583</v>
      </c>
      <c r="E62" s="141"/>
      <c r="F62" s="141"/>
      <c r="G62" s="141"/>
      <c r="H62" s="141"/>
      <c r="I62" s="141"/>
      <c r="J62" s="142">
        <f>J98</f>
        <v>0</v>
      </c>
      <c r="K62" s="10"/>
      <c r="L62" s="13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9"/>
      <c r="C63" s="10"/>
      <c r="D63" s="140" t="s">
        <v>584</v>
      </c>
      <c r="E63" s="141"/>
      <c r="F63" s="141"/>
      <c r="G63" s="141"/>
      <c r="H63" s="141"/>
      <c r="I63" s="141"/>
      <c r="J63" s="142">
        <f>J109</f>
        <v>0</v>
      </c>
      <c r="K63" s="10"/>
      <c r="L63" s="13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39"/>
      <c r="D64" s="39"/>
      <c r="E64" s="39"/>
      <c r="F64" s="39"/>
      <c r="G64" s="39"/>
      <c r="H64" s="39"/>
      <c r="I64" s="39"/>
      <c r="J64" s="39"/>
      <c r="K64" s="39"/>
      <c r="L64" s="118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118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118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159</v>
      </c>
      <c r="D70" s="39"/>
      <c r="E70" s="39"/>
      <c r="F70" s="39"/>
      <c r="G70" s="39"/>
      <c r="H70" s="39"/>
      <c r="I70" s="39"/>
      <c r="J70" s="39"/>
      <c r="K70" s="39"/>
      <c r="L70" s="118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39"/>
      <c r="D71" s="39"/>
      <c r="E71" s="39"/>
      <c r="F71" s="39"/>
      <c r="G71" s="39"/>
      <c r="H71" s="39"/>
      <c r="I71" s="39"/>
      <c r="J71" s="39"/>
      <c r="K71" s="39"/>
      <c r="L71" s="118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17</v>
      </c>
      <c r="D72" s="39"/>
      <c r="E72" s="39"/>
      <c r="F72" s="39"/>
      <c r="G72" s="39"/>
      <c r="H72" s="39"/>
      <c r="I72" s="39"/>
      <c r="J72" s="39"/>
      <c r="K72" s="39"/>
      <c r="L72" s="118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39"/>
      <c r="D73" s="39"/>
      <c r="E73" s="117" t="str">
        <f>E7</f>
        <v>Kolumbárium Nymburk</v>
      </c>
      <c r="F73" s="33"/>
      <c r="G73" s="33"/>
      <c r="H73" s="33"/>
      <c r="I73" s="39"/>
      <c r="J73" s="39"/>
      <c r="K73" s="39"/>
      <c r="L73" s="118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130</v>
      </c>
      <c r="D74" s="39"/>
      <c r="E74" s="39"/>
      <c r="F74" s="39"/>
      <c r="G74" s="39"/>
      <c r="H74" s="39"/>
      <c r="I74" s="39"/>
      <c r="J74" s="39"/>
      <c r="K74" s="39"/>
      <c r="L74" s="118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39"/>
      <c r="D75" s="39"/>
      <c r="E75" s="63" t="str">
        <f>E9</f>
        <v>2025/033/j - VRN</v>
      </c>
      <c r="F75" s="39"/>
      <c r="G75" s="39"/>
      <c r="H75" s="39"/>
      <c r="I75" s="39"/>
      <c r="J75" s="39"/>
      <c r="K75" s="39"/>
      <c r="L75" s="118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39"/>
      <c r="D76" s="39"/>
      <c r="E76" s="39"/>
      <c r="F76" s="39"/>
      <c r="G76" s="39"/>
      <c r="H76" s="39"/>
      <c r="I76" s="39"/>
      <c r="J76" s="39"/>
      <c r="K76" s="39"/>
      <c r="L76" s="118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39"/>
      <c r="E77" s="39"/>
      <c r="F77" s="28" t="str">
        <f>F12</f>
        <v xml:space="preserve"> </v>
      </c>
      <c r="G77" s="39"/>
      <c r="H77" s="39"/>
      <c r="I77" s="33" t="s">
        <v>23</v>
      </c>
      <c r="J77" s="65" t="str">
        <f>IF(J12="","",J12)</f>
        <v>23. 10. 2025</v>
      </c>
      <c r="K77" s="39"/>
      <c r="L77" s="118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8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5.65" customHeight="1">
      <c r="A79" s="39"/>
      <c r="B79" s="40"/>
      <c r="C79" s="33" t="s">
        <v>25</v>
      </c>
      <c r="D79" s="39"/>
      <c r="E79" s="39"/>
      <c r="F79" s="28" t="str">
        <f>E15</f>
        <v>Město Nymburk</v>
      </c>
      <c r="G79" s="39"/>
      <c r="H79" s="39"/>
      <c r="I79" s="33" t="s">
        <v>31</v>
      </c>
      <c r="J79" s="37" t="str">
        <f>E21</f>
        <v>Atribut Solutions, s.r.o.</v>
      </c>
      <c r="K79" s="39"/>
      <c r="L79" s="118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5.65" customHeight="1">
      <c r="A80" s="39"/>
      <c r="B80" s="40"/>
      <c r="C80" s="33" t="s">
        <v>29</v>
      </c>
      <c r="D80" s="39"/>
      <c r="E80" s="39"/>
      <c r="F80" s="28" t="str">
        <f>IF(E18="","",E18)</f>
        <v>Vyplň údaj</v>
      </c>
      <c r="G80" s="39"/>
      <c r="H80" s="39"/>
      <c r="I80" s="33" t="s">
        <v>34</v>
      </c>
      <c r="J80" s="37" t="str">
        <f>E24</f>
        <v>Bc. Kateřina Vaculíková</v>
      </c>
      <c r="K80" s="39"/>
      <c r="L80" s="118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39"/>
      <c r="D81" s="39"/>
      <c r="E81" s="39"/>
      <c r="F81" s="39"/>
      <c r="G81" s="39"/>
      <c r="H81" s="39"/>
      <c r="I81" s="39"/>
      <c r="J81" s="39"/>
      <c r="K81" s="39"/>
      <c r="L81" s="118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43"/>
      <c r="B82" s="144"/>
      <c r="C82" s="145" t="s">
        <v>160</v>
      </c>
      <c r="D82" s="146" t="s">
        <v>57</v>
      </c>
      <c r="E82" s="146" t="s">
        <v>53</v>
      </c>
      <c r="F82" s="146" t="s">
        <v>54</v>
      </c>
      <c r="G82" s="146" t="s">
        <v>161</v>
      </c>
      <c r="H82" s="146" t="s">
        <v>162</v>
      </c>
      <c r="I82" s="146" t="s">
        <v>163</v>
      </c>
      <c r="J82" s="146" t="s">
        <v>144</v>
      </c>
      <c r="K82" s="147" t="s">
        <v>164</v>
      </c>
      <c r="L82" s="148"/>
      <c r="M82" s="81" t="s">
        <v>3</v>
      </c>
      <c r="N82" s="82" t="s">
        <v>42</v>
      </c>
      <c r="O82" s="82" t="s">
        <v>165</v>
      </c>
      <c r="P82" s="82" t="s">
        <v>166</v>
      </c>
      <c r="Q82" s="82" t="s">
        <v>167</v>
      </c>
      <c r="R82" s="82" t="s">
        <v>168</v>
      </c>
      <c r="S82" s="82" t="s">
        <v>169</v>
      </c>
      <c r="T82" s="83" t="s">
        <v>170</v>
      </c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</row>
    <row r="83" s="2" customFormat="1" ht="22.8" customHeight="1">
      <c r="A83" s="39"/>
      <c r="B83" s="40"/>
      <c r="C83" s="88" t="s">
        <v>171</v>
      </c>
      <c r="D83" s="39"/>
      <c r="E83" s="39"/>
      <c r="F83" s="39"/>
      <c r="G83" s="39"/>
      <c r="H83" s="39"/>
      <c r="I83" s="39"/>
      <c r="J83" s="149">
        <f>BK83</f>
        <v>0</v>
      </c>
      <c r="K83" s="39"/>
      <c r="L83" s="40"/>
      <c r="M83" s="84"/>
      <c r="N83" s="69"/>
      <c r="O83" s="85"/>
      <c r="P83" s="150">
        <f>P84</f>
        <v>0</v>
      </c>
      <c r="Q83" s="85"/>
      <c r="R83" s="150">
        <f>R84</f>
        <v>0</v>
      </c>
      <c r="S83" s="85"/>
      <c r="T83" s="151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20" t="s">
        <v>71</v>
      </c>
      <c r="AU83" s="20" t="s">
        <v>145</v>
      </c>
      <c r="BK83" s="152">
        <f>BK84</f>
        <v>0</v>
      </c>
    </row>
    <row r="84" s="12" customFormat="1" ht="25.92" customHeight="1">
      <c r="A84" s="12"/>
      <c r="B84" s="153"/>
      <c r="C84" s="12"/>
      <c r="D84" s="154" t="s">
        <v>71</v>
      </c>
      <c r="E84" s="155" t="s">
        <v>108</v>
      </c>
      <c r="F84" s="155" t="s">
        <v>585</v>
      </c>
      <c r="G84" s="12"/>
      <c r="H84" s="12"/>
      <c r="I84" s="156"/>
      <c r="J84" s="157">
        <f>BK84</f>
        <v>0</v>
      </c>
      <c r="K84" s="12"/>
      <c r="L84" s="153"/>
      <c r="M84" s="158"/>
      <c r="N84" s="159"/>
      <c r="O84" s="159"/>
      <c r="P84" s="160">
        <f>P85+P98+P109</f>
        <v>0</v>
      </c>
      <c r="Q84" s="159"/>
      <c r="R84" s="160">
        <f>R85+R98+R109</f>
        <v>0</v>
      </c>
      <c r="S84" s="159"/>
      <c r="T84" s="161">
        <f>T85+T98+T109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54" t="s">
        <v>213</v>
      </c>
      <c r="AT84" s="162" t="s">
        <v>71</v>
      </c>
      <c r="AU84" s="162" t="s">
        <v>72</v>
      </c>
      <c r="AY84" s="154" t="s">
        <v>174</v>
      </c>
      <c r="BK84" s="163">
        <f>BK85+BK98+BK109</f>
        <v>0</v>
      </c>
    </row>
    <row r="85" s="12" customFormat="1" ht="22.8" customHeight="1">
      <c r="A85" s="12"/>
      <c r="B85" s="153"/>
      <c r="C85" s="12"/>
      <c r="D85" s="154" t="s">
        <v>71</v>
      </c>
      <c r="E85" s="164" t="s">
        <v>586</v>
      </c>
      <c r="F85" s="164" t="s">
        <v>585</v>
      </c>
      <c r="G85" s="12"/>
      <c r="H85" s="12"/>
      <c r="I85" s="156"/>
      <c r="J85" s="165">
        <f>BK85</f>
        <v>0</v>
      </c>
      <c r="K85" s="12"/>
      <c r="L85" s="153"/>
      <c r="M85" s="158"/>
      <c r="N85" s="159"/>
      <c r="O85" s="159"/>
      <c r="P85" s="160">
        <f>SUM(P86:P97)</f>
        <v>0</v>
      </c>
      <c r="Q85" s="159"/>
      <c r="R85" s="160">
        <f>SUM(R86:R97)</f>
        <v>0</v>
      </c>
      <c r="S85" s="159"/>
      <c r="T85" s="161">
        <f>SUM(T86:T97)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54" t="s">
        <v>213</v>
      </c>
      <c r="AT85" s="162" t="s">
        <v>71</v>
      </c>
      <c r="AU85" s="162" t="s">
        <v>80</v>
      </c>
      <c r="AY85" s="154" t="s">
        <v>174</v>
      </c>
      <c r="BK85" s="163">
        <f>SUM(BK86:BK97)</f>
        <v>0</v>
      </c>
    </row>
    <row r="86" s="2" customFormat="1" ht="16.5" customHeight="1">
      <c r="A86" s="39"/>
      <c r="B86" s="166"/>
      <c r="C86" s="167" t="s">
        <v>80</v>
      </c>
      <c r="D86" s="167" t="s">
        <v>176</v>
      </c>
      <c r="E86" s="168" t="s">
        <v>587</v>
      </c>
      <c r="F86" s="169" t="s">
        <v>588</v>
      </c>
      <c r="G86" s="170" t="s">
        <v>286</v>
      </c>
      <c r="H86" s="171">
        <v>1</v>
      </c>
      <c r="I86" s="172"/>
      <c r="J86" s="173">
        <f>ROUND(I86*H86,2)</f>
        <v>0</v>
      </c>
      <c r="K86" s="169" t="s">
        <v>180</v>
      </c>
      <c r="L86" s="40"/>
      <c r="M86" s="174" t="s">
        <v>3</v>
      </c>
      <c r="N86" s="175" t="s">
        <v>43</v>
      </c>
      <c r="O86" s="73"/>
      <c r="P86" s="176">
        <f>O86*H86</f>
        <v>0</v>
      </c>
      <c r="Q86" s="176">
        <v>0</v>
      </c>
      <c r="R86" s="176">
        <f>Q86*H86</f>
        <v>0</v>
      </c>
      <c r="S86" s="176">
        <v>0</v>
      </c>
      <c r="T86" s="177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178" t="s">
        <v>589</v>
      </c>
      <c r="AT86" s="178" t="s">
        <v>176</v>
      </c>
      <c r="AU86" s="178" t="s">
        <v>82</v>
      </c>
      <c r="AY86" s="20" t="s">
        <v>174</v>
      </c>
      <c r="BE86" s="179">
        <f>IF(N86="základní",J86,0)</f>
        <v>0</v>
      </c>
      <c r="BF86" s="179">
        <f>IF(N86="snížená",J86,0)</f>
        <v>0</v>
      </c>
      <c r="BG86" s="179">
        <f>IF(N86="zákl. přenesená",J86,0)</f>
        <v>0</v>
      </c>
      <c r="BH86" s="179">
        <f>IF(N86="sníž. přenesená",J86,0)</f>
        <v>0</v>
      </c>
      <c r="BI86" s="179">
        <f>IF(N86="nulová",J86,0)</f>
        <v>0</v>
      </c>
      <c r="BJ86" s="20" t="s">
        <v>80</v>
      </c>
      <c r="BK86" s="179">
        <f>ROUND(I86*H86,2)</f>
        <v>0</v>
      </c>
      <c r="BL86" s="20" t="s">
        <v>589</v>
      </c>
      <c r="BM86" s="178" t="s">
        <v>590</v>
      </c>
    </row>
    <row r="87" s="2" customFormat="1">
      <c r="A87" s="39"/>
      <c r="B87" s="40"/>
      <c r="C87" s="39"/>
      <c r="D87" s="180" t="s">
        <v>183</v>
      </c>
      <c r="E87" s="39"/>
      <c r="F87" s="181" t="s">
        <v>591</v>
      </c>
      <c r="G87" s="39"/>
      <c r="H87" s="39"/>
      <c r="I87" s="182"/>
      <c r="J87" s="39"/>
      <c r="K87" s="39"/>
      <c r="L87" s="40"/>
      <c r="M87" s="183"/>
      <c r="N87" s="184"/>
      <c r="O87" s="73"/>
      <c r="P87" s="73"/>
      <c r="Q87" s="73"/>
      <c r="R87" s="73"/>
      <c r="S87" s="73"/>
      <c r="T87" s="74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20" t="s">
        <v>183</v>
      </c>
      <c r="AU87" s="20" t="s">
        <v>82</v>
      </c>
    </row>
    <row r="88" s="2" customFormat="1" ht="16.5" customHeight="1">
      <c r="A88" s="39"/>
      <c r="B88" s="166"/>
      <c r="C88" s="167" t="s">
        <v>82</v>
      </c>
      <c r="D88" s="167" t="s">
        <v>176</v>
      </c>
      <c r="E88" s="168" t="s">
        <v>592</v>
      </c>
      <c r="F88" s="169" t="s">
        <v>593</v>
      </c>
      <c r="G88" s="170" t="s">
        <v>286</v>
      </c>
      <c r="H88" s="171">
        <v>1</v>
      </c>
      <c r="I88" s="172"/>
      <c r="J88" s="173">
        <f>ROUND(I88*H88,2)</f>
        <v>0</v>
      </c>
      <c r="K88" s="169" t="s">
        <v>180</v>
      </c>
      <c r="L88" s="40"/>
      <c r="M88" s="174" t="s">
        <v>3</v>
      </c>
      <c r="N88" s="175" t="s">
        <v>43</v>
      </c>
      <c r="O88" s="73"/>
      <c r="P88" s="176">
        <f>O88*H88</f>
        <v>0</v>
      </c>
      <c r="Q88" s="176">
        <v>0</v>
      </c>
      <c r="R88" s="176">
        <f>Q88*H88</f>
        <v>0</v>
      </c>
      <c r="S88" s="176">
        <v>0</v>
      </c>
      <c r="T88" s="177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8" t="s">
        <v>589</v>
      </c>
      <c r="AT88" s="178" t="s">
        <v>176</v>
      </c>
      <c r="AU88" s="178" t="s">
        <v>82</v>
      </c>
      <c r="AY88" s="20" t="s">
        <v>174</v>
      </c>
      <c r="BE88" s="179">
        <f>IF(N88="základní",J88,0)</f>
        <v>0</v>
      </c>
      <c r="BF88" s="179">
        <f>IF(N88="snížená",J88,0)</f>
        <v>0</v>
      </c>
      <c r="BG88" s="179">
        <f>IF(N88="zákl. přenesená",J88,0)</f>
        <v>0</v>
      </c>
      <c r="BH88" s="179">
        <f>IF(N88="sníž. přenesená",J88,0)</f>
        <v>0</v>
      </c>
      <c r="BI88" s="179">
        <f>IF(N88="nulová",J88,0)</f>
        <v>0</v>
      </c>
      <c r="BJ88" s="20" t="s">
        <v>80</v>
      </c>
      <c r="BK88" s="179">
        <f>ROUND(I88*H88,2)</f>
        <v>0</v>
      </c>
      <c r="BL88" s="20" t="s">
        <v>589</v>
      </c>
      <c r="BM88" s="178" t="s">
        <v>594</v>
      </c>
    </row>
    <row r="89" s="2" customFormat="1">
      <c r="A89" s="39"/>
      <c r="B89" s="40"/>
      <c r="C89" s="39"/>
      <c r="D89" s="180" t="s">
        <v>183</v>
      </c>
      <c r="E89" s="39"/>
      <c r="F89" s="181" t="s">
        <v>595</v>
      </c>
      <c r="G89" s="39"/>
      <c r="H89" s="39"/>
      <c r="I89" s="182"/>
      <c r="J89" s="39"/>
      <c r="K89" s="39"/>
      <c r="L89" s="40"/>
      <c r="M89" s="183"/>
      <c r="N89" s="184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183</v>
      </c>
      <c r="AU89" s="20" t="s">
        <v>82</v>
      </c>
    </row>
    <row r="90" s="2" customFormat="1" ht="16.5" customHeight="1">
      <c r="A90" s="39"/>
      <c r="B90" s="166"/>
      <c r="C90" s="167" t="s">
        <v>113</v>
      </c>
      <c r="D90" s="167" t="s">
        <v>176</v>
      </c>
      <c r="E90" s="168" t="s">
        <v>596</v>
      </c>
      <c r="F90" s="169" t="s">
        <v>597</v>
      </c>
      <c r="G90" s="170" t="s">
        <v>286</v>
      </c>
      <c r="H90" s="171">
        <v>1</v>
      </c>
      <c r="I90" s="172"/>
      <c r="J90" s="173">
        <f>ROUND(I90*H90,2)</f>
        <v>0</v>
      </c>
      <c r="K90" s="169" t="s">
        <v>180</v>
      </c>
      <c r="L90" s="40"/>
      <c r="M90" s="174" t="s">
        <v>3</v>
      </c>
      <c r="N90" s="175" t="s">
        <v>43</v>
      </c>
      <c r="O90" s="73"/>
      <c r="P90" s="176">
        <f>O90*H90</f>
        <v>0</v>
      </c>
      <c r="Q90" s="176">
        <v>0</v>
      </c>
      <c r="R90" s="176">
        <f>Q90*H90</f>
        <v>0</v>
      </c>
      <c r="S90" s="176">
        <v>0</v>
      </c>
      <c r="T90" s="177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178" t="s">
        <v>589</v>
      </c>
      <c r="AT90" s="178" t="s">
        <v>176</v>
      </c>
      <c r="AU90" s="178" t="s">
        <v>82</v>
      </c>
      <c r="AY90" s="20" t="s">
        <v>174</v>
      </c>
      <c r="BE90" s="179">
        <f>IF(N90="základní",J90,0)</f>
        <v>0</v>
      </c>
      <c r="BF90" s="179">
        <f>IF(N90="snížená",J90,0)</f>
        <v>0</v>
      </c>
      <c r="BG90" s="179">
        <f>IF(N90="zákl. přenesená",J90,0)</f>
        <v>0</v>
      </c>
      <c r="BH90" s="179">
        <f>IF(N90="sníž. přenesená",J90,0)</f>
        <v>0</v>
      </c>
      <c r="BI90" s="179">
        <f>IF(N90="nulová",J90,0)</f>
        <v>0</v>
      </c>
      <c r="BJ90" s="20" t="s">
        <v>80</v>
      </c>
      <c r="BK90" s="179">
        <f>ROUND(I90*H90,2)</f>
        <v>0</v>
      </c>
      <c r="BL90" s="20" t="s">
        <v>589</v>
      </c>
      <c r="BM90" s="178" t="s">
        <v>598</v>
      </c>
    </row>
    <row r="91" s="2" customFormat="1">
      <c r="A91" s="39"/>
      <c r="B91" s="40"/>
      <c r="C91" s="39"/>
      <c r="D91" s="180" t="s">
        <v>183</v>
      </c>
      <c r="E91" s="39"/>
      <c r="F91" s="181" t="s">
        <v>599</v>
      </c>
      <c r="G91" s="39"/>
      <c r="H91" s="39"/>
      <c r="I91" s="182"/>
      <c r="J91" s="39"/>
      <c r="K91" s="39"/>
      <c r="L91" s="40"/>
      <c r="M91" s="183"/>
      <c r="N91" s="184"/>
      <c r="O91" s="73"/>
      <c r="P91" s="73"/>
      <c r="Q91" s="73"/>
      <c r="R91" s="73"/>
      <c r="S91" s="73"/>
      <c r="T91" s="74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20" t="s">
        <v>183</v>
      </c>
      <c r="AU91" s="20" t="s">
        <v>82</v>
      </c>
    </row>
    <row r="92" s="2" customFormat="1" ht="16.5" customHeight="1">
      <c r="A92" s="39"/>
      <c r="B92" s="166"/>
      <c r="C92" s="167" t="s">
        <v>181</v>
      </c>
      <c r="D92" s="167" t="s">
        <v>176</v>
      </c>
      <c r="E92" s="168" t="s">
        <v>600</v>
      </c>
      <c r="F92" s="169" t="s">
        <v>601</v>
      </c>
      <c r="G92" s="170" t="s">
        <v>286</v>
      </c>
      <c r="H92" s="171">
        <v>1</v>
      </c>
      <c r="I92" s="172"/>
      <c r="J92" s="173">
        <f>ROUND(I92*H92,2)</f>
        <v>0</v>
      </c>
      <c r="K92" s="169" t="s">
        <v>180</v>
      </c>
      <c r="L92" s="40"/>
      <c r="M92" s="174" t="s">
        <v>3</v>
      </c>
      <c r="N92" s="175" t="s">
        <v>43</v>
      </c>
      <c r="O92" s="73"/>
      <c r="P92" s="176">
        <f>O92*H92</f>
        <v>0</v>
      </c>
      <c r="Q92" s="176">
        <v>0</v>
      </c>
      <c r="R92" s="176">
        <f>Q92*H92</f>
        <v>0</v>
      </c>
      <c r="S92" s="176">
        <v>0</v>
      </c>
      <c r="T92" s="177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178" t="s">
        <v>589</v>
      </c>
      <c r="AT92" s="178" t="s">
        <v>176</v>
      </c>
      <c r="AU92" s="178" t="s">
        <v>82</v>
      </c>
      <c r="AY92" s="20" t="s">
        <v>174</v>
      </c>
      <c r="BE92" s="179">
        <f>IF(N92="základní",J92,0)</f>
        <v>0</v>
      </c>
      <c r="BF92" s="179">
        <f>IF(N92="snížená",J92,0)</f>
        <v>0</v>
      </c>
      <c r="BG92" s="179">
        <f>IF(N92="zákl. přenesená",J92,0)</f>
        <v>0</v>
      </c>
      <c r="BH92" s="179">
        <f>IF(N92="sníž. přenesená",J92,0)</f>
        <v>0</v>
      </c>
      <c r="BI92" s="179">
        <f>IF(N92="nulová",J92,0)</f>
        <v>0</v>
      </c>
      <c r="BJ92" s="20" t="s">
        <v>80</v>
      </c>
      <c r="BK92" s="179">
        <f>ROUND(I92*H92,2)</f>
        <v>0</v>
      </c>
      <c r="BL92" s="20" t="s">
        <v>589</v>
      </c>
      <c r="BM92" s="178" t="s">
        <v>602</v>
      </c>
    </row>
    <row r="93" s="2" customFormat="1">
      <c r="A93" s="39"/>
      <c r="B93" s="40"/>
      <c r="C93" s="39"/>
      <c r="D93" s="180" t="s">
        <v>183</v>
      </c>
      <c r="E93" s="39"/>
      <c r="F93" s="181" t="s">
        <v>603</v>
      </c>
      <c r="G93" s="39"/>
      <c r="H93" s="39"/>
      <c r="I93" s="182"/>
      <c r="J93" s="39"/>
      <c r="K93" s="39"/>
      <c r="L93" s="40"/>
      <c r="M93" s="183"/>
      <c r="N93" s="184"/>
      <c r="O93" s="73"/>
      <c r="P93" s="73"/>
      <c r="Q93" s="73"/>
      <c r="R93" s="73"/>
      <c r="S93" s="73"/>
      <c r="T93" s="74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20" t="s">
        <v>183</v>
      </c>
      <c r="AU93" s="20" t="s">
        <v>82</v>
      </c>
    </row>
    <row r="94" s="2" customFormat="1" ht="16.5" customHeight="1">
      <c r="A94" s="39"/>
      <c r="B94" s="166"/>
      <c r="C94" s="167" t="s">
        <v>213</v>
      </c>
      <c r="D94" s="167" t="s">
        <v>176</v>
      </c>
      <c r="E94" s="168" t="s">
        <v>604</v>
      </c>
      <c r="F94" s="169" t="s">
        <v>605</v>
      </c>
      <c r="G94" s="170" t="s">
        <v>286</v>
      </c>
      <c r="H94" s="171">
        <v>1</v>
      </c>
      <c r="I94" s="172"/>
      <c r="J94" s="173">
        <f>ROUND(I94*H94,2)</f>
        <v>0</v>
      </c>
      <c r="K94" s="169" t="s">
        <v>180</v>
      </c>
      <c r="L94" s="40"/>
      <c r="M94" s="174" t="s">
        <v>3</v>
      </c>
      <c r="N94" s="175" t="s">
        <v>43</v>
      </c>
      <c r="O94" s="73"/>
      <c r="P94" s="176">
        <f>O94*H94</f>
        <v>0</v>
      </c>
      <c r="Q94" s="176">
        <v>0</v>
      </c>
      <c r="R94" s="176">
        <f>Q94*H94</f>
        <v>0</v>
      </c>
      <c r="S94" s="176">
        <v>0</v>
      </c>
      <c r="T94" s="177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178" t="s">
        <v>589</v>
      </c>
      <c r="AT94" s="178" t="s">
        <v>176</v>
      </c>
      <c r="AU94" s="178" t="s">
        <v>82</v>
      </c>
      <c r="AY94" s="20" t="s">
        <v>174</v>
      </c>
      <c r="BE94" s="179">
        <f>IF(N94="základní",J94,0)</f>
        <v>0</v>
      </c>
      <c r="BF94" s="179">
        <f>IF(N94="snížená",J94,0)</f>
        <v>0</v>
      </c>
      <c r="BG94" s="179">
        <f>IF(N94="zákl. přenesená",J94,0)</f>
        <v>0</v>
      </c>
      <c r="BH94" s="179">
        <f>IF(N94="sníž. přenesená",J94,0)</f>
        <v>0</v>
      </c>
      <c r="BI94" s="179">
        <f>IF(N94="nulová",J94,0)</f>
        <v>0</v>
      </c>
      <c r="BJ94" s="20" t="s">
        <v>80</v>
      </c>
      <c r="BK94" s="179">
        <f>ROUND(I94*H94,2)</f>
        <v>0</v>
      </c>
      <c r="BL94" s="20" t="s">
        <v>589</v>
      </c>
      <c r="BM94" s="178" t="s">
        <v>606</v>
      </c>
    </row>
    <row r="95" s="2" customFormat="1">
      <c r="A95" s="39"/>
      <c r="B95" s="40"/>
      <c r="C95" s="39"/>
      <c r="D95" s="180" t="s">
        <v>183</v>
      </c>
      <c r="E95" s="39"/>
      <c r="F95" s="181" t="s">
        <v>607</v>
      </c>
      <c r="G95" s="39"/>
      <c r="H95" s="39"/>
      <c r="I95" s="182"/>
      <c r="J95" s="39"/>
      <c r="K95" s="39"/>
      <c r="L95" s="40"/>
      <c r="M95" s="183"/>
      <c r="N95" s="184"/>
      <c r="O95" s="73"/>
      <c r="P95" s="73"/>
      <c r="Q95" s="73"/>
      <c r="R95" s="73"/>
      <c r="S95" s="73"/>
      <c r="T95" s="74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20" t="s">
        <v>183</v>
      </c>
      <c r="AU95" s="20" t="s">
        <v>82</v>
      </c>
    </row>
    <row r="96" s="2" customFormat="1" ht="16.5" customHeight="1">
      <c r="A96" s="39"/>
      <c r="B96" s="166"/>
      <c r="C96" s="167" t="s">
        <v>219</v>
      </c>
      <c r="D96" s="167" t="s">
        <v>176</v>
      </c>
      <c r="E96" s="168" t="s">
        <v>608</v>
      </c>
      <c r="F96" s="169" t="s">
        <v>609</v>
      </c>
      <c r="G96" s="170" t="s">
        <v>286</v>
      </c>
      <c r="H96" s="171">
        <v>1</v>
      </c>
      <c r="I96" s="172"/>
      <c r="J96" s="173">
        <f>ROUND(I96*H96,2)</f>
        <v>0</v>
      </c>
      <c r="K96" s="169" t="s">
        <v>180</v>
      </c>
      <c r="L96" s="40"/>
      <c r="M96" s="174" t="s">
        <v>3</v>
      </c>
      <c r="N96" s="175" t="s">
        <v>43</v>
      </c>
      <c r="O96" s="73"/>
      <c r="P96" s="176">
        <f>O96*H96</f>
        <v>0</v>
      </c>
      <c r="Q96" s="176">
        <v>0</v>
      </c>
      <c r="R96" s="176">
        <f>Q96*H96</f>
        <v>0</v>
      </c>
      <c r="S96" s="176">
        <v>0</v>
      </c>
      <c r="T96" s="177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178" t="s">
        <v>589</v>
      </c>
      <c r="AT96" s="178" t="s">
        <v>176</v>
      </c>
      <c r="AU96" s="178" t="s">
        <v>82</v>
      </c>
      <c r="AY96" s="20" t="s">
        <v>174</v>
      </c>
      <c r="BE96" s="179">
        <f>IF(N96="základní",J96,0)</f>
        <v>0</v>
      </c>
      <c r="BF96" s="179">
        <f>IF(N96="snížená",J96,0)</f>
        <v>0</v>
      </c>
      <c r="BG96" s="179">
        <f>IF(N96="zákl. přenesená",J96,0)</f>
        <v>0</v>
      </c>
      <c r="BH96" s="179">
        <f>IF(N96="sníž. přenesená",J96,0)</f>
        <v>0</v>
      </c>
      <c r="BI96" s="179">
        <f>IF(N96="nulová",J96,0)</f>
        <v>0</v>
      </c>
      <c r="BJ96" s="20" t="s">
        <v>80</v>
      </c>
      <c r="BK96" s="179">
        <f>ROUND(I96*H96,2)</f>
        <v>0</v>
      </c>
      <c r="BL96" s="20" t="s">
        <v>589</v>
      </c>
      <c r="BM96" s="178" t="s">
        <v>610</v>
      </c>
    </row>
    <row r="97" s="2" customFormat="1">
      <c r="A97" s="39"/>
      <c r="B97" s="40"/>
      <c r="C97" s="39"/>
      <c r="D97" s="180" t="s">
        <v>183</v>
      </c>
      <c r="E97" s="39"/>
      <c r="F97" s="181" t="s">
        <v>611</v>
      </c>
      <c r="G97" s="39"/>
      <c r="H97" s="39"/>
      <c r="I97" s="182"/>
      <c r="J97" s="39"/>
      <c r="K97" s="39"/>
      <c r="L97" s="40"/>
      <c r="M97" s="183"/>
      <c r="N97" s="184"/>
      <c r="O97" s="73"/>
      <c r="P97" s="73"/>
      <c r="Q97" s="73"/>
      <c r="R97" s="73"/>
      <c r="S97" s="73"/>
      <c r="T97" s="74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20" t="s">
        <v>183</v>
      </c>
      <c r="AU97" s="20" t="s">
        <v>82</v>
      </c>
    </row>
    <row r="98" s="12" customFormat="1" ht="22.8" customHeight="1">
      <c r="A98" s="12"/>
      <c r="B98" s="153"/>
      <c r="C98" s="12"/>
      <c r="D98" s="154" t="s">
        <v>71</v>
      </c>
      <c r="E98" s="164" t="s">
        <v>612</v>
      </c>
      <c r="F98" s="164" t="s">
        <v>613</v>
      </c>
      <c r="G98" s="12"/>
      <c r="H98" s="12"/>
      <c r="I98" s="156"/>
      <c r="J98" s="165">
        <f>BK98</f>
        <v>0</v>
      </c>
      <c r="K98" s="12"/>
      <c r="L98" s="153"/>
      <c r="M98" s="158"/>
      <c r="N98" s="159"/>
      <c r="O98" s="159"/>
      <c r="P98" s="160">
        <f>SUM(P99:P108)</f>
        <v>0</v>
      </c>
      <c r="Q98" s="159"/>
      <c r="R98" s="160">
        <f>SUM(R99:R108)</f>
        <v>0</v>
      </c>
      <c r="S98" s="159"/>
      <c r="T98" s="161">
        <f>SUM(T99:T108)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54" t="s">
        <v>213</v>
      </c>
      <c r="AT98" s="162" t="s">
        <v>71</v>
      </c>
      <c r="AU98" s="162" t="s">
        <v>80</v>
      </c>
      <c r="AY98" s="154" t="s">
        <v>174</v>
      </c>
      <c r="BK98" s="163">
        <f>SUM(BK99:BK108)</f>
        <v>0</v>
      </c>
    </row>
    <row r="99" s="2" customFormat="1" ht="21.75" customHeight="1">
      <c r="A99" s="39"/>
      <c r="B99" s="166"/>
      <c r="C99" s="167" t="s">
        <v>227</v>
      </c>
      <c r="D99" s="167" t="s">
        <v>176</v>
      </c>
      <c r="E99" s="168" t="s">
        <v>614</v>
      </c>
      <c r="F99" s="169" t="s">
        <v>615</v>
      </c>
      <c r="G99" s="170" t="s">
        <v>286</v>
      </c>
      <c r="H99" s="171">
        <v>1</v>
      </c>
      <c r="I99" s="172"/>
      <c r="J99" s="173">
        <f>ROUND(I99*H99,2)</f>
        <v>0</v>
      </c>
      <c r="K99" s="169" t="s">
        <v>180</v>
      </c>
      <c r="L99" s="40"/>
      <c r="M99" s="174" t="s">
        <v>3</v>
      </c>
      <c r="N99" s="175" t="s">
        <v>43</v>
      </c>
      <c r="O99" s="73"/>
      <c r="P99" s="176">
        <f>O99*H99</f>
        <v>0</v>
      </c>
      <c r="Q99" s="176">
        <v>0</v>
      </c>
      <c r="R99" s="176">
        <f>Q99*H99</f>
        <v>0</v>
      </c>
      <c r="S99" s="176">
        <v>0</v>
      </c>
      <c r="T99" s="177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8" t="s">
        <v>589</v>
      </c>
      <c r="AT99" s="178" t="s">
        <v>176</v>
      </c>
      <c r="AU99" s="178" t="s">
        <v>82</v>
      </c>
      <c r="AY99" s="20" t="s">
        <v>174</v>
      </c>
      <c r="BE99" s="179">
        <f>IF(N99="základní",J99,0)</f>
        <v>0</v>
      </c>
      <c r="BF99" s="179">
        <f>IF(N99="snížená",J99,0)</f>
        <v>0</v>
      </c>
      <c r="BG99" s="179">
        <f>IF(N99="zákl. přenesená",J99,0)</f>
        <v>0</v>
      </c>
      <c r="BH99" s="179">
        <f>IF(N99="sníž. přenesená",J99,0)</f>
        <v>0</v>
      </c>
      <c r="BI99" s="179">
        <f>IF(N99="nulová",J99,0)</f>
        <v>0</v>
      </c>
      <c r="BJ99" s="20" t="s">
        <v>80</v>
      </c>
      <c r="BK99" s="179">
        <f>ROUND(I99*H99,2)</f>
        <v>0</v>
      </c>
      <c r="BL99" s="20" t="s">
        <v>589</v>
      </c>
      <c r="BM99" s="178" t="s">
        <v>616</v>
      </c>
    </row>
    <row r="100" s="2" customFormat="1">
      <c r="A100" s="39"/>
      <c r="B100" s="40"/>
      <c r="C100" s="39"/>
      <c r="D100" s="180" t="s">
        <v>183</v>
      </c>
      <c r="E100" s="39"/>
      <c r="F100" s="181" t="s">
        <v>617</v>
      </c>
      <c r="G100" s="39"/>
      <c r="H100" s="39"/>
      <c r="I100" s="182"/>
      <c r="J100" s="39"/>
      <c r="K100" s="39"/>
      <c r="L100" s="40"/>
      <c r="M100" s="183"/>
      <c r="N100" s="184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183</v>
      </c>
      <c r="AU100" s="20" t="s">
        <v>82</v>
      </c>
    </row>
    <row r="101" s="2" customFormat="1" ht="16.5" customHeight="1">
      <c r="A101" s="39"/>
      <c r="B101" s="166"/>
      <c r="C101" s="167" t="s">
        <v>232</v>
      </c>
      <c r="D101" s="167" t="s">
        <v>176</v>
      </c>
      <c r="E101" s="168" t="s">
        <v>618</v>
      </c>
      <c r="F101" s="169" t="s">
        <v>619</v>
      </c>
      <c r="G101" s="170" t="s">
        <v>286</v>
      </c>
      <c r="H101" s="171">
        <v>1</v>
      </c>
      <c r="I101" s="172"/>
      <c r="J101" s="173">
        <f>ROUND(I101*H101,2)</f>
        <v>0</v>
      </c>
      <c r="K101" s="169" t="s">
        <v>180</v>
      </c>
      <c r="L101" s="40"/>
      <c r="M101" s="174" t="s">
        <v>3</v>
      </c>
      <c r="N101" s="175" t="s">
        <v>43</v>
      </c>
      <c r="O101" s="73"/>
      <c r="P101" s="176">
        <f>O101*H101</f>
        <v>0</v>
      </c>
      <c r="Q101" s="176">
        <v>0</v>
      </c>
      <c r="R101" s="176">
        <f>Q101*H101</f>
        <v>0</v>
      </c>
      <c r="S101" s="176">
        <v>0</v>
      </c>
      <c r="T101" s="177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8" t="s">
        <v>589</v>
      </c>
      <c r="AT101" s="178" t="s">
        <v>176</v>
      </c>
      <c r="AU101" s="178" t="s">
        <v>82</v>
      </c>
      <c r="AY101" s="20" t="s">
        <v>174</v>
      </c>
      <c r="BE101" s="179">
        <f>IF(N101="základní",J101,0)</f>
        <v>0</v>
      </c>
      <c r="BF101" s="179">
        <f>IF(N101="snížená",J101,0)</f>
        <v>0</v>
      </c>
      <c r="BG101" s="179">
        <f>IF(N101="zákl. přenesená",J101,0)</f>
        <v>0</v>
      </c>
      <c r="BH101" s="179">
        <f>IF(N101="sníž. přenesená",J101,0)</f>
        <v>0</v>
      </c>
      <c r="BI101" s="179">
        <f>IF(N101="nulová",J101,0)</f>
        <v>0</v>
      </c>
      <c r="BJ101" s="20" t="s">
        <v>80</v>
      </c>
      <c r="BK101" s="179">
        <f>ROUND(I101*H101,2)</f>
        <v>0</v>
      </c>
      <c r="BL101" s="20" t="s">
        <v>589</v>
      </c>
      <c r="BM101" s="178" t="s">
        <v>620</v>
      </c>
    </row>
    <row r="102" s="2" customFormat="1">
      <c r="A102" s="39"/>
      <c r="B102" s="40"/>
      <c r="C102" s="39"/>
      <c r="D102" s="180" t="s">
        <v>183</v>
      </c>
      <c r="E102" s="39"/>
      <c r="F102" s="181" t="s">
        <v>621</v>
      </c>
      <c r="G102" s="39"/>
      <c r="H102" s="39"/>
      <c r="I102" s="182"/>
      <c r="J102" s="39"/>
      <c r="K102" s="39"/>
      <c r="L102" s="40"/>
      <c r="M102" s="183"/>
      <c r="N102" s="184"/>
      <c r="O102" s="73"/>
      <c r="P102" s="73"/>
      <c r="Q102" s="73"/>
      <c r="R102" s="73"/>
      <c r="S102" s="73"/>
      <c r="T102" s="74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183</v>
      </c>
      <c r="AU102" s="20" t="s">
        <v>82</v>
      </c>
    </row>
    <row r="103" s="2" customFormat="1" ht="21.75" customHeight="1">
      <c r="A103" s="39"/>
      <c r="B103" s="166"/>
      <c r="C103" s="167" t="s">
        <v>241</v>
      </c>
      <c r="D103" s="167" t="s">
        <v>176</v>
      </c>
      <c r="E103" s="168" t="s">
        <v>622</v>
      </c>
      <c r="F103" s="169" t="s">
        <v>623</v>
      </c>
      <c r="G103" s="170" t="s">
        <v>286</v>
      </c>
      <c r="H103" s="171">
        <v>1</v>
      </c>
      <c r="I103" s="172"/>
      <c r="J103" s="173">
        <f>ROUND(I103*H103,2)</f>
        <v>0</v>
      </c>
      <c r="K103" s="169" t="s">
        <v>180</v>
      </c>
      <c r="L103" s="40"/>
      <c r="M103" s="174" t="s">
        <v>3</v>
      </c>
      <c r="N103" s="175" t="s">
        <v>43</v>
      </c>
      <c r="O103" s="73"/>
      <c r="P103" s="176">
        <f>O103*H103</f>
        <v>0</v>
      </c>
      <c r="Q103" s="176">
        <v>0</v>
      </c>
      <c r="R103" s="176">
        <f>Q103*H103</f>
        <v>0</v>
      </c>
      <c r="S103" s="176">
        <v>0</v>
      </c>
      <c r="T103" s="17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8" t="s">
        <v>589</v>
      </c>
      <c r="AT103" s="178" t="s">
        <v>176</v>
      </c>
      <c r="AU103" s="178" t="s">
        <v>82</v>
      </c>
      <c r="AY103" s="20" t="s">
        <v>174</v>
      </c>
      <c r="BE103" s="179">
        <f>IF(N103="základní",J103,0)</f>
        <v>0</v>
      </c>
      <c r="BF103" s="179">
        <f>IF(N103="snížená",J103,0)</f>
        <v>0</v>
      </c>
      <c r="BG103" s="179">
        <f>IF(N103="zákl. přenesená",J103,0)</f>
        <v>0</v>
      </c>
      <c r="BH103" s="179">
        <f>IF(N103="sníž. přenesená",J103,0)</f>
        <v>0</v>
      </c>
      <c r="BI103" s="179">
        <f>IF(N103="nulová",J103,0)</f>
        <v>0</v>
      </c>
      <c r="BJ103" s="20" t="s">
        <v>80</v>
      </c>
      <c r="BK103" s="179">
        <f>ROUND(I103*H103,2)</f>
        <v>0</v>
      </c>
      <c r="BL103" s="20" t="s">
        <v>589</v>
      </c>
      <c r="BM103" s="178" t="s">
        <v>624</v>
      </c>
    </row>
    <row r="104" s="2" customFormat="1">
      <c r="A104" s="39"/>
      <c r="B104" s="40"/>
      <c r="C104" s="39"/>
      <c r="D104" s="180" t="s">
        <v>183</v>
      </c>
      <c r="E104" s="39"/>
      <c r="F104" s="181" t="s">
        <v>625</v>
      </c>
      <c r="G104" s="39"/>
      <c r="H104" s="39"/>
      <c r="I104" s="182"/>
      <c r="J104" s="39"/>
      <c r="K104" s="39"/>
      <c r="L104" s="40"/>
      <c r="M104" s="183"/>
      <c r="N104" s="184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183</v>
      </c>
      <c r="AU104" s="20" t="s">
        <v>82</v>
      </c>
    </row>
    <row r="105" s="2" customFormat="1" ht="16.5" customHeight="1">
      <c r="A105" s="39"/>
      <c r="B105" s="166"/>
      <c r="C105" s="167" t="s">
        <v>248</v>
      </c>
      <c r="D105" s="167" t="s">
        <v>176</v>
      </c>
      <c r="E105" s="168" t="s">
        <v>626</v>
      </c>
      <c r="F105" s="169" t="s">
        <v>627</v>
      </c>
      <c r="G105" s="170" t="s">
        <v>286</v>
      </c>
      <c r="H105" s="171">
        <v>1</v>
      </c>
      <c r="I105" s="172"/>
      <c r="J105" s="173">
        <f>ROUND(I105*H105,2)</f>
        <v>0</v>
      </c>
      <c r="K105" s="169" t="s">
        <v>180</v>
      </c>
      <c r="L105" s="40"/>
      <c r="M105" s="174" t="s">
        <v>3</v>
      </c>
      <c r="N105" s="175" t="s">
        <v>43</v>
      </c>
      <c r="O105" s="73"/>
      <c r="P105" s="176">
        <f>O105*H105</f>
        <v>0</v>
      </c>
      <c r="Q105" s="176">
        <v>0</v>
      </c>
      <c r="R105" s="176">
        <f>Q105*H105</f>
        <v>0</v>
      </c>
      <c r="S105" s="176">
        <v>0</v>
      </c>
      <c r="T105" s="177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78" t="s">
        <v>589</v>
      </c>
      <c r="AT105" s="178" t="s">
        <v>176</v>
      </c>
      <c r="AU105" s="178" t="s">
        <v>82</v>
      </c>
      <c r="AY105" s="20" t="s">
        <v>174</v>
      </c>
      <c r="BE105" s="179">
        <f>IF(N105="základní",J105,0)</f>
        <v>0</v>
      </c>
      <c r="BF105" s="179">
        <f>IF(N105="snížená",J105,0)</f>
        <v>0</v>
      </c>
      <c r="BG105" s="179">
        <f>IF(N105="zákl. přenesená",J105,0)</f>
        <v>0</v>
      </c>
      <c r="BH105" s="179">
        <f>IF(N105="sníž. přenesená",J105,0)</f>
        <v>0</v>
      </c>
      <c r="BI105" s="179">
        <f>IF(N105="nulová",J105,0)</f>
        <v>0</v>
      </c>
      <c r="BJ105" s="20" t="s">
        <v>80</v>
      </c>
      <c r="BK105" s="179">
        <f>ROUND(I105*H105,2)</f>
        <v>0</v>
      </c>
      <c r="BL105" s="20" t="s">
        <v>589</v>
      </c>
      <c r="BM105" s="178" t="s">
        <v>359</v>
      </c>
    </row>
    <row r="106" s="2" customFormat="1">
      <c r="A106" s="39"/>
      <c r="B106" s="40"/>
      <c r="C106" s="39"/>
      <c r="D106" s="180" t="s">
        <v>183</v>
      </c>
      <c r="E106" s="39"/>
      <c r="F106" s="181" t="s">
        <v>628</v>
      </c>
      <c r="G106" s="39"/>
      <c r="H106" s="39"/>
      <c r="I106" s="182"/>
      <c r="J106" s="39"/>
      <c r="K106" s="39"/>
      <c r="L106" s="40"/>
      <c r="M106" s="183"/>
      <c r="N106" s="184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183</v>
      </c>
      <c r="AU106" s="20" t="s">
        <v>82</v>
      </c>
    </row>
    <row r="107" s="2" customFormat="1" ht="16.5" customHeight="1">
      <c r="A107" s="39"/>
      <c r="B107" s="166"/>
      <c r="C107" s="167" t="s">
        <v>255</v>
      </c>
      <c r="D107" s="167" t="s">
        <v>176</v>
      </c>
      <c r="E107" s="168" t="s">
        <v>629</v>
      </c>
      <c r="F107" s="169" t="s">
        <v>630</v>
      </c>
      <c r="G107" s="170" t="s">
        <v>286</v>
      </c>
      <c r="H107" s="171">
        <v>1</v>
      </c>
      <c r="I107" s="172"/>
      <c r="J107" s="173">
        <f>ROUND(I107*H107,2)</f>
        <v>0</v>
      </c>
      <c r="K107" s="169" t="s">
        <v>180</v>
      </c>
      <c r="L107" s="40"/>
      <c r="M107" s="174" t="s">
        <v>3</v>
      </c>
      <c r="N107" s="175" t="s">
        <v>43</v>
      </c>
      <c r="O107" s="73"/>
      <c r="P107" s="176">
        <f>O107*H107</f>
        <v>0</v>
      </c>
      <c r="Q107" s="176">
        <v>0</v>
      </c>
      <c r="R107" s="176">
        <f>Q107*H107</f>
        <v>0</v>
      </c>
      <c r="S107" s="176">
        <v>0</v>
      </c>
      <c r="T107" s="177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178" t="s">
        <v>589</v>
      </c>
      <c r="AT107" s="178" t="s">
        <v>176</v>
      </c>
      <c r="AU107" s="178" t="s">
        <v>82</v>
      </c>
      <c r="AY107" s="20" t="s">
        <v>174</v>
      </c>
      <c r="BE107" s="179">
        <f>IF(N107="základní",J107,0)</f>
        <v>0</v>
      </c>
      <c r="BF107" s="179">
        <f>IF(N107="snížená",J107,0)</f>
        <v>0</v>
      </c>
      <c r="BG107" s="179">
        <f>IF(N107="zákl. přenesená",J107,0)</f>
        <v>0</v>
      </c>
      <c r="BH107" s="179">
        <f>IF(N107="sníž. přenesená",J107,0)</f>
        <v>0</v>
      </c>
      <c r="BI107" s="179">
        <f>IF(N107="nulová",J107,0)</f>
        <v>0</v>
      </c>
      <c r="BJ107" s="20" t="s">
        <v>80</v>
      </c>
      <c r="BK107" s="179">
        <f>ROUND(I107*H107,2)</f>
        <v>0</v>
      </c>
      <c r="BL107" s="20" t="s">
        <v>589</v>
      </c>
      <c r="BM107" s="178" t="s">
        <v>631</v>
      </c>
    </row>
    <row r="108" s="2" customFormat="1">
      <c r="A108" s="39"/>
      <c r="B108" s="40"/>
      <c r="C108" s="39"/>
      <c r="D108" s="180" t="s">
        <v>183</v>
      </c>
      <c r="E108" s="39"/>
      <c r="F108" s="181" t="s">
        <v>632</v>
      </c>
      <c r="G108" s="39"/>
      <c r="H108" s="39"/>
      <c r="I108" s="182"/>
      <c r="J108" s="39"/>
      <c r="K108" s="39"/>
      <c r="L108" s="40"/>
      <c r="M108" s="183"/>
      <c r="N108" s="184"/>
      <c r="O108" s="73"/>
      <c r="P108" s="73"/>
      <c r="Q108" s="73"/>
      <c r="R108" s="73"/>
      <c r="S108" s="73"/>
      <c r="T108" s="74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20" t="s">
        <v>183</v>
      </c>
      <c r="AU108" s="20" t="s">
        <v>82</v>
      </c>
    </row>
    <row r="109" s="12" customFormat="1" ht="22.8" customHeight="1">
      <c r="A109" s="12"/>
      <c r="B109" s="153"/>
      <c r="C109" s="12"/>
      <c r="D109" s="154" t="s">
        <v>71</v>
      </c>
      <c r="E109" s="164" t="s">
        <v>633</v>
      </c>
      <c r="F109" s="164" t="s">
        <v>634</v>
      </c>
      <c r="G109" s="12"/>
      <c r="H109" s="12"/>
      <c r="I109" s="156"/>
      <c r="J109" s="165">
        <f>BK109</f>
        <v>0</v>
      </c>
      <c r="K109" s="12"/>
      <c r="L109" s="153"/>
      <c r="M109" s="158"/>
      <c r="N109" s="159"/>
      <c r="O109" s="159"/>
      <c r="P109" s="160">
        <f>SUM(P110:P111)</f>
        <v>0</v>
      </c>
      <c r="Q109" s="159"/>
      <c r="R109" s="160">
        <f>SUM(R110:R111)</f>
        <v>0</v>
      </c>
      <c r="S109" s="159"/>
      <c r="T109" s="161">
        <f>SUM(T110:T111)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54" t="s">
        <v>213</v>
      </c>
      <c r="AT109" s="162" t="s">
        <v>71</v>
      </c>
      <c r="AU109" s="162" t="s">
        <v>80</v>
      </c>
      <c r="AY109" s="154" t="s">
        <v>174</v>
      </c>
      <c r="BK109" s="163">
        <f>SUM(BK110:BK111)</f>
        <v>0</v>
      </c>
    </row>
    <row r="110" s="2" customFormat="1" ht="16.5" customHeight="1">
      <c r="A110" s="39"/>
      <c r="B110" s="166"/>
      <c r="C110" s="167" t="s">
        <v>9</v>
      </c>
      <c r="D110" s="167" t="s">
        <v>176</v>
      </c>
      <c r="E110" s="168" t="s">
        <v>635</v>
      </c>
      <c r="F110" s="169" t="s">
        <v>636</v>
      </c>
      <c r="G110" s="170" t="s">
        <v>286</v>
      </c>
      <c r="H110" s="171">
        <v>1</v>
      </c>
      <c r="I110" s="172"/>
      <c r="J110" s="173">
        <f>ROUND(I110*H110,2)</f>
        <v>0</v>
      </c>
      <c r="K110" s="169" t="s">
        <v>180</v>
      </c>
      <c r="L110" s="40"/>
      <c r="M110" s="174" t="s">
        <v>3</v>
      </c>
      <c r="N110" s="175" t="s">
        <v>43</v>
      </c>
      <c r="O110" s="73"/>
      <c r="P110" s="176">
        <f>O110*H110</f>
        <v>0</v>
      </c>
      <c r="Q110" s="176">
        <v>0</v>
      </c>
      <c r="R110" s="176">
        <f>Q110*H110</f>
        <v>0</v>
      </c>
      <c r="S110" s="176">
        <v>0</v>
      </c>
      <c r="T110" s="177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8" t="s">
        <v>589</v>
      </c>
      <c r="AT110" s="178" t="s">
        <v>176</v>
      </c>
      <c r="AU110" s="178" t="s">
        <v>82</v>
      </c>
      <c r="AY110" s="20" t="s">
        <v>174</v>
      </c>
      <c r="BE110" s="179">
        <f>IF(N110="základní",J110,0)</f>
        <v>0</v>
      </c>
      <c r="BF110" s="179">
        <f>IF(N110="snížená",J110,0)</f>
        <v>0</v>
      </c>
      <c r="BG110" s="179">
        <f>IF(N110="zákl. přenesená",J110,0)</f>
        <v>0</v>
      </c>
      <c r="BH110" s="179">
        <f>IF(N110="sníž. přenesená",J110,0)</f>
        <v>0</v>
      </c>
      <c r="BI110" s="179">
        <f>IF(N110="nulová",J110,0)</f>
        <v>0</v>
      </c>
      <c r="BJ110" s="20" t="s">
        <v>80</v>
      </c>
      <c r="BK110" s="179">
        <f>ROUND(I110*H110,2)</f>
        <v>0</v>
      </c>
      <c r="BL110" s="20" t="s">
        <v>589</v>
      </c>
      <c r="BM110" s="178" t="s">
        <v>374</v>
      </c>
    </row>
    <row r="111" s="2" customFormat="1">
      <c r="A111" s="39"/>
      <c r="B111" s="40"/>
      <c r="C111" s="39"/>
      <c r="D111" s="180" t="s">
        <v>183</v>
      </c>
      <c r="E111" s="39"/>
      <c r="F111" s="181" t="s">
        <v>637</v>
      </c>
      <c r="G111" s="39"/>
      <c r="H111" s="39"/>
      <c r="I111" s="182"/>
      <c r="J111" s="39"/>
      <c r="K111" s="39"/>
      <c r="L111" s="40"/>
      <c r="M111" s="224"/>
      <c r="N111" s="225"/>
      <c r="O111" s="226"/>
      <c r="P111" s="226"/>
      <c r="Q111" s="226"/>
      <c r="R111" s="226"/>
      <c r="S111" s="226"/>
      <c r="T111" s="227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183</v>
      </c>
      <c r="AU111" s="20" t="s">
        <v>82</v>
      </c>
    </row>
    <row r="112" s="2" customFormat="1" ht="6.96" customHeight="1">
      <c r="A112" s="39"/>
      <c r="B112" s="56"/>
      <c r="C112" s="57"/>
      <c r="D112" s="57"/>
      <c r="E112" s="57"/>
      <c r="F112" s="57"/>
      <c r="G112" s="57"/>
      <c r="H112" s="57"/>
      <c r="I112" s="57"/>
      <c r="J112" s="57"/>
      <c r="K112" s="57"/>
      <c r="L112" s="40"/>
      <c r="M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</sheetData>
  <autoFilter ref="C82:K111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2/011114000"/>
    <hyperlink ref="F89" r:id="rId2" display="https://podminky.urs.cz/item/CS_URS_2025_02/011134000"/>
    <hyperlink ref="F91" r:id="rId3" display="https://podminky.urs.cz/item/CS_URS_2025_02/012164000"/>
    <hyperlink ref="F93" r:id="rId4" display="https://podminky.urs.cz/item/CS_URS_2025_02/012344000"/>
    <hyperlink ref="F95" r:id="rId5" display="https://podminky.urs.cz/item/CS_URS_2025_02/012444000"/>
    <hyperlink ref="F97" r:id="rId6" display="https://podminky.urs.cz/item/CS_URS_2025_02/013254000"/>
    <hyperlink ref="F100" r:id="rId7" display="https://podminky.urs.cz/item/CS_URS_2025_02/032103000"/>
    <hyperlink ref="F102" r:id="rId8" display="https://podminky.urs.cz/item/CS_URS_2025_02/032903000"/>
    <hyperlink ref="F104" r:id="rId9" display="https://podminky.urs.cz/item/CS_URS_2025_02/033002000"/>
    <hyperlink ref="F106" r:id="rId10" display="https://podminky.urs.cz/item/CS_URS_2025_02/034103000"/>
    <hyperlink ref="F108" r:id="rId11" display="https://podminky.urs.cz/item/CS_URS_2025_02/039103000"/>
    <hyperlink ref="F111" r:id="rId12" display="https://podminky.urs.cz/item/CS_URS_2025_02/061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21"/>
      <c r="C3" s="22"/>
      <c r="D3" s="22"/>
      <c r="E3" s="22"/>
      <c r="F3" s="22"/>
      <c r="G3" s="22"/>
      <c r="H3" s="23"/>
    </row>
    <row r="4" s="1" customFormat="1" ht="24.96" customHeight="1">
      <c r="B4" s="23"/>
      <c r="C4" s="24" t="s">
        <v>638</v>
      </c>
      <c r="H4" s="23"/>
    </row>
    <row r="5" s="1" customFormat="1" ht="12" customHeight="1">
      <c r="B5" s="23"/>
      <c r="C5" s="27" t="s">
        <v>14</v>
      </c>
      <c r="D5" s="37" t="s">
        <v>15</v>
      </c>
      <c r="E5" s="1"/>
      <c r="F5" s="1"/>
      <c r="H5" s="23"/>
    </row>
    <row r="6" s="1" customFormat="1" ht="36.96" customHeight="1">
      <c r="B6" s="23"/>
      <c r="C6" s="30" t="s">
        <v>17</v>
      </c>
      <c r="D6" s="31" t="s">
        <v>18</v>
      </c>
      <c r="E6" s="1"/>
      <c r="F6" s="1"/>
      <c r="H6" s="23"/>
    </row>
    <row r="7" s="1" customFormat="1" ht="16.5" customHeight="1">
      <c r="B7" s="23"/>
      <c r="C7" s="33" t="s">
        <v>23</v>
      </c>
      <c r="D7" s="65" t="str">
        <f>'Rekapitulace stavby'!AN8</f>
        <v>23. 10. 2025</v>
      </c>
      <c r="H7" s="23"/>
    </row>
    <row r="8" s="2" customFormat="1" ht="10.8" customHeight="1">
      <c r="A8" s="39"/>
      <c r="B8" s="40"/>
      <c r="C8" s="39"/>
      <c r="D8" s="39"/>
      <c r="E8" s="39"/>
      <c r="F8" s="39"/>
      <c r="G8" s="39"/>
      <c r="H8" s="40"/>
    </row>
    <row r="9" s="11" customFormat="1" ht="29.28" customHeight="1">
      <c r="A9" s="143"/>
      <c r="B9" s="144"/>
      <c r="C9" s="145" t="s">
        <v>53</v>
      </c>
      <c r="D9" s="146" t="s">
        <v>54</v>
      </c>
      <c r="E9" s="146" t="s">
        <v>161</v>
      </c>
      <c r="F9" s="147" t="s">
        <v>639</v>
      </c>
      <c r="G9" s="143"/>
      <c r="H9" s="144"/>
    </row>
    <row r="10" s="2" customFormat="1" ht="26.4" customHeight="1">
      <c r="A10" s="39"/>
      <c r="B10" s="40"/>
      <c r="C10" s="228" t="s">
        <v>77</v>
      </c>
      <c r="D10" s="228" t="s">
        <v>78</v>
      </c>
      <c r="E10" s="39"/>
      <c r="F10" s="39"/>
      <c r="G10" s="39"/>
      <c r="H10" s="40"/>
    </row>
    <row r="11" s="8" customFormat="1" ht="16.8" customHeight="1">
      <c r="A11" s="119"/>
      <c r="B11" s="120"/>
      <c r="C11" s="229" t="s">
        <v>110</v>
      </c>
      <c r="D11" s="230" t="s">
        <v>111</v>
      </c>
      <c r="E11" s="230" t="s">
        <v>3</v>
      </c>
      <c r="F11" s="231">
        <v>16.952000000000002</v>
      </c>
      <c r="G11" s="119"/>
      <c r="H11" s="120"/>
    </row>
    <row r="12" s="2" customFormat="1" ht="16.8" customHeight="1">
      <c r="A12" s="39"/>
      <c r="B12" s="40"/>
      <c r="C12" s="232" t="s">
        <v>3</v>
      </c>
      <c r="D12" s="232" t="s">
        <v>640</v>
      </c>
      <c r="E12" s="20" t="s">
        <v>3</v>
      </c>
      <c r="F12" s="233">
        <v>0</v>
      </c>
      <c r="G12" s="39"/>
      <c r="H12" s="40"/>
    </row>
    <row r="13" s="2" customFormat="1" ht="16.8" customHeight="1">
      <c r="A13" s="39"/>
      <c r="B13" s="40"/>
      <c r="C13" s="232" t="s">
        <v>3</v>
      </c>
      <c r="D13" s="232" t="s">
        <v>641</v>
      </c>
      <c r="E13" s="20" t="s">
        <v>3</v>
      </c>
      <c r="F13" s="233">
        <v>9.0410000000000004</v>
      </c>
      <c r="G13" s="39"/>
      <c r="H13" s="40"/>
    </row>
    <row r="14" s="2" customFormat="1" ht="16.8" customHeight="1">
      <c r="A14" s="39"/>
      <c r="B14" s="40"/>
      <c r="C14" s="232" t="s">
        <v>3</v>
      </c>
      <c r="D14" s="232" t="s">
        <v>642</v>
      </c>
      <c r="E14" s="20" t="s">
        <v>3</v>
      </c>
      <c r="F14" s="233">
        <v>6.3710000000000004</v>
      </c>
      <c r="G14" s="39"/>
      <c r="H14" s="40"/>
    </row>
    <row r="15" s="2" customFormat="1" ht="16.8" customHeight="1">
      <c r="A15" s="39"/>
      <c r="B15" s="40"/>
      <c r="C15" s="232" t="s">
        <v>3</v>
      </c>
      <c r="D15" s="232" t="s">
        <v>643</v>
      </c>
      <c r="E15" s="20" t="s">
        <v>3</v>
      </c>
      <c r="F15" s="233">
        <v>1.54</v>
      </c>
      <c r="G15" s="39"/>
      <c r="H15" s="40"/>
    </row>
    <row r="16" s="2" customFormat="1" ht="16.8" customHeight="1">
      <c r="A16" s="39"/>
      <c r="B16" s="40"/>
      <c r="C16" s="234" t="s">
        <v>644</v>
      </c>
      <c r="D16" s="39"/>
      <c r="E16" s="39"/>
      <c r="F16" s="39"/>
      <c r="G16" s="39"/>
      <c r="H16" s="40"/>
    </row>
    <row r="17" s="2" customFormat="1">
      <c r="A17" s="39"/>
      <c r="B17" s="40"/>
      <c r="C17" s="232" t="s">
        <v>177</v>
      </c>
      <c r="D17" s="232" t="s">
        <v>645</v>
      </c>
      <c r="E17" s="20" t="s">
        <v>179</v>
      </c>
      <c r="F17" s="233">
        <v>16.952000000000002</v>
      </c>
      <c r="G17" s="39"/>
      <c r="H17" s="40"/>
    </row>
    <row r="18" s="2" customFormat="1">
      <c r="A18" s="39"/>
      <c r="B18" s="40"/>
      <c r="C18" s="232" t="s">
        <v>198</v>
      </c>
      <c r="D18" s="232" t="s">
        <v>646</v>
      </c>
      <c r="E18" s="20" t="s">
        <v>179</v>
      </c>
      <c r="F18" s="233">
        <v>8.0120000000000005</v>
      </c>
      <c r="G18" s="39"/>
      <c r="H18" s="40"/>
    </row>
    <row r="19" s="2" customFormat="1">
      <c r="A19" s="39"/>
      <c r="B19" s="40"/>
      <c r="C19" s="232" t="s">
        <v>205</v>
      </c>
      <c r="D19" s="232" t="s">
        <v>647</v>
      </c>
      <c r="E19" s="20" t="s">
        <v>179</v>
      </c>
      <c r="F19" s="233">
        <v>120.18000000000001</v>
      </c>
      <c r="G19" s="39"/>
      <c r="H19" s="40"/>
    </row>
    <row r="20" s="2" customFormat="1" ht="16.8" customHeight="1">
      <c r="A20" s="39"/>
      <c r="B20" s="40"/>
      <c r="C20" s="232" t="s">
        <v>220</v>
      </c>
      <c r="D20" s="232" t="s">
        <v>648</v>
      </c>
      <c r="E20" s="20" t="s">
        <v>222</v>
      </c>
      <c r="F20" s="233">
        <v>14.422000000000001</v>
      </c>
      <c r="G20" s="39"/>
      <c r="H20" s="40"/>
    </row>
    <row r="21" s="2" customFormat="1" ht="16.8" customHeight="1">
      <c r="A21" s="39"/>
      <c r="B21" s="40"/>
      <c r="C21" s="232" t="s">
        <v>228</v>
      </c>
      <c r="D21" s="232" t="s">
        <v>649</v>
      </c>
      <c r="E21" s="20" t="s">
        <v>179</v>
      </c>
      <c r="F21" s="233">
        <v>8.0120000000000005</v>
      </c>
      <c r="G21" s="39"/>
      <c r="H21" s="40"/>
    </row>
    <row r="22" s="8" customFormat="1" ht="16.8" customHeight="1">
      <c r="A22" s="119"/>
      <c r="B22" s="120"/>
      <c r="C22" s="229" t="s">
        <v>114</v>
      </c>
      <c r="D22" s="230" t="s">
        <v>115</v>
      </c>
      <c r="E22" s="230" t="s">
        <v>3</v>
      </c>
      <c r="F22" s="231">
        <v>8.9399999999999995</v>
      </c>
      <c r="G22" s="119"/>
      <c r="H22" s="120"/>
    </row>
    <row r="23" s="2" customFormat="1" ht="16.8" customHeight="1">
      <c r="A23" s="39"/>
      <c r="B23" s="40"/>
      <c r="C23" s="232" t="s">
        <v>3</v>
      </c>
      <c r="D23" s="232" t="s">
        <v>650</v>
      </c>
      <c r="E23" s="20" t="s">
        <v>3</v>
      </c>
      <c r="F23" s="233">
        <v>0</v>
      </c>
      <c r="G23" s="39"/>
      <c r="H23" s="40"/>
    </row>
    <row r="24" s="2" customFormat="1" ht="16.8" customHeight="1">
      <c r="A24" s="39"/>
      <c r="B24" s="40"/>
      <c r="C24" s="232" t="s">
        <v>3</v>
      </c>
      <c r="D24" s="232" t="s">
        <v>651</v>
      </c>
      <c r="E24" s="20" t="s">
        <v>3</v>
      </c>
      <c r="F24" s="233">
        <v>0.92400000000000004</v>
      </c>
      <c r="G24" s="39"/>
      <c r="H24" s="40"/>
    </row>
    <row r="25" s="2" customFormat="1" ht="16.8" customHeight="1">
      <c r="A25" s="39"/>
      <c r="B25" s="40"/>
      <c r="C25" s="232" t="s">
        <v>3</v>
      </c>
      <c r="D25" s="232" t="s">
        <v>652</v>
      </c>
      <c r="E25" s="20" t="s">
        <v>3</v>
      </c>
      <c r="F25" s="233">
        <v>8.016</v>
      </c>
      <c r="G25" s="39"/>
      <c r="H25" s="40"/>
    </row>
    <row r="26" s="2" customFormat="1" ht="16.8" customHeight="1">
      <c r="A26" s="39"/>
      <c r="B26" s="40"/>
      <c r="C26" s="234" t="s">
        <v>644</v>
      </c>
      <c r="D26" s="39"/>
      <c r="E26" s="39"/>
      <c r="F26" s="39"/>
      <c r="G26" s="39"/>
      <c r="H26" s="40"/>
    </row>
    <row r="27" s="2" customFormat="1">
      <c r="A27" s="39"/>
      <c r="B27" s="40"/>
      <c r="C27" s="232" t="s">
        <v>191</v>
      </c>
      <c r="D27" s="232" t="s">
        <v>653</v>
      </c>
      <c r="E27" s="20" t="s">
        <v>179</v>
      </c>
      <c r="F27" s="233">
        <v>17.879999999999999</v>
      </c>
      <c r="G27" s="39"/>
      <c r="H27" s="40"/>
    </row>
    <row r="28" s="2" customFormat="1">
      <c r="A28" s="39"/>
      <c r="B28" s="40"/>
      <c r="C28" s="232" t="s">
        <v>198</v>
      </c>
      <c r="D28" s="232" t="s">
        <v>646</v>
      </c>
      <c r="E28" s="20" t="s">
        <v>179</v>
      </c>
      <c r="F28" s="233">
        <v>8.0120000000000005</v>
      </c>
      <c r="G28" s="39"/>
      <c r="H28" s="40"/>
    </row>
    <row r="29" s="2" customFormat="1">
      <c r="A29" s="39"/>
      <c r="B29" s="40"/>
      <c r="C29" s="232" t="s">
        <v>205</v>
      </c>
      <c r="D29" s="232" t="s">
        <v>647</v>
      </c>
      <c r="E29" s="20" t="s">
        <v>179</v>
      </c>
      <c r="F29" s="233">
        <v>120.18000000000001</v>
      </c>
      <c r="G29" s="39"/>
      <c r="H29" s="40"/>
    </row>
    <row r="30" s="2" customFormat="1" ht="16.8" customHeight="1">
      <c r="A30" s="39"/>
      <c r="B30" s="40"/>
      <c r="C30" s="232" t="s">
        <v>214</v>
      </c>
      <c r="D30" s="232" t="s">
        <v>654</v>
      </c>
      <c r="E30" s="20" t="s">
        <v>179</v>
      </c>
      <c r="F30" s="233">
        <v>8.9399999999999995</v>
      </c>
      <c r="G30" s="39"/>
      <c r="H30" s="40"/>
    </row>
    <row r="31" s="2" customFormat="1" ht="16.8" customHeight="1">
      <c r="A31" s="39"/>
      <c r="B31" s="40"/>
      <c r="C31" s="232" t="s">
        <v>220</v>
      </c>
      <c r="D31" s="232" t="s">
        <v>648</v>
      </c>
      <c r="E31" s="20" t="s">
        <v>222</v>
      </c>
      <c r="F31" s="233">
        <v>14.422000000000001</v>
      </c>
      <c r="G31" s="39"/>
      <c r="H31" s="40"/>
    </row>
    <row r="32" s="2" customFormat="1" ht="16.8" customHeight="1">
      <c r="A32" s="39"/>
      <c r="B32" s="40"/>
      <c r="C32" s="232" t="s">
        <v>228</v>
      </c>
      <c r="D32" s="232" t="s">
        <v>649</v>
      </c>
      <c r="E32" s="20" t="s">
        <v>179</v>
      </c>
      <c r="F32" s="233">
        <v>8.0120000000000005</v>
      </c>
      <c r="G32" s="39"/>
      <c r="H32" s="40"/>
    </row>
    <row r="33" s="2" customFormat="1" ht="16.8" customHeight="1">
      <c r="A33" s="39"/>
      <c r="B33" s="40"/>
      <c r="C33" s="232" t="s">
        <v>233</v>
      </c>
      <c r="D33" s="232" t="s">
        <v>655</v>
      </c>
      <c r="E33" s="20" t="s">
        <v>179</v>
      </c>
      <c r="F33" s="233">
        <v>8.9399999999999995</v>
      </c>
      <c r="G33" s="39"/>
      <c r="H33" s="40"/>
    </row>
    <row r="34" s="8" customFormat="1" ht="16.8" customHeight="1">
      <c r="A34" s="119"/>
      <c r="B34" s="120"/>
      <c r="C34" s="229" t="s">
        <v>118</v>
      </c>
      <c r="D34" s="230" t="s">
        <v>119</v>
      </c>
      <c r="E34" s="230" t="s">
        <v>3</v>
      </c>
      <c r="F34" s="231">
        <v>0.55100000000000005</v>
      </c>
      <c r="G34" s="119"/>
      <c r="H34" s="120"/>
    </row>
    <row r="35" s="2" customFormat="1" ht="16.8" customHeight="1">
      <c r="A35" s="39"/>
      <c r="B35" s="40"/>
      <c r="C35" s="232" t="s">
        <v>3</v>
      </c>
      <c r="D35" s="232" t="s">
        <v>656</v>
      </c>
      <c r="E35" s="20" t="s">
        <v>3</v>
      </c>
      <c r="F35" s="233">
        <v>0</v>
      </c>
      <c r="G35" s="39"/>
      <c r="H35" s="40"/>
    </row>
    <row r="36" s="2" customFormat="1" ht="16.8" customHeight="1">
      <c r="A36" s="39"/>
      <c r="B36" s="40"/>
      <c r="C36" s="232" t="s">
        <v>3</v>
      </c>
      <c r="D36" s="232" t="s">
        <v>657</v>
      </c>
      <c r="E36" s="20" t="s">
        <v>3</v>
      </c>
      <c r="F36" s="233">
        <v>0.55100000000000005</v>
      </c>
      <c r="G36" s="39"/>
      <c r="H36" s="40"/>
    </row>
    <row r="37" s="2" customFormat="1" ht="16.8" customHeight="1">
      <c r="A37" s="39"/>
      <c r="B37" s="40"/>
      <c r="C37" s="234" t="s">
        <v>644</v>
      </c>
      <c r="D37" s="39"/>
      <c r="E37" s="39"/>
      <c r="F37" s="39"/>
      <c r="G37" s="39"/>
      <c r="H37" s="40"/>
    </row>
    <row r="38" s="2" customFormat="1" ht="16.8" customHeight="1">
      <c r="A38" s="39"/>
      <c r="B38" s="40"/>
      <c r="C38" s="232" t="s">
        <v>242</v>
      </c>
      <c r="D38" s="232" t="s">
        <v>658</v>
      </c>
      <c r="E38" s="20" t="s">
        <v>179</v>
      </c>
      <c r="F38" s="233">
        <v>0.55100000000000005</v>
      </c>
      <c r="G38" s="39"/>
      <c r="H38" s="40"/>
    </row>
    <row r="39" s="8" customFormat="1" ht="16.8" customHeight="1">
      <c r="A39" s="119"/>
      <c r="B39" s="120"/>
      <c r="C39" s="229" t="s">
        <v>121</v>
      </c>
      <c r="D39" s="230" t="s">
        <v>122</v>
      </c>
      <c r="E39" s="230" t="s">
        <v>3</v>
      </c>
      <c r="F39" s="231">
        <v>4.4100000000000001</v>
      </c>
      <c r="G39" s="119"/>
      <c r="H39" s="120"/>
    </row>
    <row r="40" s="2" customFormat="1" ht="16.8" customHeight="1">
      <c r="A40" s="39"/>
      <c r="B40" s="40"/>
      <c r="C40" s="232" t="s">
        <v>3</v>
      </c>
      <c r="D40" s="232" t="s">
        <v>659</v>
      </c>
      <c r="E40" s="20" t="s">
        <v>3</v>
      </c>
      <c r="F40" s="233">
        <v>0</v>
      </c>
      <c r="G40" s="39"/>
      <c r="H40" s="40"/>
    </row>
    <row r="41" s="2" customFormat="1" ht="16.8" customHeight="1">
      <c r="A41" s="39"/>
      <c r="B41" s="40"/>
      <c r="C41" s="232" t="s">
        <v>3</v>
      </c>
      <c r="D41" s="232" t="s">
        <v>660</v>
      </c>
      <c r="E41" s="20" t="s">
        <v>3</v>
      </c>
      <c r="F41" s="233">
        <v>4.4100000000000001</v>
      </c>
      <c r="G41" s="39"/>
      <c r="H41" s="40"/>
    </row>
    <row r="42" s="2" customFormat="1" ht="16.8" customHeight="1">
      <c r="A42" s="39"/>
      <c r="B42" s="40"/>
      <c r="C42" s="234" t="s">
        <v>644</v>
      </c>
      <c r="D42" s="39"/>
      <c r="E42" s="39"/>
      <c r="F42" s="39"/>
      <c r="G42" s="39"/>
      <c r="H42" s="40"/>
    </row>
    <row r="43" s="2" customFormat="1" ht="16.8" customHeight="1">
      <c r="A43" s="39"/>
      <c r="B43" s="40"/>
      <c r="C43" s="232" t="s">
        <v>249</v>
      </c>
      <c r="D43" s="232" t="s">
        <v>661</v>
      </c>
      <c r="E43" s="20" t="s">
        <v>179</v>
      </c>
      <c r="F43" s="233">
        <v>4.4100000000000001</v>
      </c>
      <c r="G43" s="39"/>
      <c r="H43" s="40"/>
    </row>
    <row r="44" s="8" customFormat="1" ht="16.8" customHeight="1">
      <c r="A44" s="119"/>
      <c r="B44" s="120"/>
      <c r="C44" s="229" t="s">
        <v>124</v>
      </c>
      <c r="D44" s="230" t="s">
        <v>125</v>
      </c>
      <c r="E44" s="230" t="s">
        <v>3</v>
      </c>
      <c r="F44" s="231">
        <v>3.754</v>
      </c>
      <c r="G44" s="119"/>
      <c r="H44" s="120"/>
    </row>
    <row r="45" s="2" customFormat="1" ht="16.8" customHeight="1">
      <c r="A45" s="39"/>
      <c r="B45" s="40"/>
      <c r="C45" s="232" t="s">
        <v>3</v>
      </c>
      <c r="D45" s="232" t="s">
        <v>662</v>
      </c>
      <c r="E45" s="20" t="s">
        <v>3</v>
      </c>
      <c r="F45" s="233">
        <v>0</v>
      </c>
      <c r="G45" s="39"/>
      <c r="H45" s="40"/>
    </row>
    <row r="46" s="2" customFormat="1" ht="16.8" customHeight="1">
      <c r="A46" s="39"/>
      <c r="B46" s="40"/>
      <c r="C46" s="232" t="s">
        <v>3</v>
      </c>
      <c r="D46" s="232" t="s">
        <v>663</v>
      </c>
      <c r="E46" s="20" t="s">
        <v>3</v>
      </c>
      <c r="F46" s="233">
        <v>1.7290000000000001</v>
      </c>
      <c r="G46" s="39"/>
      <c r="H46" s="40"/>
    </row>
    <row r="47" s="2" customFormat="1" ht="16.8" customHeight="1">
      <c r="A47" s="39"/>
      <c r="B47" s="40"/>
      <c r="C47" s="232" t="s">
        <v>3</v>
      </c>
      <c r="D47" s="232" t="s">
        <v>664</v>
      </c>
      <c r="E47" s="20" t="s">
        <v>3</v>
      </c>
      <c r="F47" s="233">
        <v>2.0249999999999999</v>
      </c>
      <c r="G47" s="39"/>
      <c r="H47" s="40"/>
    </row>
    <row r="48" s="2" customFormat="1" ht="16.8" customHeight="1">
      <c r="A48" s="39"/>
      <c r="B48" s="40"/>
      <c r="C48" s="234" t="s">
        <v>644</v>
      </c>
      <c r="D48" s="39"/>
      <c r="E48" s="39"/>
      <c r="F48" s="39"/>
      <c r="G48" s="39"/>
      <c r="H48" s="40"/>
    </row>
    <row r="49" s="2" customFormat="1" ht="16.8" customHeight="1">
      <c r="A49" s="39"/>
      <c r="B49" s="40"/>
      <c r="C49" s="232" t="s">
        <v>262</v>
      </c>
      <c r="D49" s="232" t="s">
        <v>665</v>
      </c>
      <c r="E49" s="20" t="s">
        <v>179</v>
      </c>
      <c r="F49" s="233">
        <v>3.754</v>
      </c>
      <c r="G49" s="39"/>
      <c r="H49" s="40"/>
    </row>
    <row r="50" s="8" customFormat="1" ht="16.8" customHeight="1">
      <c r="A50" s="119"/>
      <c r="B50" s="120"/>
      <c r="C50" s="229" t="s">
        <v>127</v>
      </c>
      <c r="D50" s="230" t="s">
        <v>128</v>
      </c>
      <c r="E50" s="230" t="s">
        <v>3</v>
      </c>
      <c r="F50" s="231">
        <v>15.477</v>
      </c>
      <c r="G50" s="119"/>
      <c r="H50" s="120"/>
    </row>
    <row r="51" s="2" customFormat="1" ht="16.8" customHeight="1">
      <c r="A51" s="39"/>
      <c r="B51" s="40"/>
      <c r="C51" s="232" t="s">
        <v>3</v>
      </c>
      <c r="D51" s="232" t="s">
        <v>666</v>
      </c>
      <c r="E51" s="20" t="s">
        <v>3</v>
      </c>
      <c r="F51" s="233">
        <v>0</v>
      </c>
      <c r="G51" s="39"/>
      <c r="H51" s="40"/>
    </row>
    <row r="52" s="2" customFormat="1" ht="16.8" customHeight="1">
      <c r="A52" s="39"/>
      <c r="B52" s="40"/>
      <c r="C52" s="232" t="s">
        <v>3</v>
      </c>
      <c r="D52" s="232" t="s">
        <v>667</v>
      </c>
      <c r="E52" s="20" t="s">
        <v>3</v>
      </c>
      <c r="F52" s="233">
        <v>7.3799999999999999</v>
      </c>
      <c r="G52" s="39"/>
      <c r="H52" s="40"/>
    </row>
    <row r="53" s="2" customFormat="1" ht="16.8" customHeight="1">
      <c r="A53" s="39"/>
      <c r="B53" s="40"/>
      <c r="C53" s="232" t="s">
        <v>3</v>
      </c>
      <c r="D53" s="232" t="s">
        <v>668</v>
      </c>
      <c r="E53" s="20" t="s">
        <v>3</v>
      </c>
      <c r="F53" s="233">
        <v>8.0969999999999995</v>
      </c>
      <c r="G53" s="39"/>
      <c r="H53" s="40"/>
    </row>
    <row r="54" s="2" customFormat="1" ht="16.8" customHeight="1">
      <c r="A54" s="39"/>
      <c r="B54" s="40"/>
      <c r="C54" s="234" t="s">
        <v>644</v>
      </c>
      <c r="D54" s="39"/>
      <c r="E54" s="39"/>
      <c r="F54" s="39"/>
      <c r="G54" s="39"/>
      <c r="H54" s="40"/>
    </row>
    <row r="55" s="2" customFormat="1" ht="16.8" customHeight="1">
      <c r="A55" s="39"/>
      <c r="B55" s="40"/>
      <c r="C55" s="232" t="s">
        <v>270</v>
      </c>
      <c r="D55" s="232" t="s">
        <v>669</v>
      </c>
      <c r="E55" s="20" t="s">
        <v>137</v>
      </c>
      <c r="F55" s="233">
        <v>15.477</v>
      </c>
      <c r="G55" s="39"/>
      <c r="H55" s="40"/>
    </row>
    <row r="56" s="2" customFormat="1" ht="16.8" customHeight="1">
      <c r="A56" s="39"/>
      <c r="B56" s="40"/>
      <c r="C56" s="232" t="s">
        <v>278</v>
      </c>
      <c r="D56" s="232" t="s">
        <v>670</v>
      </c>
      <c r="E56" s="20" t="s">
        <v>137</v>
      </c>
      <c r="F56" s="233">
        <v>15.477</v>
      </c>
      <c r="G56" s="39"/>
      <c r="H56" s="40"/>
    </row>
    <row r="57" s="8" customFormat="1" ht="16.8" customHeight="1">
      <c r="A57" s="119"/>
      <c r="B57" s="120"/>
      <c r="C57" s="229" t="s">
        <v>671</v>
      </c>
      <c r="D57" s="230" t="s">
        <v>672</v>
      </c>
      <c r="E57" s="230" t="s">
        <v>3</v>
      </c>
      <c r="F57" s="231">
        <v>3.194</v>
      </c>
      <c r="G57" s="119"/>
      <c r="H57" s="120"/>
    </row>
    <row r="58" s="2" customFormat="1" ht="16.8" customHeight="1">
      <c r="A58" s="39"/>
      <c r="B58" s="40"/>
      <c r="C58" s="232" t="s">
        <v>3</v>
      </c>
      <c r="D58" s="232" t="s">
        <v>673</v>
      </c>
      <c r="E58" s="20" t="s">
        <v>3</v>
      </c>
      <c r="F58" s="233">
        <v>0</v>
      </c>
      <c r="G58" s="39"/>
      <c r="H58" s="40"/>
    </row>
    <row r="59" s="2" customFormat="1" ht="16.8" customHeight="1">
      <c r="A59" s="39"/>
      <c r="B59" s="40"/>
      <c r="C59" s="232" t="s">
        <v>3</v>
      </c>
      <c r="D59" s="232" t="s">
        <v>674</v>
      </c>
      <c r="E59" s="20" t="s">
        <v>3</v>
      </c>
      <c r="F59" s="233">
        <v>3.194</v>
      </c>
      <c r="G59" s="39"/>
      <c r="H59" s="40"/>
    </row>
    <row r="60" s="8" customFormat="1" ht="16.8" customHeight="1">
      <c r="A60" s="119"/>
      <c r="B60" s="120"/>
      <c r="C60" s="229" t="s">
        <v>675</v>
      </c>
      <c r="D60" s="230" t="s">
        <v>676</v>
      </c>
      <c r="E60" s="230" t="s">
        <v>3</v>
      </c>
      <c r="F60" s="231">
        <v>30.277999999999999</v>
      </c>
      <c r="G60" s="119"/>
      <c r="H60" s="120"/>
    </row>
    <row r="61" s="2" customFormat="1" ht="16.8" customHeight="1">
      <c r="A61" s="39"/>
      <c r="B61" s="40"/>
      <c r="C61" s="232" t="s">
        <v>3</v>
      </c>
      <c r="D61" s="232" t="s">
        <v>673</v>
      </c>
      <c r="E61" s="20" t="s">
        <v>3</v>
      </c>
      <c r="F61" s="233">
        <v>0</v>
      </c>
      <c r="G61" s="39"/>
      <c r="H61" s="40"/>
    </row>
    <row r="62" s="2" customFormat="1" ht="16.8" customHeight="1">
      <c r="A62" s="39"/>
      <c r="B62" s="40"/>
      <c r="C62" s="232" t="s">
        <v>3</v>
      </c>
      <c r="D62" s="232" t="s">
        <v>677</v>
      </c>
      <c r="E62" s="20" t="s">
        <v>3</v>
      </c>
      <c r="F62" s="233">
        <v>21.289999999999999</v>
      </c>
      <c r="G62" s="39"/>
      <c r="H62" s="40"/>
    </row>
    <row r="63" s="2" customFormat="1" ht="16.8" customHeight="1">
      <c r="A63" s="39"/>
      <c r="B63" s="40"/>
      <c r="C63" s="232" t="s">
        <v>3</v>
      </c>
      <c r="D63" s="232" t="s">
        <v>678</v>
      </c>
      <c r="E63" s="20" t="s">
        <v>3</v>
      </c>
      <c r="F63" s="233">
        <v>8.9879999999999995</v>
      </c>
      <c r="G63" s="39"/>
      <c r="H63" s="40"/>
    </row>
    <row r="64" s="8" customFormat="1" ht="16.8" customHeight="1">
      <c r="A64" s="119"/>
      <c r="B64" s="120"/>
      <c r="C64" s="229" t="s">
        <v>679</v>
      </c>
      <c r="D64" s="230" t="s">
        <v>680</v>
      </c>
      <c r="E64" s="230" t="s">
        <v>3</v>
      </c>
      <c r="F64" s="231">
        <v>21.289999999999999</v>
      </c>
      <c r="G64" s="119"/>
      <c r="H64" s="120"/>
    </row>
    <row r="65" s="2" customFormat="1" ht="16.8" customHeight="1">
      <c r="A65" s="39"/>
      <c r="B65" s="40"/>
      <c r="C65" s="232" t="s">
        <v>3</v>
      </c>
      <c r="D65" s="232" t="s">
        <v>673</v>
      </c>
      <c r="E65" s="20" t="s">
        <v>3</v>
      </c>
      <c r="F65" s="233">
        <v>0</v>
      </c>
      <c r="G65" s="39"/>
      <c r="H65" s="40"/>
    </row>
    <row r="66" s="2" customFormat="1" ht="16.8" customHeight="1">
      <c r="A66" s="39"/>
      <c r="B66" s="40"/>
      <c r="C66" s="232" t="s">
        <v>3</v>
      </c>
      <c r="D66" s="232" t="s">
        <v>677</v>
      </c>
      <c r="E66" s="20" t="s">
        <v>3</v>
      </c>
      <c r="F66" s="233">
        <v>21.289999999999999</v>
      </c>
      <c r="G66" s="39"/>
      <c r="H66" s="40"/>
    </row>
    <row r="67" s="8" customFormat="1" ht="16.8" customHeight="1">
      <c r="A67" s="119"/>
      <c r="B67" s="120"/>
      <c r="C67" s="229" t="s">
        <v>131</v>
      </c>
      <c r="D67" s="230" t="s">
        <v>132</v>
      </c>
      <c r="E67" s="230" t="s">
        <v>3</v>
      </c>
      <c r="F67" s="231">
        <v>21.289999999999999</v>
      </c>
      <c r="G67" s="119"/>
      <c r="H67" s="120"/>
    </row>
    <row r="68" s="2" customFormat="1" ht="16.8" customHeight="1">
      <c r="A68" s="39"/>
      <c r="B68" s="40"/>
      <c r="C68" s="232" t="s">
        <v>3</v>
      </c>
      <c r="D68" s="232" t="s">
        <v>132</v>
      </c>
      <c r="E68" s="20" t="s">
        <v>3</v>
      </c>
      <c r="F68" s="233">
        <v>0</v>
      </c>
      <c r="G68" s="39"/>
      <c r="H68" s="40"/>
    </row>
    <row r="69" s="2" customFormat="1" ht="16.8" customHeight="1">
      <c r="A69" s="39"/>
      <c r="B69" s="40"/>
      <c r="C69" s="232" t="s">
        <v>3</v>
      </c>
      <c r="D69" s="232" t="s">
        <v>677</v>
      </c>
      <c r="E69" s="20" t="s">
        <v>3</v>
      </c>
      <c r="F69" s="233">
        <v>21.289999999999999</v>
      </c>
      <c r="G69" s="39"/>
      <c r="H69" s="40"/>
    </row>
    <row r="70" s="2" customFormat="1" ht="16.8" customHeight="1">
      <c r="A70" s="39"/>
      <c r="B70" s="40"/>
      <c r="C70" s="234" t="s">
        <v>644</v>
      </c>
      <c r="D70" s="39"/>
      <c r="E70" s="39"/>
      <c r="F70" s="39"/>
      <c r="G70" s="39"/>
      <c r="H70" s="40"/>
    </row>
    <row r="71" s="2" customFormat="1" ht="16.8" customHeight="1">
      <c r="A71" s="39"/>
      <c r="B71" s="40"/>
      <c r="C71" s="232" t="s">
        <v>306</v>
      </c>
      <c r="D71" s="232" t="s">
        <v>681</v>
      </c>
      <c r="E71" s="20" t="s">
        <v>137</v>
      </c>
      <c r="F71" s="233">
        <v>21.289999999999999</v>
      </c>
      <c r="G71" s="39"/>
      <c r="H71" s="40"/>
    </row>
    <row r="72" s="2" customFormat="1" ht="16.8" customHeight="1">
      <c r="A72" s="39"/>
      <c r="B72" s="40"/>
      <c r="C72" s="232" t="s">
        <v>325</v>
      </c>
      <c r="D72" s="232" t="s">
        <v>682</v>
      </c>
      <c r="E72" s="20" t="s">
        <v>137</v>
      </c>
      <c r="F72" s="233">
        <v>21.289999999999999</v>
      </c>
      <c r="G72" s="39"/>
      <c r="H72" s="40"/>
    </row>
    <row r="73" s="2" customFormat="1">
      <c r="A73" s="39"/>
      <c r="B73" s="40"/>
      <c r="C73" s="232" t="s">
        <v>345</v>
      </c>
      <c r="D73" s="232" t="s">
        <v>683</v>
      </c>
      <c r="E73" s="20" t="s">
        <v>137</v>
      </c>
      <c r="F73" s="233">
        <v>21.289999999999999</v>
      </c>
      <c r="G73" s="39"/>
      <c r="H73" s="40"/>
    </row>
    <row r="74" s="2" customFormat="1" ht="16.8" customHeight="1">
      <c r="A74" s="39"/>
      <c r="B74" s="40"/>
      <c r="C74" s="232" t="s">
        <v>351</v>
      </c>
      <c r="D74" s="232" t="s">
        <v>684</v>
      </c>
      <c r="E74" s="20" t="s">
        <v>137</v>
      </c>
      <c r="F74" s="233">
        <v>21.289999999999999</v>
      </c>
      <c r="G74" s="39"/>
      <c r="H74" s="40"/>
    </row>
    <row r="75" s="2" customFormat="1" ht="16.8" customHeight="1">
      <c r="A75" s="39"/>
      <c r="B75" s="40"/>
      <c r="C75" s="235" t="s">
        <v>135</v>
      </c>
      <c r="D75" s="230" t="s">
        <v>136</v>
      </c>
      <c r="E75" s="236" t="s">
        <v>137</v>
      </c>
      <c r="F75" s="237">
        <v>93.311999999999998</v>
      </c>
      <c r="G75" s="39"/>
      <c r="H75" s="40"/>
    </row>
    <row r="76" s="2" customFormat="1" ht="16.8" customHeight="1">
      <c r="A76" s="39"/>
      <c r="B76" s="40"/>
      <c r="C76" s="232" t="s">
        <v>3</v>
      </c>
      <c r="D76" s="232" t="s">
        <v>136</v>
      </c>
      <c r="E76" s="20" t="s">
        <v>3</v>
      </c>
      <c r="F76" s="233">
        <v>0</v>
      </c>
      <c r="G76" s="39"/>
      <c r="H76" s="40"/>
    </row>
    <row r="77" s="2" customFormat="1" ht="16.8" customHeight="1">
      <c r="A77" s="39"/>
      <c r="B77" s="40"/>
      <c r="C77" s="232" t="s">
        <v>3</v>
      </c>
      <c r="D77" s="232" t="s">
        <v>685</v>
      </c>
      <c r="E77" s="20" t="s">
        <v>3</v>
      </c>
      <c r="F77" s="233">
        <v>0</v>
      </c>
      <c r="G77" s="39"/>
      <c r="H77" s="40"/>
    </row>
    <row r="78" s="2" customFormat="1" ht="16.8" customHeight="1">
      <c r="A78" s="39"/>
      <c r="B78" s="40"/>
      <c r="C78" s="232" t="s">
        <v>3</v>
      </c>
      <c r="D78" s="232" t="s">
        <v>686</v>
      </c>
      <c r="E78" s="20" t="s">
        <v>3</v>
      </c>
      <c r="F78" s="233">
        <v>63.503999999999998</v>
      </c>
      <c r="G78" s="39"/>
      <c r="H78" s="40"/>
    </row>
    <row r="79" s="2" customFormat="1" ht="16.8" customHeight="1">
      <c r="A79" s="39"/>
      <c r="B79" s="40"/>
      <c r="C79" s="232" t="s">
        <v>3</v>
      </c>
      <c r="D79" s="232" t="s">
        <v>687</v>
      </c>
      <c r="E79" s="20" t="s">
        <v>3</v>
      </c>
      <c r="F79" s="233">
        <v>0</v>
      </c>
      <c r="G79" s="39"/>
      <c r="H79" s="40"/>
    </row>
    <row r="80" s="2" customFormat="1" ht="16.8" customHeight="1">
      <c r="A80" s="39"/>
      <c r="B80" s="40"/>
      <c r="C80" s="232" t="s">
        <v>3</v>
      </c>
      <c r="D80" s="232" t="s">
        <v>688</v>
      </c>
      <c r="E80" s="20" t="s">
        <v>3</v>
      </c>
      <c r="F80" s="233">
        <v>29.808</v>
      </c>
      <c r="G80" s="39"/>
      <c r="H80" s="40"/>
    </row>
    <row r="81" s="2" customFormat="1" ht="16.8" customHeight="1">
      <c r="A81" s="39"/>
      <c r="B81" s="40"/>
      <c r="C81" s="232" t="s">
        <v>3</v>
      </c>
      <c r="D81" s="232" t="s">
        <v>197</v>
      </c>
      <c r="E81" s="20" t="s">
        <v>3</v>
      </c>
      <c r="F81" s="233">
        <v>93.311999999999998</v>
      </c>
      <c r="G81" s="39"/>
      <c r="H81" s="40"/>
    </row>
    <row r="82" s="2" customFormat="1" ht="16.8" customHeight="1">
      <c r="A82" s="39"/>
      <c r="B82" s="40"/>
      <c r="C82" s="234" t="s">
        <v>644</v>
      </c>
      <c r="D82" s="39"/>
      <c r="E82" s="39"/>
      <c r="F82" s="39"/>
      <c r="G82" s="39"/>
      <c r="H82" s="40"/>
    </row>
    <row r="83" s="2" customFormat="1" ht="16.8" customHeight="1">
      <c r="A83" s="39"/>
      <c r="B83" s="40"/>
      <c r="C83" s="232" t="s">
        <v>449</v>
      </c>
      <c r="D83" s="232" t="s">
        <v>689</v>
      </c>
      <c r="E83" s="20" t="s">
        <v>137</v>
      </c>
      <c r="F83" s="233">
        <v>93.311999999999998</v>
      </c>
      <c r="G83" s="39"/>
      <c r="H83" s="40"/>
    </row>
    <row r="84" s="2" customFormat="1" ht="16.8" customHeight="1">
      <c r="A84" s="39"/>
      <c r="B84" s="40"/>
      <c r="C84" s="232" t="s">
        <v>454</v>
      </c>
      <c r="D84" s="232" t="s">
        <v>690</v>
      </c>
      <c r="E84" s="20" t="s">
        <v>137</v>
      </c>
      <c r="F84" s="233">
        <v>93.311999999999998</v>
      </c>
      <c r="G84" s="39"/>
      <c r="H84" s="40"/>
    </row>
    <row r="85" s="8" customFormat="1" ht="16.8" customHeight="1">
      <c r="A85" s="119"/>
      <c r="B85" s="120"/>
      <c r="C85" s="229" t="s">
        <v>139</v>
      </c>
      <c r="D85" s="230" t="s">
        <v>140</v>
      </c>
      <c r="E85" s="230" t="s">
        <v>3</v>
      </c>
      <c r="F85" s="231">
        <v>57.415999999999997</v>
      </c>
      <c r="G85" s="119"/>
      <c r="H85" s="120"/>
    </row>
    <row r="86" s="2" customFormat="1" ht="16.8" customHeight="1">
      <c r="A86" s="39"/>
      <c r="B86" s="40"/>
      <c r="C86" s="232" t="s">
        <v>3</v>
      </c>
      <c r="D86" s="232" t="s">
        <v>140</v>
      </c>
      <c r="E86" s="20" t="s">
        <v>3</v>
      </c>
      <c r="F86" s="233">
        <v>0</v>
      </c>
      <c r="G86" s="39"/>
      <c r="H86" s="40"/>
    </row>
    <row r="87" s="2" customFormat="1" ht="16.8" customHeight="1">
      <c r="A87" s="39"/>
      <c r="B87" s="40"/>
      <c r="C87" s="232" t="s">
        <v>3</v>
      </c>
      <c r="D87" s="232" t="s">
        <v>691</v>
      </c>
      <c r="E87" s="20" t="s">
        <v>3</v>
      </c>
      <c r="F87" s="233">
        <v>0</v>
      </c>
      <c r="G87" s="39"/>
      <c r="H87" s="40"/>
    </row>
    <row r="88" s="2" customFormat="1" ht="16.8" customHeight="1">
      <c r="A88" s="39"/>
      <c r="B88" s="40"/>
      <c r="C88" s="232" t="s">
        <v>3</v>
      </c>
      <c r="D88" s="232" t="s">
        <v>692</v>
      </c>
      <c r="E88" s="20" t="s">
        <v>3</v>
      </c>
      <c r="F88" s="233">
        <v>5.992</v>
      </c>
      <c r="G88" s="39"/>
      <c r="H88" s="40"/>
    </row>
    <row r="89" s="2" customFormat="1" ht="16.8" customHeight="1">
      <c r="A89" s="39"/>
      <c r="B89" s="40"/>
      <c r="C89" s="232" t="s">
        <v>3</v>
      </c>
      <c r="D89" s="232" t="s">
        <v>693</v>
      </c>
      <c r="E89" s="20" t="s">
        <v>3</v>
      </c>
      <c r="F89" s="233">
        <v>0</v>
      </c>
      <c r="G89" s="39"/>
      <c r="H89" s="40"/>
    </row>
    <row r="90" s="2" customFormat="1" ht="16.8" customHeight="1">
      <c r="A90" s="39"/>
      <c r="B90" s="40"/>
      <c r="C90" s="232" t="s">
        <v>3</v>
      </c>
      <c r="D90" s="232" t="s">
        <v>694</v>
      </c>
      <c r="E90" s="20" t="s">
        <v>3</v>
      </c>
      <c r="F90" s="233">
        <v>15.013</v>
      </c>
      <c r="G90" s="39"/>
      <c r="H90" s="40"/>
    </row>
    <row r="91" s="2" customFormat="1" ht="16.8" customHeight="1">
      <c r="A91" s="39"/>
      <c r="B91" s="40"/>
      <c r="C91" s="232" t="s">
        <v>3</v>
      </c>
      <c r="D91" s="232" t="s">
        <v>695</v>
      </c>
      <c r="E91" s="20" t="s">
        <v>3</v>
      </c>
      <c r="F91" s="233">
        <v>0</v>
      </c>
      <c r="G91" s="39"/>
      <c r="H91" s="40"/>
    </row>
    <row r="92" s="2" customFormat="1" ht="16.8" customHeight="1">
      <c r="A92" s="39"/>
      <c r="B92" s="40"/>
      <c r="C92" s="232" t="s">
        <v>3</v>
      </c>
      <c r="D92" s="232" t="s">
        <v>696</v>
      </c>
      <c r="E92" s="20" t="s">
        <v>3</v>
      </c>
      <c r="F92" s="233">
        <v>9.4290000000000003</v>
      </c>
      <c r="G92" s="39"/>
      <c r="H92" s="40"/>
    </row>
    <row r="93" s="2" customFormat="1" ht="16.8" customHeight="1">
      <c r="A93" s="39"/>
      <c r="B93" s="40"/>
      <c r="C93" s="232" t="s">
        <v>3</v>
      </c>
      <c r="D93" s="232" t="s">
        <v>697</v>
      </c>
      <c r="E93" s="20" t="s">
        <v>3</v>
      </c>
      <c r="F93" s="233">
        <v>4.9370000000000003</v>
      </c>
      <c r="G93" s="39"/>
      <c r="H93" s="40"/>
    </row>
    <row r="94" s="2" customFormat="1" ht="16.8" customHeight="1">
      <c r="A94" s="39"/>
      <c r="B94" s="40"/>
      <c r="C94" s="232" t="s">
        <v>3</v>
      </c>
      <c r="D94" s="232" t="s">
        <v>698</v>
      </c>
      <c r="E94" s="20" t="s">
        <v>3</v>
      </c>
      <c r="F94" s="233">
        <v>0</v>
      </c>
      <c r="G94" s="39"/>
      <c r="H94" s="40"/>
    </row>
    <row r="95" s="2" customFormat="1" ht="16.8" customHeight="1">
      <c r="A95" s="39"/>
      <c r="B95" s="40"/>
      <c r="C95" s="232" t="s">
        <v>3</v>
      </c>
      <c r="D95" s="232" t="s">
        <v>699</v>
      </c>
      <c r="E95" s="20" t="s">
        <v>3</v>
      </c>
      <c r="F95" s="233">
        <v>2.8170000000000002</v>
      </c>
      <c r="G95" s="39"/>
      <c r="H95" s="40"/>
    </row>
    <row r="96" s="2" customFormat="1" ht="16.8" customHeight="1">
      <c r="A96" s="39"/>
      <c r="B96" s="40"/>
      <c r="C96" s="232" t="s">
        <v>3</v>
      </c>
      <c r="D96" s="232" t="s">
        <v>700</v>
      </c>
      <c r="E96" s="20" t="s">
        <v>3</v>
      </c>
      <c r="F96" s="233">
        <v>3.0529999999999999</v>
      </c>
      <c r="G96" s="39"/>
      <c r="H96" s="40"/>
    </row>
    <row r="97" s="2" customFormat="1" ht="16.8" customHeight="1">
      <c r="A97" s="39"/>
      <c r="B97" s="40"/>
      <c r="C97" s="232" t="s">
        <v>3</v>
      </c>
      <c r="D97" s="232" t="s">
        <v>701</v>
      </c>
      <c r="E97" s="20" t="s">
        <v>3</v>
      </c>
      <c r="F97" s="233">
        <v>0</v>
      </c>
      <c r="G97" s="39"/>
      <c r="H97" s="40"/>
    </row>
    <row r="98" s="2" customFormat="1" ht="16.8" customHeight="1">
      <c r="A98" s="39"/>
      <c r="B98" s="40"/>
      <c r="C98" s="232" t="s">
        <v>3</v>
      </c>
      <c r="D98" s="232" t="s">
        <v>702</v>
      </c>
      <c r="E98" s="20" t="s">
        <v>3</v>
      </c>
      <c r="F98" s="233">
        <v>3.4430000000000001</v>
      </c>
      <c r="G98" s="39"/>
      <c r="H98" s="40"/>
    </row>
    <row r="99" s="2" customFormat="1" ht="16.8" customHeight="1">
      <c r="A99" s="39"/>
      <c r="B99" s="40"/>
      <c r="C99" s="232" t="s">
        <v>3</v>
      </c>
      <c r="D99" s="232" t="s">
        <v>703</v>
      </c>
      <c r="E99" s="20" t="s">
        <v>3</v>
      </c>
      <c r="F99" s="233">
        <v>3.7309999999999999</v>
      </c>
      <c r="G99" s="39"/>
      <c r="H99" s="40"/>
    </row>
    <row r="100" s="2" customFormat="1" ht="16.8" customHeight="1">
      <c r="A100" s="39"/>
      <c r="B100" s="40"/>
      <c r="C100" s="232" t="s">
        <v>3</v>
      </c>
      <c r="D100" s="232" t="s">
        <v>704</v>
      </c>
      <c r="E100" s="20" t="s">
        <v>3</v>
      </c>
      <c r="F100" s="233">
        <v>0</v>
      </c>
      <c r="G100" s="39"/>
      <c r="H100" s="40"/>
    </row>
    <row r="101" s="2" customFormat="1" ht="16.8" customHeight="1">
      <c r="A101" s="39"/>
      <c r="B101" s="40"/>
      <c r="C101" s="232" t="s">
        <v>3</v>
      </c>
      <c r="D101" s="232" t="s">
        <v>705</v>
      </c>
      <c r="E101" s="20" t="s">
        <v>3</v>
      </c>
      <c r="F101" s="233">
        <v>9.0009999999999994</v>
      </c>
      <c r="G101" s="39"/>
      <c r="H101" s="40"/>
    </row>
    <row r="102" s="2" customFormat="1" ht="16.8" customHeight="1">
      <c r="A102" s="39"/>
      <c r="B102" s="40"/>
      <c r="C102" s="234" t="s">
        <v>644</v>
      </c>
      <c r="D102" s="39"/>
      <c r="E102" s="39"/>
      <c r="F102" s="39"/>
      <c r="G102" s="39"/>
      <c r="H102" s="40"/>
    </row>
    <row r="103" s="2" customFormat="1" ht="16.8" customHeight="1">
      <c r="A103" s="39"/>
      <c r="B103" s="40"/>
      <c r="C103" s="232" t="s">
        <v>401</v>
      </c>
      <c r="D103" s="232" t="s">
        <v>402</v>
      </c>
      <c r="E103" s="20" t="s">
        <v>137</v>
      </c>
      <c r="F103" s="233">
        <v>57.415999999999997</v>
      </c>
      <c r="G103" s="39"/>
      <c r="H103" s="40"/>
    </row>
    <row r="104" s="2" customFormat="1" ht="16.8" customHeight="1">
      <c r="A104" s="39"/>
      <c r="B104" s="40"/>
      <c r="C104" s="232" t="s">
        <v>421</v>
      </c>
      <c r="D104" s="232" t="s">
        <v>706</v>
      </c>
      <c r="E104" s="20" t="s">
        <v>137</v>
      </c>
      <c r="F104" s="233">
        <v>57.415999999999997</v>
      </c>
      <c r="G104" s="39"/>
      <c r="H104" s="40"/>
    </row>
    <row r="105" s="2" customFormat="1" ht="16.8" customHeight="1">
      <c r="A105" s="39"/>
      <c r="B105" s="40"/>
      <c r="C105" s="232" t="s">
        <v>425</v>
      </c>
      <c r="D105" s="232" t="s">
        <v>707</v>
      </c>
      <c r="E105" s="20" t="s">
        <v>137</v>
      </c>
      <c r="F105" s="233">
        <v>57.415999999999997</v>
      </c>
      <c r="G105" s="39"/>
      <c r="H105" s="40"/>
    </row>
    <row r="106" s="2" customFormat="1" ht="16.8" customHeight="1">
      <c r="A106" s="39"/>
      <c r="B106" s="40"/>
      <c r="C106" s="232" t="s">
        <v>429</v>
      </c>
      <c r="D106" s="232" t="s">
        <v>708</v>
      </c>
      <c r="E106" s="20" t="s">
        <v>137</v>
      </c>
      <c r="F106" s="233">
        <v>57.415999999999997</v>
      </c>
      <c r="G106" s="39"/>
      <c r="H106" s="40"/>
    </row>
    <row r="107" s="2" customFormat="1" ht="16.8" customHeight="1">
      <c r="A107" s="39"/>
      <c r="B107" s="40"/>
      <c r="C107" s="232" t="s">
        <v>433</v>
      </c>
      <c r="D107" s="232" t="s">
        <v>709</v>
      </c>
      <c r="E107" s="20" t="s">
        <v>137</v>
      </c>
      <c r="F107" s="233">
        <v>57.415999999999997</v>
      </c>
      <c r="G107" s="39"/>
      <c r="H107" s="40"/>
    </row>
    <row r="108" s="2" customFormat="1" ht="16.8" customHeight="1">
      <c r="A108" s="39"/>
      <c r="B108" s="40"/>
      <c r="C108" s="232" t="s">
        <v>437</v>
      </c>
      <c r="D108" s="232" t="s">
        <v>710</v>
      </c>
      <c r="E108" s="20" t="s">
        <v>137</v>
      </c>
      <c r="F108" s="233">
        <v>57.415999999999997</v>
      </c>
      <c r="G108" s="39"/>
      <c r="H108" s="40"/>
    </row>
    <row r="109" s="2" customFormat="1" ht="26.4" customHeight="1">
      <c r="A109" s="39"/>
      <c r="B109" s="40"/>
      <c r="C109" s="228" t="s">
        <v>83</v>
      </c>
      <c r="D109" s="228" t="s">
        <v>84</v>
      </c>
      <c r="E109" s="39"/>
      <c r="F109" s="39"/>
      <c r="G109" s="39"/>
      <c r="H109" s="40"/>
    </row>
    <row r="110" s="8" customFormat="1" ht="16.8" customHeight="1">
      <c r="A110" s="119"/>
      <c r="B110" s="120"/>
      <c r="C110" s="229" t="s">
        <v>110</v>
      </c>
      <c r="D110" s="230" t="s">
        <v>111</v>
      </c>
      <c r="E110" s="230" t="s">
        <v>3</v>
      </c>
      <c r="F110" s="231">
        <v>16.952000000000002</v>
      </c>
      <c r="G110" s="119"/>
      <c r="H110" s="120"/>
    </row>
    <row r="111" s="2" customFormat="1" ht="16.8" customHeight="1">
      <c r="A111" s="39"/>
      <c r="B111" s="40"/>
      <c r="C111" s="232" t="s">
        <v>3</v>
      </c>
      <c r="D111" s="232" t="s">
        <v>640</v>
      </c>
      <c r="E111" s="20" t="s">
        <v>3</v>
      </c>
      <c r="F111" s="233">
        <v>0</v>
      </c>
      <c r="G111" s="39"/>
      <c r="H111" s="40"/>
    </row>
    <row r="112" s="2" customFormat="1" ht="16.8" customHeight="1">
      <c r="A112" s="39"/>
      <c r="B112" s="40"/>
      <c r="C112" s="232" t="s">
        <v>3</v>
      </c>
      <c r="D112" s="232" t="s">
        <v>641</v>
      </c>
      <c r="E112" s="20" t="s">
        <v>3</v>
      </c>
      <c r="F112" s="233">
        <v>9.0410000000000004</v>
      </c>
      <c r="G112" s="39"/>
      <c r="H112" s="40"/>
    </row>
    <row r="113" s="2" customFormat="1" ht="16.8" customHeight="1">
      <c r="A113" s="39"/>
      <c r="B113" s="40"/>
      <c r="C113" s="232" t="s">
        <v>3</v>
      </c>
      <c r="D113" s="232" t="s">
        <v>642</v>
      </c>
      <c r="E113" s="20" t="s">
        <v>3</v>
      </c>
      <c r="F113" s="233">
        <v>6.3710000000000004</v>
      </c>
      <c r="G113" s="39"/>
      <c r="H113" s="40"/>
    </row>
    <row r="114" s="2" customFormat="1" ht="16.8" customHeight="1">
      <c r="A114" s="39"/>
      <c r="B114" s="40"/>
      <c r="C114" s="232" t="s">
        <v>3</v>
      </c>
      <c r="D114" s="232" t="s">
        <v>643</v>
      </c>
      <c r="E114" s="20" t="s">
        <v>3</v>
      </c>
      <c r="F114" s="233">
        <v>1.54</v>
      </c>
      <c r="G114" s="39"/>
      <c r="H114" s="40"/>
    </row>
    <row r="115" s="2" customFormat="1" ht="16.8" customHeight="1">
      <c r="A115" s="39"/>
      <c r="B115" s="40"/>
      <c r="C115" s="234" t="s">
        <v>644</v>
      </c>
      <c r="D115" s="39"/>
      <c r="E115" s="39"/>
      <c r="F115" s="39"/>
      <c r="G115" s="39"/>
      <c r="H115" s="40"/>
    </row>
    <row r="116" s="2" customFormat="1">
      <c r="A116" s="39"/>
      <c r="B116" s="40"/>
      <c r="C116" s="232" t="s">
        <v>177</v>
      </c>
      <c r="D116" s="232" t="s">
        <v>645</v>
      </c>
      <c r="E116" s="20" t="s">
        <v>179</v>
      </c>
      <c r="F116" s="233">
        <v>16.952000000000002</v>
      </c>
      <c r="G116" s="39"/>
      <c r="H116" s="40"/>
    </row>
    <row r="117" s="2" customFormat="1">
      <c r="A117" s="39"/>
      <c r="B117" s="40"/>
      <c r="C117" s="232" t="s">
        <v>198</v>
      </c>
      <c r="D117" s="232" t="s">
        <v>646</v>
      </c>
      <c r="E117" s="20" t="s">
        <v>179</v>
      </c>
      <c r="F117" s="233">
        <v>8.0120000000000005</v>
      </c>
      <c r="G117" s="39"/>
      <c r="H117" s="40"/>
    </row>
    <row r="118" s="2" customFormat="1">
      <c r="A118" s="39"/>
      <c r="B118" s="40"/>
      <c r="C118" s="232" t="s">
        <v>205</v>
      </c>
      <c r="D118" s="232" t="s">
        <v>647</v>
      </c>
      <c r="E118" s="20" t="s">
        <v>179</v>
      </c>
      <c r="F118" s="233">
        <v>120.18000000000001</v>
      </c>
      <c r="G118" s="39"/>
      <c r="H118" s="40"/>
    </row>
    <row r="119" s="2" customFormat="1" ht="16.8" customHeight="1">
      <c r="A119" s="39"/>
      <c r="B119" s="40"/>
      <c r="C119" s="232" t="s">
        <v>220</v>
      </c>
      <c r="D119" s="232" t="s">
        <v>648</v>
      </c>
      <c r="E119" s="20" t="s">
        <v>222</v>
      </c>
      <c r="F119" s="233">
        <v>14.422000000000001</v>
      </c>
      <c r="G119" s="39"/>
      <c r="H119" s="40"/>
    </row>
    <row r="120" s="2" customFormat="1" ht="16.8" customHeight="1">
      <c r="A120" s="39"/>
      <c r="B120" s="40"/>
      <c r="C120" s="232" t="s">
        <v>228</v>
      </c>
      <c r="D120" s="232" t="s">
        <v>649</v>
      </c>
      <c r="E120" s="20" t="s">
        <v>179</v>
      </c>
      <c r="F120" s="233">
        <v>8.0120000000000005</v>
      </c>
      <c r="G120" s="39"/>
      <c r="H120" s="40"/>
    </row>
    <row r="121" s="8" customFormat="1" ht="16.8" customHeight="1">
      <c r="A121" s="119"/>
      <c r="B121" s="120"/>
      <c r="C121" s="229" t="s">
        <v>114</v>
      </c>
      <c r="D121" s="230" t="s">
        <v>115</v>
      </c>
      <c r="E121" s="230" t="s">
        <v>3</v>
      </c>
      <c r="F121" s="231">
        <v>8.9399999999999995</v>
      </c>
      <c r="G121" s="119"/>
      <c r="H121" s="120"/>
    </row>
    <row r="122" s="2" customFormat="1" ht="16.8" customHeight="1">
      <c r="A122" s="39"/>
      <c r="B122" s="40"/>
      <c r="C122" s="232" t="s">
        <v>3</v>
      </c>
      <c r="D122" s="232" t="s">
        <v>650</v>
      </c>
      <c r="E122" s="20" t="s">
        <v>3</v>
      </c>
      <c r="F122" s="233">
        <v>0</v>
      </c>
      <c r="G122" s="39"/>
      <c r="H122" s="40"/>
    </row>
    <row r="123" s="2" customFormat="1" ht="16.8" customHeight="1">
      <c r="A123" s="39"/>
      <c r="B123" s="40"/>
      <c r="C123" s="232" t="s">
        <v>3</v>
      </c>
      <c r="D123" s="232" t="s">
        <v>651</v>
      </c>
      <c r="E123" s="20" t="s">
        <v>3</v>
      </c>
      <c r="F123" s="233">
        <v>0.92400000000000004</v>
      </c>
      <c r="G123" s="39"/>
      <c r="H123" s="40"/>
    </row>
    <row r="124" s="2" customFormat="1" ht="16.8" customHeight="1">
      <c r="A124" s="39"/>
      <c r="B124" s="40"/>
      <c r="C124" s="232" t="s">
        <v>3</v>
      </c>
      <c r="D124" s="232" t="s">
        <v>652</v>
      </c>
      <c r="E124" s="20" t="s">
        <v>3</v>
      </c>
      <c r="F124" s="233">
        <v>8.016</v>
      </c>
      <c r="G124" s="39"/>
      <c r="H124" s="40"/>
    </row>
    <row r="125" s="2" customFormat="1" ht="16.8" customHeight="1">
      <c r="A125" s="39"/>
      <c r="B125" s="40"/>
      <c r="C125" s="234" t="s">
        <v>644</v>
      </c>
      <c r="D125" s="39"/>
      <c r="E125" s="39"/>
      <c r="F125" s="39"/>
      <c r="G125" s="39"/>
      <c r="H125" s="40"/>
    </row>
    <row r="126" s="2" customFormat="1">
      <c r="A126" s="39"/>
      <c r="B126" s="40"/>
      <c r="C126" s="232" t="s">
        <v>191</v>
      </c>
      <c r="D126" s="232" t="s">
        <v>653</v>
      </c>
      <c r="E126" s="20" t="s">
        <v>179</v>
      </c>
      <c r="F126" s="233">
        <v>17.879999999999999</v>
      </c>
      <c r="G126" s="39"/>
      <c r="H126" s="40"/>
    </row>
    <row r="127" s="2" customFormat="1">
      <c r="A127" s="39"/>
      <c r="B127" s="40"/>
      <c r="C127" s="232" t="s">
        <v>198</v>
      </c>
      <c r="D127" s="232" t="s">
        <v>646</v>
      </c>
      <c r="E127" s="20" t="s">
        <v>179</v>
      </c>
      <c r="F127" s="233">
        <v>8.0120000000000005</v>
      </c>
      <c r="G127" s="39"/>
      <c r="H127" s="40"/>
    </row>
    <row r="128" s="2" customFormat="1">
      <c r="A128" s="39"/>
      <c r="B128" s="40"/>
      <c r="C128" s="232" t="s">
        <v>205</v>
      </c>
      <c r="D128" s="232" t="s">
        <v>647</v>
      </c>
      <c r="E128" s="20" t="s">
        <v>179</v>
      </c>
      <c r="F128" s="233">
        <v>120.18000000000001</v>
      </c>
      <c r="G128" s="39"/>
      <c r="H128" s="40"/>
    </row>
    <row r="129" s="2" customFormat="1" ht="16.8" customHeight="1">
      <c r="A129" s="39"/>
      <c r="B129" s="40"/>
      <c r="C129" s="232" t="s">
        <v>214</v>
      </c>
      <c r="D129" s="232" t="s">
        <v>654</v>
      </c>
      <c r="E129" s="20" t="s">
        <v>179</v>
      </c>
      <c r="F129" s="233">
        <v>8.9399999999999995</v>
      </c>
      <c r="G129" s="39"/>
      <c r="H129" s="40"/>
    </row>
    <row r="130" s="2" customFormat="1" ht="16.8" customHeight="1">
      <c r="A130" s="39"/>
      <c r="B130" s="40"/>
      <c r="C130" s="232" t="s">
        <v>220</v>
      </c>
      <c r="D130" s="232" t="s">
        <v>648</v>
      </c>
      <c r="E130" s="20" t="s">
        <v>222</v>
      </c>
      <c r="F130" s="233">
        <v>14.422000000000001</v>
      </c>
      <c r="G130" s="39"/>
      <c r="H130" s="40"/>
    </row>
    <row r="131" s="2" customFormat="1" ht="16.8" customHeight="1">
      <c r="A131" s="39"/>
      <c r="B131" s="40"/>
      <c r="C131" s="232" t="s">
        <v>228</v>
      </c>
      <c r="D131" s="232" t="s">
        <v>649</v>
      </c>
      <c r="E131" s="20" t="s">
        <v>179</v>
      </c>
      <c r="F131" s="233">
        <v>8.0120000000000005</v>
      </c>
      <c r="G131" s="39"/>
      <c r="H131" s="40"/>
    </row>
    <row r="132" s="2" customFormat="1" ht="16.8" customHeight="1">
      <c r="A132" s="39"/>
      <c r="B132" s="40"/>
      <c r="C132" s="232" t="s">
        <v>233</v>
      </c>
      <c r="D132" s="232" t="s">
        <v>655</v>
      </c>
      <c r="E132" s="20" t="s">
        <v>179</v>
      </c>
      <c r="F132" s="233">
        <v>8.9399999999999995</v>
      </c>
      <c r="G132" s="39"/>
      <c r="H132" s="40"/>
    </row>
    <row r="133" s="8" customFormat="1" ht="16.8" customHeight="1">
      <c r="A133" s="119"/>
      <c r="B133" s="120"/>
      <c r="C133" s="229" t="s">
        <v>118</v>
      </c>
      <c r="D133" s="230" t="s">
        <v>119</v>
      </c>
      <c r="E133" s="230" t="s">
        <v>3</v>
      </c>
      <c r="F133" s="231">
        <v>0.55100000000000005</v>
      </c>
      <c r="G133" s="119"/>
      <c r="H133" s="120"/>
    </row>
    <row r="134" s="2" customFormat="1" ht="16.8" customHeight="1">
      <c r="A134" s="39"/>
      <c r="B134" s="40"/>
      <c r="C134" s="232" t="s">
        <v>3</v>
      </c>
      <c r="D134" s="232" t="s">
        <v>656</v>
      </c>
      <c r="E134" s="20" t="s">
        <v>3</v>
      </c>
      <c r="F134" s="233">
        <v>0</v>
      </c>
      <c r="G134" s="39"/>
      <c r="H134" s="40"/>
    </row>
    <row r="135" s="2" customFormat="1" ht="16.8" customHeight="1">
      <c r="A135" s="39"/>
      <c r="B135" s="40"/>
      <c r="C135" s="232" t="s">
        <v>3</v>
      </c>
      <c r="D135" s="232" t="s">
        <v>657</v>
      </c>
      <c r="E135" s="20" t="s">
        <v>3</v>
      </c>
      <c r="F135" s="233">
        <v>0.55100000000000005</v>
      </c>
      <c r="G135" s="39"/>
      <c r="H135" s="40"/>
    </row>
    <row r="136" s="2" customFormat="1" ht="16.8" customHeight="1">
      <c r="A136" s="39"/>
      <c r="B136" s="40"/>
      <c r="C136" s="234" t="s">
        <v>644</v>
      </c>
      <c r="D136" s="39"/>
      <c r="E136" s="39"/>
      <c r="F136" s="39"/>
      <c r="G136" s="39"/>
      <c r="H136" s="40"/>
    </row>
    <row r="137" s="2" customFormat="1" ht="16.8" customHeight="1">
      <c r="A137" s="39"/>
      <c r="B137" s="40"/>
      <c r="C137" s="232" t="s">
        <v>242</v>
      </c>
      <c r="D137" s="232" t="s">
        <v>658</v>
      </c>
      <c r="E137" s="20" t="s">
        <v>179</v>
      </c>
      <c r="F137" s="233">
        <v>0.55100000000000005</v>
      </c>
      <c r="G137" s="39"/>
      <c r="H137" s="40"/>
    </row>
    <row r="138" s="8" customFormat="1" ht="16.8" customHeight="1">
      <c r="A138" s="119"/>
      <c r="B138" s="120"/>
      <c r="C138" s="229" t="s">
        <v>121</v>
      </c>
      <c r="D138" s="230" t="s">
        <v>122</v>
      </c>
      <c r="E138" s="230" t="s">
        <v>3</v>
      </c>
      <c r="F138" s="231">
        <v>4.4100000000000001</v>
      </c>
      <c r="G138" s="119"/>
      <c r="H138" s="120"/>
    </row>
    <row r="139" s="2" customFormat="1" ht="16.8" customHeight="1">
      <c r="A139" s="39"/>
      <c r="B139" s="40"/>
      <c r="C139" s="232" t="s">
        <v>3</v>
      </c>
      <c r="D139" s="232" t="s">
        <v>659</v>
      </c>
      <c r="E139" s="20" t="s">
        <v>3</v>
      </c>
      <c r="F139" s="233">
        <v>0</v>
      </c>
      <c r="G139" s="39"/>
      <c r="H139" s="40"/>
    </row>
    <row r="140" s="2" customFormat="1" ht="16.8" customHeight="1">
      <c r="A140" s="39"/>
      <c r="B140" s="40"/>
      <c r="C140" s="232" t="s">
        <v>3</v>
      </c>
      <c r="D140" s="232" t="s">
        <v>660</v>
      </c>
      <c r="E140" s="20" t="s">
        <v>3</v>
      </c>
      <c r="F140" s="233">
        <v>4.4100000000000001</v>
      </c>
      <c r="G140" s="39"/>
      <c r="H140" s="40"/>
    </row>
    <row r="141" s="2" customFormat="1" ht="16.8" customHeight="1">
      <c r="A141" s="39"/>
      <c r="B141" s="40"/>
      <c r="C141" s="234" t="s">
        <v>644</v>
      </c>
      <c r="D141" s="39"/>
      <c r="E141" s="39"/>
      <c r="F141" s="39"/>
      <c r="G141" s="39"/>
      <c r="H141" s="40"/>
    </row>
    <row r="142" s="2" customFormat="1" ht="16.8" customHeight="1">
      <c r="A142" s="39"/>
      <c r="B142" s="40"/>
      <c r="C142" s="232" t="s">
        <v>249</v>
      </c>
      <c r="D142" s="232" t="s">
        <v>661</v>
      </c>
      <c r="E142" s="20" t="s">
        <v>179</v>
      </c>
      <c r="F142" s="233">
        <v>4.4100000000000001</v>
      </c>
      <c r="G142" s="39"/>
      <c r="H142" s="40"/>
    </row>
    <row r="143" s="8" customFormat="1" ht="16.8" customHeight="1">
      <c r="A143" s="119"/>
      <c r="B143" s="120"/>
      <c r="C143" s="229" t="s">
        <v>124</v>
      </c>
      <c r="D143" s="230" t="s">
        <v>125</v>
      </c>
      <c r="E143" s="230" t="s">
        <v>3</v>
      </c>
      <c r="F143" s="231">
        <v>3.754</v>
      </c>
      <c r="G143" s="119"/>
      <c r="H143" s="120"/>
    </row>
    <row r="144" s="2" customFormat="1" ht="16.8" customHeight="1">
      <c r="A144" s="39"/>
      <c r="B144" s="40"/>
      <c r="C144" s="232" t="s">
        <v>3</v>
      </c>
      <c r="D144" s="232" t="s">
        <v>662</v>
      </c>
      <c r="E144" s="20" t="s">
        <v>3</v>
      </c>
      <c r="F144" s="233">
        <v>0</v>
      </c>
      <c r="G144" s="39"/>
      <c r="H144" s="40"/>
    </row>
    <row r="145" s="2" customFormat="1" ht="16.8" customHeight="1">
      <c r="A145" s="39"/>
      <c r="B145" s="40"/>
      <c r="C145" s="232" t="s">
        <v>3</v>
      </c>
      <c r="D145" s="232" t="s">
        <v>663</v>
      </c>
      <c r="E145" s="20" t="s">
        <v>3</v>
      </c>
      <c r="F145" s="233">
        <v>1.7290000000000001</v>
      </c>
      <c r="G145" s="39"/>
      <c r="H145" s="40"/>
    </row>
    <row r="146" s="2" customFormat="1" ht="16.8" customHeight="1">
      <c r="A146" s="39"/>
      <c r="B146" s="40"/>
      <c r="C146" s="232" t="s">
        <v>3</v>
      </c>
      <c r="D146" s="232" t="s">
        <v>664</v>
      </c>
      <c r="E146" s="20" t="s">
        <v>3</v>
      </c>
      <c r="F146" s="233">
        <v>2.0249999999999999</v>
      </c>
      <c r="G146" s="39"/>
      <c r="H146" s="40"/>
    </row>
    <row r="147" s="2" customFormat="1" ht="16.8" customHeight="1">
      <c r="A147" s="39"/>
      <c r="B147" s="40"/>
      <c r="C147" s="234" t="s">
        <v>644</v>
      </c>
      <c r="D147" s="39"/>
      <c r="E147" s="39"/>
      <c r="F147" s="39"/>
      <c r="G147" s="39"/>
      <c r="H147" s="40"/>
    </row>
    <row r="148" s="2" customFormat="1" ht="16.8" customHeight="1">
      <c r="A148" s="39"/>
      <c r="B148" s="40"/>
      <c r="C148" s="232" t="s">
        <v>262</v>
      </c>
      <c r="D148" s="232" t="s">
        <v>665</v>
      </c>
      <c r="E148" s="20" t="s">
        <v>179</v>
      </c>
      <c r="F148" s="233">
        <v>3.754</v>
      </c>
      <c r="G148" s="39"/>
      <c r="H148" s="40"/>
    </row>
    <row r="149" s="8" customFormat="1" ht="16.8" customHeight="1">
      <c r="A149" s="119"/>
      <c r="B149" s="120"/>
      <c r="C149" s="229" t="s">
        <v>127</v>
      </c>
      <c r="D149" s="230" t="s">
        <v>128</v>
      </c>
      <c r="E149" s="230" t="s">
        <v>3</v>
      </c>
      <c r="F149" s="231">
        <v>15.477</v>
      </c>
      <c r="G149" s="119"/>
      <c r="H149" s="120"/>
    </row>
    <row r="150" s="2" customFormat="1" ht="16.8" customHeight="1">
      <c r="A150" s="39"/>
      <c r="B150" s="40"/>
      <c r="C150" s="232" t="s">
        <v>3</v>
      </c>
      <c r="D150" s="232" t="s">
        <v>666</v>
      </c>
      <c r="E150" s="20" t="s">
        <v>3</v>
      </c>
      <c r="F150" s="233">
        <v>0</v>
      </c>
      <c r="G150" s="39"/>
      <c r="H150" s="40"/>
    </row>
    <row r="151" s="2" customFormat="1" ht="16.8" customHeight="1">
      <c r="A151" s="39"/>
      <c r="B151" s="40"/>
      <c r="C151" s="232" t="s">
        <v>3</v>
      </c>
      <c r="D151" s="232" t="s">
        <v>667</v>
      </c>
      <c r="E151" s="20" t="s">
        <v>3</v>
      </c>
      <c r="F151" s="233">
        <v>7.3799999999999999</v>
      </c>
      <c r="G151" s="39"/>
      <c r="H151" s="40"/>
    </row>
    <row r="152" s="2" customFormat="1" ht="16.8" customHeight="1">
      <c r="A152" s="39"/>
      <c r="B152" s="40"/>
      <c r="C152" s="232" t="s">
        <v>3</v>
      </c>
      <c r="D152" s="232" t="s">
        <v>668</v>
      </c>
      <c r="E152" s="20" t="s">
        <v>3</v>
      </c>
      <c r="F152" s="233">
        <v>8.0969999999999995</v>
      </c>
      <c r="G152" s="39"/>
      <c r="H152" s="40"/>
    </row>
    <row r="153" s="2" customFormat="1" ht="16.8" customHeight="1">
      <c r="A153" s="39"/>
      <c r="B153" s="40"/>
      <c r="C153" s="234" t="s">
        <v>644</v>
      </c>
      <c r="D153" s="39"/>
      <c r="E153" s="39"/>
      <c r="F153" s="39"/>
      <c r="G153" s="39"/>
      <c r="H153" s="40"/>
    </row>
    <row r="154" s="2" customFormat="1" ht="16.8" customHeight="1">
      <c r="A154" s="39"/>
      <c r="B154" s="40"/>
      <c r="C154" s="232" t="s">
        <v>270</v>
      </c>
      <c r="D154" s="232" t="s">
        <v>669</v>
      </c>
      <c r="E154" s="20" t="s">
        <v>137</v>
      </c>
      <c r="F154" s="233">
        <v>15.477</v>
      </c>
      <c r="G154" s="39"/>
      <c r="H154" s="40"/>
    </row>
    <row r="155" s="2" customFormat="1" ht="16.8" customHeight="1">
      <c r="A155" s="39"/>
      <c r="B155" s="40"/>
      <c r="C155" s="232" t="s">
        <v>278</v>
      </c>
      <c r="D155" s="232" t="s">
        <v>670</v>
      </c>
      <c r="E155" s="20" t="s">
        <v>137</v>
      </c>
      <c r="F155" s="233">
        <v>15.477</v>
      </c>
      <c r="G155" s="39"/>
      <c r="H155" s="40"/>
    </row>
    <row r="156" s="8" customFormat="1" ht="16.8" customHeight="1">
      <c r="A156" s="119"/>
      <c r="B156" s="120"/>
      <c r="C156" s="229" t="s">
        <v>671</v>
      </c>
      <c r="D156" s="230" t="s">
        <v>672</v>
      </c>
      <c r="E156" s="230" t="s">
        <v>3</v>
      </c>
      <c r="F156" s="231">
        <v>3.194</v>
      </c>
      <c r="G156" s="119"/>
      <c r="H156" s="120"/>
    </row>
    <row r="157" s="2" customFormat="1" ht="16.8" customHeight="1">
      <c r="A157" s="39"/>
      <c r="B157" s="40"/>
      <c r="C157" s="232" t="s">
        <v>3</v>
      </c>
      <c r="D157" s="232" t="s">
        <v>673</v>
      </c>
      <c r="E157" s="20" t="s">
        <v>3</v>
      </c>
      <c r="F157" s="233">
        <v>0</v>
      </c>
      <c r="G157" s="39"/>
      <c r="H157" s="40"/>
    </row>
    <row r="158" s="2" customFormat="1" ht="16.8" customHeight="1">
      <c r="A158" s="39"/>
      <c r="B158" s="40"/>
      <c r="C158" s="232" t="s">
        <v>3</v>
      </c>
      <c r="D158" s="232" t="s">
        <v>674</v>
      </c>
      <c r="E158" s="20" t="s">
        <v>3</v>
      </c>
      <c r="F158" s="233">
        <v>3.194</v>
      </c>
      <c r="G158" s="39"/>
      <c r="H158" s="40"/>
    </row>
    <row r="159" s="8" customFormat="1" ht="16.8" customHeight="1">
      <c r="A159" s="119"/>
      <c r="B159" s="120"/>
      <c r="C159" s="229" t="s">
        <v>675</v>
      </c>
      <c r="D159" s="230" t="s">
        <v>676</v>
      </c>
      <c r="E159" s="230" t="s">
        <v>3</v>
      </c>
      <c r="F159" s="231">
        <v>30.277999999999999</v>
      </c>
      <c r="G159" s="119"/>
      <c r="H159" s="120"/>
    </row>
    <row r="160" s="2" customFormat="1" ht="16.8" customHeight="1">
      <c r="A160" s="39"/>
      <c r="B160" s="40"/>
      <c r="C160" s="232" t="s">
        <v>3</v>
      </c>
      <c r="D160" s="232" t="s">
        <v>673</v>
      </c>
      <c r="E160" s="20" t="s">
        <v>3</v>
      </c>
      <c r="F160" s="233">
        <v>0</v>
      </c>
      <c r="G160" s="39"/>
      <c r="H160" s="40"/>
    </row>
    <row r="161" s="2" customFormat="1" ht="16.8" customHeight="1">
      <c r="A161" s="39"/>
      <c r="B161" s="40"/>
      <c r="C161" s="232" t="s">
        <v>3</v>
      </c>
      <c r="D161" s="232" t="s">
        <v>677</v>
      </c>
      <c r="E161" s="20" t="s">
        <v>3</v>
      </c>
      <c r="F161" s="233">
        <v>21.289999999999999</v>
      </c>
      <c r="G161" s="39"/>
      <c r="H161" s="40"/>
    </row>
    <row r="162" s="2" customFormat="1" ht="16.8" customHeight="1">
      <c r="A162" s="39"/>
      <c r="B162" s="40"/>
      <c r="C162" s="232" t="s">
        <v>3</v>
      </c>
      <c r="D162" s="232" t="s">
        <v>678</v>
      </c>
      <c r="E162" s="20" t="s">
        <v>3</v>
      </c>
      <c r="F162" s="233">
        <v>8.9879999999999995</v>
      </c>
      <c r="G162" s="39"/>
      <c r="H162" s="40"/>
    </row>
    <row r="163" s="8" customFormat="1" ht="16.8" customHeight="1">
      <c r="A163" s="119"/>
      <c r="B163" s="120"/>
      <c r="C163" s="229" t="s">
        <v>679</v>
      </c>
      <c r="D163" s="230" t="s">
        <v>680</v>
      </c>
      <c r="E163" s="230" t="s">
        <v>3</v>
      </c>
      <c r="F163" s="231">
        <v>21.289999999999999</v>
      </c>
      <c r="G163" s="119"/>
      <c r="H163" s="120"/>
    </row>
    <row r="164" s="2" customFormat="1" ht="16.8" customHeight="1">
      <c r="A164" s="39"/>
      <c r="B164" s="40"/>
      <c r="C164" s="232" t="s">
        <v>3</v>
      </c>
      <c r="D164" s="232" t="s">
        <v>673</v>
      </c>
      <c r="E164" s="20" t="s">
        <v>3</v>
      </c>
      <c r="F164" s="233">
        <v>0</v>
      </c>
      <c r="G164" s="39"/>
      <c r="H164" s="40"/>
    </row>
    <row r="165" s="2" customFormat="1" ht="16.8" customHeight="1">
      <c r="A165" s="39"/>
      <c r="B165" s="40"/>
      <c r="C165" s="232" t="s">
        <v>3</v>
      </c>
      <c r="D165" s="232" t="s">
        <v>677</v>
      </c>
      <c r="E165" s="20" t="s">
        <v>3</v>
      </c>
      <c r="F165" s="233">
        <v>21.289999999999999</v>
      </c>
      <c r="G165" s="39"/>
      <c r="H165" s="40"/>
    </row>
    <row r="166" s="8" customFormat="1" ht="16.8" customHeight="1">
      <c r="A166" s="119"/>
      <c r="B166" s="120"/>
      <c r="C166" s="229" t="s">
        <v>131</v>
      </c>
      <c r="D166" s="230" t="s">
        <v>132</v>
      </c>
      <c r="E166" s="230" t="s">
        <v>3</v>
      </c>
      <c r="F166" s="231">
        <v>21.289999999999999</v>
      </c>
      <c r="G166" s="119"/>
      <c r="H166" s="120"/>
    </row>
    <row r="167" s="2" customFormat="1" ht="16.8" customHeight="1">
      <c r="A167" s="39"/>
      <c r="B167" s="40"/>
      <c r="C167" s="232" t="s">
        <v>3</v>
      </c>
      <c r="D167" s="232" t="s">
        <v>132</v>
      </c>
      <c r="E167" s="20" t="s">
        <v>3</v>
      </c>
      <c r="F167" s="233">
        <v>0</v>
      </c>
      <c r="G167" s="39"/>
      <c r="H167" s="40"/>
    </row>
    <row r="168" s="2" customFormat="1" ht="16.8" customHeight="1">
      <c r="A168" s="39"/>
      <c r="B168" s="40"/>
      <c r="C168" s="232" t="s">
        <v>3</v>
      </c>
      <c r="D168" s="232" t="s">
        <v>677</v>
      </c>
      <c r="E168" s="20" t="s">
        <v>3</v>
      </c>
      <c r="F168" s="233">
        <v>21.289999999999999</v>
      </c>
      <c r="G168" s="39"/>
      <c r="H168" s="40"/>
    </row>
    <row r="169" s="2" customFormat="1" ht="16.8" customHeight="1">
      <c r="A169" s="39"/>
      <c r="B169" s="40"/>
      <c r="C169" s="234" t="s">
        <v>644</v>
      </c>
      <c r="D169" s="39"/>
      <c r="E169" s="39"/>
      <c r="F169" s="39"/>
      <c r="G169" s="39"/>
      <c r="H169" s="40"/>
    </row>
    <row r="170" s="2" customFormat="1" ht="16.8" customHeight="1">
      <c r="A170" s="39"/>
      <c r="B170" s="40"/>
      <c r="C170" s="232" t="s">
        <v>306</v>
      </c>
      <c r="D170" s="232" t="s">
        <v>681</v>
      </c>
      <c r="E170" s="20" t="s">
        <v>137</v>
      </c>
      <c r="F170" s="233">
        <v>21.289999999999999</v>
      </c>
      <c r="G170" s="39"/>
      <c r="H170" s="40"/>
    </row>
    <row r="171" s="2" customFormat="1" ht="16.8" customHeight="1">
      <c r="A171" s="39"/>
      <c r="B171" s="40"/>
      <c r="C171" s="232" t="s">
        <v>325</v>
      </c>
      <c r="D171" s="232" t="s">
        <v>682</v>
      </c>
      <c r="E171" s="20" t="s">
        <v>137</v>
      </c>
      <c r="F171" s="233">
        <v>21.289999999999999</v>
      </c>
      <c r="G171" s="39"/>
      <c r="H171" s="40"/>
    </row>
    <row r="172" s="2" customFormat="1">
      <c r="A172" s="39"/>
      <c r="B172" s="40"/>
      <c r="C172" s="232" t="s">
        <v>345</v>
      </c>
      <c r="D172" s="232" t="s">
        <v>683</v>
      </c>
      <c r="E172" s="20" t="s">
        <v>137</v>
      </c>
      <c r="F172" s="233">
        <v>21.289999999999999</v>
      </c>
      <c r="G172" s="39"/>
      <c r="H172" s="40"/>
    </row>
    <row r="173" s="2" customFormat="1" ht="16.8" customHeight="1">
      <c r="A173" s="39"/>
      <c r="B173" s="40"/>
      <c r="C173" s="232" t="s">
        <v>351</v>
      </c>
      <c r="D173" s="232" t="s">
        <v>684</v>
      </c>
      <c r="E173" s="20" t="s">
        <v>137</v>
      </c>
      <c r="F173" s="233">
        <v>21.289999999999999</v>
      </c>
      <c r="G173" s="39"/>
      <c r="H173" s="40"/>
    </row>
    <row r="174" s="2" customFormat="1" ht="16.8" customHeight="1">
      <c r="A174" s="39"/>
      <c r="B174" s="40"/>
      <c r="C174" s="235" t="s">
        <v>135</v>
      </c>
      <c r="D174" s="230" t="s">
        <v>136</v>
      </c>
      <c r="E174" s="236" t="s">
        <v>137</v>
      </c>
      <c r="F174" s="237">
        <v>93.311999999999998</v>
      </c>
      <c r="G174" s="39"/>
      <c r="H174" s="40"/>
    </row>
    <row r="175" s="2" customFormat="1" ht="16.8" customHeight="1">
      <c r="A175" s="39"/>
      <c r="B175" s="40"/>
      <c r="C175" s="232" t="s">
        <v>3</v>
      </c>
      <c r="D175" s="232" t="s">
        <v>136</v>
      </c>
      <c r="E175" s="20" t="s">
        <v>3</v>
      </c>
      <c r="F175" s="233">
        <v>0</v>
      </c>
      <c r="G175" s="39"/>
      <c r="H175" s="40"/>
    </row>
    <row r="176" s="2" customFormat="1" ht="16.8" customHeight="1">
      <c r="A176" s="39"/>
      <c r="B176" s="40"/>
      <c r="C176" s="232" t="s">
        <v>3</v>
      </c>
      <c r="D176" s="232" t="s">
        <v>685</v>
      </c>
      <c r="E176" s="20" t="s">
        <v>3</v>
      </c>
      <c r="F176" s="233">
        <v>0</v>
      </c>
      <c r="G176" s="39"/>
      <c r="H176" s="40"/>
    </row>
    <row r="177" s="2" customFormat="1" ht="16.8" customHeight="1">
      <c r="A177" s="39"/>
      <c r="B177" s="40"/>
      <c r="C177" s="232" t="s">
        <v>3</v>
      </c>
      <c r="D177" s="232" t="s">
        <v>686</v>
      </c>
      <c r="E177" s="20" t="s">
        <v>3</v>
      </c>
      <c r="F177" s="233">
        <v>63.503999999999998</v>
      </c>
      <c r="G177" s="39"/>
      <c r="H177" s="40"/>
    </row>
    <row r="178" s="2" customFormat="1" ht="16.8" customHeight="1">
      <c r="A178" s="39"/>
      <c r="B178" s="40"/>
      <c r="C178" s="232" t="s">
        <v>3</v>
      </c>
      <c r="D178" s="232" t="s">
        <v>687</v>
      </c>
      <c r="E178" s="20" t="s">
        <v>3</v>
      </c>
      <c r="F178" s="233">
        <v>0</v>
      </c>
      <c r="G178" s="39"/>
      <c r="H178" s="40"/>
    </row>
    <row r="179" s="2" customFormat="1" ht="16.8" customHeight="1">
      <c r="A179" s="39"/>
      <c r="B179" s="40"/>
      <c r="C179" s="232" t="s">
        <v>3</v>
      </c>
      <c r="D179" s="232" t="s">
        <v>688</v>
      </c>
      <c r="E179" s="20" t="s">
        <v>3</v>
      </c>
      <c r="F179" s="233">
        <v>29.808</v>
      </c>
      <c r="G179" s="39"/>
      <c r="H179" s="40"/>
    </row>
    <row r="180" s="2" customFormat="1" ht="16.8" customHeight="1">
      <c r="A180" s="39"/>
      <c r="B180" s="40"/>
      <c r="C180" s="232" t="s">
        <v>3</v>
      </c>
      <c r="D180" s="232" t="s">
        <v>197</v>
      </c>
      <c r="E180" s="20" t="s">
        <v>3</v>
      </c>
      <c r="F180" s="233">
        <v>93.311999999999998</v>
      </c>
      <c r="G180" s="39"/>
      <c r="H180" s="40"/>
    </row>
    <row r="181" s="2" customFormat="1" ht="16.8" customHeight="1">
      <c r="A181" s="39"/>
      <c r="B181" s="40"/>
      <c r="C181" s="234" t="s">
        <v>644</v>
      </c>
      <c r="D181" s="39"/>
      <c r="E181" s="39"/>
      <c r="F181" s="39"/>
      <c r="G181" s="39"/>
      <c r="H181" s="40"/>
    </row>
    <row r="182" s="2" customFormat="1" ht="16.8" customHeight="1">
      <c r="A182" s="39"/>
      <c r="B182" s="40"/>
      <c r="C182" s="232" t="s">
        <v>449</v>
      </c>
      <c r="D182" s="232" t="s">
        <v>689</v>
      </c>
      <c r="E182" s="20" t="s">
        <v>137</v>
      </c>
      <c r="F182" s="233">
        <v>93.311999999999998</v>
      </c>
      <c r="G182" s="39"/>
      <c r="H182" s="40"/>
    </row>
    <row r="183" s="2" customFormat="1" ht="16.8" customHeight="1">
      <c r="A183" s="39"/>
      <c r="B183" s="40"/>
      <c r="C183" s="232" t="s">
        <v>454</v>
      </c>
      <c r="D183" s="232" t="s">
        <v>690</v>
      </c>
      <c r="E183" s="20" t="s">
        <v>137</v>
      </c>
      <c r="F183" s="233">
        <v>93.311999999999998</v>
      </c>
      <c r="G183" s="39"/>
      <c r="H183" s="40"/>
    </row>
    <row r="184" s="8" customFormat="1" ht="16.8" customHeight="1">
      <c r="A184" s="119"/>
      <c r="B184" s="120"/>
      <c r="C184" s="229" t="s">
        <v>139</v>
      </c>
      <c r="D184" s="230" t="s">
        <v>140</v>
      </c>
      <c r="E184" s="230" t="s">
        <v>3</v>
      </c>
      <c r="F184" s="231">
        <v>57.415999999999997</v>
      </c>
      <c r="G184" s="119"/>
      <c r="H184" s="120"/>
    </row>
    <row r="185" s="2" customFormat="1" ht="16.8" customHeight="1">
      <c r="A185" s="39"/>
      <c r="B185" s="40"/>
      <c r="C185" s="232" t="s">
        <v>3</v>
      </c>
      <c r="D185" s="232" t="s">
        <v>140</v>
      </c>
      <c r="E185" s="20" t="s">
        <v>3</v>
      </c>
      <c r="F185" s="233">
        <v>0</v>
      </c>
      <c r="G185" s="39"/>
      <c r="H185" s="40"/>
    </row>
    <row r="186" s="2" customFormat="1" ht="16.8" customHeight="1">
      <c r="A186" s="39"/>
      <c r="B186" s="40"/>
      <c r="C186" s="232" t="s">
        <v>3</v>
      </c>
      <c r="D186" s="232" t="s">
        <v>691</v>
      </c>
      <c r="E186" s="20" t="s">
        <v>3</v>
      </c>
      <c r="F186" s="233">
        <v>0</v>
      </c>
      <c r="G186" s="39"/>
      <c r="H186" s="40"/>
    </row>
    <row r="187" s="2" customFormat="1" ht="16.8" customHeight="1">
      <c r="A187" s="39"/>
      <c r="B187" s="40"/>
      <c r="C187" s="232" t="s">
        <v>3</v>
      </c>
      <c r="D187" s="232" t="s">
        <v>692</v>
      </c>
      <c r="E187" s="20" t="s">
        <v>3</v>
      </c>
      <c r="F187" s="233">
        <v>5.992</v>
      </c>
      <c r="G187" s="39"/>
      <c r="H187" s="40"/>
    </row>
    <row r="188" s="2" customFormat="1" ht="16.8" customHeight="1">
      <c r="A188" s="39"/>
      <c r="B188" s="40"/>
      <c r="C188" s="232" t="s">
        <v>3</v>
      </c>
      <c r="D188" s="232" t="s">
        <v>693</v>
      </c>
      <c r="E188" s="20" t="s">
        <v>3</v>
      </c>
      <c r="F188" s="233">
        <v>0</v>
      </c>
      <c r="G188" s="39"/>
      <c r="H188" s="40"/>
    </row>
    <row r="189" s="2" customFormat="1" ht="16.8" customHeight="1">
      <c r="A189" s="39"/>
      <c r="B189" s="40"/>
      <c r="C189" s="232" t="s">
        <v>3</v>
      </c>
      <c r="D189" s="232" t="s">
        <v>694</v>
      </c>
      <c r="E189" s="20" t="s">
        <v>3</v>
      </c>
      <c r="F189" s="233">
        <v>15.013</v>
      </c>
      <c r="G189" s="39"/>
      <c r="H189" s="40"/>
    </row>
    <row r="190" s="2" customFormat="1" ht="16.8" customHeight="1">
      <c r="A190" s="39"/>
      <c r="B190" s="40"/>
      <c r="C190" s="232" t="s">
        <v>3</v>
      </c>
      <c r="D190" s="232" t="s">
        <v>695</v>
      </c>
      <c r="E190" s="20" t="s">
        <v>3</v>
      </c>
      <c r="F190" s="233">
        <v>0</v>
      </c>
      <c r="G190" s="39"/>
      <c r="H190" s="40"/>
    </row>
    <row r="191" s="2" customFormat="1" ht="16.8" customHeight="1">
      <c r="A191" s="39"/>
      <c r="B191" s="40"/>
      <c r="C191" s="232" t="s">
        <v>3</v>
      </c>
      <c r="D191" s="232" t="s">
        <v>696</v>
      </c>
      <c r="E191" s="20" t="s">
        <v>3</v>
      </c>
      <c r="F191" s="233">
        <v>9.4290000000000003</v>
      </c>
      <c r="G191" s="39"/>
      <c r="H191" s="40"/>
    </row>
    <row r="192" s="2" customFormat="1" ht="16.8" customHeight="1">
      <c r="A192" s="39"/>
      <c r="B192" s="40"/>
      <c r="C192" s="232" t="s">
        <v>3</v>
      </c>
      <c r="D192" s="232" t="s">
        <v>697</v>
      </c>
      <c r="E192" s="20" t="s">
        <v>3</v>
      </c>
      <c r="F192" s="233">
        <v>4.9370000000000003</v>
      </c>
      <c r="G192" s="39"/>
      <c r="H192" s="40"/>
    </row>
    <row r="193" s="2" customFormat="1" ht="16.8" customHeight="1">
      <c r="A193" s="39"/>
      <c r="B193" s="40"/>
      <c r="C193" s="232" t="s">
        <v>3</v>
      </c>
      <c r="D193" s="232" t="s">
        <v>698</v>
      </c>
      <c r="E193" s="20" t="s">
        <v>3</v>
      </c>
      <c r="F193" s="233">
        <v>0</v>
      </c>
      <c r="G193" s="39"/>
      <c r="H193" s="40"/>
    </row>
    <row r="194" s="2" customFormat="1" ht="16.8" customHeight="1">
      <c r="A194" s="39"/>
      <c r="B194" s="40"/>
      <c r="C194" s="232" t="s">
        <v>3</v>
      </c>
      <c r="D194" s="232" t="s">
        <v>699</v>
      </c>
      <c r="E194" s="20" t="s">
        <v>3</v>
      </c>
      <c r="F194" s="233">
        <v>2.8170000000000002</v>
      </c>
      <c r="G194" s="39"/>
      <c r="H194" s="40"/>
    </row>
    <row r="195" s="2" customFormat="1" ht="16.8" customHeight="1">
      <c r="A195" s="39"/>
      <c r="B195" s="40"/>
      <c r="C195" s="232" t="s">
        <v>3</v>
      </c>
      <c r="D195" s="232" t="s">
        <v>700</v>
      </c>
      <c r="E195" s="20" t="s">
        <v>3</v>
      </c>
      <c r="F195" s="233">
        <v>3.0529999999999999</v>
      </c>
      <c r="G195" s="39"/>
      <c r="H195" s="40"/>
    </row>
    <row r="196" s="2" customFormat="1" ht="16.8" customHeight="1">
      <c r="A196" s="39"/>
      <c r="B196" s="40"/>
      <c r="C196" s="232" t="s">
        <v>3</v>
      </c>
      <c r="D196" s="232" t="s">
        <v>701</v>
      </c>
      <c r="E196" s="20" t="s">
        <v>3</v>
      </c>
      <c r="F196" s="233">
        <v>0</v>
      </c>
      <c r="G196" s="39"/>
      <c r="H196" s="40"/>
    </row>
    <row r="197" s="2" customFormat="1" ht="16.8" customHeight="1">
      <c r="A197" s="39"/>
      <c r="B197" s="40"/>
      <c r="C197" s="232" t="s">
        <v>3</v>
      </c>
      <c r="D197" s="232" t="s">
        <v>702</v>
      </c>
      <c r="E197" s="20" t="s">
        <v>3</v>
      </c>
      <c r="F197" s="233">
        <v>3.4430000000000001</v>
      </c>
      <c r="G197" s="39"/>
      <c r="H197" s="40"/>
    </row>
    <row r="198" s="2" customFormat="1" ht="16.8" customHeight="1">
      <c r="A198" s="39"/>
      <c r="B198" s="40"/>
      <c r="C198" s="232" t="s">
        <v>3</v>
      </c>
      <c r="D198" s="232" t="s">
        <v>703</v>
      </c>
      <c r="E198" s="20" t="s">
        <v>3</v>
      </c>
      <c r="F198" s="233">
        <v>3.7309999999999999</v>
      </c>
      <c r="G198" s="39"/>
      <c r="H198" s="40"/>
    </row>
    <row r="199" s="2" customFormat="1" ht="16.8" customHeight="1">
      <c r="A199" s="39"/>
      <c r="B199" s="40"/>
      <c r="C199" s="232" t="s">
        <v>3</v>
      </c>
      <c r="D199" s="232" t="s">
        <v>704</v>
      </c>
      <c r="E199" s="20" t="s">
        <v>3</v>
      </c>
      <c r="F199" s="233">
        <v>0</v>
      </c>
      <c r="G199" s="39"/>
      <c r="H199" s="40"/>
    </row>
    <row r="200" s="2" customFormat="1" ht="16.8" customHeight="1">
      <c r="A200" s="39"/>
      <c r="B200" s="40"/>
      <c r="C200" s="232" t="s">
        <v>3</v>
      </c>
      <c r="D200" s="232" t="s">
        <v>705</v>
      </c>
      <c r="E200" s="20" t="s">
        <v>3</v>
      </c>
      <c r="F200" s="233">
        <v>9.0009999999999994</v>
      </c>
      <c r="G200" s="39"/>
      <c r="H200" s="40"/>
    </row>
    <row r="201" s="2" customFormat="1" ht="16.8" customHeight="1">
      <c r="A201" s="39"/>
      <c r="B201" s="40"/>
      <c r="C201" s="234" t="s">
        <v>644</v>
      </c>
      <c r="D201" s="39"/>
      <c r="E201" s="39"/>
      <c r="F201" s="39"/>
      <c r="G201" s="39"/>
      <c r="H201" s="40"/>
    </row>
    <row r="202" s="2" customFormat="1" ht="16.8" customHeight="1">
      <c r="A202" s="39"/>
      <c r="B202" s="40"/>
      <c r="C202" s="232" t="s">
        <v>401</v>
      </c>
      <c r="D202" s="232" t="s">
        <v>402</v>
      </c>
      <c r="E202" s="20" t="s">
        <v>137</v>
      </c>
      <c r="F202" s="233">
        <v>57.415999999999997</v>
      </c>
      <c r="G202" s="39"/>
      <c r="H202" s="40"/>
    </row>
    <row r="203" s="2" customFormat="1" ht="16.8" customHeight="1">
      <c r="A203" s="39"/>
      <c r="B203" s="40"/>
      <c r="C203" s="232" t="s">
        <v>421</v>
      </c>
      <c r="D203" s="232" t="s">
        <v>706</v>
      </c>
      <c r="E203" s="20" t="s">
        <v>137</v>
      </c>
      <c r="F203" s="233">
        <v>57.415999999999997</v>
      </c>
      <c r="G203" s="39"/>
      <c r="H203" s="40"/>
    </row>
    <row r="204" s="2" customFormat="1" ht="16.8" customHeight="1">
      <c r="A204" s="39"/>
      <c r="B204" s="40"/>
      <c r="C204" s="232" t="s">
        <v>425</v>
      </c>
      <c r="D204" s="232" t="s">
        <v>707</v>
      </c>
      <c r="E204" s="20" t="s">
        <v>137</v>
      </c>
      <c r="F204" s="233">
        <v>57.415999999999997</v>
      </c>
      <c r="G204" s="39"/>
      <c r="H204" s="40"/>
    </row>
    <row r="205" s="2" customFormat="1" ht="16.8" customHeight="1">
      <c r="A205" s="39"/>
      <c r="B205" s="40"/>
      <c r="C205" s="232" t="s">
        <v>429</v>
      </c>
      <c r="D205" s="232" t="s">
        <v>708</v>
      </c>
      <c r="E205" s="20" t="s">
        <v>137</v>
      </c>
      <c r="F205" s="233">
        <v>57.415999999999997</v>
      </c>
      <c r="G205" s="39"/>
      <c r="H205" s="40"/>
    </row>
    <row r="206" s="2" customFormat="1" ht="16.8" customHeight="1">
      <c r="A206" s="39"/>
      <c r="B206" s="40"/>
      <c r="C206" s="232" t="s">
        <v>433</v>
      </c>
      <c r="D206" s="232" t="s">
        <v>709</v>
      </c>
      <c r="E206" s="20" t="s">
        <v>137</v>
      </c>
      <c r="F206" s="233">
        <v>57.415999999999997</v>
      </c>
      <c r="G206" s="39"/>
      <c r="H206" s="40"/>
    </row>
    <row r="207" s="2" customFormat="1" ht="16.8" customHeight="1">
      <c r="A207" s="39"/>
      <c r="B207" s="40"/>
      <c r="C207" s="232" t="s">
        <v>437</v>
      </c>
      <c r="D207" s="232" t="s">
        <v>710</v>
      </c>
      <c r="E207" s="20" t="s">
        <v>137</v>
      </c>
      <c r="F207" s="233">
        <v>57.415999999999997</v>
      </c>
      <c r="G207" s="39"/>
      <c r="H207" s="40"/>
    </row>
    <row r="208" s="2" customFormat="1" ht="26.4" customHeight="1">
      <c r="A208" s="39"/>
      <c r="B208" s="40"/>
      <c r="C208" s="228" t="s">
        <v>86</v>
      </c>
      <c r="D208" s="228" t="s">
        <v>87</v>
      </c>
      <c r="E208" s="39"/>
      <c r="F208" s="39"/>
      <c r="G208" s="39"/>
      <c r="H208" s="40"/>
    </row>
    <row r="209" s="8" customFormat="1" ht="16.8" customHeight="1">
      <c r="A209" s="119"/>
      <c r="B209" s="120"/>
      <c r="C209" s="229" t="s">
        <v>110</v>
      </c>
      <c r="D209" s="230" t="s">
        <v>111</v>
      </c>
      <c r="E209" s="230" t="s">
        <v>3</v>
      </c>
      <c r="F209" s="231">
        <v>16.952000000000002</v>
      </c>
      <c r="G209" s="119"/>
      <c r="H209" s="120"/>
    </row>
    <row r="210" s="2" customFormat="1" ht="16.8" customHeight="1">
      <c r="A210" s="39"/>
      <c r="B210" s="40"/>
      <c r="C210" s="232" t="s">
        <v>3</v>
      </c>
      <c r="D210" s="232" t="s">
        <v>640</v>
      </c>
      <c r="E210" s="20" t="s">
        <v>3</v>
      </c>
      <c r="F210" s="233">
        <v>0</v>
      </c>
      <c r="G210" s="39"/>
      <c r="H210" s="40"/>
    </row>
    <row r="211" s="2" customFormat="1" ht="16.8" customHeight="1">
      <c r="A211" s="39"/>
      <c r="B211" s="40"/>
      <c r="C211" s="232" t="s">
        <v>3</v>
      </c>
      <c r="D211" s="232" t="s">
        <v>641</v>
      </c>
      <c r="E211" s="20" t="s">
        <v>3</v>
      </c>
      <c r="F211" s="233">
        <v>9.0410000000000004</v>
      </c>
      <c r="G211" s="39"/>
      <c r="H211" s="40"/>
    </row>
    <row r="212" s="2" customFormat="1" ht="16.8" customHeight="1">
      <c r="A212" s="39"/>
      <c r="B212" s="40"/>
      <c r="C212" s="232" t="s">
        <v>3</v>
      </c>
      <c r="D212" s="232" t="s">
        <v>642</v>
      </c>
      <c r="E212" s="20" t="s">
        <v>3</v>
      </c>
      <c r="F212" s="233">
        <v>6.3710000000000004</v>
      </c>
      <c r="G212" s="39"/>
      <c r="H212" s="40"/>
    </row>
    <row r="213" s="2" customFormat="1" ht="16.8" customHeight="1">
      <c r="A213" s="39"/>
      <c r="B213" s="40"/>
      <c r="C213" s="232" t="s">
        <v>3</v>
      </c>
      <c r="D213" s="232" t="s">
        <v>643</v>
      </c>
      <c r="E213" s="20" t="s">
        <v>3</v>
      </c>
      <c r="F213" s="233">
        <v>1.54</v>
      </c>
      <c r="G213" s="39"/>
      <c r="H213" s="40"/>
    </row>
    <row r="214" s="2" customFormat="1" ht="16.8" customHeight="1">
      <c r="A214" s="39"/>
      <c r="B214" s="40"/>
      <c r="C214" s="234" t="s">
        <v>644</v>
      </c>
      <c r="D214" s="39"/>
      <c r="E214" s="39"/>
      <c r="F214" s="39"/>
      <c r="G214" s="39"/>
      <c r="H214" s="40"/>
    </row>
    <row r="215" s="2" customFormat="1">
      <c r="A215" s="39"/>
      <c r="B215" s="40"/>
      <c r="C215" s="232" t="s">
        <v>177</v>
      </c>
      <c r="D215" s="232" t="s">
        <v>645</v>
      </c>
      <c r="E215" s="20" t="s">
        <v>179</v>
      </c>
      <c r="F215" s="233">
        <v>16.952000000000002</v>
      </c>
      <c r="G215" s="39"/>
      <c r="H215" s="40"/>
    </row>
    <row r="216" s="2" customFormat="1">
      <c r="A216" s="39"/>
      <c r="B216" s="40"/>
      <c r="C216" s="232" t="s">
        <v>198</v>
      </c>
      <c r="D216" s="232" t="s">
        <v>646</v>
      </c>
      <c r="E216" s="20" t="s">
        <v>179</v>
      </c>
      <c r="F216" s="233">
        <v>8.0120000000000005</v>
      </c>
      <c r="G216" s="39"/>
      <c r="H216" s="40"/>
    </row>
    <row r="217" s="2" customFormat="1">
      <c r="A217" s="39"/>
      <c r="B217" s="40"/>
      <c r="C217" s="232" t="s">
        <v>205</v>
      </c>
      <c r="D217" s="232" t="s">
        <v>647</v>
      </c>
      <c r="E217" s="20" t="s">
        <v>179</v>
      </c>
      <c r="F217" s="233">
        <v>120.18000000000001</v>
      </c>
      <c r="G217" s="39"/>
      <c r="H217" s="40"/>
    </row>
    <row r="218" s="2" customFormat="1" ht="16.8" customHeight="1">
      <c r="A218" s="39"/>
      <c r="B218" s="40"/>
      <c r="C218" s="232" t="s">
        <v>220</v>
      </c>
      <c r="D218" s="232" t="s">
        <v>648</v>
      </c>
      <c r="E218" s="20" t="s">
        <v>222</v>
      </c>
      <c r="F218" s="233">
        <v>14.422000000000001</v>
      </c>
      <c r="G218" s="39"/>
      <c r="H218" s="40"/>
    </row>
    <row r="219" s="2" customFormat="1" ht="16.8" customHeight="1">
      <c r="A219" s="39"/>
      <c r="B219" s="40"/>
      <c r="C219" s="232" t="s">
        <v>228</v>
      </c>
      <c r="D219" s="232" t="s">
        <v>649</v>
      </c>
      <c r="E219" s="20" t="s">
        <v>179</v>
      </c>
      <c r="F219" s="233">
        <v>8.0120000000000005</v>
      </c>
      <c r="G219" s="39"/>
      <c r="H219" s="40"/>
    </row>
    <row r="220" s="8" customFormat="1" ht="16.8" customHeight="1">
      <c r="A220" s="119"/>
      <c r="B220" s="120"/>
      <c r="C220" s="229" t="s">
        <v>114</v>
      </c>
      <c r="D220" s="230" t="s">
        <v>115</v>
      </c>
      <c r="E220" s="230" t="s">
        <v>3</v>
      </c>
      <c r="F220" s="231">
        <v>8.9399999999999995</v>
      </c>
      <c r="G220" s="119"/>
      <c r="H220" s="120"/>
    </row>
    <row r="221" s="2" customFormat="1" ht="16.8" customHeight="1">
      <c r="A221" s="39"/>
      <c r="B221" s="40"/>
      <c r="C221" s="232" t="s">
        <v>3</v>
      </c>
      <c r="D221" s="232" t="s">
        <v>650</v>
      </c>
      <c r="E221" s="20" t="s">
        <v>3</v>
      </c>
      <c r="F221" s="233">
        <v>0</v>
      </c>
      <c r="G221" s="39"/>
      <c r="H221" s="40"/>
    </row>
    <row r="222" s="2" customFormat="1" ht="16.8" customHeight="1">
      <c r="A222" s="39"/>
      <c r="B222" s="40"/>
      <c r="C222" s="232" t="s">
        <v>3</v>
      </c>
      <c r="D222" s="232" t="s">
        <v>651</v>
      </c>
      <c r="E222" s="20" t="s">
        <v>3</v>
      </c>
      <c r="F222" s="233">
        <v>0.92400000000000004</v>
      </c>
      <c r="G222" s="39"/>
      <c r="H222" s="40"/>
    </row>
    <row r="223" s="2" customFormat="1" ht="16.8" customHeight="1">
      <c r="A223" s="39"/>
      <c r="B223" s="40"/>
      <c r="C223" s="232" t="s">
        <v>3</v>
      </c>
      <c r="D223" s="232" t="s">
        <v>652</v>
      </c>
      <c r="E223" s="20" t="s">
        <v>3</v>
      </c>
      <c r="F223" s="233">
        <v>8.016</v>
      </c>
      <c r="G223" s="39"/>
      <c r="H223" s="40"/>
    </row>
    <row r="224" s="2" customFormat="1" ht="16.8" customHeight="1">
      <c r="A224" s="39"/>
      <c r="B224" s="40"/>
      <c r="C224" s="234" t="s">
        <v>644</v>
      </c>
      <c r="D224" s="39"/>
      <c r="E224" s="39"/>
      <c r="F224" s="39"/>
      <c r="G224" s="39"/>
      <c r="H224" s="40"/>
    </row>
    <row r="225" s="2" customFormat="1">
      <c r="A225" s="39"/>
      <c r="B225" s="40"/>
      <c r="C225" s="232" t="s">
        <v>191</v>
      </c>
      <c r="D225" s="232" t="s">
        <v>653</v>
      </c>
      <c r="E225" s="20" t="s">
        <v>179</v>
      </c>
      <c r="F225" s="233">
        <v>17.879999999999999</v>
      </c>
      <c r="G225" s="39"/>
      <c r="H225" s="40"/>
    </row>
    <row r="226" s="2" customFormat="1">
      <c r="A226" s="39"/>
      <c r="B226" s="40"/>
      <c r="C226" s="232" t="s">
        <v>198</v>
      </c>
      <c r="D226" s="232" t="s">
        <v>646</v>
      </c>
      <c r="E226" s="20" t="s">
        <v>179</v>
      </c>
      <c r="F226" s="233">
        <v>8.0120000000000005</v>
      </c>
      <c r="G226" s="39"/>
      <c r="H226" s="40"/>
    </row>
    <row r="227" s="2" customFormat="1">
      <c r="A227" s="39"/>
      <c r="B227" s="40"/>
      <c r="C227" s="232" t="s">
        <v>205</v>
      </c>
      <c r="D227" s="232" t="s">
        <v>647</v>
      </c>
      <c r="E227" s="20" t="s">
        <v>179</v>
      </c>
      <c r="F227" s="233">
        <v>120.18000000000001</v>
      </c>
      <c r="G227" s="39"/>
      <c r="H227" s="40"/>
    </row>
    <row r="228" s="2" customFormat="1" ht="16.8" customHeight="1">
      <c r="A228" s="39"/>
      <c r="B228" s="40"/>
      <c r="C228" s="232" t="s">
        <v>214</v>
      </c>
      <c r="D228" s="232" t="s">
        <v>654</v>
      </c>
      <c r="E228" s="20" t="s">
        <v>179</v>
      </c>
      <c r="F228" s="233">
        <v>8.9399999999999995</v>
      </c>
      <c r="G228" s="39"/>
      <c r="H228" s="40"/>
    </row>
    <row r="229" s="2" customFormat="1" ht="16.8" customHeight="1">
      <c r="A229" s="39"/>
      <c r="B229" s="40"/>
      <c r="C229" s="232" t="s">
        <v>220</v>
      </c>
      <c r="D229" s="232" t="s">
        <v>648</v>
      </c>
      <c r="E229" s="20" t="s">
        <v>222</v>
      </c>
      <c r="F229" s="233">
        <v>14.422000000000001</v>
      </c>
      <c r="G229" s="39"/>
      <c r="H229" s="40"/>
    </row>
    <row r="230" s="2" customFormat="1" ht="16.8" customHeight="1">
      <c r="A230" s="39"/>
      <c r="B230" s="40"/>
      <c r="C230" s="232" t="s">
        <v>228</v>
      </c>
      <c r="D230" s="232" t="s">
        <v>649</v>
      </c>
      <c r="E230" s="20" t="s">
        <v>179</v>
      </c>
      <c r="F230" s="233">
        <v>8.0120000000000005</v>
      </c>
      <c r="G230" s="39"/>
      <c r="H230" s="40"/>
    </row>
    <row r="231" s="2" customFormat="1" ht="16.8" customHeight="1">
      <c r="A231" s="39"/>
      <c r="B231" s="40"/>
      <c r="C231" s="232" t="s">
        <v>233</v>
      </c>
      <c r="D231" s="232" t="s">
        <v>655</v>
      </c>
      <c r="E231" s="20" t="s">
        <v>179</v>
      </c>
      <c r="F231" s="233">
        <v>8.9399999999999995</v>
      </c>
      <c r="G231" s="39"/>
      <c r="H231" s="40"/>
    </row>
    <row r="232" s="8" customFormat="1" ht="16.8" customHeight="1">
      <c r="A232" s="119"/>
      <c r="B232" s="120"/>
      <c r="C232" s="229" t="s">
        <v>118</v>
      </c>
      <c r="D232" s="230" t="s">
        <v>119</v>
      </c>
      <c r="E232" s="230" t="s">
        <v>3</v>
      </c>
      <c r="F232" s="231">
        <v>0.55100000000000005</v>
      </c>
      <c r="G232" s="119"/>
      <c r="H232" s="120"/>
    </row>
    <row r="233" s="2" customFormat="1" ht="16.8" customHeight="1">
      <c r="A233" s="39"/>
      <c r="B233" s="40"/>
      <c r="C233" s="232" t="s">
        <v>3</v>
      </c>
      <c r="D233" s="232" t="s">
        <v>656</v>
      </c>
      <c r="E233" s="20" t="s">
        <v>3</v>
      </c>
      <c r="F233" s="233">
        <v>0</v>
      </c>
      <c r="G233" s="39"/>
      <c r="H233" s="40"/>
    </row>
    <row r="234" s="2" customFormat="1" ht="16.8" customHeight="1">
      <c r="A234" s="39"/>
      <c r="B234" s="40"/>
      <c r="C234" s="232" t="s">
        <v>3</v>
      </c>
      <c r="D234" s="232" t="s">
        <v>657</v>
      </c>
      <c r="E234" s="20" t="s">
        <v>3</v>
      </c>
      <c r="F234" s="233">
        <v>0.55100000000000005</v>
      </c>
      <c r="G234" s="39"/>
      <c r="H234" s="40"/>
    </row>
    <row r="235" s="2" customFormat="1" ht="16.8" customHeight="1">
      <c r="A235" s="39"/>
      <c r="B235" s="40"/>
      <c r="C235" s="234" t="s">
        <v>644</v>
      </c>
      <c r="D235" s="39"/>
      <c r="E235" s="39"/>
      <c r="F235" s="39"/>
      <c r="G235" s="39"/>
      <c r="H235" s="40"/>
    </row>
    <row r="236" s="2" customFormat="1" ht="16.8" customHeight="1">
      <c r="A236" s="39"/>
      <c r="B236" s="40"/>
      <c r="C236" s="232" t="s">
        <v>242</v>
      </c>
      <c r="D236" s="232" t="s">
        <v>658</v>
      </c>
      <c r="E236" s="20" t="s">
        <v>179</v>
      </c>
      <c r="F236" s="233">
        <v>0.55100000000000005</v>
      </c>
      <c r="G236" s="39"/>
      <c r="H236" s="40"/>
    </row>
    <row r="237" s="8" customFormat="1" ht="16.8" customHeight="1">
      <c r="A237" s="119"/>
      <c r="B237" s="120"/>
      <c r="C237" s="229" t="s">
        <v>121</v>
      </c>
      <c r="D237" s="230" t="s">
        <v>122</v>
      </c>
      <c r="E237" s="230" t="s">
        <v>3</v>
      </c>
      <c r="F237" s="231">
        <v>4.4100000000000001</v>
      </c>
      <c r="G237" s="119"/>
      <c r="H237" s="120"/>
    </row>
    <row r="238" s="2" customFormat="1" ht="16.8" customHeight="1">
      <c r="A238" s="39"/>
      <c r="B238" s="40"/>
      <c r="C238" s="232" t="s">
        <v>3</v>
      </c>
      <c r="D238" s="232" t="s">
        <v>659</v>
      </c>
      <c r="E238" s="20" t="s">
        <v>3</v>
      </c>
      <c r="F238" s="233">
        <v>0</v>
      </c>
      <c r="G238" s="39"/>
      <c r="H238" s="40"/>
    </row>
    <row r="239" s="2" customFormat="1" ht="16.8" customHeight="1">
      <c r="A239" s="39"/>
      <c r="B239" s="40"/>
      <c r="C239" s="232" t="s">
        <v>3</v>
      </c>
      <c r="D239" s="232" t="s">
        <v>660</v>
      </c>
      <c r="E239" s="20" t="s">
        <v>3</v>
      </c>
      <c r="F239" s="233">
        <v>4.4100000000000001</v>
      </c>
      <c r="G239" s="39"/>
      <c r="H239" s="40"/>
    </row>
    <row r="240" s="2" customFormat="1" ht="16.8" customHeight="1">
      <c r="A240" s="39"/>
      <c r="B240" s="40"/>
      <c r="C240" s="234" t="s">
        <v>644</v>
      </c>
      <c r="D240" s="39"/>
      <c r="E240" s="39"/>
      <c r="F240" s="39"/>
      <c r="G240" s="39"/>
      <c r="H240" s="40"/>
    </row>
    <row r="241" s="2" customFormat="1" ht="16.8" customHeight="1">
      <c r="A241" s="39"/>
      <c r="B241" s="40"/>
      <c r="C241" s="232" t="s">
        <v>249</v>
      </c>
      <c r="D241" s="232" t="s">
        <v>661</v>
      </c>
      <c r="E241" s="20" t="s">
        <v>179</v>
      </c>
      <c r="F241" s="233">
        <v>4.4100000000000001</v>
      </c>
      <c r="G241" s="39"/>
      <c r="H241" s="40"/>
    </row>
    <row r="242" s="8" customFormat="1" ht="16.8" customHeight="1">
      <c r="A242" s="119"/>
      <c r="B242" s="120"/>
      <c r="C242" s="229" t="s">
        <v>124</v>
      </c>
      <c r="D242" s="230" t="s">
        <v>125</v>
      </c>
      <c r="E242" s="230" t="s">
        <v>3</v>
      </c>
      <c r="F242" s="231">
        <v>3.754</v>
      </c>
      <c r="G242" s="119"/>
      <c r="H242" s="120"/>
    </row>
    <row r="243" s="2" customFormat="1" ht="16.8" customHeight="1">
      <c r="A243" s="39"/>
      <c r="B243" s="40"/>
      <c r="C243" s="232" t="s">
        <v>3</v>
      </c>
      <c r="D243" s="232" t="s">
        <v>662</v>
      </c>
      <c r="E243" s="20" t="s">
        <v>3</v>
      </c>
      <c r="F243" s="233">
        <v>0</v>
      </c>
      <c r="G243" s="39"/>
      <c r="H243" s="40"/>
    </row>
    <row r="244" s="2" customFormat="1" ht="16.8" customHeight="1">
      <c r="A244" s="39"/>
      <c r="B244" s="40"/>
      <c r="C244" s="232" t="s">
        <v>3</v>
      </c>
      <c r="D244" s="232" t="s">
        <v>663</v>
      </c>
      <c r="E244" s="20" t="s">
        <v>3</v>
      </c>
      <c r="F244" s="233">
        <v>1.7290000000000001</v>
      </c>
      <c r="G244" s="39"/>
      <c r="H244" s="40"/>
    </row>
    <row r="245" s="2" customFormat="1" ht="16.8" customHeight="1">
      <c r="A245" s="39"/>
      <c r="B245" s="40"/>
      <c r="C245" s="232" t="s">
        <v>3</v>
      </c>
      <c r="D245" s="232" t="s">
        <v>664</v>
      </c>
      <c r="E245" s="20" t="s">
        <v>3</v>
      </c>
      <c r="F245" s="233">
        <v>2.0249999999999999</v>
      </c>
      <c r="G245" s="39"/>
      <c r="H245" s="40"/>
    </row>
    <row r="246" s="2" customFormat="1" ht="16.8" customHeight="1">
      <c r="A246" s="39"/>
      <c r="B246" s="40"/>
      <c r="C246" s="234" t="s">
        <v>644</v>
      </c>
      <c r="D246" s="39"/>
      <c r="E246" s="39"/>
      <c r="F246" s="39"/>
      <c r="G246" s="39"/>
      <c r="H246" s="40"/>
    </row>
    <row r="247" s="2" customFormat="1" ht="16.8" customHeight="1">
      <c r="A247" s="39"/>
      <c r="B247" s="40"/>
      <c r="C247" s="232" t="s">
        <v>262</v>
      </c>
      <c r="D247" s="232" t="s">
        <v>665</v>
      </c>
      <c r="E247" s="20" t="s">
        <v>179</v>
      </c>
      <c r="F247" s="233">
        <v>3.754</v>
      </c>
      <c r="G247" s="39"/>
      <c r="H247" s="40"/>
    </row>
    <row r="248" s="8" customFormat="1" ht="16.8" customHeight="1">
      <c r="A248" s="119"/>
      <c r="B248" s="120"/>
      <c r="C248" s="229" t="s">
        <v>127</v>
      </c>
      <c r="D248" s="230" t="s">
        <v>128</v>
      </c>
      <c r="E248" s="230" t="s">
        <v>3</v>
      </c>
      <c r="F248" s="231">
        <v>15.477</v>
      </c>
      <c r="G248" s="119"/>
      <c r="H248" s="120"/>
    </row>
    <row r="249" s="2" customFormat="1" ht="16.8" customHeight="1">
      <c r="A249" s="39"/>
      <c r="B249" s="40"/>
      <c r="C249" s="232" t="s">
        <v>3</v>
      </c>
      <c r="D249" s="232" t="s">
        <v>666</v>
      </c>
      <c r="E249" s="20" t="s">
        <v>3</v>
      </c>
      <c r="F249" s="233">
        <v>0</v>
      </c>
      <c r="G249" s="39"/>
      <c r="H249" s="40"/>
    </row>
    <row r="250" s="2" customFormat="1" ht="16.8" customHeight="1">
      <c r="A250" s="39"/>
      <c r="B250" s="40"/>
      <c r="C250" s="232" t="s">
        <v>3</v>
      </c>
      <c r="D250" s="232" t="s">
        <v>667</v>
      </c>
      <c r="E250" s="20" t="s">
        <v>3</v>
      </c>
      <c r="F250" s="233">
        <v>7.3799999999999999</v>
      </c>
      <c r="G250" s="39"/>
      <c r="H250" s="40"/>
    </row>
    <row r="251" s="2" customFormat="1" ht="16.8" customHeight="1">
      <c r="A251" s="39"/>
      <c r="B251" s="40"/>
      <c r="C251" s="232" t="s">
        <v>3</v>
      </c>
      <c r="D251" s="232" t="s">
        <v>668</v>
      </c>
      <c r="E251" s="20" t="s">
        <v>3</v>
      </c>
      <c r="F251" s="233">
        <v>8.0969999999999995</v>
      </c>
      <c r="G251" s="39"/>
      <c r="H251" s="40"/>
    </row>
    <row r="252" s="2" customFormat="1" ht="16.8" customHeight="1">
      <c r="A252" s="39"/>
      <c r="B252" s="40"/>
      <c r="C252" s="234" t="s">
        <v>644</v>
      </c>
      <c r="D252" s="39"/>
      <c r="E252" s="39"/>
      <c r="F252" s="39"/>
      <c r="G252" s="39"/>
      <c r="H252" s="40"/>
    </row>
    <row r="253" s="2" customFormat="1" ht="16.8" customHeight="1">
      <c r="A253" s="39"/>
      <c r="B253" s="40"/>
      <c r="C253" s="232" t="s">
        <v>270</v>
      </c>
      <c r="D253" s="232" t="s">
        <v>669</v>
      </c>
      <c r="E253" s="20" t="s">
        <v>137</v>
      </c>
      <c r="F253" s="233">
        <v>15.477</v>
      </c>
      <c r="G253" s="39"/>
      <c r="H253" s="40"/>
    </row>
    <row r="254" s="2" customFormat="1" ht="16.8" customHeight="1">
      <c r="A254" s="39"/>
      <c r="B254" s="40"/>
      <c r="C254" s="232" t="s">
        <v>278</v>
      </c>
      <c r="D254" s="232" t="s">
        <v>670</v>
      </c>
      <c r="E254" s="20" t="s">
        <v>137</v>
      </c>
      <c r="F254" s="233">
        <v>15.477</v>
      </c>
      <c r="G254" s="39"/>
      <c r="H254" s="40"/>
    </row>
    <row r="255" s="8" customFormat="1" ht="16.8" customHeight="1">
      <c r="A255" s="119"/>
      <c r="B255" s="120"/>
      <c r="C255" s="229" t="s">
        <v>671</v>
      </c>
      <c r="D255" s="230" t="s">
        <v>672</v>
      </c>
      <c r="E255" s="230" t="s">
        <v>3</v>
      </c>
      <c r="F255" s="231">
        <v>3.194</v>
      </c>
      <c r="G255" s="119"/>
      <c r="H255" s="120"/>
    </row>
    <row r="256" s="2" customFormat="1" ht="16.8" customHeight="1">
      <c r="A256" s="39"/>
      <c r="B256" s="40"/>
      <c r="C256" s="232" t="s">
        <v>3</v>
      </c>
      <c r="D256" s="232" t="s">
        <v>673</v>
      </c>
      <c r="E256" s="20" t="s">
        <v>3</v>
      </c>
      <c r="F256" s="233">
        <v>0</v>
      </c>
      <c r="G256" s="39"/>
      <c r="H256" s="40"/>
    </row>
    <row r="257" s="2" customFormat="1" ht="16.8" customHeight="1">
      <c r="A257" s="39"/>
      <c r="B257" s="40"/>
      <c r="C257" s="232" t="s">
        <v>3</v>
      </c>
      <c r="D257" s="232" t="s">
        <v>674</v>
      </c>
      <c r="E257" s="20" t="s">
        <v>3</v>
      </c>
      <c r="F257" s="233">
        <v>3.194</v>
      </c>
      <c r="G257" s="39"/>
      <c r="H257" s="40"/>
    </row>
    <row r="258" s="8" customFormat="1" ht="16.8" customHeight="1">
      <c r="A258" s="119"/>
      <c r="B258" s="120"/>
      <c r="C258" s="229" t="s">
        <v>675</v>
      </c>
      <c r="D258" s="230" t="s">
        <v>676</v>
      </c>
      <c r="E258" s="230" t="s">
        <v>3</v>
      </c>
      <c r="F258" s="231">
        <v>30.277999999999999</v>
      </c>
      <c r="G258" s="119"/>
      <c r="H258" s="120"/>
    </row>
    <row r="259" s="2" customFormat="1" ht="16.8" customHeight="1">
      <c r="A259" s="39"/>
      <c r="B259" s="40"/>
      <c r="C259" s="232" t="s">
        <v>3</v>
      </c>
      <c r="D259" s="232" t="s">
        <v>673</v>
      </c>
      <c r="E259" s="20" t="s">
        <v>3</v>
      </c>
      <c r="F259" s="233">
        <v>0</v>
      </c>
      <c r="G259" s="39"/>
      <c r="H259" s="40"/>
    </row>
    <row r="260" s="2" customFormat="1" ht="16.8" customHeight="1">
      <c r="A260" s="39"/>
      <c r="B260" s="40"/>
      <c r="C260" s="232" t="s">
        <v>3</v>
      </c>
      <c r="D260" s="232" t="s">
        <v>677</v>
      </c>
      <c r="E260" s="20" t="s">
        <v>3</v>
      </c>
      <c r="F260" s="233">
        <v>21.289999999999999</v>
      </c>
      <c r="G260" s="39"/>
      <c r="H260" s="40"/>
    </row>
    <row r="261" s="2" customFormat="1" ht="16.8" customHeight="1">
      <c r="A261" s="39"/>
      <c r="B261" s="40"/>
      <c r="C261" s="232" t="s">
        <v>3</v>
      </c>
      <c r="D261" s="232" t="s">
        <v>678</v>
      </c>
      <c r="E261" s="20" t="s">
        <v>3</v>
      </c>
      <c r="F261" s="233">
        <v>8.9879999999999995</v>
      </c>
      <c r="G261" s="39"/>
      <c r="H261" s="40"/>
    </row>
    <row r="262" s="8" customFormat="1" ht="16.8" customHeight="1">
      <c r="A262" s="119"/>
      <c r="B262" s="120"/>
      <c r="C262" s="229" t="s">
        <v>679</v>
      </c>
      <c r="D262" s="230" t="s">
        <v>680</v>
      </c>
      <c r="E262" s="230" t="s">
        <v>3</v>
      </c>
      <c r="F262" s="231">
        <v>21.289999999999999</v>
      </c>
      <c r="G262" s="119"/>
      <c r="H262" s="120"/>
    </row>
    <row r="263" s="2" customFormat="1" ht="16.8" customHeight="1">
      <c r="A263" s="39"/>
      <c r="B263" s="40"/>
      <c r="C263" s="232" t="s">
        <v>3</v>
      </c>
      <c r="D263" s="232" t="s">
        <v>673</v>
      </c>
      <c r="E263" s="20" t="s">
        <v>3</v>
      </c>
      <c r="F263" s="233">
        <v>0</v>
      </c>
      <c r="G263" s="39"/>
      <c r="H263" s="40"/>
    </row>
    <row r="264" s="2" customFormat="1" ht="16.8" customHeight="1">
      <c r="A264" s="39"/>
      <c r="B264" s="40"/>
      <c r="C264" s="232" t="s">
        <v>3</v>
      </c>
      <c r="D264" s="232" t="s">
        <v>677</v>
      </c>
      <c r="E264" s="20" t="s">
        <v>3</v>
      </c>
      <c r="F264" s="233">
        <v>21.289999999999999</v>
      </c>
      <c r="G264" s="39"/>
      <c r="H264" s="40"/>
    </row>
    <row r="265" s="8" customFormat="1" ht="16.8" customHeight="1">
      <c r="A265" s="119"/>
      <c r="B265" s="120"/>
      <c r="C265" s="229" t="s">
        <v>131</v>
      </c>
      <c r="D265" s="230" t="s">
        <v>132</v>
      </c>
      <c r="E265" s="230" t="s">
        <v>3</v>
      </c>
      <c r="F265" s="231">
        <v>21.289999999999999</v>
      </c>
      <c r="G265" s="119"/>
      <c r="H265" s="120"/>
    </row>
    <row r="266" s="2" customFormat="1" ht="16.8" customHeight="1">
      <c r="A266" s="39"/>
      <c r="B266" s="40"/>
      <c r="C266" s="232" t="s">
        <v>3</v>
      </c>
      <c r="D266" s="232" t="s">
        <v>132</v>
      </c>
      <c r="E266" s="20" t="s">
        <v>3</v>
      </c>
      <c r="F266" s="233">
        <v>0</v>
      </c>
      <c r="G266" s="39"/>
      <c r="H266" s="40"/>
    </row>
    <row r="267" s="2" customFormat="1" ht="16.8" customHeight="1">
      <c r="A267" s="39"/>
      <c r="B267" s="40"/>
      <c r="C267" s="232" t="s">
        <v>3</v>
      </c>
      <c r="D267" s="232" t="s">
        <v>677</v>
      </c>
      <c r="E267" s="20" t="s">
        <v>3</v>
      </c>
      <c r="F267" s="233">
        <v>21.289999999999999</v>
      </c>
      <c r="G267" s="39"/>
      <c r="H267" s="40"/>
    </row>
    <row r="268" s="2" customFormat="1" ht="16.8" customHeight="1">
      <c r="A268" s="39"/>
      <c r="B268" s="40"/>
      <c r="C268" s="234" t="s">
        <v>644</v>
      </c>
      <c r="D268" s="39"/>
      <c r="E268" s="39"/>
      <c r="F268" s="39"/>
      <c r="G268" s="39"/>
      <c r="H268" s="40"/>
    </row>
    <row r="269" s="2" customFormat="1" ht="16.8" customHeight="1">
      <c r="A269" s="39"/>
      <c r="B269" s="40"/>
      <c r="C269" s="232" t="s">
        <v>306</v>
      </c>
      <c r="D269" s="232" t="s">
        <v>681</v>
      </c>
      <c r="E269" s="20" t="s">
        <v>137</v>
      </c>
      <c r="F269" s="233">
        <v>21.289999999999999</v>
      </c>
      <c r="G269" s="39"/>
      <c r="H269" s="40"/>
    </row>
    <row r="270" s="2" customFormat="1" ht="16.8" customHeight="1">
      <c r="A270" s="39"/>
      <c r="B270" s="40"/>
      <c r="C270" s="232" t="s">
        <v>325</v>
      </c>
      <c r="D270" s="232" t="s">
        <v>682</v>
      </c>
      <c r="E270" s="20" t="s">
        <v>137</v>
      </c>
      <c r="F270" s="233">
        <v>21.289999999999999</v>
      </c>
      <c r="G270" s="39"/>
      <c r="H270" s="40"/>
    </row>
    <row r="271" s="2" customFormat="1">
      <c r="A271" s="39"/>
      <c r="B271" s="40"/>
      <c r="C271" s="232" t="s">
        <v>345</v>
      </c>
      <c r="D271" s="232" t="s">
        <v>683</v>
      </c>
      <c r="E271" s="20" t="s">
        <v>137</v>
      </c>
      <c r="F271" s="233">
        <v>21.289999999999999</v>
      </c>
      <c r="G271" s="39"/>
      <c r="H271" s="40"/>
    </row>
    <row r="272" s="2" customFormat="1" ht="16.8" customHeight="1">
      <c r="A272" s="39"/>
      <c r="B272" s="40"/>
      <c r="C272" s="232" t="s">
        <v>351</v>
      </c>
      <c r="D272" s="232" t="s">
        <v>684</v>
      </c>
      <c r="E272" s="20" t="s">
        <v>137</v>
      </c>
      <c r="F272" s="233">
        <v>21.289999999999999</v>
      </c>
      <c r="G272" s="39"/>
      <c r="H272" s="40"/>
    </row>
    <row r="273" s="2" customFormat="1" ht="16.8" customHeight="1">
      <c r="A273" s="39"/>
      <c r="B273" s="40"/>
      <c r="C273" s="235" t="s">
        <v>135</v>
      </c>
      <c r="D273" s="230" t="s">
        <v>136</v>
      </c>
      <c r="E273" s="236" t="s">
        <v>137</v>
      </c>
      <c r="F273" s="237">
        <v>93.311999999999998</v>
      </c>
      <c r="G273" s="39"/>
      <c r="H273" s="40"/>
    </row>
    <row r="274" s="2" customFormat="1" ht="16.8" customHeight="1">
      <c r="A274" s="39"/>
      <c r="B274" s="40"/>
      <c r="C274" s="232" t="s">
        <v>3</v>
      </c>
      <c r="D274" s="232" t="s">
        <v>136</v>
      </c>
      <c r="E274" s="20" t="s">
        <v>3</v>
      </c>
      <c r="F274" s="233">
        <v>0</v>
      </c>
      <c r="G274" s="39"/>
      <c r="H274" s="40"/>
    </row>
    <row r="275" s="2" customFormat="1" ht="16.8" customHeight="1">
      <c r="A275" s="39"/>
      <c r="B275" s="40"/>
      <c r="C275" s="232" t="s">
        <v>3</v>
      </c>
      <c r="D275" s="232" t="s">
        <v>685</v>
      </c>
      <c r="E275" s="20" t="s">
        <v>3</v>
      </c>
      <c r="F275" s="233">
        <v>0</v>
      </c>
      <c r="G275" s="39"/>
      <c r="H275" s="40"/>
    </row>
    <row r="276" s="2" customFormat="1" ht="16.8" customHeight="1">
      <c r="A276" s="39"/>
      <c r="B276" s="40"/>
      <c r="C276" s="232" t="s">
        <v>3</v>
      </c>
      <c r="D276" s="232" t="s">
        <v>686</v>
      </c>
      <c r="E276" s="20" t="s">
        <v>3</v>
      </c>
      <c r="F276" s="233">
        <v>63.503999999999998</v>
      </c>
      <c r="G276" s="39"/>
      <c r="H276" s="40"/>
    </row>
    <row r="277" s="2" customFormat="1" ht="16.8" customHeight="1">
      <c r="A277" s="39"/>
      <c r="B277" s="40"/>
      <c r="C277" s="232" t="s">
        <v>3</v>
      </c>
      <c r="D277" s="232" t="s">
        <v>687</v>
      </c>
      <c r="E277" s="20" t="s">
        <v>3</v>
      </c>
      <c r="F277" s="233">
        <v>0</v>
      </c>
      <c r="G277" s="39"/>
      <c r="H277" s="40"/>
    </row>
    <row r="278" s="2" customFormat="1" ht="16.8" customHeight="1">
      <c r="A278" s="39"/>
      <c r="B278" s="40"/>
      <c r="C278" s="232" t="s">
        <v>3</v>
      </c>
      <c r="D278" s="232" t="s">
        <v>688</v>
      </c>
      <c r="E278" s="20" t="s">
        <v>3</v>
      </c>
      <c r="F278" s="233">
        <v>29.808</v>
      </c>
      <c r="G278" s="39"/>
      <c r="H278" s="40"/>
    </row>
    <row r="279" s="2" customFormat="1" ht="16.8" customHeight="1">
      <c r="A279" s="39"/>
      <c r="B279" s="40"/>
      <c r="C279" s="232" t="s">
        <v>3</v>
      </c>
      <c r="D279" s="232" t="s">
        <v>197</v>
      </c>
      <c r="E279" s="20" t="s">
        <v>3</v>
      </c>
      <c r="F279" s="233">
        <v>93.311999999999998</v>
      </c>
      <c r="G279" s="39"/>
      <c r="H279" s="40"/>
    </row>
    <row r="280" s="2" customFormat="1" ht="16.8" customHeight="1">
      <c r="A280" s="39"/>
      <c r="B280" s="40"/>
      <c r="C280" s="234" t="s">
        <v>644</v>
      </c>
      <c r="D280" s="39"/>
      <c r="E280" s="39"/>
      <c r="F280" s="39"/>
      <c r="G280" s="39"/>
      <c r="H280" s="40"/>
    </row>
    <row r="281" s="2" customFormat="1" ht="16.8" customHeight="1">
      <c r="A281" s="39"/>
      <c r="B281" s="40"/>
      <c r="C281" s="232" t="s">
        <v>449</v>
      </c>
      <c r="D281" s="232" t="s">
        <v>689</v>
      </c>
      <c r="E281" s="20" t="s">
        <v>137</v>
      </c>
      <c r="F281" s="233">
        <v>93.311999999999998</v>
      </c>
      <c r="G281" s="39"/>
      <c r="H281" s="40"/>
    </row>
    <row r="282" s="2" customFormat="1" ht="16.8" customHeight="1">
      <c r="A282" s="39"/>
      <c r="B282" s="40"/>
      <c r="C282" s="232" t="s">
        <v>454</v>
      </c>
      <c r="D282" s="232" t="s">
        <v>690</v>
      </c>
      <c r="E282" s="20" t="s">
        <v>137</v>
      </c>
      <c r="F282" s="233">
        <v>93.311999999999998</v>
      </c>
      <c r="G282" s="39"/>
      <c r="H282" s="40"/>
    </row>
    <row r="283" s="8" customFormat="1" ht="16.8" customHeight="1">
      <c r="A283" s="119"/>
      <c r="B283" s="120"/>
      <c r="C283" s="229" t="s">
        <v>139</v>
      </c>
      <c r="D283" s="230" t="s">
        <v>140</v>
      </c>
      <c r="E283" s="230" t="s">
        <v>3</v>
      </c>
      <c r="F283" s="231">
        <v>57.415999999999997</v>
      </c>
      <c r="G283" s="119"/>
      <c r="H283" s="120"/>
    </row>
    <row r="284" s="2" customFormat="1" ht="16.8" customHeight="1">
      <c r="A284" s="39"/>
      <c r="B284" s="40"/>
      <c r="C284" s="232" t="s">
        <v>3</v>
      </c>
      <c r="D284" s="232" t="s">
        <v>140</v>
      </c>
      <c r="E284" s="20" t="s">
        <v>3</v>
      </c>
      <c r="F284" s="233">
        <v>0</v>
      </c>
      <c r="G284" s="39"/>
      <c r="H284" s="40"/>
    </row>
    <row r="285" s="2" customFormat="1" ht="16.8" customHeight="1">
      <c r="A285" s="39"/>
      <c r="B285" s="40"/>
      <c r="C285" s="232" t="s">
        <v>3</v>
      </c>
      <c r="D285" s="232" t="s">
        <v>691</v>
      </c>
      <c r="E285" s="20" t="s">
        <v>3</v>
      </c>
      <c r="F285" s="233">
        <v>0</v>
      </c>
      <c r="G285" s="39"/>
      <c r="H285" s="40"/>
    </row>
    <row r="286" s="2" customFormat="1" ht="16.8" customHeight="1">
      <c r="A286" s="39"/>
      <c r="B286" s="40"/>
      <c r="C286" s="232" t="s">
        <v>3</v>
      </c>
      <c r="D286" s="232" t="s">
        <v>692</v>
      </c>
      <c r="E286" s="20" t="s">
        <v>3</v>
      </c>
      <c r="F286" s="233">
        <v>5.992</v>
      </c>
      <c r="G286" s="39"/>
      <c r="H286" s="40"/>
    </row>
    <row r="287" s="2" customFormat="1" ht="16.8" customHeight="1">
      <c r="A287" s="39"/>
      <c r="B287" s="40"/>
      <c r="C287" s="232" t="s">
        <v>3</v>
      </c>
      <c r="D287" s="232" t="s">
        <v>693</v>
      </c>
      <c r="E287" s="20" t="s">
        <v>3</v>
      </c>
      <c r="F287" s="233">
        <v>0</v>
      </c>
      <c r="G287" s="39"/>
      <c r="H287" s="40"/>
    </row>
    <row r="288" s="2" customFormat="1" ht="16.8" customHeight="1">
      <c r="A288" s="39"/>
      <c r="B288" s="40"/>
      <c r="C288" s="232" t="s">
        <v>3</v>
      </c>
      <c r="D288" s="232" t="s">
        <v>694</v>
      </c>
      <c r="E288" s="20" t="s">
        <v>3</v>
      </c>
      <c r="F288" s="233">
        <v>15.013</v>
      </c>
      <c r="G288" s="39"/>
      <c r="H288" s="40"/>
    </row>
    <row r="289" s="2" customFormat="1" ht="16.8" customHeight="1">
      <c r="A289" s="39"/>
      <c r="B289" s="40"/>
      <c r="C289" s="232" t="s">
        <v>3</v>
      </c>
      <c r="D289" s="232" t="s">
        <v>695</v>
      </c>
      <c r="E289" s="20" t="s">
        <v>3</v>
      </c>
      <c r="F289" s="233">
        <v>0</v>
      </c>
      <c r="G289" s="39"/>
      <c r="H289" s="40"/>
    </row>
    <row r="290" s="2" customFormat="1" ht="16.8" customHeight="1">
      <c r="A290" s="39"/>
      <c r="B290" s="40"/>
      <c r="C290" s="232" t="s">
        <v>3</v>
      </c>
      <c r="D290" s="232" t="s">
        <v>696</v>
      </c>
      <c r="E290" s="20" t="s">
        <v>3</v>
      </c>
      <c r="F290" s="233">
        <v>9.4290000000000003</v>
      </c>
      <c r="G290" s="39"/>
      <c r="H290" s="40"/>
    </row>
    <row r="291" s="2" customFormat="1" ht="16.8" customHeight="1">
      <c r="A291" s="39"/>
      <c r="B291" s="40"/>
      <c r="C291" s="232" t="s">
        <v>3</v>
      </c>
      <c r="D291" s="232" t="s">
        <v>697</v>
      </c>
      <c r="E291" s="20" t="s">
        <v>3</v>
      </c>
      <c r="F291" s="233">
        <v>4.9370000000000003</v>
      </c>
      <c r="G291" s="39"/>
      <c r="H291" s="40"/>
    </row>
    <row r="292" s="2" customFormat="1" ht="16.8" customHeight="1">
      <c r="A292" s="39"/>
      <c r="B292" s="40"/>
      <c r="C292" s="232" t="s">
        <v>3</v>
      </c>
      <c r="D292" s="232" t="s">
        <v>698</v>
      </c>
      <c r="E292" s="20" t="s">
        <v>3</v>
      </c>
      <c r="F292" s="233">
        <v>0</v>
      </c>
      <c r="G292" s="39"/>
      <c r="H292" s="40"/>
    </row>
    <row r="293" s="2" customFormat="1" ht="16.8" customHeight="1">
      <c r="A293" s="39"/>
      <c r="B293" s="40"/>
      <c r="C293" s="232" t="s">
        <v>3</v>
      </c>
      <c r="D293" s="232" t="s">
        <v>699</v>
      </c>
      <c r="E293" s="20" t="s">
        <v>3</v>
      </c>
      <c r="F293" s="233">
        <v>2.8170000000000002</v>
      </c>
      <c r="G293" s="39"/>
      <c r="H293" s="40"/>
    </row>
    <row r="294" s="2" customFormat="1" ht="16.8" customHeight="1">
      <c r="A294" s="39"/>
      <c r="B294" s="40"/>
      <c r="C294" s="232" t="s">
        <v>3</v>
      </c>
      <c r="D294" s="232" t="s">
        <v>700</v>
      </c>
      <c r="E294" s="20" t="s">
        <v>3</v>
      </c>
      <c r="F294" s="233">
        <v>3.0529999999999999</v>
      </c>
      <c r="G294" s="39"/>
      <c r="H294" s="40"/>
    </row>
    <row r="295" s="2" customFormat="1" ht="16.8" customHeight="1">
      <c r="A295" s="39"/>
      <c r="B295" s="40"/>
      <c r="C295" s="232" t="s">
        <v>3</v>
      </c>
      <c r="D295" s="232" t="s">
        <v>701</v>
      </c>
      <c r="E295" s="20" t="s">
        <v>3</v>
      </c>
      <c r="F295" s="233">
        <v>0</v>
      </c>
      <c r="G295" s="39"/>
      <c r="H295" s="40"/>
    </row>
    <row r="296" s="2" customFormat="1" ht="16.8" customHeight="1">
      <c r="A296" s="39"/>
      <c r="B296" s="40"/>
      <c r="C296" s="232" t="s">
        <v>3</v>
      </c>
      <c r="D296" s="232" t="s">
        <v>702</v>
      </c>
      <c r="E296" s="20" t="s">
        <v>3</v>
      </c>
      <c r="F296" s="233">
        <v>3.4430000000000001</v>
      </c>
      <c r="G296" s="39"/>
      <c r="H296" s="40"/>
    </row>
    <row r="297" s="2" customFormat="1" ht="16.8" customHeight="1">
      <c r="A297" s="39"/>
      <c r="B297" s="40"/>
      <c r="C297" s="232" t="s">
        <v>3</v>
      </c>
      <c r="D297" s="232" t="s">
        <v>703</v>
      </c>
      <c r="E297" s="20" t="s">
        <v>3</v>
      </c>
      <c r="F297" s="233">
        <v>3.7309999999999999</v>
      </c>
      <c r="G297" s="39"/>
      <c r="H297" s="40"/>
    </row>
    <row r="298" s="2" customFormat="1" ht="16.8" customHeight="1">
      <c r="A298" s="39"/>
      <c r="B298" s="40"/>
      <c r="C298" s="232" t="s">
        <v>3</v>
      </c>
      <c r="D298" s="232" t="s">
        <v>704</v>
      </c>
      <c r="E298" s="20" t="s">
        <v>3</v>
      </c>
      <c r="F298" s="233">
        <v>0</v>
      </c>
      <c r="G298" s="39"/>
      <c r="H298" s="40"/>
    </row>
    <row r="299" s="2" customFormat="1" ht="16.8" customHeight="1">
      <c r="A299" s="39"/>
      <c r="B299" s="40"/>
      <c r="C299" s="232" t="s">
        <v>3</v>
      </c>
      <c r="D299" s="232" t="s">
        <v>705</v>
      </c>
      <c r="E299" s="20" t="s">
        <v>3</v>
      </c>
      <c r="F299" s="233">
        <v>9.0009999999999994</v>
      </c>
      <c r="G299" s="39"/>
      <c r="H299" s="40"/>
    </row>
    <row r="300" s="2" customFormat="1" ht="16.8" customHeight="1">
      <c r="A300" s="39"/>
      <c r="B300" s="40"/>
      <c r="C300" s="234" t="s">
        <v>644</v>
      </c>
      <c r="D300" s="39"/>
      <c r="E300" s="39"/>
      <c r="F300" s="39"/>
      <c r="G300" s="39"/>
      <c r="H300" s="40"/>
    </row>
    <row r="301" s="2" customFormat="1" ht="16.8" customHeight="1">
      <c r="A301" s="39"/>
      <c r="B301" s="40"/>
      <c r="C301" s="232" t="s">
        <v>401</v>
      </c>
      <c r="D301" s="232" t="s">
        <v>402</v>
      </c>
      <c r="E301" s="20" t="s">
        <v>137</v>
      </c>
      <c r="F301" s="233">
        <v>57.415999999999997</v>
      </c>
      <c r="G301" s="39"/>
      <c r="H301" s="40"/>
    </row>
    <row r="302" s="2" customFormat="1" ht="16.8" customHeight="1">
      <c r="A302" s="39"/>
      <c r="B302" s="40"/>
      <c r="C302" s="232" t="s">
        <v>421</v>
      </c>
      <c r="D302" s="232" t="s">
        <v>706</v>
      </c>
      <c r="E302" s="20" t="s">
        <v>137</v>
      </c>
      <c r="F302" s="233">
        <v>57.415999999999997</v>
      </c>
      <c r="G302" s="39"/>
      <c r="H302" s="40"/>
    </row>
    <row r="303" s="2" customFormat="1" ht="16.8" customHeight="1">
      <c r="A303" s="39"/>
      <c r="B303" s="40"/>
      <c r="C303" s="232" t="s">
        <v>425</v>
      </c>
      <c r="D303" s="232" t="s">
        <v>707</v>
      </c>
      <c r="E303" s="20" t="s">
        <v>137</v>
      </c>
      <c r="F303" s="233">
        <v>57.415999999999997</v>
      </c>
      <c r="G303" s="39"/>
      <c r="H303" s="40"/>
    </row>
    <row r="304" s="2" customFormat="1" ht="16.8" customHeight="1">
      <c r="A304" s="39"/>
      <c r="B304" s="40"/>
      <c r="C304" s="232" t="s">
        <v>429</v>
      </c>
      <c r="D304" s="232" t="s">
        <v>708</v>
      </c>
      <c r="E304" s="20" t="s">
        <v>137</v>
      </c>
      <c r="F304" s="233">
        <v>57.415999999999997</v>
      </c>
      <c r="G304" s="39"/>
      <c r="H304" s="40"/>
    </row>
    <row r="305" s="2" customFormat="1" ht="16.8" customHeight="1">
      <c r="A305" s="39"/>
      <c r="B305" s="40"/>
      <c r="C305" s="232" t="s">
        <v>433</v>
      </c>
      <c r="D305" s="232" t="s">
        <v>709</v>
      </c>
      <c r="E305" s="20" t="s">
        <v>137</v>
      </c>
      <c r="F305" s="233">
        <v>57.415999999999997</v>
      </c>
      <c r="G305" s="39"/>
      <c r="H305" s="40"/>
    </row>
    <row r="306" s="2" customFormat="1" ht="16.8" customHeight="1">
      <c r="A306" s="39"/>
      <c r="B306" s="40"/>
      <c r="C306" s="232" t="s">
        <v>437</v>
      </c>
      <c r="D306" s="232" t="s">
        <v>710</v>
      </c>
      <c r="E306" s="20" t="s">
        <v>137</v>
      </c>
      <c r="F306" s="233">
        <v>57.415999999999997</v>
      </c>
      <c r="G306" s="39"/>
      <c r="H306" s="40"/>
    </row>
    <row r="307" s="2" customFormat="1" ht="26.4" customHeight="1">
      <c r="A307" s="39"/>
      <c r="B307" s="40"/>
      <c r="C307" s="228" t="s">
        <v>89</v>
      </c>
      <c r="D307" s="228" t="s">
        <v>90</v>
      </c>
      <c r="E307" s="39"/>
      <c r="F307" s="39"/>
      <c r="G307" s="39"/>
      <c r="H307" s="40"/>
    </row>
    <row r="308" s="8" customFormat="1" ht="16.8" customHeight="1">
      <c r="A308" s="119"/>
      <c r="B308" s="120"/>
      <c r="C308" s="229" t="s">
        <v>110</v>
      </c>
      <c r="D308" s="230" t="s">
        <v>111</v>
      </c>
      <c r="E308" s="230" t="s">
        <v>3</v>
      </c>
      <c r="F308" s="231">
        <v>16.952000000000002</v>
      </c>
      <c r="G308" s="119"/>
      <c r="H308" s="120"/>
    </row>
    <row r="309" s="2" customFormat="1" ht="16.8" customHeight="1">
      <c r="A309" s="39"/>
      <c r="B309" s="40"/>
      <c r="C309" s="232" t="s">
        <v>3</v>
      </c>
      <c r="D309" s="232" t="s">
        <v>640</v>
      </c>
      <c r="E309" s="20" t="s">
        <v>3</v>
      </c>
      <c r="F309" s="233">
        <v>0</v>
      </c>
      <c r="G309" s="39"/>
      <c r="H309" s="40"/>
    </row>
    <row r="310" s="2" customFormat="1" ht="16.8" customHeight="1">
      <c r="A310" s="39"/>
      <c r="B310" s="40"/>
      <c r="C310" s="232" t="s">
        <v>3</v>
      </c>
      <c r="D310" s="232" t="s">
        <v>641</v>
      </c>
      <c r="E310" s="20" t="s">
        <v>3</v>
      </c>
      <c r="F310" s="233">
        <v>9.0410000000000004</v>
      </c>
      <c r="G310" s="39"/>
      <c r="H310" s="40"/>
    </row>
    <row r="311" s="2" customFormat="1" ht="16.8" customHeight="1">
      <c r="A311" s="39"/>
      <c r="B311" s="40"/>
      <c r="C311" s="232" t="s">
        <v>3</v>
      </c>
      <c r="D311" s="232" t="s">
        <v>642</v>
      </c>
      <c r="E311" s="20" t="s">
        <v>3</v>
      </c>
      <c r="F311" s="233">
        <v>6.3710000000000004</v>
      </c>
      <c r="G311" s="39"/>
      <c r="H311" s="40"/>
    </row>
    <row r="312" s="2" customFormat="1" ht="16.8" customHeight="1">
      <c r="A312" s="39"/>
      <c r="B312" s="40"/>
      <c r="C312" s="232" t="s">
        <v>3</v>
      </c>
      <c r="D312" s="232" t="s">
        <v>643</v>
      </c>
      <c r="E312" s="20" t="s">
        <v>3</v>
      </c>
      <c r="F312" s="233">
        <v>1.54</v>
      </c>
      <c r="G312" s="39"/>
      <c r="H312" s="40"/>
    </row>
    <row r="313" s="2" customFormat="1" ht="16.8" customHeight="1">
      <c r="A313" s="39"/>
      <c r="B313" s="40"/>
      <c r="C313" s="234" t="s">
        <v>644</v>
      </c>
      <c r="D313" s="39"/>
      <c r="E313" s="39"/>
      <c r="F313" s="39"/>
      <c r="G313" s="39"/>
      <c r="H313" s="40"/>
    </row>
    <row r="314" s="2" customFormat="1">
      <c r="A314" s="39"/>
      <c r="B314" s="40"/>
      <c r="C314" s="232" t="s">
        <v>177</v>
      </c>
      <c r="D314" s="232" t="s">
        <v>645</v>
      </c>
      <c r="E314" s="20" t="s">
        <v>179</v>
      </c>
      <c r="F314" s="233">
        <v>16.952000000000002</v>
      </c>
      <c r="G314" s="39"/>
      <c r="H314" s="40"/>
    </row>
    <row r="315" s="2" customFormat="1">
      <c r="A315" s="39"/>
      <c r="B315" s="40"/>
      <c r="C315" s="232" t="s">
        <v>198</v>
      </c>
      <c r="D315" s="232" t="s">
        <v>646</v>
      </c>
      <c r="E315" s="20" t="s">
        <v>179</v>
      </c>
      <c r="F315" s="233">
        <v>8.0120000000000005</v>
      </c>
      <c r="G315" s="39"/>
      <c r="H315" s="40"/>
    </row>
    <row r="316" s="2" customFormat="1">
      <c r="A316" s="39"/>
      <c r="B316" s="40"/>
      <c r="C316" s="232" t="s">
        <v>205</v>
      </c>
      <c r="D316" s="232" t="s">
        <v>647</v>
      </c>
      <c r="E316" s="20" t="s">
        <v>179</v>
      </c>
      <c r="F316" s="233">
        <v>120.18000000000001</v>
      </c>
      <c r="G316" s="39"/>
      <c r="H316" s="40"/>
    </row>
    <row r="317" s="2" customFormat="1" ht="16.8" customHeight="1">
      <c r="A317" s="39"/>
      <c r="B317" s="40"/>
      <c r="C317" s="232" t="s">
        <v>220</v>
      </c>
      <c r="D317" s="232" t="s">
        <v>648</v>
      </c>
      <c r="E317" s="20" t="s">
        <v>222</v>
      </c>
      <c r="F317" s="233">
        <v>14.422000000000001</v>
      </c>
      <c r="G317" s="39"/>
      <c r="H317" s="40"/>
    </row>
    <row r="318" s="2" customFormat="1" ht="16.8" customHeight="1">
      <c r="A318" s="39"/>
      <c r="B318" s="40"/>
      <c r="C318" s="232" t="s">
        <v>228</v>
      </c>
      <c r="D318" s="232" t="s">
        <v>649</v>
      </c>
      <c r="E318" s="20" t="s">
        <v>179</v>
      </c>
      <c r="F318" s="233">
        <v>8.0120000000000005</v>
      </c>
      <c r="G318" s="39"/>
      <c r="H318" s="40"/>
    </row>
    <row r="319" s="8" customFormat="1" ht="16.8" customHeight="1">
      <c r="A319" s="119"/>
      <c r="B319" s="120"/>
      <c r="C319" s="229" t="s">
        <v>114</v>
      </c>
      <c r="D319" s="230" t="s">
        <v>115</v>
      </c>
      <c r="E319" s="230" t="s">
        <v>3</v>
      </c>
      <c r="F319" s="231">
        <v>8.9399999999999995</v>
      </c>
      <c r="G319" s="119"/>
      <c r="H319" s="120"/>
    </row>
    <row r="320" s="2" customFormat="1" ht="16.8" customHeight="1">
      <c r="A320" s="39"/>
      <c r="B320" s="40"/>
      <c r="C320" s="232" t="s">
        <v>3</v>
      </c>
      <c r="D320" s="232" t="s">
        <v>650</v>
      </c>
      <c r="E320" s="20" t="s">
        <v>3</v>
      </c>
      <c r="F320" s="233">
        <v>0</v>
      </c>
      <c r="G320" s="39"/>
      <c r="H320" s="40"/>
    </row>
    <row r="321" s="2" customFormat="1" ht="16.8" customHeight="1">
      <c r="A321" s="39"/>
      <c r="B321" s="40"/>
      <c r="C321" s="232" t="s">
        <v>3</v>
      </c>
      <c r="D321" s="232" t="s">
        <v>651</v>
      </c>
      <c r="E321" s="20" t="s">
        <v>3</v>
      </c>
      <c r="F321" s="233">
        <v>0.92400000000000004</v>
      </c>
      <c r="G321" s="39"/>
      <c r="H321" s="40"/>
    </row>
    <row r="322" s="2" customFormat="1" ht="16.8" customHeight="1">
      <c r="A322" s="39"/>
      <c r="B322" s="40"/>
      <c r="C322" s="232" t="s">
        <v>3</v>
      </c>
      <c r="D322" s="232" t="s">
        <v>652</v>
      </c>
      <c r="E322" s="20" t="s">
        <v>3</v>
      </c>
      <c r="F322" s="233">
        <v>8.016</v>
      </c>
      <c r="G322" s="39"/>
      <c r="H322" s="40"/>
    </row>
    <row r="323" s="2" customFormat="1" ht="16.8" customHeight="1">
      <c r="A323" s="39"/>
      <c r="B323" s="40"/>
      <c r="C323" s="234" t="s">
        <v>644</v>
      </c>
      <c r="D323" s="39"/>
      <c r="E323" s="39"/>
      <c r="F323" s="39"/>
      <c r="G323" s="39"/>
      <c r="H323" s="40"/>
    </row>
    <row r="324" s="2" customFormat="1">
      <c r="A324" s="39"/>
      <c r="B324" s="40"/>
      <c r="C324" s="232" t="s">
        <v>191</v>
      </c>
      <c r="D324" s="232" t="s">
        <v>653</v>
      </c>
      <c r="E324" s="20" t="s">
        <v>179</v>
      </c>
      <c r="F324" s="233">
        <v>17.879999999999999</v>
      </c>
      <c r="G324" s="39"/>
      <c r="H324" s="40"/>
    </row>
    <row r="325" s="2" customFormat="1">
      <c r="A325" s="39"/>
      <c r="B325" s="40"/>
      <c r="C325" s="232" t="s">
        <v>198</v>
      </c>
      <c r="D325" s="232" t="s">
        <v>646</v>
      </c>
      <c r="E325" s="20" t="s">
        <v>179</v>
      </c>
      <c r="F325" s="233">
        <v>8.0120000000000005</v>
      </c>
      <c r="G325" s="39"/>
      <c r="H325" s="40"/>
    </row>
    <row r="326" s="2" customFormat="1">
      <c r="A326" s="39"/>
      <c r="B326" s="40"/>
      <c r="C326" s="232" t="s">
        <v>205</v>
      </c>
      <c r="D326" s="232" t="s">
        <v>647</v>
      </c>
      <c r="E326" s="20" t="s">
        <v>179</v>
      </c>
      <c r="F326" s="233">
        <v>120.18000000000001</v>
      </c>
      <c r="G326" s="39"/>
      <c r="H326" s="40"/>
    </row>
    <row r="327" s="2" customFormat="1" ht="16.8" customHeight="1">
      <c r="A327" s="39"/>
      <c r="B327" s="40"/>
      <c r="C327" s="232" t="s">
        <v>214</v>
      </c>
      <c r="D327" s="232" t="s">
        <v>654</v>
      </c>
      <c r="E327" s="20" t="s">
        <v>179</v>
      </c>
      <c r="F327" s="233">
        <v>8.9399999999999995</v>
      </c>
      <c r="G327" s="39"/>
      <c r="H327" s="40"/>
    </row>
    <row r="328" s="2" customFormat="1" ht="16.8" customHeight="1">
      <c r="A328" s="39"/>
      <c r="B328" s="40"/>
      <c r="C328" s="232" t="s">
        <v>220</v>
      </c>
      <c r="D328" s="232" t="s">
        <v>648</v>
      </c>
      <c r="E328" s="20" t="s">
        <v>222</v>
      </c>
      <c r="F328" s="233">
        <v>14.422000000000001</v>
      </c>
      <c r="G328" s="39"/>
      <c r="H328" s="40"/>
    </row>
    <row r="329" s="2" customFormat="1" ht="16.8" customHeight="1">
      <c r="A329" s="39"/>
      <c r="B329" s="40"/>
      <c r="C329" s="232" t="s">
        <v>228</v>
      </c>
      <c r="D329" s="232" t="s">
        <v>649</v>
      </c>
      <c r="E329" s="20" t="s">
        <v>179</v>
      </c>
      <c r="F329" s="233">
        <v>8.0120000000000005</v>
      </c>
      <c r="G329" s="39"/>
      <c r="H329" s="40"/>
    </row>
    <row r="330" s="2" customFormat="1" ht="16.8" customHeight="1">
      <c r="A330" s="39"/>
      <c r="B330" s="40"/>
      <c r="C330" s="232" t="s">
        <v>233</v>
      </c>
      <c r="D330" s="232" t="s">
        <v>655</v>
      </c>
      <c r="E330" s="20" t="s">
        <v>179</v>
      </c>
      <c r="F330" s="233">
        <v>8.9399999999999995</v>
      </c>
      <c r="G330" s="39"/>
      <c r="H330" s="40"/>
    </row>
    <row r="331" s="8" customFormat="1" ht="16.8" customHeight="1">
      <c r="A331" s="119"/>
      <c r="B331" s="120"/>
      <c r="C331" s="229" t="s">
        <v>118</v>
      </c>
      <c r="D331" s="230" t="s">
        <v>119</v>
      </c>
      <c r="E331" s="230" t="s">
        <v>3</v>
      </c>
      <c r="F331" s="231">
        <v>0.55100000000000005</v>
      </c>
      <c r="G331" s="119"/>
      <c r="H331" s="120"/>
    </row>
    <row r="332" s="2" customFormat="1" ht="16.8" customHeight="1">
      <c r="A332" s="39"/>
      <c r="B332" s="40"/>
      <c r="C332" s="232" t="s">
        <v>3</v>
      </c>
      <c r="D332" s="232" t="s">
        <v>656</v>
      </c>
      <c r="E332" s="20" t="s">
        <v>3</v>
      </c>
      <c r="F332" s="233">
        <v>0</v>
      </c>
      <c r="G332" s="39"/>
      <c r="H332" s="40"/>
    </row>
    <row r="333" s="2" customFormat="1" ht="16.8" customHeight="1">
      <c r="A333" s="39"/>
      <c r="B333" s="40"/>
      <c r="C333" s="232" t="s">
        <v>3</v>
      </c>
      <c r="D333" s="232" t="s">
        <v>657</v>
      </c>
      <c r="E333" s="20" t="s">
        <v>3</v>
      </c>
      <c r="F333" s="233">
        <v>0.55100000000000005</v>
      </c>
      <c r="G333" s="39"/>
      <c r="H333" s="40"/>
    </row>
    <row r="334" s="2" customFormat="1" ht="16.8" customHeight="1">
      <c r="A334" s="39"/>
      <c r="B334" s="40"/>
      <c r="C334" s="234" t="s">
        <v>644</v>
      </c>
      <c r="D334" s="39"/>
      <c r="E334" s="39"/>
      <c r="F334" s="39"/>
      <c r="G334" s="39"/>
      <c r="H334" s="40"/>
    </row>
    <row r="335" s="2" customFormat="1" ht="16.8" customHeight="1">
      <c r="A335" s="39"/>
      <c r="B335" s="40"/>
      <c r="C335" s="232" t="s">
        <v>242</v>
      </c>
      <c r="D335" s="232" t="s">
        <v>658</v>
      </c>
      <c r="E335" s="20" t="s">
        <v>179</v>
      </c>
      <c r="F335" s="233">
        <v>0.55100000000000005</v>
      </c>
      <c r="G335" s="39"/>
      <c r="H335" s="40"/>
    </row>
    <row r="336" s="8" customFormat="1" ht="16.8" customHeight="1">
      <c r="A336" s="119"/>
      <c r="B336" s="120"/>
      <c r="C336" s="229" t="s">
        <v>121</v>
      </c>
      <c r="D336" s="230" t="s">
        <v>122</v>
      </c>
      <c r="E336" s="230" t="s">
        <v>3</v>
      </c>
      <c r="F336" s="231">
        <v>4.4100000000000001</v>
      </c>
      <c r="G336" s="119"/>
      <c r="H336" s="120"/>
    </row>
    <row r="337" s="2" customFormat="1" ht="16.8" customHeight="1">
      <c r="A337" s="39"/>
      <c r="B337" s="40"/>
      <c r="C337" s="232" t="s">
        <v>3</v>
      </c>
      <c r="D337" s="232" t="s">
        <v>659</v>
      </c>
      <c r="E337" s="20" t="s">
        <v>3</v>
      </c>
      <c r="F337" s="233">
        <v>0</v>
      </c>
      <c r="G337" s="39"/>
      <c r="H337" s="40"/>
    </row>
    <row r="338" s="2" customFormat="1" ht="16.8" customHeight="1">
      <c r="A338" s="39"/>
      <c r="B338" s="40"/>
      <c r="C338" s="232" t="s">
        <v>3</v>
      </c>
      <c r="D338" s="232" t="s">
        <v>660</v>
      </c>
      <c r="E338" s="20" t="s">
        <v>3</v>
      </c>
      <c r="F338" s="233">
        <v>4.4100000000000001</v>
      </c>
      <c r="G338" s="39"/>
      <c r="H338" s="40"/>
    </row>
    <row r="339" s="2" customFormat="1" ht="16.8" customHeight="1">
      <c r="A339" s="39"/>
      <c r="B339" s="40"/>
      <c r="C339" s="234" t="s">
        <v>644</v>
      </c>
      <c r="D339" s="39"/>
      <c r="E339" s="39"/>
      <c r="F339" s="39"/>
      <c r="G339" s="39"/>
      <c r="H339" s="40"/>
    </row>
    <row r="340" s="2" customFormat="1" ht="16.8" customHeight="1">
      <c r="A340" s="39"/>
      <c r="B340" s="40"/>
      <c r="C340" s="232" t="s">
        <v>249</v>
      </c>
      <c r="D340" s="232" t="s">
        <v>661</v>
      </c>
      <c r="E340" s="20" t="s">
        <v>179</v>
      </c>
      <c r="F340" s="233">
        <v>4.4100000000000001</v>
      </c>
      <c r="G340" s="39"/>
      <c r="H340" s="40"/>
    </row>
    <row r="341" s="8" customFormat="1" ht="16.8" customHeight="1">
      <c r="A341" s="119"/>
      <c r="B341" s="120"/>
      <c r="C341" s="229" t="s">
        <v>124</v>
      </c>
      <c r="D341" s="230" t="s">
        <v>125</v>
      </c>
      <c r="E341" s="230" t="s">
        <v>3</v>
      </c>
      <c r="F341" s="231">
        <v>3.754</v>
      </c>
      <c r="G341" s="119"/>
      <c r="H341" s="120"/>
    </row>
    <row r="342" s="2" customFormat="1" ht="16.8" customHeight="1">
      <c r="A342" s="39"/>
      <c r="B342" s="40"/>
      <c r="C342" s="232" t="s">
        <v>3</v>
      </c>
      <c r="D342" s="232" t="s">
        <v>662</v>
      </c>
      <c r="E342" s="20" t="s">
        <v>3</v>
      </c>
      <c r="F342" s="233">
        <v>0</v>
      </c>
      <c r="G342" s="39"/>
      <c r="H342" s="40"/>
    </row>
    <row r="343" s="2" customFormat="1" ht="16.8" customHeight="1">
      <c r="A343" s="39"/>
      <c r="B343" s="40"/>
      <c r="C343" s="232" t="s">
        <v>3</v>
      </c>
      <c r="D343" s="232" t="s">
        <v>663</v>
      </c>
      <c r="E343" s="20" t="s">
        <v>3</v>
      </c>
      <c r="F343" s="233">
        <v>1.7290000000000001</v>
      </c>
      <c r="G343" s="39"/>
      <c r="H343" s="40"/>
    </row>
    <row r="344" s="2" customFormat="1" ht="16.8" customHeight="1">
      <c r="A344" s="39"/>
      <c r="B344" s="40"/>
      <c r="C344" s="232" t="s">
        <v>3</v>
      </c>
      <c r="D344" s="232" t="s">
        <v>664</v>
      </c>
      <c r="E344" s="20" t="s">
        <v>3</v>
      </c>
      <c r="F344" s="233">
        <v>2.0249999999999999</v>
      </c>
      <c r="G344" s="39"/>
      <c r="H344" s="40"/>
    </row>
    <row r="345" s="2" customFormat="1" ht="16.8" customHeight="1">
      <c r="A345" s="39"/>
      <c r="B345" s="40"/>
      <c r="C345" s="234" t="s">
        <v>644</v>
      </c>
      <c r="D345" s="39"/>
      <c r="E345" s="39"/>
      <c r="F345" s="39"/>
      <c r="G345" s="39"/>
      <c r="H345" s="40"/>
    </row>
    <row r="346" s="2" customFormat="1" ht="16.8" customHeight="1">
      <c r="A346" s="39"/>
      <c r="B346" s="40"/>
      <c r="C346" s="232" t="s">
        <v>262</v>
      </c>
      <c r="D346" s="232" t="s">
        <v>665</v>
      </c>
      <c r="E346" s="20" t="s">
        <v>179</v>
      </c>
      <c r="F346" s="233">
        <v>3.754</v>
      </c>
      <c r="G346" s="39"/>
      <c r="H346" s="40"/>
    </row>
    <row r="347" s="8" customFormat="1" ht="16.8" customHeight="1">
      <c r="A347" s="119"/>
      <c r="B347" s="120"/>
      <c r="C347" s="229" t="s">
        <v>127</v>
      </c>
      <c r="D347" s="230" t="s">
        <v>128</v>
      </c>
      <c r="E347" s="230" t="s">
        <v>3</v>
      </c>
      <c r="F347" s="231">
        <v>15.477</v>
      </c>
      <c r="G347" s="119"/>
      <c r="H347" s="120"/>
    </row>
    <row r="348" s="2" customFormat="1" ht="16.8" customHeight="1">
      <c r="A348" s="39"/>
      <c r="B348" s="40"/>
      <c r="C348" s="232" t="s">
        <v>3</v>
      </c>
      <c r="D348" s="232" t="s">
        <v>666</v>
      </c>
      <c r="E348" s="20" t="s">
        <v>3</v>
      </c>
      <c r="F348" s="233">
        <v>0</v>
      </c>
      <c r="G348" s="39"/>
      <c r="H348" s="40"/>
    </row>
    <row r="349" s="2" customFormat="1" ht="16.8" customHeight="1">
      <c r="A349" s="39"/>
      <c r="B349" s="40"/>
      <c r="C349" s="232" t="s">
        <v>3</v>
      </c>
      <c r="D349" s="232" t="s">
        <v>667</v>
      </c>
      <c r="E349" s="20" t="s">
        <v>3</v>
      </c>
      <c r="F349" s="233">
        <v>7.3799999999999999</v>
      </c>
      <c r="G349" s="39"/>
      <c r="H349" s="40"/>
    </row>
    <row r="350" s="2" customFormat="1" ht="16.8" customHeight="1">
      <c r="A350" s="39"/>
      <c r="B350" s="40"/>
      <c r="C350" s="232" t="s">
        <v>3</v>
      </c>
      <c r="D350" s="232" t="s">
        <v>668</v>
      </c>
      <c r="E350" s="20" t="s">
        <v>3</v>
      </c>
      <c r="F350" s="233">
        <v>8.0969999999999995</v>
      </c>
      <c r="G350" s="39"/>
      <c r="H350" s="40"/>
    </row>
    <row r="351" s="2" customFormat="1" ht="16.8" customHeight="1">
      <c r="A351" s="39"/>
      <c r="B351" s="40"/>
      <c r="C351" s="234" t="s">
        <v>644</v>
      </c>
      <c r="D351" s="39"/>
      <c r="E351" s="39"/>
      <c r="F351" s="39"/>
      <c r="G351" s="39"/>
      <c r="H351" s="40"/>
    </row>
    <row r="352" s="2" customFormat="1" ht="16.8" customHeight="1">
      <c r="A352" s="39"/>
      <c r="B352" s="40"/>
      <c r="C352" s="232" t="s">
        <v>270</v>
      </c>
      <c r="D352" s="232" t="s">
        <v>669</v>
      </c>
      <c r="E352" s="20" t="s">
        <v>137</v>
      </c>
      <c r="F352" s="233">
        <v>15.477</v>
      </c>
      <c r="G352" s="39"/>
      <c r="H352" s="40"/>
    </row>
    <row r="353" s="2" customFormat="1" ht="16.8" customHeight="1">
      <c r="A353" s="39"/>
      <c r="B353" s="40"/>
      <c r="C353" s="232" t="s">
        <v>278</v>
      </c>
      <c r="D353" s="232" t="s">
        <v>670</v>
      </c>
      <c r="E353" s="20" t="s">
        <v>137</v>
      </c>
      <c r="F353" s="233">
        <v>15.477</v>
      </c>
      <c r="G353" s="39"/>
      <c r="H353" s="40"/>
    </row>
    <row r="354" s="8" customFormat="1" ht="16.8" customHeight="1">
      <c r="A354" s="119"/>
      <c r="B354" s="120"/>
      <c r="C354" s="229" t="s">
        <v>671</v>
      </c>
      <c r="D354" s="230" t="s">
        <v>672</v>
      </c>
      <c r="E354" s="230" t="s">
        <v>3</v>
      </c>
      <c r="F354" s="231">
        <v>3.194</v>
      </c>
      <c r="G354" s="119"/>
      <c r="H354" s="120"/>
    </row>
    <row r="355" s="2" customFormat="1" ht="16.8" customHeight="1">
      <c r="A355" s="39"/>
      <c r="B355" s="40"/>
      <c r="C355" s="232" t="s">
        <v>3</v>
      </c>
      <c r="D355" s="232" t="s">
        <v>673</v>
      </c>
      <c r="E355" s="20" t="s">
        <v>3</v>
      </c>
      <c r="F355" s="233">
        <v>0</v>
      </c>
      <c r="G355" s="39"/>
      <c r="H355" s="40"/>
    </row>
    <row r="356" s="2" customFormat="1" ht="16.8" customHeight="1">
      <c r="A356" s="39"/>
      <c r="B356" s="40"/>
      <c r="C356" s="232" t="s">
        <v>3</v>
      </c>
      <c r="D356" s="232" t="s">
        <v>674</v>
      </c>
      <c r="E356" s="20" t="s">
        <v>3</v>
      </c>
      <c r="F356" s="233">
        <v>3.194</v>
      </c>
      <c r="G356" s="39"/>
      <c r="H356" s="40"/>
    </row>
    <row r="357" s="8" customFormat="1" ht="16.8" customHeight="1">
      <c r="A357" s="119"/>
      <c r="B357" s="120"/>
      <c r="C357" s="229" t="s">
        <v>675</v>
      </c>
      <c r="D357" s="230" t="s">
        <v>676</v>
      </c>
      <c r="E357" s="230" t="s">
        <v>3</v>
      </c>
      <c r="F357" s="231">
        <v>30.277999999999999</v>
      </c>
      <c r="G357" s="119"/>
      <c r="H357" s="120"/>
    </row>
    <row r="358" s="2" customFormat="1" ht="16.8" customHeight="1">
      <c r="A358" s="39"/>
      <c r="B358" s="40"/>
      <c r="C358" s="232" t="s">
        <v>3</v>
      </c>
      <c r="D358" s="232" t="s">
        <v>673</v>
      </c>
      <c r="E358" s="20" t="s">
        <v>3</v>
      </c>
      <c r="F358" s="233">
        <v>0</v>
      </c>
      <c r="G358" s="39"/>
      <c r="H358" s="40"/>
    </row>
    <row r="359" s="2" customFormat="1" ht="16.8" customHeight="1">
      <c r="A359" s="39"/>
      <c r="B359" s="40"/>
      <c r="C359" s="232" t="s">
        <v>3</v>
      </c>
      <c r="D359" s="232" t="s">
        <v>677</v>
      </c>
      <c r="E359" s="20" t="s">
        <v>3</v>
      </c>
      <c r="F359" s="233">
        <v>21.289999999999999</v>
      </c>
      <c r="G359" s="39"/>
      <c r="H359" s="40"/>
    </row>
    <row r="360" s="2" customFormat="1" ht="16.8" customHeight="1">
      <c r="A360" s="39"/>
      <c r="B360" s="40"/>
      <c r="C360" s="232" t="s">
        <v>3</v>
      </c>
      <c r="D360" s="232" t="s">
        <v>678</v>
      </c>
      <c r="E360" s="20" t="s">
        <v>3</v>
      </c>
      <c r="F360" s="233">
        <v>8.9879999999999995</v>
      </c>
      <c r="G360" s="39"/>
      <c r="H360" s="40"/>
    </row>
    <row r="361" s="8" customFormat="1" ht="16.8" customHeight="1">
      <c r="A361" s="119"/>
      <c r="B361" s="120"/>
      <c r="C361" s="229" t="s">
        <v>679</v>
      </c>
      <c r="D361" s="230" t="s">
        <v>680</v>
      </c>
      <c r="E361" s="230" t="s">
        <v>3</v>
      </c>
      <c r="F361" s="231">
        <v>21.289999999999999</v>
      </c>
      <c r="G361" s="119"/>
      <c r="H361" s="120"/>
    </row>
    <row r="362" s="2" customFormat="1" ht="16.8" customHeight="1">
      <c r="A362" s="39"/>
      <c r="B362" s="40"/>
      <c r="C362" s="232" t="s">
        <v>3</v>
      </c>
      <c r="D362" s="232" t="s">
        <v>673</v>
      </c>
      <c r="E362" s="20" t="s">
        <v>3</v>
      </c>
      <c r="F362" s="233">
        <v>0</v>
      </c>
      <c r="G362" s="39"/>
      <c r="H362" s="40"/>
    </row>
    <row r="363" s="2" customFormat="1" ht="16.8" customHeight="1">
      <c r="A363" s="39"/>
      <c r="B363" s="40"/>
      <c r="C363" s="232" t="s">
        <v>3</v>
      </c>
      <c r="D363" s="232" t="s">
        <v>677</v>
      </c>
      <c r="E363" s="20" t="s">
        <v>3</v>
      </c>
      <c r="F363" s="233">
        <v>21.289999999999999</v>
      </c>
      <c r="G363" s="39"/>
      <c r="H363" s="40"/>
    </row>
    <row r="364" s="8" customFormat="1" ht="16.8" customHeight="1">
      <c r="A364" s="119"/>
      <c r="B364" s="120"/>
      <c r="C364" s="229" t="s">
        <v>131</v>
      </c>
      <c r="D364" s="230" t="s">
        <v>132</v>
      </c>
      <c r="E364" s="230" t="s">
        <v>3</v>
      </c>
      <c r="F364" s="231">
        <v>21.289999999999999</v>
      </c>
      <c r="G364" s="119"/>
      <c r="H364" s="120"/>
    </row>
    <row r="365" s="2" customFormat="1" ht="16.8" customHeight="1">
      <c r="A365" s="39"/>
      <c r="B365" s="40"/>
      <c r="C365" s="232" t="s">
        <v>3</v>
      </c>
      <c r="D365" s="232" t="s">
        <v>132</v>
      </c>
      <c r="E365" s="20" t="s">
        <v>3</v>
      </c>
      <c r="F365" s="233">
        <v>0</v>
      </c>
      <c r="G365" s="39"/>
      <c r="H365" s="40"/>
    </row>
    <row r="366" s="2" customFormat="1" ht="16.8" customHeight="1">
      <c r="A366" s="39"/>
      <c r="B366" s="40"/>
      <c r="C366" s="232" t="s">
        <v>3</v>
      </c>
      <c r="D366" s="232" t="s">
        <v>677</v>
      </c>
      <c r="E366" s="20" t="s">
        <v>3</v>
      </c>
      <c r="F366" s="233">
        <v>21.289999999999999</v>
      </c>
      <c r="G366" s="39"/>
      <c r="H366" s="40"/>
    </row>
    <row r="367" s="2" customFormat="1" ht="16.8" customHeight="1">
      <c r="A367" s="39"/>
      <c r="B367" s="40"/>
      <c r="C367" s="234" t="s">
        <v>644</v>
      </c>
      <c r="D367" s="39"/>
      <c r="E367" s="39"/>
      <c r="F367" s="39"/>
      <c r="G367" s="39"/>
      <c r="H367" s="40"/>
    </row>
    <row r="368" s="2" customFormat="1" ht="16.8" customHeight="1">
      <c r="A368" s="39"/>
      <c r="B368" s="40"/>
      <c r="C368" s="232" t="s">
        <v>306</v>
      </c>
      <c r="D368" s="232" t="s">
        <v>681</v>
      </c>
      <c r="E368" s="20" t="s">
        <v>137</v>
      </c>
      <c r="F368" s="233">
        <v>21.289999999999999</v>
      </c>
      <c r="G368" s="39"/>
      <c r="H368" s="40"/>
    </row>
    <row r="369" s="2" customFormat="1" ht="16.8" customHeight="1">
      <c r="A369" s="39"/>
      <c r="B369" s="40"/>
      <c r="C369" s="232" t="s">
        <v>325</v>
      </c>
      <c r="D369" s="232" t="s">
        <v>682</v>
      </c>
      <c r="E369" s="20" t="s">
        <v>137</v>
      </c>
      <c r="F369" s="233">
        <v>21.289999999999999</v>
      </c>
      <c r="G369" s="39"/>
      <c r="H369" s="40"/>
    </row>
    <row r="370" s="2" customFormat="1">
      <c r="A370" s="39"/>
      <c r="B370" s="40"/>
      <c r="C370" s="232" t="s">
        <v>345</v>
      </c>
      <c r="D370" s="232" t="s">
        <v>683</v>
      </c>
      <c r="E370" s="20" t="s">
        <v>137</v>
      </c>
      <c r="F370" s="233">
        <v>21.289999999999999</v>
      </c>
      <c r="G370" s="39"/>
      <c r="H370" s="40"/>
    </row>
    <row r="371" s="2" customFormat="1" ht="16.8" customHeight="1">
      <c r="A371" s="39"/>
      <c r="B371" s="40"/>
      <c r="C371" s="232" t="s">
        <v>351</v>
      </c>
      <c r="D371" s="232" t="s">
        <v>684</v>
      </c>
      <c r="E371" s="20" t="s">
        <v>137</v>
      </c>
      <c r="F371" s="233">
        <v>21.289999999999999</v>
      </c>
      <c r="G371" s="39"/>
      <c r="H371" s="40"/>
    </row>
    <row r="372" s="2" customFormat="1" ht="16.8" customHeight="1">
      <c r="A372" s="39"/>
      <c r="B372" s="40"/>
      <c r="C372" s="235" t="s">
        <v>135</v>
      </c>
      <c r="D372" s="230" t="s">
        <v>136</v>
      </c>
      <c r="E372" s="236" t="s">
        <v>137</v>
      </c>
      <c r="F372" s="237">
        <v>93.311999999999998</v>
      </c>
      <c r="G372" s="39"/>
      <c r="H372" s="40"/>
    </row>
    <row r="373" s="2" customFormat="1" ht="16.8" customHeight="1">
      <c r="A373" s="39"/>
      <c r="B373" s="40"/>
      <c r="C373" s="232" t="s">
        <v>3</v>
      </c>
      <c r="D373" s="232" t="s">
        <v>136</v>
      </c>
      <c r="E373" s="20" t="s">
        <v>3</v>
      </c>
      <c r="F373" s="233">
        <v>0</v>
      </c>
      <c r="G373" s="39"/>
      <c r="H373" s="40"/>
    </row>
    <row r="374" s="2" customFormat="1" ht="16.8" customHeight="1">
      <c r="A374" s="39"/>
      <c r="B374" s="40"/>
      <c r="C374" s="232" t="s">
        <v>3</v>
      </c>
      <c r="D374" s="232" t="s">
        <v>685</v>
      </c>
      <c r="E374" s="20" t="s">
        <v>3</v>
      </c>
      <c r="F374" s="233">
        <v>0</v>
      </c>
      <c r="G374" s="39"/>
      <c r="H374" s="40"/>
    </row>
    <row r="375" s="2" customFormat="1" ht="16.8" customHeight="1">
      <c r="A375" s="39"/>
      <c r="B375" s="40"/>
      <c r="C375" s="232" t="s">
        <v>3</v>
      </c>
      <c r="D375" s="232" t="s">
        <v>686</v>
      </c>
      <c r="E375" s="20" t="s">
        <v>3</v>
      </c>
      <c r="F375" s="233">
        <v>63.503999999999998</v>
      </c>
      <c r="G375" s="39"/>
      <c r="H375" s="40"/>
    </row>
    <row r="376" s="2" customFormat="1" ht="16.8" customHeight="1">
      <c r="A376" s="39"/>
      <c r="B376" s="40"/>
      <c r="C376" s="232" t="s">
        <v>3</v>
      </c>
      <c r="D376" s="232" t="s">
        <v>687</v>
      </c>
      <c r="E376" s="20" t="s">
        <v>3</v>
      </c>
      <c r="F376" s="233">
        <v>0</v>
      </c>
      <c r="G376" s="39"/>
      <c r="H376" s="40"/>
    </row>
    <row r="377" s="2" customFormat="1" ht="16.8" customHeight="1">
      <c r="A377" s="39"/>
      <c r="B377" s="40"/>
      <c r="C377" s="232" t="s">
        <v>3</v>
      </c>
      <c r="D377" s="232" t="s">
        <v>688</v>
      </c>
      <c r="E377" s="20" t="s">
        <v>3</v>
      </c>
      <c r="F377" s="233">
        <v>29.808</v>
      </c>
      <c r="G377" s="39"/>
      <c r="H377" s="40"/>
    </row>
    <row r="378" s="2" customFormat="1" ht="16.8" customHeight="1">
      <c r="A378" s="39"/>
      <c r="B378" s="40"/>
      <c r="C378" s="232" t="s">
        <v>3</v>
      </c>
      <c r="D378" s="232" t="s">
        <v>197</v>
      </c>
      <c r="E378" s="20" t="s">
        <v>3</v>
      </c>
      <c r="F378" s="233">
        <v>93.311999999999998</v>
      </c>
      <c r="G378" s="39"/>
      <c r="H378" s="40"/>
    </row>
    <row r="379" s="2" customFormat="1" ht="16.8" customHeight="1">
      <c r="A379" s="39"/>
      <c r="B379" s="40"/>
      <c r="C379" s="234" t="s">
        <v>644</v>
      </c>
      <c r="D379" s="39"/>
      <c r="E379" s="39"/>
      <c r="F379" s="39"/>
      <c r="G379" s="39"/>
      <c r="H379" s="40"/>
    </row>
    <row r="380" s="2" customFormat="1" ht="16.8" customHeight="1">
      <c r="A380" s="39"/>
      <c r="B380" s="40"/>
      <c r="C380" s="232" t="s">
        <v>449</v>
      </c>
      <c r="D380" s="232" t="s">
        <v>689</v>
      </c>
      <c r="E380" s="20" t="s">
        <v>137</v>
      </c>
      <c r="F380" s="233">
        <v>93.311999999999998</v>
      </c>
      <c r="G380" s="39"/>
      <c r="H380" s="40"/>
    </row>
    <row r="381" s="2" customFormat="1" ht="16.8" customHeight="1">
      <c r="A381" s="39"/>
      <c r="B381" s="40"/>
      <c r="C381" s="232" t="s">
        <v>454</v>
      </c>
      <c r="D381" s="232" t="s">
        <v>690</v>
      </c>
      <c r="E381" s="20" t="s">
        <v>137</v>
      </c>
      <c r="F381" s="233">
        <v>93.311999999999998</v>
      </c>
      <c r="G381" s="39"/>
      <c r="H381" s="40"/>
    </row>
    <row r="382" s="8" customFormat="1" ht="16.8" customHeight="1">
      <c r="A382" s="119"/>
      <c r="B382" s="120"/>
      <c r="C382" s="229" t="s">
        <v>139</v>
      </c>
      <c r="D382" s="230" t="s">
        <v>140</v>
      </c>
      <c r="E382" s="230" t="s">
        <v>3</v>
      </c>
      <c r="F382" s="231">
        <v>57.415999999999997</v>
      </c>
      <c r="G382" s="119"/>
      <c r="H382" s="120"/>
    </row>
    <row r="383" s="2" customFormat="1" ht="16.8" customHeight="1">
      <c r="A383" s="39"/>
      <c r="B383" s="40"/>
      <c r="C383" s="232" t="s">
        <v>3</v>
      </c>
      <c r="D383" s="232" t="s">
        <v>140</v>
      </c>
      <c r="E383" s="20" t="s">
        <v>3</v>
      </c>
      <c r="F383" s="233">
        <v>0</v>
      </c>
      <c r="G383" s="39"/>
      <c r="H383" s="40"/>
    </row>
    <row r="384" s="2" customFormat="1" ht="16.8" customHeight="1">
      <c r="A384" s="39"/>
      <c r="B384" s="40"/>
      <c r="C384" s="232" t="s">
        <v>3</v>
      </c>
      <c r="D384" s="232" t="s">
        <v>691</v>
      </c>
      <c r="E384" s="20" t="s">
        <v>3</v>
      </c>
      <c r="F384" s="233">
        <v>0</v>
      </c>
      <c r="G384" s="39"/>
      <c r="H384" s="40"/>
    </row>
    <row r="385" s="2" customFormat="1" ht="16.8" customHeight="1">
      <c r="A385" s="39"/>
      <c r="B385" s="40"/>
      <c r="C385" s="232" t="s">
        <v>3</v>
      </c>
      <c r="D385" s="232" t="s">
        <v>692</v>
      </c>
      <c r="E385" s="20" t="s">
        <v>3</v>
      </c>
      <c r="F385" s="233">
        <v>5.992</v>
      </c>
      <c r="G385" s="39"/>
      <c r="H385" s="40"/>
    </row>
    <row r="386" s="2" customFormat="1" ht="16.8" customHeight="1">
      <c r="A386" s="39"/>
      <c r="B386" s="40"/>
      <c r="C386" s="232" t="s">
        <v>3</v>
      </c>
      <c r="D386" s="232" t="s">
        <v>693</v>
      </c>
      <c r="E386" s="20" t="s">
        <v>3</v>
      </c>
      <c r="F386" s="233">
        <v>0</v>
      </c>
      <c r="G386" s="39"/>
      <c r="H386" s="40"/>
    </row>
    <row r="387" s="2" customFormat="1" ht="16.8" customHeight="1">
      <c r="A387" s="39"/>
      <c r="B387" s="40"/>
      <c r="C387" s="232" t="s">
        <v>3</v>
      </c>
      <c r="D387" s="232" t="s">
        <v>694</v>
      </c>
      <c r="E387" s="20" t="s">
        <v>3</v>
      </c>
      <c r="F387" s="233">
        <v>15.013</v>
      </c>
      <c r="G387" s="39"/>
      <c r="H387" s="40"/>
    </row>
    <row r="388" s="2" customFormat="1" ht="16.8" customHeight="1">
      <c r="A388" s="39"/>
      <c r="B388" s="40"/>
      <c r="C388" s="232" t="s">
        <v>3</v>
      </c>
      <c r="D388" s="232" t="s">
        <v>695</v>
      </c>
      <c r="E388" s="20" t="s">
        <v>3</v>
      </c>
      <c r="F388" s="233">
        <v>0</v>
      </c>
      <c r="G388" s="39"/>
      <c r="H388" s="40"/>
    </row>
    <row r="389" s="2" customFormat="1" ht="16.8" customHeight="1">
      <c r="A389" s="39"/>
      <c r="B389" s="40"/>
      <c r="C389" s="232" t="s">
        <v>3</v>
      </c>
      <c r="D389" s="232" t="s">
        <v>696</v>
      </c>
      <c r="E389" s="20" t="s">
        <v>3</v>
      </c>
      <c r="F389" s="233">
        <v>9.4290000000000003</v>
      </c>
      <c r="G389" s="39"/>
      <c r="H389" s="40"/>
    </row>
    <row r="390" s="2" customFormat="1" ht="16.8" customHeight="1">
      <c r="A390" s="39"/>
      <c r="B390" s="40"/>
      <c r="C390" s="232" t="s">
        <v>3</v>
      </c>
      <c r="D390" s="232" t="s">
        <v>697</v>
      </c>
      <c r="E390" s="20" t="s">
        <v>3</v>
      </c>
      <c r="F390" s="233">
        <v>4.9370000000000003</v>
      </c>
      <c r="G390" s="39"/>
      <c r="H390" s="40"/>
    </row>
    <row r="391" s="2" customFormat="1" ht="16.8" customHeight="1">
      <c r="A391" s="39"/>
      <c r="B391" s="40"/>
      <c r="C391" s="232" t="s">
        <v>3</v>
      </c>
      <c r="D391" s="232" t="s">
        <v>698</v>
      </c>
      <c r="E391" s="20" t="s">
        <v>3</v>
      </c>
      <c r="F391" s="233">
        <v>0</v>
      </c>
      <c r="G391" s="39"/>
      <c r="H391" s="40"/>
    </row>
    <row r="392" s="2" customFormat="1" ht="16.8" customHeight="1">
      <c r="A392" s="39"/>
      <c r="B392" s="40"/>
      <c r="C392" s="232" t="s">
        <v>3</v>
      </c>
      <c r="D392" s="232" t="s">
        <v>699</v>
      </c>
      <c r="E392" s="20" t="s">
        <v>3</v>
      </c>
      <c r="F392" s="233">
        <v>2.8170000000000002</v>
      </c>
      <c r="G392" s="39"/>
      <c r="H392" s="40"/>
    </row>
    <row r="393" s="2" customFormat="1" ht="16.8" customHeight="1">
      <c r="A393" s="39"/>
      <c r="B393" s="40"/>
      <c r="C393" s="232" t="s">
        <v>3</v>
      </c>
      <c r="D393" s="232" t="s">
        <v>700</v>
      </c>
      <c r="E393" s="20" t="s">
        <v>3</v>
      </c>
      <c r="F393" s="233">
        <v>3.0529999999999999</v>
      </c>
      <c r="G393" s="39"/>
      <c r="H393" s="40"/>
    </row>
    <row r="394" s="2" customFormat="1" ht="16.8" customHeight="1">
      <c r="A394" s="39"/>
      <c r="B394" s="40"/>
      <c r="C394" s="232" t="s">
        <v>3</v>
      </c>
      <c r="D394" s="232" t="s">
        <v>701</v>
      </c>
      <c r="E394" s="20" t="s">
        <v>3</v>
      </c>
      <c r="F394" s="233">
        <v>0</v>
      </c>
      <c r="G394" s="39"/>
      <c r="H394" s="40"/>
    </row>
    <row r="395" s="2" customFormat="1" ht="16.8" customHeight="1">
      <c r="A395" s="39"/>
      <c r="B395" s="40"/>
      <c r="C395" s="232" t="s">
        <v>3</v>
      </c>
      <c r="D395" s="232" t="s">
        <v>702</v>
      </c>
      <c r="E395" s="20" t="s">
        <v>3</v>
      </c>
      <c r="F395" s="233">
        <v>3.4430000000000001</v>
      </c>
      <c r="G395" s="39"/>
      <c r="H395" s="40"/>
    </row>
    <row r="396" s="2" customFormat="1" ht="16.8" customHeight="1">
      <c r="A396" s="39"/>
      <c r="B396" s="40"/>
      <c r="C396" s="232" t="s">
        <v>3</v>
      </c>
      <c r="D396" s="232" t="s">
        <v>703</v>
      </c>
      <c r="E396" s="20" t="s">
        <v>3</v>
      </c>
      <c r="F396" s="233">
        <v>3.7309999999999999</v>
      </c>
      <c r="G396" s="39"/>
      <c r="H396" s="40"/>
    </row>
    <row r="397" s="2" customFormat="1" ht="16.8" customHeight="1">
      <c r="A397" s="39"/>
      <c r="B397" s="40"/>
      <c r="C397" s="232" t="s">
        <v>3</v>
      </c>
      <c r="D397" s="232" t="s">
        <v>704</v>
      </c>
      <c r="E397" s="20" t="s">
        <v>3</v>
      </c>
      <c r="F397" s="233">
        <v>0</v>
      </c>
      <c r="G397" s="39"/>
      <c r="H397" s="40"/>
    </row>
    <row r="398" s="2" customFormat="1" ht="16.8" customHeight="1">
      <c r="A398" s="39"/>
      <c r="B398" s="40"/>
      <c r="C398" s="232" t="s">
        <v>3</v>
      </c>
      <c r="D398" s="232" t="s">
        <v>705</v>
      </c>
      <c r="E398" s="20" t="s">
        <v>3</v>
      </c>
      <c r="F398" s="233">
        <v>9.0009999999999994</v>
      </c>
      <c r="G398" s="39"/>
      <c r="H398" s="40"/>
    </row>
    <row r="399" s="2" customFormat="1" ht="16.8" customHeight="1">
      <c r="A399" s="39"/>
      <c r="B399" s="40"/>
      <c r="C399" s="234" t="s">
        <v>644</v>
      </c>
      <c r="D399" s="39"/>
      <c r="E399" s="39"/>
      <c r="F399" s="39"/>
      <c r="G399" s="39"/>
      <c r="H399" s="40"/>
    </row>
    <row r="400" s="2" customFormat="1" ht="16.8" customHeight="1">
      <c r="A400" s="39"/>
      <c r="B400" s="40"/>
      <c r="C400" s="232" t="s">
        <v>401</v>
      </c>
      <c r="D400" s="232" t="s">
        <v>402</v>
      </c>
      <c r="E400" s="20" t="s">
        <v>137</v>
      </c>
      <c r="F400" s="233">
        <v>57.415999999999997</v>
      </c>
      <c r="G400" s="39"/>
      <c r="H400" s="40"/>
    </row>
    <row r="401" s="2" customFormat="1" ht="16.8" customHeight="1">
      <c r="A401" s="39"/>
      <c r="B401" s="40"/>
      <c r="C401" s="232" t="s">
        <v>421</v>
      </c>
      <c r="D401" s="232" t="s">
        <v>706</v>
      </c>
      <c r="E401" s="20" t="s">
        <v>137</v>
      </c>
      <c r="F401" s="233">
        <v>57.415999999999997</v>
      </c>
      <c r="G401" s="39"/>
      <c r="H401" s="40"/>
    </row>
    <row r="402" s="2" customFormat="1" ht="16.8" customHeight="1">
      <c r="A402" s="39"/>
      <c r="B402" s="40"/>
      <c r="C402" s="232" t="s">
        <v>425</v>
      </c>
      <c r="D402" s="232" t="s">
        <v>707</v>
      </c>
      <c r="E402" s="20" t="s">
        <v>137</v>
      </c>
      <c r="F402" s="233">
        <v>57.415999999999997</v>
      </c>
      <c r="G402" s="39"/>
      <c r="H402" s="40"/>
    </row>
    <row r="403" s="2" customFormat="1" ht="16.8" customHeight="1">
      <c r="A403" s="39"/>
      <c r="B403" s="40"/>
      <c r="C403" s="232" t="s">
        <v>429</v>
      </c>
      <c r="D403" s="232" t="s">
        <v>708</v>
      </c>
      <c r="E403" s="20" t="s">
        <v>137</v>
      </c>
      <c r="F403" s="233">
        <v>57.415999999999997</v>
      </c>
      <c r="G403" s="39"/>
      <c r="H403" s="40"/>
    </row>
    <row r="404" s="2" customFormat="1" ht="16.8" customHeight="1">
      <c r="A404" s="39"/>
      <c r="B404" s="40"/>
      <c r="C404" s="232" t="s">
        <v>433</v>
      </c>
      <c r="D404" s="232" t="s">
        <v>709</v>
      </c>
      <c r="E404" s="20" t="s">
        <v>137</v>
      </c>
      <c r="F404" s="233">
        <v>57.415999999999997</v>
      </c>
      <c r="G404" s="39"/>
      <c r="H404" s="40"/>
    </row>
    <row r="405" s="2" customFormat="1" ht="16.8" customHeight="1">
      <c r="A405" s="39"/>
      <c r="B405" s="40"/>
      <c r="C405" s="232" t="s">
        <v>437</v>
      </c>
      <c r="D405" s="232" t="s">
        <v>710</v>
      </c>
      <c r="E405" s="20" t="s">
        <v>137</v>
      </c>
      <c r="F405" s="233">
        <v>57.415999999999997</v>
      </c>
      <c r="G405" s="39"/>
      <c r="H405" s="40"/>
    </row>
    <row r="406" s="2" customFormat="1" ht="26.4" customHeight="1">
      <c r="A406" s="39"/>
      <c r="B406" s="40"/>
      <c r="C406" s="228" t="s">
        <v>92</v>
      </c>
      <c r="D406" s="228" t="s">
        <v>93</v>
      </c>
      <c r="E406" s="39"/>
      <c r="F406" s="39"/>
      <c r="G406" s="39"/>
      <c r="H406" s="40"/>
    </row>
    <row r="407" s="8" customFormat="1" ht="16.8" customHeight="1">
      <c r="A407" s="119"/>
      <c r="B407" s="120"/>
      <c r="C407" s="229" t="s">
        <v>110</v>
      </c>
      <c r="D407" s="230" t="s">
        <v>111</v>
      </c>
      <c r="E407" s="230" t="s">
        <v>3</v>
      </c>
      <c r="F407" s="231">
        <v>16.952000000000002</v>
      </c>
      <c r="G407" s="119"/>
      <c r="H407" s="120"/>
    </row>
    <row r="408" s="2" customFormat="1" ht="16.8" customHeight="1">
      <c r="A408" s="39"/>
      <c r="B408" s="40"/>
      <c r="C408" s="232" t="s">
        <v>3</v>
      </c>
      <c r="D408" s="232" t="s">
        <v>640</v>
      </c>
      <c r="E408" s="20" t="s">
        <v>3</v>
      </c>
      <c r="F408" s="233">
        <v>0</v>
      </c>
      <c r="G408" s="39"/>
      <c r="H408" s="40"/>
    </row>
    <row r="409" s="2" customFormat="1" ht="16.8" customHeight="1">
      <c r="A409" s="39"/>
      <c r="B409" s="40"/>
      <c r="C409" s="232" t="s">
        <v>3</v>
      </c>
      <c r="D409" s="232" t="s">
        <v>641</v>
      </c>
      <c r="E409" s="20" t="s">
        <v>3</v>
      </c>
      <c r="F409" s="233">
        <v>9.0410000000000004</v>
      </c>
      <c r="G409" s="39"/>
      <c r="H409" s="40"/>
    </row>
    <row r="410" s="2" customFormat="1" ht="16.8" customHeight="1">
      <c r="A410" s="39"/>
      <c r="B410" s="40"/>
      <c r="C410" s="232" t="s">
        <v>3</v>
      </c>
      <c r="D410" s="232" t="s">
        <v>642</v>
      </c>
      <c r="E410" s="20" t="s">
        <v>3</v>
      </c>
      <c r="F410" s="233">
        <v>6.3710000000000004</v>
      </c>
      <c r="G410" s="39"/>
      <c r="H410" s="40"/>
    </row>
    <row r="411" s="2" customFormat="1" ht="16.8" customHeight="1">
      <c r="A411" s="39"/>
      <c r="B411" s="40"/>
      <c r="C411" s="232" t="s">
        <v>3</v>
      </c>
      <c r="D411" s="232" t="s">
        <v>643</v>
      </c>
      <c r="E411" s="20" t="s">
        <v>3</v>
      </c>
      <c r="F411" s="233">
        <v>1.54</v>
      </c>
      <c r="G411" s="39"/>
      <c r="H411" s="40"/>
    </row>
    <row r="412" s="2" customFormat="1" ht="16.8" customHeight="1">
      <c r="A412" s="39"/>
      <c r="B412" s="40"/>
      <c r="C412" s="234" t="s">
        <v>644</v>
      </c>
      <c r="D412" s="39"/>
      <c r="E412" s="39"/>
      <c r="F412" s="39"/>
      <c r="G412" s="39"/>
      <c r="H412" s="40"/>
    </row>
    <row r="413" s="2" customFormat="1">
      <c r="A413" s="39"/>
      <c r="B413" s="40"/>
      <c r="C413" s="232" t="s">
        <v>177</v>
      </c>
      <c r="D413" s="232" t="s">
        <v>645</v>
      </c>
      <c r="E413" s="20" t="s">
        <v>179</v>
      </c>
      <c r="F413" s="233">
        <v>16.952000000000002</v>
      </c>
      <c r="G413" s="39"/>
      <c r="H413" s="40"/>
    </row>
    <row r="414" s="2" customFormat="1">
      <c r="A414" s="39"/>
      <c r="B414" s="40"/>
      <c r="C414" s="232" t="s">
        <v>198</v>
      </c>
      <c r="D414" s="232" t="s">
        <v>646</v>
      </c>
      <c r="E414" s="20" t="s">
        <v>179</v>
      </c>
      <c r="F414" s="233">
        <v>8.0120000000000005</v>
      </c>
      <c r="G414" s="39"/>
      <c r="H414" s="40"/>
    </row>
    <row r="415" s="2" customFormat="1">
      <c r="A415" s="39"/>
      <c r="B415" s="40"/>
      <c r="C415" s="232" t="s">
        <v>205</v>
      </c>
      <c r="D415" s="232" t="s">
        <v>647</v>
      </c>
      <c r="E415" s="20" t="s">
        <v>179</v>
      </c>
      <c r="F415" s="233">
        <v>120.18000000000001</v>
      </c>
      <c r="G415" s="39"/>
      <c r="H415" s="40"/>
    </row>
    <row r="416" s="2" customFormat="1" ht="16.8" customHeight="1">
      <c r="A416" s="39"/>
      <c r="B416" s="40"/>
      <c r="C416" s="232" t="s">
        <v>220</v>
      </c>
      <c r="D416" s="232" t="s">
        <v>648</v>
      </c>
      <c r="E416" s="20" t="s">
        <v>222</v>
      </c>
      <c r="F416" s="233">
        <v>14.422000000000001</v>
      </c>
      <c r="G416" s="39"/>
      <c r="H416" s="40"/>
    </row>
    <row r="417" s="2" customFormat="1" ht="16.8" customHeight="1">
      <c r="A417" s="39"/>
      <c r="B417" s="40"/>
      <c r="C417" s="232" t="s">
        <v>228</v>
      </c>
      <c r="D417" s="232" t="s">
        <v>649</v>
      </c>
      <c r="E417" s="20" t="s">
        <v>179</v>
      </c>
      <c r="F417" s="233">
        <v>8.0120000000000005</v>
      </c>
      <c r="G417" s="39"/>
      <c r="H417" s="40"/>
    </row>
    <row r="418" s="8" customFormat="1" ht="16.8" customHeight="1">
      <c r="A418" s="119"/>
      <c r="B418" s="120"/>
      <c r="C418" s="229" t="s">
        <v>114</v>
      </c>
      <c r="D418" s="230" t="s">
        <v>115</v>
      </c>
      <c r="E418" s="230" t="s">
        <v>3</v>
      </c>
      <c r="F418" s="231">
        <v>8.9399999999999995</v>
      </c>
      <c r="G418" s="119"/>
      <c r="H418" s="120"/>
    </row>
    <row r="419" s="2" customFormat="1" ht="16.8" customHeight="1">
      <c r="A419" s="39"/>
      <c r="B419" s="40"/>
      <c r="C419" s="232" t="s">
        <v>3</v>
      </c>
      <c r="D419" s="232" t="s">
        <v>650</v>
      </c>
      <c r="E419" s="20" t="s">
        <v>3</v>
      </c>
      <c r="F419" s="233">
        <v>0</v>
      </c>
      <c r="G419" s="39"/>
      <c r="H419" s="40"/>
    </row>
    <row r="420" s="2" customFormat="1" ht="16.8" customHeight="1">
      <c r="A420" s="39"/>
      <c r="B420" s="40"/>
      <c r="C420" s="232" t="s">
        <v>3</v>
      </c>
      <c r="D420" s="232" t="s">
        <v>651</v>
      </c>
      <c r="E420" s="20" t="s">
        <v>3</v>
      </c>
      <c r="F420" s="233">
        <v>0.92400000000000004</v>
      </c>
      <c r="G420" s="39"/>
      <c r="H420" s="40"/>
    </row>
    <row r="421" s="2" customFormat="1" ht="16.8" customHeight="1">
      <c r="A421" s="39"/>
      <c r="B421" s="40"/>
      <c r="C421" s="232" t="s">
        <v>3</v>
      </c>
      <c r="D421" s="232" t="s">
        <v>652</v>
      </c>
      <c r="E421" s="20" t="s">
        <v>3</v>
      </c>
      <c r="F421" s="233">
        <v>8.016</v>
      </c>
      <c r="G421" s="39"/>
      <c r="H421" s="40"/>
    </row>
    <row r="422" s="2" customFormat="1" ht="16.8" customHeight="1">
      <c r="A422" s="39"/>
      <c r="B422" s="40"/>
      <c r="C422" s="234" t="s">
        <v>644</v>
      </c>
      <c r="D422" s="39"/>
      <c r="E422" s="39"/>
      <c r="F422" s="39"/>
      <c r="G422" s="39"/>
      <c r="H422" s="40"/>
    </row>
    <row r="423" s="2" customFormat="1">
      <c r="A423" s="39"/>
      <c r="B423" s="40"/>
      <c r="C423" s="232" t="s">
        <v>191</v>
      </c>
      <c r="D423" s="232" t="s">
        <v>653</v>
      </c>
      <c r="E423" s="20" t="s">
        <v>179</v>
      </c>
      <c r="F423" s="233">
        <v>17.879999999999999</v>
      </c>
      <c r="G423" s="39"/>
      <c r="H423" s="40"/>
    </row>
    <row r="424" s="2" customFormat="1">
      <c r="A424" s="39"/>
      <c r="B424" s="40"/>
      <c r="C424" s="232" t="s">
        <v>198</v>
      </c>
      <c r="D424" s="232" t="s">
        <v>646</v>
      </c>
      <c r="E424" s="20" t="s">
        <v>179</v>
      </c>
      <c r="F424" s="233">
        <v>8.0120000000000005</v>
      </c>
      <c r="G424" s="39"/>
      <c r="H424" s="40"/>
    </row>
    <row r="425" s="2" customFormat="1">
      <c r="A425" s="39"/>
      <c r="B425" s="40"/>
      <c r="C425" s="232" t="s">
        <v>205</v>
      </c>
      <c r="D425" s="232" t="s">
        <v>647</v>
      </c>
      <c r="E425" s="20" t="s">
        <v>179</v>
      </c>
      <c r="F425" s="233">
        <v>120.18000000000001</v>
      </c>
      <c r="G425" s="39"/>
      <c r="H425" s="40"/>
    </row>
    <row r="426" s="2" customFormat="1" ht="16.8" customHeight="1">
      <c r="A426" s="39"/>
      <c r="B426" s="40"/>
      <c r="C426" s="232" t="s">
        <v>214</v>
      </c>
      <c r="D426" s="232" t="s">
        <v>654</v>
      </c>
      <c r="E426" s="20" t="s">
        <v>179</v>
      </c>
      <c r="F426" s="233">
        <v>8.9399999999999995</v>
      </c>
      <c r="G426" s="39"/>
      <c r="H426" s="40"/>
    </row>
    <row r="427" s="2" customFormat="1" ht="16.8" customHeight="1">
      <c r="A427" s="39"/>
      <c r="B427" s="40"/>
      <c r="C427" s="232" t="s">
        <v>220</v>
      </c>
      <c r="D427" s="232" t="s">
        <v>648</v>
      </c>
      <c r="E427" s="20" t="s">
        <v>222</v>
      </c>
      <c r="F427" s="233">
        <v>14.422000000000001</v>
      </c>
      <c r="G427" s="39"/>
      <c r="H427" s="40"/>
    </row>
    <row r="428" s="2" customFormat="1" ht="16.8" customHeight="1">
      <c r="A428" s="39"/>
      <c r="B428" s="40"/>
      <c r="C428" s="232" t="s">
        <v>228</v>
      </c>
      <c r="D428" s="232" t="s">
        <v>649</v>
      </c>
      <c r="E428" s="20" t="s">
        <v>179</v>
      </c>
      <c r="F428" s="233">
        <v>8.0120000000000005</v>
      </c>
      <c r="G428" s="39"/>
      <c r="H428" s="40"/>
    </row>
    <row r="429" s="2" customFormat="1" ht="16.8" customHeight="1">
      <c r="A429" s="39"/>
      <c r="B429" s="40"/>
      <c r="C429" s="232" t="s">
        <v>233</v>
      </c>
      <c r="D429" s="232" t="s">
        <v>655</v>
      </c>
      <c r="E429" s="20" t="s">
        <v>179</v>
      </c>
      <c r="F429" s="233">
        <v>8.9399999999999995</v>
      </c>
      <c r="G429" s="39"/>
      <c r="H429" s="40"/>
    </row>
    <row r="430" s="8" customFormat="1" ht="16.8" customHeight="1">
      <c r="A430" s="119"/>
      <c r="B430" s="120"/>
      <c r="C430" s="229" t="s">
        <v>118</v>
      </c>
      <c r="D430" s="230" t="s">
        <v>119</v>
      </c>
      <c r="E430" s="230" t="s">
        <v>3</v>
      </c>
      <c r="F430" s="231">
        <v>0.55100000000000005</v>
      </c>
      <c r="G430" s="119"/>
      <c r="H430" s="120"/>
    </row>
    <row r="431" s="2" customFormat="1" ht="16.8" customHeight="1">
      <c r="A431" s="39"/>
      <c r="B431" s="40"/>
      <c r="C431" s="232" t="s">
        <v>3</v>
      </c>
      <c r="D431" s="232" t="s">
        <v>656</v>
      </c>
      <c r="E431" s="20" t="s">
        <v>3</v>
      </c>
      <c r="F431" s="233">
        <v>0</v>
      </c>
      <c r="G431" s="39"/>
      <c r="H431" s="40"/>
    </row>
    <row r="432" s="2" customFormat="1" ht="16.8" customHeight="1">
      <c r="A432" s="39"/>
      <c r="B432" s="40"/>
      <c r="C432" s="232" t="s">
        <v>3</v>
      </c>
      <c r="D432" s="232" t="s">
        <v>657</v>
      </c>
      <c r="E432" s="20" t="s">
        <v>3</v>
      </c>
      <c r="F432" s="233">
        <v>0.55100000000000005</v>
      </c>
      <c r="G432" s="39"/>
      <c r="H432" s="40"/>
    </row>
    <row r="433" s="2" customFormat="1" ht="16.8" customHeight="1">
      <c r="A433" s="39"/>
      <c r="B433" s="40"/>
      <c r="C433" s="234" t="s">
        <v>644</v>
      </c>
      <c r="D433" s="39"/>
      <c r="E433" s="39"/>
      <c r="F433" s="39"/>
      <c r="G433" s="39"/>
      <c r="H433" s="40"/>
    </row>
    <row r="434" s="2" customFormat="1" ht="16.8" customHeight="1">
      <c r="A434" s="39"/>
      <c r="B434" s="40"/>
      <c r="C434" s="232" t="s">
        <v>242</v>
      </c>
      <c r="D434" s="232" t="s">
        <v>658</v>
      </c>
      <c r="E434" s="20" t="s">
        <v>179</v>
      </c>
      <c r="F434" s="233">
        <v>0.55100000000000005</v>
      </c>
      <c r="G434" s="39"/>
      <c r="H434" s="40"/>
    </row>
    <row r="435" s="8" customFormat="1" ht="16.8" customHeight="1">
      <c r="A435" s="119"/>
      <c r="B435" s="120"/>
      <c r="C435" s="229" t="s">
        <v>121</v>
      </c>
      <c r="D435" s="230" t="s">
        <v>122</v>
      </c>
      <c r="E435" s="230" t="s">
        <v>3</v>
      </c>
      <c r="F435" s="231">
        <v>4.4100000000000001</v>
      </c>
      <c r="G435" s="119"/>
      <c r="H435" s="120"/>
    </row>
    <row r="436" s="2" customFormat="1" ht="16.8" customHeight="1">
      <c r="A436" s="39"/>
      <c r="B436" s="40"/>
      <c r="C436" s="232" t="s">
        <v>3</v>
      </c>
      <c r="D436" s="232" t="s">
        <v>659</v>
      </c>
      <c r="E436" s="20" t="s">
        <v>3</v>
      </c>
      <c r="F436" s="233">
        <v>0</v>
      </c>
      <c r="G436" s="39"/>
      <c r="H436" s="40"/>
    </row>
    <row r="437" s="2" customFormat="1" ht="16.8" customHeight="1">
      <c r="A437" s="39"/>
      <c r="B437" s="40"/>
      <c r="C437" s="232" t="s">
        <v>3</v>
      </c>
      <c r="D437" s="232" t="s">
        <v>660</v>
      </c>
      <c r="E437" s="20" t="s">
        <v>3</v>
      </c>
      <c r="F437" s="233">
        <v>4.4100000000000001</v>
      </c>
      <c r="G437" s="39"/>
      <c r="H437" s="40"/>
    </row>
    <row r="438" s="2" customFormat="1" ht="16.8" customHeight="1">
      <c r="A438" s="39"/>
      <c r="B438" s="40"/>
      <c r="C438" s="234" t="s">
        <v>644</v>
      </c>
      <c r="D438" s="39"/>
      <c r="E438" s="39"/>
      <c r="F438" s="39"/>
      <c r="G438" s="39"/>
      <c r="H438" s="40"/>
    </row>
    <row r="439" s="2" customFormat="1" ht="16.8" customHeight="1">
      <c r="A439" s="39"/>
      <c r="B439" s="40"/>
      <c r="C439" s="232" t="s">
        <v>249</v>
      </c>
      <c r="D439" s="232" t="s">
        <v>661</v>
      </c>
      <c r="E439" s="20" t="s">
        <v>179</v>
      </c>
      <c r="F439" s="233">
        <v>4.4100000000000001</v>
      </c>
      <c r="G439" s="39"/>
      <c r="H439" s="40"/>
    </row>
    <row r="440" s="8" customFormat="1" ht="16.8" customHeight="1">
      <c r="A440" s="119"/>
      <c r="B440" s="120"/>
      <c r="C440" s="229" t="s">
        <v>124</v>
      </c>
      <c r="D440" s="230" t="s">
        <v>125</v>
      </c>
      <c r="E440" s="230" t="s">
        <v>3</v>
      </c>
      <c r="F440" s="231">
        <v>3.754</v>
      </c>
      <c r="G440" s="119"/>
      <c r="H440" s="120"/>
    </row>
    <row r="441" s="2" customFormat="1" ht="16.8" customHeight="1">
      <c r="A441" s="39"/>
      <c r="B441" s="40"/>
      <c r="C441" s="232" t="s">
        <v>3</v>
      </c>
      <c r="D441" s="232" t="s">
        <v>662</v>
      </c>
      <c r="E441" s="20" t="s">
        <v>3</v>
      </c>
      <c r="F441" s="233">
        <v>0</v>
      </c>
      <c r="G441" s="39"/>
      <c r="H441" s="40"/>
    </row>
    <row r="442" s="2" customFormat="1" ht="16.8" customHeight="1">
      <c r="A442" s="39"/>
      <c r="B442" s="40"/>
      <c r="C442" s="232" t="s">
        <v>3</v>
      </c>
      <c r="D442" s="232" t="s">
        <v>663</v>
      </c>
      <c r="E442" s="20" t="s">
        <v>3</v>
      </c>
      <c r="F442" s="233">
        <v>1.7290000000000001</v>
      </c>
      <c r="G442" s="39"/>
      <c r="H442" s="40"/>
    </row>
    <row r="443" s="2" customFormat="1" ht="16.8" customHeight="1">
      <c r="A443" s="39"/>
      <c r="B443" s="40"/>
      <c r="C443" s="232" t="s">
        <v>3</v>
      </c>
      <c r="D443" s="232" t="s">
        <v>664</v>
      </c>
      <c r="E443" s="20" t="s">
        <v>3</v>
      </c>
      <c r="F443" s="233">
        <v>2.0249999999999999</v>
      </c>
      <c r="G443" s="39"/>
      <c r="H443" s="40"/>
    </row>
    <row r="444" s="2" customFormat="1" ht="16.8" customHeight="1">
      <c r="A444" s="39"/>
      <c r="B444" s="40"/>
      <c r="C444" s="234" t="s">
        <v>644</v>
      </c>
      <c r="D444" s="39"/>
      <c r="E444" s="39"/>
      <c r="F444" s="39"/>
      <c r="G444" s="39"/>
      <c r="H444" s="40"/>
    </row>
    <row r="445" s="2" customFormat="1" ht="16.8" customHeight="1">
      <c r="A445" s="39"/>
      <c r="B445" s="40"/>
      <c r="C445" s="232" t="s">
        <v>262</v>
      </c>
      <c r="D445" s="232" t="s">
        <v>665</v>
      </c>
      <c r="E445" s="20" t="s">
        <v>179</v>
      </c>
      <c r="F445" s="233">
        <v>3.754</v>
      </c>
      <c r="G445" s="39"/>
      <c r="H445" s="40"/>
    </row>
    <row r="446" s="8" customFormat="1" ht="16.8" customHeight="1">
      <c r="A446" s="119"/>
      <c r="B446" s="120"/>
      <c r="C446" s="229" t="s">
        <v>127</v>
      </c>
      <c r="D446" s="230" t="s">
        <v>128</v>
      </c>
      <c r="E446" s="230" t="s">
        <v>3</v>
      </c>
      <c r="F446" s="231">
        <v>15.477</v>
      </c>
      <c r="G446" s="119"/>
      <c r="H446" s="120"/>
    </row>
    <row r="447" s="2" customFormat="1" ht="16.8" customHeight="1">
      <c r="A447" s="39"/>
      <c r="B447" s="40"/>
      <c r="C447" s="232" t="s">
        <v>3</v>
      </c>
      <c r="D447" s="232" t="s">
        <v>666</v>
      </c>
      <c r="E447" s="20" t="s">
        <v>3</v>
      </c>
      <c r="F447" s="233">
        <v>0</v>
      </c>
      <c r="G447" s="39"/>
      <c r="H447" s="40"/>
    </row>
    <row r="448" s="2" customFormat="1" ht="16.8" customHeight="1">
      <c r="A448" s="39"/>
      <c r="B448" s="40"/>
      <c r="C448" s="232" t="s">
        <v>3</v>
      </c>
      <c r="D448" s="232" t="s">
        <v>667</v>
      </c>
      <c r="E448" s="20" t="s">
        <v>3</v>
      </c>
      <c r="F448" s="233">
        <v>7.3799999999999999</v>
      </c>
      <c r="G448" s="39"/>
      <c r="H448" s="40"/>
    </row>
    <row r="449" s="2" customFormat="1" ht="16.8" customHeight="1">
      <c r="A449" s="39"/>
      <c r="B449" s="40"/>
      <c r="C449" s="232" t="s">
        <v>3</v>
      </c>
      <c r="D449" s="232" t="s">
        <v>668</v>
      </c>
      <c r="E449" s="20" t="s">
        <v>3</v>
      </c>
      <c r="F449" s="233">
        <v>8.0969999999999995</v>
      </c>
      <c r="G449" s="39"/>
      <c r="H449" s="40"/>
    </row>
    <row r="450" s="2" customFormat="1" ht="16.8" customHeight="1">
      <c r="A450" s="39"/>
      <c r="B450" s="40"/>
      <c r="C450" s="234" t="s">
        <v>644</v>
      </c>
      <c r="D450" s="39"/>
      <c r="E450" s="39"/>
      <c r="F450" s="39"/>
      <c r="G450" s="39"/>
      <c r="H450" s="40"/>
    </row>
    <row r="451" s="2" customFormat="1" ht="16.8" customHeight="1">
      <c r="A451" s="39"/>
      <c r="B451" s="40"/>
      <c r="C451" s="232" t="s">
        <v>270</v>
      </c>
      <c r="D451" s="232" t="s">
        <v>669</v>
      </c>
      <c r="E451" s="20" t="s">
        <v>137</v>
      </c>
      <c r="F451" s="233">
        <v>15.477</v>
      </c>
      <c r="G451" s="39"/>
      <c r="H451" s="40"/>
    </row>
    <row r="452" s="2" customFormat="1" ht="16.8" customHeight="1">
      <c r="A452" s="39"/>
      <c r="B452" s="40"/>
      <c r="C452" s="232" t="s">
        <v>278</v>
      </c>
      <c r="D452" s="232" t="s">
        <v>670</v>
      </c>
      <c r="E452" s="20" t="s">
        <v>137</v>
      </c>
      <c r="F452" s="233">
        <v>15.477</v>
      </c>
      <c r="G452" s="39"/>
      <c r="H452" s="40"/>
    </row>
    <row r="453" s="8" customFormat="1" ht="16.8" customHeight="1">
      <c r="A453" s="119"/>
      <c r="B453" s="120"/>
      <c r="C453" s="229" t="s">
        <v>671</v>
      </c>
      <c r="D453" s="230" t="s">
        <v>672</v>
      </c>
      <c r="E453" s="230" t="s">
        <v>3</v>
      </c>
      <c r="F453" s="231">
        <v>3.194</v>
      </c>
      <c r="G453" s="119"/>
      <c r="H453" s="120"/>
    </row>
    <row r="454" s="2" customFormat="1" ht="16.8" customHeight="1">
      <c r="A454" s="39"/>
      <c r="B454" s="40"/>
      <c r="C454" s="232" t="s">
        <v>3</v>
      </c>
      <c r="D454" s="232" t="s">
        <v>673</v>
      </c>
      <c r="E454" s="20" t="s">
        <v>3</v>
      </c>
      <c r="F454" s="233">
        <v>0</v>
      </c>
      <c r="G454" s="39"/>
      <c r="H454" s="40"/>
    </row>
    <row r="455" s="2" customFormat="1" ht="16.8" customHeight="1">
      <c r="A455" s="39"/>
      <c r="B455" s="40"/>
      <c r="C455" s="232" t="s">
        <v>3</v>
      </c>
      <c r="D455" s="232" t="s">
        <v>674</v>
      </c>
      <c r="E455" s="20" t="s">
        <v>3</v>
      </c>
      <c r="F455" s="233">
        <v>3.194</v>
      </c>
      <c r="G455" s="39"/>
      <c r="H455" s="40"/>
    </row>
    <row r="456" s="8" customFormat="1" ht="16.8" customHeight="1">
      <c r="A456" s="119"/>
      <c r="B456" s="120"/>
      <c r="C456" s="229" t="s">
        <v>675</v>
      </c>
      <c r="D456" s="230" t="s">
        <v>676</v>
      </c>
      <c r="E456" s="230" t="s">
        <v>3</v>
      </c>
      <c r="F456" s="231">
        <v>30.277999999999999</v>
      </c>
      <c r="G456" s="119"/>
      <c r="H456" s="120"/>
    </row>
    <row r="457" s="2" customFormat="1" ht="16.8" customHeight="1">
      <c r="A457" s="39"/>
      <c r="B457" s="40"/>
      <c r="C457" s="232" t="s">
        <v>3</v>
      </c>
      <c r="D457" s="232" t="s">
        <v>673</v>
      </c>
      <c r="E457" s="20" t="s">
        <v>3</v>
      </c>
      <c r="F457" s="233">
        <v>0</v>
      </c>
      <c r="G457" s="39"/>
      <c r="H457" s="40"/>
    </row>
    <row r="458" s="2" customFormat="1" ht="16.8" customHeight="1">
      <c r="A458" s="39"/>
      <c r="B458" s="40"/>
      <c r="C458" s="232" t="s">
        <v>3</v>
      </c>
      <c r="D458" s="232" t="s">
        <v>677</v>
      </c>
      <c r="E458" s="20" t="s">
        <v>3</v>
      </c>
      <c r="F458" s="233">
        <v>21.289999999999999</v>
      </c>
      <c r="G458" s="39"/>
      <c r="H458" s="40"/>
    </row>
    <row r="459" s="2" customFormat="1" ht="16.8" customHeight="1">
      <c r="A459" s="39"/>
      <c r="B459" s="40"/>
      <c r="C459" s="232" t="s">
        <v>3</v>
      </c>
      <c r="D459" s="232" t="s">
        <v>678</v>
      </c>
      <c r="E459" s="20" t="s">
        <v>3</v>
      </c>
      <c r="F459" s="233">
        <v>8.9879999999999995</v>
      </c>
      <c r="G459" s="39"/>
      <c r="H459" s="40"/>
    </row>
    <row r="460" s="8" customFormat="1" ht="16.8" customHeight="1">
      <c r="A460" s="119"/>
      <c r="B460" s="120"/>
      <c r="C460" s="229" t="s">
        <v>679</v>
      </c>
      <c r="D460" s="230" t="s">
        <v>680</v>
      </c>
      <c r="E460" s="230" t="s">
        <v>3</v>
      </c>
      <c r="F460" s="231">
        <v>21.289999999999999</v>
      </c>
      <c r="G460" s="119"/>
      <c r="H460" s="120"/>
    </row>
    <row r="461" s="2" customFormat="1" ht="16.8" customHeight="1">
      <c r="A461" s="39"/>
      <c r="B461" s="40"/>
      <c r="C461" s="232" t="s">
        <v>3</v>
      </c>
      <c r="D461" s="232" t="s">
        <v>673</v>
      </c>
      <c r="E461" s="20" t="s">
        <v>3</v>
      </c>
      <c r="F461" s="233">
        <v>0</v>
      </c>
      <c r="G461" s="39"/>
      <c r="H461" s="40"/>
    </row>
    <row r="462" s="2" customFormat="1" ht="16.8" customHeight="1">
      <c r="A462" s="39"/>
      <c r="B462" s="40"/>
      <c r="C462" s="232" t="s">
        <v>3</v>
      </c>
      <c r="D462" s="232" t="s">
        <v>677</v>
      </c>
      <c r="E462" s="20" t="s">
        <v>3</v>
      </c>
      <c r="F462" s="233">
        <v>21.289999999999999</v>
      </c>
      <c r="G462" s="39"/>
      <c r="H462" s="40"/>
    </row>
    <row r="463" s="8" customFormat="1" ht="16.8" customHeight="1">
      <c r="A463" s="119"/>
      <c r="B463" s="120"/>
      <c r="C463" s="229" t="s">
        <v>131</v>
      </c>
      <c r="D463" s="230" t="s">
        <v>132</v>
      </c>
      <c r="E463" s="230" t="s">
        <v>3</v>
      </c>
      <c r="F463" s="231">
        <v>21.289999999999999</v>
      </c>
      <c r="G463" s="119"/>
      <c r="H463" s="120"/>
    </row>
    <row r="464" s="2" customFormat="1" ht="16.8" customHeight="1">
      <c r="A464" s="39"/>
      <c r="B464" s="40"/>
      <c r="C464" s="232" t="s">
        <v>3</v>
      </c>
      <c r="D464" s="232" t="s">
        <v>132</v>
      </c>
      <c r="E464" s="20" t="s">
        <v>3</v>
      </c>
      <c r="F464" s="233">
        <v>0</v>
      </c>
      <c r="G464" s="39"/>
      <c r="H464" s="40"/>
    </row>
    <row r="465" s="2" customFormat="1" ht="16.8" customHeight="1">
      <c r="A465" s="39"/>
      <c r="B465" s="40"/>
      <c r="C465" s="232" t="s">
        <v>3</v>
      </c>
      <c r="D465" s="232" t="s">
        <v>677</v>
      </c>
      <c r="E465" s="20" t="s">
        <v>3</v>
      </c>
      <c r="F465" s="233">
        <v>21.289999999999999</v>
      </c>
      <c r="G465" s="39"/>
      <c r="H465" s="40"/>
    </row>
    <row r="466" s="2" customFormat="1" ht="16.8" customHeight="1">
      <c r="A466" s="39"/>
      <c r="B466" s="40"/>
      <c r="C466" s="234" t="s">
        <v>644</v>
      </c>
      <c r="D466" s="39"/>
      <c r="E466" s="39"/>
      <c r="F466" s="39"/>
      <c r="G466" s="39"/>
      <c r="H466" s="40"/>
    </row>
    <row r="467" s="2" customFormat="1" ht="16.8" customHeight="1">
      <c r="A467" s="39"/>
      <c r="B467" s="40"/>
      <c r="C467" s="232" t="s">
        <v>306</v>
      </c>
      <c r="D467" s="232" t="s">
        <v>681</v>
      </c>
      <c r="E467" s="20" t="s">
        <v>137</v>
      </c>
      <c r="F467" s="233">
        <v>21.289999999999999</v>
      </c>
      <c r="G467" s="39"/>
      <c r="H467" s="40"/>
    </row>
    <row r="468" s="2" customFormat="1" ht="16.8" customHeight="1">
      <c r="A468" s="39"/>
      <c r="B468" s="40"/>
      <c r="C468" s="232" t="s">
        <v>325</v>
      </c>
      <c r="D468" s="232" t="s">
        <v>682</v>
      </c>
      <c r="E468" s="20" t="s">
        <v>137</v>
      </c>
      <c r="F468" s="233">
        <v>21.289999999999999</v>
      </c>
      <c r="G468" s="39"/>
      <c r="H468" s="40"/>
    </row>
    <row r="469" s="2" customFormat="1">
      <c r="A469" s="39"/>
      <c r="B469" s="40"/>
      <c r="C469" s="232" t="s">
        <v>345</v>
      </c>
      <c r="D469" s="232" t="s">
        <v>683</v>
      </c>
      <c r="E469" s="20" t="s">
        <v>137</v>
      </c>
      <c r="F469" s="233">
        <v>21.289999999999999</v>
      </c>
      <c r="G469" s="39"/>
      <c r="H469" s="40"/>
    </row>
    <row r="470" s="2" customFormat="1" ht="16.8" customHeight="1">
      <c r="A470" s="39"/>
      <c r="B470" s="40"/>
      <c r="C470" s="232" t="s">
        <v>351</v>
      </c>
      <c r="D470" s="232" t="s">
        <v>684</v>
      </c>
      <c r="E470" s="20" t="s">
        <v>137</v>
      </c>
      <c r="F470" s="233">
        <v>21.289999999999999</v>
      </c>
      <c r="G470" s="39"/>
      <c r="H470" s="40"/>
    </row>
    <row r="471" s="2" customFormat="1" ht="16.8" customHeight="1">
      <c r="A471" s="39"/>
      <c r="B471" s="40"/>
      <c r="C471" s="235" t="s">
        <v>135</v>
      </c>
      <c r="D471" s="230" t="s">
        <v>136</v>
      </c>
      <c r="E471" s="236" t="s">
        <v>137</v>
      </c>
      <c r="F471" s="237">
        <v>93.311999999999998</v>
      </c>
      <c r="G471" s="39"/>
      <c r="H471" s="40"/>
    </row>
    <row r="472" s="2" customFormat="1" ht="16.8" customHeight="1">
      <c r="A472" s="39"/>
      <c r="B472" s="40"/>
      <c r="C472" s="232" t="s">
        <v>3</v>
      </c>
      <c r="D472" s="232" t="s">
        <v>136</v>
      </c>
      <c r="E472" s="20" t="s">
        <v>3</v>
      </c>
      <c r="F472" s="233">
        <v>0</v>
      </c>
      <c r="G472" s="39"/>
      <c r="H472" s="40"/>
    </row>
    <row r="473" s="2" customFormat="1" ht="16.8" customHeight="1">
      <c r="A473" s="39"/>
      <c r="B473" s="40"/>
      <c r="C473" s="232" t="s">
        <v>3</v>
      </c>
      <c r="D473" s="232" t="s">
        <v>685</v>
      </c>
      <c r="E473" s="20" t="s">
        <v>3</v>
      </c>
      <c r="F473" s="233">
        <v>0</v>
      </c>
      <c r="G473" s="39"/>
      <c r="H473" s="40"/>
    </row>
    <row r="474" s="2" customFormat="1" ht="16.8" customHeight="1">
      <c r="A474" s="39"/>
      <c r="B474" s="40"/>
      <c r="C474" s="232" t="s">
        <v>3</v>
      </c>
      <c r="D474" s="232" t="s">
        <v>686</v>
      </c>
      <c r="E474" s="20" t="s">
        <v>3</v>
      </c>
      <c r="F474" s="233">
        <v>63.503999999999998</v>
      </c>
      <c r="G474" s="39"/>
      <c r="H474" s="40"/>
    </row>
    <row r="475" s="2" customFormat="1" ht="16.8" customHeight="1">
      <c r="A475" s="39"/>
      <c r="B475" s="40"/>
      <c r="C475" s="232" t="s">
        <v>3</v>
      </c>
      <c r="D475" s="232" t="s">
        <v>687</v>
      </c>
      <c r="E475" s="20" t="s">
        <v>3</v>
      </c>
      <c r="F475" s="233">
        <v>0</v>
      </c>
      <c r="G475" s="39"/>
      <c r="H475" s="40"/>
    </row>
    <row r="476" s="2" customFormat="1" ht="16.8" customHeight="1">
      <c r="A476" s="39"/>
      <c r="B476" s="40"/>
      <c r="C476" s="232" t="s">
        <v>3</v>
      </c>
      <c r="D476" s="232" t="s">
        <v>688</v>
      </c>
      <c r="E476" s="20" t="s">
        <v>3</v>
      </c>
      <c r="F476" s="233">
        <v>29.808</v>
      </c>
      <c r="G476" s="39"/>
      <c r="H476" s="40"/>
    </row>
    <row r="477" s="2" customFormat="1" ht="16.8" customHeight="1">
      <c r="A477" s="39"/>
      <c r="B477" s="40"/>
      <c r="C477" s="232" t="s">
        <v>3</v>
      </c>
      <c r="D477" s="232" t="s">
        <v>197</v>
      </c>
      <c r="E477" s="20" t="s">
        <v>3</v>
      </c>
      <c r="F477" s="233">
        <v>93.311999999999998</v>
      </c>
      <c r="G477" s="39"/>
      <c r="H477" s="40"/>
    </row>
    <row r="478" s="2" customFormat="1" ht="16.8" customHeight="1">
      <c r="A478" s="39"/>
      <c r="B478" s="40"/>
      <c r="C478" s="234" t="s">
        <v>644</v>
      </c>
      <c r="D478" s="39"/>
      <c r="E478" s="39"/>
      <c r="F478" s="39"/>
      <c r="G478" s="39"/>
      <c r="H478" s="40"/>
    </row>
    <row r="479" s="2" customFormat="1" ht="16.8" customHeight="1">
      <c r="A479" s="39"/>
      <c r="B479" s="40"/>
      <c r="C479" s="232" t="s">
        <v>449</v>
      </c>
      <c r="D479" s="232" t="s">
        <v>689</v>
      </c>
      <c r="E479" s="20" t="s">
        <v>137</v>
      </c>
      <c r="F479" s="233">
        <v>93.311999999999998</v>
      </c>
      <c r="G479" s="39"/>
      <c r="H479" s="40"/>
    </row>
    <row r="480" s="2" customFormat="1" ht="16.8" customHeight="1">
      <c r="A480" s="39"/>
      <c r="B480" s="40"/>
      <c r="C480" s="232" t="s">
        <v>454</v>
      </c>
      <c r="D480" s="232" t="s">
        <v>690</v>
      </c>
      <c r="E480" s="20" t="s">
        <v>137</v>
      </c>
      <c r="F480" s="233">
        <v>93.311999999999998</v>
      </c>
      <c r="G480" s="39"/>
      <c r="H480" s="40"/>
    </row>
    <row r="481" s="8" customFormat="1" ht="16.8" customHeight="1">
      <c r="A481" s="119"/>
      <c r="B481" s="120"/>
      <c r="C481" s="229" t="s">
        <v>139</v>
      </c>
      <c r="D481" s="230" t="s">
        <v>140</v>
      </c>
      <c r="E481" s="230" t="s">
        <v>3</v>
      </c>
      <c r="F481" s="231">
        <v>57.415999999999997</v>
      </c>
      <c r="G481" s="119"/>
      <c r="H481" s="120"/>
    </row>
    <row r="482" s="2" customFormat="1" ht="16.8" customHeight="1">
      <c r="A482" s="39"/>
      <c r="B482" s="40"/>
      <c r="C482" s="232" t="s">
        <v>3</v>
      </c>
      <c r="D482" s="232" t="s">
        <v>140</v>
      </c>
      <c r="E482" s="20" t="s">
        <v>3</v>
      </c>
      <c r="F482" s="233">
        <v>0</v>
      </c>
      <c r="G482" s="39"/>
      <c r="H482" s="40"/>
    </row>
    <row r="483" s="2" customFormat="1" ht="16.8" customHeight="1">
      <c r="A483" s="39"/>
      <c r="B483" s="40"/>
      <c r="C483" s="232" t="s">
        <v>3</v>
      </c>
      <c r="D483" s="232" t="s">
        <v>691</v>
      </c>
      <c r="E483" s="20" t="s">
        <v>3</v>
      </c>
      <c r="F483" s="233">
        <v>0</v>
      </c>
      <c r="G483" s="39"/>
      <c r="H483" s="40"/>
    </row>
    <row r="484" s="2" customFormat="1" ht="16.8" customHeight="1">
      <c r="A484" s="39"/>
      <c r="B484" s="40"/>
      <c r="C484" s="232" t="s">
        <v>3</v>
      </c>
      <c r="D484" s="232" t="s">
        <v>692</v>
      </c>
      <c r="E484" s="20" t="s">
        <v>3</v>
      </c>
      <c r="F484" s="233">
        <v>5.992</v>
      </c>
      <c r="G484" s="39"/>
      <c r="H484" s="40"/>
    </row>
    <row r="485" s="2" customFormat="1" ht="16.8" customHeight="1">
      <c r="A485" s="39"/>
      <c r="B485" s="40"/>
      <c r="C485" s="232" t="s">
        <v>3</v>
      </c>
      <c r="D485" s="232" t="s">
        <v>693</v>
      </c>
      <c r="E485" s="20" t="s">
        <v>3</v>
      </c>
      <c r="F485" s="233">
        <v>0</v>
      </c>
      <c r="G485" s="39"/>
      <c r="H485" s="40"/>
    </row>
    <row r="486" s="2" customFormat="1" ht="16.8" customHeight="1">
      <c r="A486" s="39"/>
      <c r="B486" s="40"/>
      <c r="C486" s="232" t="s">
        <v>3</v>
      </c>
      <c r="D486" s="232" t="s">
        <v>694</v>
      </c>
      <c r="E486" s="20" t="s">
        <v>3</v>
      </c>
      <c r="F486" s="233">
        <v>15.013</v>
      </c>
      <c r="G486" s="39"/>
      <c r="H486" s="40"/>
    </row>
    <row r="487" s="2" customFormat="1" ht="16.8" customHeight="1">
      <c r="A487" s="39"/>
      <c r="B487" s="40"/>
      <c r="C487" s="232" t="s">
        <v>3</v>
      </c>
      <c r="D487" s="232" t="s">
        <v>695</v>
      </c>
      <c r="E487" s="20" t="s">
        <v>3</v>
      </c>
      <c r="F487" s="233">
        <v>0</v>
      </c>
      <c r="G487" s="39"/>
      <c r="H487" s="40"/>
    </row>
    <row r="488" s="2" customFormat="1" ht="16.8" customHeight="1">
      <c r="A488" s="39"/>
      <c r="B488" s="40"/>
      <c r="C488" s="232" t="s">
        <v>3</v>
      </c>
      <c r="D488" s="232" t="s">
        <v>696</v>
      </c>
      <c r="E488" s="20" t="s">
        <v>3</v>
      </c>
      <c r="F488" s="233">
        <v>9.4290000000000003</v>
      </c>
      <c r="G488" s="39"/>
      <c r="H488" s="40"/>
    </row>
    <row r="489" s="2" customFormat="1" ht="16.8" customHeight="1">
      <c r="A489" s="39"/>
      <c r="B489" s="40"/>
      <c r="C489" s="232" t="s">
        <v>3</v>
      </c>
      <c r="D489" s="232" t="s">
        <v>697</v>
      </c>
      <c r="E489" s="20" t="s">
        <v>3</v>
      </c>
      <c r="F489" s="233">
        <v>4.9370000000000003</v>
      </c>
      <c r="G489" s="39"/>
      <c r="H489" s="40"/>
    </row>
    <row r="490" s="2" customFormat="1" ht="16.8" customHeight="1">
      <c r="A490" s="39"/>
      <c r="B490" s="40"/>
      <c r="C490" s="232" t="s">
        <v>3</v>
      </c>
      <c r="D490" s="232" t="s">
        <v>698</v>
      </c>
      <c r="E490" s="20" t="s">
        <v>3</v>
      </c>
      <c r="F490" s="233">
        <v>0</v>
      </c>
      <c r="G490" s="39"/>
      <c r="H490" s="40"/>
    </row>
    <row r="491" s="2" customFormat="1" ht="16.8" customHeight="1">
      <c r="A491" s="39"/>
      <c r="B491" s="40"/>
      <c r="C491" s="232" t="s">
        <v>3</v>
      </c>
      <c r="D491" s="232" t="s">
        <v>699</v>
      </c>
      <c r="E491" s="20" t="s">
        <v>3</v>
      </c>
      <c r="F491" s="233">
        <v>2.8170000000000002</v>
      </c>
      <c r="G491" s="39"/>
      <c r="H491" s="40"/>
    </row>
    <row r="492" s="2" customFormat="1" ht="16.8" customHeight="1">
      <c r="A492" s="39"/>
      <c r="B492" s="40"/>
      <c r="C492" s="232" t="s">
        <v>3</v>
      </c>
      <c r="D492" s="232" t="s">
        <v>700</v>
      </c>
      <c r="E492" s="20" t="s">
        <v>3</v>
      </c>
      <c r="F492" s="233">
        <v>3.0529999999999999</v>
      </c>
      <c r="G492" s="39"/>
      <c r="H492" s="40"/>
    </row>
    <row r="493" s="2" customFormat="1" ht="16.8" customHeight="1">
      <c r="A493" s="39"/>
      <c r="B493" s="40"/>
      <c r="C493" s="232" t="s">
        <v>3</v>
      </c>
      <c r="D493" s="232" t="s">
        <v>701</v>
      </c>
      <c r="E493" s="20" t="s">
        <v>3</v>
      </c>
      <c r="F493" s="233">
        <v>0</v>
      </c>
      <c r="G493" s="39"/>
      <c r="H493" s="40"/>
    </row>
    <row r="494" s="2" customFormat="1" ht="16.8" customHeight="1">
      <c r="A494" s="39"/>
      <c r="B494" s="40"/>
      <c r="C494" s="232" t="s">
        <v>3</v>
      </c>
      <c r="D494" s="232" t="s">
        <v>702</v>
      </c>
      <c r="E494" s="20" t="s">
        <v>3</v>
      </c>
      <c r="F494" s="233">
        <v>3.4430000000000001</v>
      </c>
      <c r="G494" s="39"/>
      <c r="H494" s="40"/>
    </row>
    <row r="495" s="2" customFormat="1" ht="16.8" customHeight="1">
      <c r="A495" s="39"/>
      <c r="B495" s="40"/>
      <c r="C495" s="232" t="s">
        <v>3</v>
      </c>
      <c r="D495" s="232" t="s">
        <v>703</v>
      </c>
      <c r="E495" s="20" t="s">
        <v>3</v>
      </c>
      <c r="F495" s="233">
        <v>3.7309999999999999</v>
      </c>
      <c r="G495" s="39"/>
      <c r="H495" s="40"/>
    </row>
    <row r="496" s="2" customFormat="1" ht="16.8" customHeight="1">
      <c r="A496" s="39"/>
      <c r="B496" s="40"/>
      <c r="C496" s="232" t="s">
        <v>3</v>
      </c>
      <c r="D496" s="232" t="s">
        <v>704</v>
      </c>
      <c r="E496" s="20" t="s">
        <v>3</v>
      </c>
      <c r="F496" s="233">
        <v>0</v>
      </c>
      <c r="G496" s="39"/>
      <c r="H496" s="40"/>
    </row>
    <row r="497" s="2" customFormat="1" ht="16.8" customHeight="1">
      <c r="A497" s="39"/>
      <c r="B497" s="40"/>
      <c r="C497" s="232" t="s">
        <v>3</v>
      </c>
      <c r="D497" s="232" t="s">
        <v>705</v>
      </c>
      <c r="E497" s="20" t="s">
        <v>3</v>
      </c>
      <c r="F497" s="233">
        <v>9.0009999999999994</v>
      </c>
      <c r="G497" s="39"/>
      <c r="H497" s="40"/>
    </row>
    <row r="498" s="2" customFormat="1" ht="16.8" customHeight="1">
      <c r="A498" s="39"/>
      <c r="B498" s="40"/>
      <c r="C498" s="234" t="s">
        <v>644</v>
      </c>
      <c r="D498" s="39"/>
      <c r="E498" s="39"/>
      <c r="F498" s="39"/>
      <c r="G498" s="39"/>
      <c r="H498" s="40"/>
    </row>
    <row r="499" s="2" customFormat="1" ht="16.8" customHeight="1">
      <c r="A499" s="39"/>
      <c r="B499" s="40"/>
      <c r="C499" s="232" t="s">
        <v>401</v>
      </c>
      <c r="D499" s="232" t="s">
        <v>402</v>
      </c>
      <c r="E499" s="20" t="s">
        <v>137</v>
      </c>
      <c r="F499" s="233">
        <v>57.415999999999997</v>
      </c>
      <c r="G499" s="39"/>
      <c r="H499" s="40"/>
    </row>
    <row r="500" s="2" customFormat="1" ht="16.8" customHeight="1">
      <c r="A500" s="39"/>
      <c r="B500" s="40"/>
      <c r="C500" s="232" t="s">
        <v>421</v>
      </c>
      <c r="D500" s="232" t="s">
        <v>706</v>
      </c>
      <c r="E500" s="20" t="s">
        <v>137</v>
      </c>
      <c r="F500" s="233">
        <v>57.415999999999997</v>
      </c>
      <c r="G500" s="39"/>
      <c r="H500" s="40"/>
    </row>
    <row r="501" s="2" customFormat="1" ht="16.8" customHeight="1">
      <c r="A501" s="39"/>
      <c r="B501" s="40"/>
      <c r="C501" s="232" t="s">
        <v>425</v>
      </c>
      <c r="D501" s="232" t="s">
        <v>707</v>
      </c>
      <c r="E501" s="20" t="s">
        <v>137</v>
      </c>
      <c r="F501" s="233">
        <v>57.415999999999997</v>
      </c>
      <c r="G501" s="39"/>
      <c r="H501" s="40"/>
    </row>
    <row r="502" s="2" customFormat="1" ht="16.8" customHeight="1">
      <c r="A502" s="39"/>
      <c r="B502" s="40"/>
      <c r="C502" s="232" t="s">
        <v>429</v>
      </c>
      <c r="D502" s="232" t="s">
        <v>708</v>
      </c>
      <c r="E502" s="20" t="s">
        <v>137</v>
      </c>
      <c r="F502" s="233">
        <v>57.415999999999997</v>
      </c>
      <c r="G502" s="39"/>
      <c r="H502" s="40"/>
    </row>
    <row r="503" s="2" customFormat="1" ht="16.8" customHeight="1">
      <c r="A503" s="39"/>
      <c r="B503" s="40"/>
      <c r="C503" s="232" t="s">
        <v>433</v>
      </c>
      <c r="D503" s="232" t="s">
        <v>709</v>
      </c>
      <c r="E503" s="20" t="s">
        <v>137</v>
      </c>
      <c r="F503" s="233">
        <v>57.415999999999997</v>
      </c>
      <c r="G503" s="39"/>
      <c r="H503" s="40"/>
    </row>
    <row r="504" s="2" customFormat="1" ht="16.8" customHeight="1">
      <c r="A504" s="39"/>
      <c r="B504" s="40"/>
      <c r="C504" s="232" t="s">
        <v>437</v>
      </c>
      <c r="D504" s="232" t="s">
        <v>710</v>
      </c>
      <c r="E504" s="20" t="s">
        <v>137</v>
      </c>
      <c r="F504" s="233">
        <v>57.415999999999997</v>
      </c>
      <c r="G504" s="39"/>
      <c r="H504" s="40"/>
    </row>
    <row r="505" s="2" customFormat="1" ht="26.4" customHeight="1">
      <c r="A505" s="39"/>
      <c r="B505" s="40"/>
      <c r="C505" s="228" t="s">
        <v>95</v>
      </c>
      <c r="D505" s="228" t="s">
        <v>96</v>
      </c>
      <c r="E505" s="39"/>
      <c r="F505" s="39"/>
      <c r="G505" s="39"/>
      <c r="H505" s="40"/>
    </row>
    <row r="506" s="8" customFormat="1" ht="16.8" customHeight="1">
      <c r="A506" s="119"/>
      <c r="B506" s="120"/>
      <c r="C506" s="229" t="s">
        <v>110</v>
      </c>
      <c r="D506" s="230" t="s">
        <v>111</v>
      </c>
      <c r="E506" s="230" t="s">
        <v>3</v>
      </c>
      <c r="F506" s="231">
        <v>16.952000000000002</v>
      </c>
      <c r="G506" s="119"/>
      <c r="H506" s="120"/>
    </row>
    <row r="507" s="2" customFormat="1" ht="16.8" customHeight="1">
      <c r="A507" s="39"/>
      <c r="B507" s="40"/>
      <c r="C507" s="232" t="s">
        <v>3</v>
      </c>
      <c r="D507" s="232" t="s">
        <v>640</v>
      </c>
      <c r="E507" s="20" t="s">
        <v>3</v>
      </c>
      <c r="F507" s="233">
        <v>0</v>
      </c>
      <c r="G507" s="39"/>
      <c r="H507" s="40"/>
    </row>
    <row r="508" s="2" customFormat="1" ht="16.8" customHeight="1">
      <c r="A508" s="39"/>
      <c r="B508" s="40"/>
      <c r="C508" s="232" t="s">
        <v>3</v>
      </c>
      <c r="D508" s="232" t="s">
        <v>641</v>
      </c>
      <c r="E508" s="20" t="s">
        <v>3</v>
      </c>
      <c r="F508" s="233">
        <v>9.0410000000000004</v>
      </c>
      <c r="G508" s="39"/>
      <c r="H508" s="40"/>
    </row>
    <row r="509" s="2" customFormat="1" ht="16.8" customHeight="1">
      <c r="A509" s="39"/>
      <c r="B509" s="40"/>
      <c r="C509" s="232" t="s">
        <v>3</v>
      </c>
      <c r="D509" s="232" t="s">
        <v>642</v>
      </c>
      <c r="E509" s="20" t="s">
        <v>3</v>
      </c>
      <c r="F509" s="233">
        <v>6.3710000000000004</v>
      </c>
      <c r="G509" s="39"/>
      <c r="H509" s="40"/>
    </row>
    <row r="510" s="2" customFormat="1" ht="16.8" customHeight="1">
      <c r="A510" s="39"/>
      <c r="B510" s="40"/>
      <c r="C510" s="232" t="s">
        <v>3</v>
      </c>
      <c r="D510" s="232" t="s">
        <v>643</v>
      </c>
      <c r="E510" s="20" t="s">
        <v>3</v>
      </c>
      <c r="F510" s="233">
        <v>1.54</v>
      </c>
      <c r="G510" s="39"/>
      <c r="H510" s="40"/>
    </row>
    <row r="511" s="2" customFormat="1" ht="16.8" customHeight="1">
      <c r="A511" s="39"/>
      <c r="B511" s="40"/>
      <c r="C511" s="234" t="s">
        <v>644</v>
      </c>
      <c r="D511" s="39"/>
      <c r="E511" s="39"/>
      <c r="F511" s="39"/>
      <c r="G511" s="39"/>
      <c r="H511" s="40"/>
    </row>
    <row r="512" s="2" customFormat="1">
      <c r="A512" s="39"/>
      <c r="B512" s="40"/>
      <c r="C512" s="232" t="s">
        <v>177</v>
      </c>
      <c r="D512" s="232" t="s">
        <v>645</v>
      </c>
      <c r="E512" s="20" t="s">
        <v>179</v>
      </c>
      <c r="F512" s="233">
        <v>16.952000000000002</v>
      </c>
      <c r="G512" s="39"/>
      <c r="H512" s="40"/>
    </row>
    <row r="513" s="2" customFormat="1">
      <c r="A513" s="39"/>
      <c r="B513" s="40"/>
      <c r="C513" s="232" t="s">
        <v>198</v>
      </c>
      <c r="D513" s="232" t="s">
        <v>646</v>
      </c>
      <c r="E513" s="20" t="s">
        <v>179</v>
      </c>
      <c r="F513" s="233">
        <v>8.0120000000000005</v>
      </c>
      <c r="G513" s="39"/>
      <c r="H513" s="40"/>
    </row>
    <row r="514" s="2" customFormat="1">
      <c r="A514" s="39"/>
      <c r="B514" s="40"/>
      <c r="C514" s="232" t="s">
        <v>205</v>
      </c>
      <c r="D514" s="232" t="s">
        <v>647</v>
      </c>
      <c r="E514" s="20" t="s">
        <v>179</v>
      </c>
      <c r="F514" s="233">
        <v>120.18000000000001</v>
      </c>
      <c r="G514" s="39"/>
      <c r="H514" s="40"/>
    </row>
    <row r="515" s="2" customFormat="1" ht="16.8" customHeight="1">
      <c r="A515" s="39"/>
      <c r="B515" s="40"/>
      <c r="C515" s="232" t="s">
        <v>220</v>
      </c>
      <c r="D515" s="232" t="s">
        <v>648</v>
      </c>
      <c r="E515" s="20" t="s">
        <v>222</v>
      </c>
      <c r="F515" s="233">
        <v>14.422000000000001</v>
      </c>
      <c r="G515" s="39"/>
      <c r="H515" s="40"/>
    </row>
    <row r="516" s="2" customFormat="1" ht="16.8" customHeight="1">
      <c r="A516" s="39"/>
      <c r="B516" s="40"/>
      <c r="C516" s="232" t="s">
        <v>228</v>
      </c>
      <c r="D516" s="232" t="s">
        <v>649</v>
      </c>
      <c r="E516" s="20" t="s">
        <v>179</v>
      </c>
      <c r="F516" s="233">
        <v>8.0120000000000005</v>
      </c>
      <c r="G516" s="39"/>
      <c r="H516" s="40"/>
    </row>
    <row r="517" s="8" customFormat="1" ht="16.8" customHeight="1">
      <c r="A517" s="119"/>
      <c r="B517" s="120"/>
      <c r="C517" s="229" t="s">
        <v>114</v>
      </c>
      <c r="D517" s="230" t="s">
        <v>115</v>
      </c>
      <c r="E517" s="230" t="s">
        <v>3</v>
      </c>
      <c r="F517" s="231">
        <v>8.9399999999999995</v>
      </c>
      <c r="G517" s="119"/>
      <c r="H517" s="120"/>
    </row>
    <row r="518" s="2" customFormat="1" ht="16.8" customHeight="1">
      <c r="A518" s="39"/>
      <c r="B518" s="40"/>
      <c r="C518" s="232" t="s">
        <v>3</v>
      </c>
      <c r="D518" s="232" t="s">
        <v>650</v>
      </c>
      <c r="E518" s="20" t="s">
        <v>3</v>
      </c>
      <c r="F518" s="233">
        <v>0</v>
      </c>
      <c r="G518" s="39"/>
      <c r="H518" s="40"/>
    </row>
    <row r="519" s="2" customFormat="1" ht="16.8" customHeight="1">
      <c r="A519" s="39"/>
      <c r="B519" s="40"/>
      <c r="C519" s="232" t="s">
        <v>3</v>
      </c>
      <c r="D519" s="232" t="s">
        <v>651</v>
      </c>
      <c r="E519" s="20" t="s">
        <v>3</v>
      </c>
      <c r="F519" s="233">
        <v>0.92400000000000004</v>
      </c>
      <c r="G519" s="39"/>
      <c r="H519" s="40"/>
    </row>
    <row r="520" s="2" customFormat="1" ht="16.8" customHeight="1">
      <c r="A520" s="39"/>
      <c r="B520" s="40"/>
      <c r="C520" s="232" t="s">
        <v>3</v>
      </c>
      <c r="D520" s="232" t="s">
        <v>652</v>
      </c>
      <c r="E520" s="20" t="s">
        <v>3</v>
      </c>
      <c r="F520" s="233">
        <v>8.016</v>
      </c>
      <c r="G520" s="39"/>
      <c r="H520" s="40"/>
    </row>
    <row r="521" s="2" customFormat="1" ht="16.8" customHeight="1">
      <c r="A521" s="39"/>
      <c r="B521" s="40"/>
      <c r="C521" s="234" t="s">
        <v>644</v>
      </c>
      <c r="D521" s="39"/>
      <c r="E521" s="39"/>
      <c r="F521" s="39"/>
      <c r="G521" s="39"/>
      <c r="H521" s="40"/>
    </row>
    <row r="522" s="2" customFormat="1">
      <c r="A522" s="39"/>
      <c r="B522" s="40"/>
      <c r="C522" s="232" t="s">
        <v>191</v>
      </c>
      <c r="D522" s="232" t="s">
        <v>653</v>
      </c>
      <c r="E522" s="20" t="s">
        <v>179</v>
      </c>
      <c r="F522" s="233">
        <v>17.879999999999999</v>
      </c>
      <c r="G522" s="39"/>
      <c r="H522" s="40"/>
    </row>
    <row r="523" s="2" customFormat="1">
      <c r="A523" s="39"/>
      <c r="B523" s="40"/>
      <c r="C523" s="232" t="s">
        <v>198</v>
      </c>
      <c r="D523" s="232" t="s">
        <v>646</v>
      </c>
      <c r="E523" s="20" t="s">
        <v>179</v>
      </c>
      <c r="F523" s="233">
        <v>8.0120000000000005</v>
      </c>
      <c r="G523" s="39"/>
      <c r="H523" s="40"/>
    </row>
    <row r="524" s="2" customFormat="1">
      <c r="A524" s="39"/>
      <c r="B524" s="40"/>
      <c r="C524" s="232" t="s">
        <v>205</v>
      </c>
      <c r="D524" s="232" t="s">
        <v>647</v>
      </c>
      <c r="E524" s="20" t="s">
        <v>179</v>
      </c>
      <c r="F524" s="233">
        <v>120.18000000000001</v>
      </c>
      <c r="G524" s="39"/>
      <c r="H524" s="40"/>
    </row>
    <row r="525" s="2" customFormat="1" ht="16.8" customHeight="1">
      <c r="A525" s="39"/>
      <c r="B525" s="40"/>
      <c r="C525" s="232" t="s">
        <v>214</v>
      </c>
      <c r="D525" s="232" t="s">
        <v>654</v>
      </c>
      <c r="E525" s="20" t="s">
        <v>179</v>
      </c>
      <c r="F525" s="233">
        <v>8.9399999999999995</v>
      </c>
      <c r="G525" s="39"/>
      <c r="H525" s="40"/>
    </row>
    <row r="526" s="2" customFormat="1" ht="16.8" customHeight="1">
      <c r="A526" s="39"/>
      <c r="B526" s="40"/>
      <c r="C526" s="232" t="s">
        <v>220</v>
      </c>
      <c r="D526" s="232" t="s">
        <v>648</v>
      </c>
      <c r="E526" s="20" t="s">
        <v>222</v>
      </c>
      <c r="F526" s="233">
        <v>14.422000000000001</v>
      </c>
      <c r="G526" s="39"/>
      <c r="H526" s="40"/>
    </row>
    <row r="527" s="2" customFormat="1" ht="16.8" customHeight="1">
      <c r="A527" s="39"/>
      <c r="B527" s="40"/>
      <c r="C527" s="232" t="s">
        <v>228</v>
      </c>
      <c r="D527" s="232" t="s">
        <v>649</v>
      </c>
      <c r="E527" s="20" t="s">
        <v>179</v>
      </c>
      <c r="F527" s="233">
        <v>8.0120000000000005</v>
      </c>
      <c r="G527" s="39"/>
      <c r="H527" s="40"/>
    </row>
    <row r="528" s="2" customFormat="1" ht="16.8" customHeight="1">
      <c r="A528" s="39"/>
      <c r="B528" s="40"/>
      <c r="C528" s="232" t="s">
        <v>233</v>
      </c>
      <c r="D528" s="232" t="s">
        <v>655</v>
      </c>
      <c r="E528" s="20" t="s">
        <v>179</v>
      </c>
      <c r="F528" s="233">
        <v>8.9399999999999995</v>
      </c>
      <c r="G528" s="39"/>
      <c r="H528" s="40"/>
    </row>
    <row r="529" s="8" customFormat="1" ht="16.8" customHeight="1">
      <c r="A529" s="119"/>
      <c r="B529" s="120"/>
      <c r="C529" s="229" t="s">
        <v>118</v>
      </c>
      <c r="D529" s="230" t="s">
        <v>119</v>
      </c>
      <c r="E529" s="230" t="s">
        <v>3</v>
      </c>
      <c r="F529" s="231">
        <v>0.55100000000000005</v>
      </c>
      <c r="G529" s="119"/>
      <c r="H529" s="120"/>
    </row>
    <row r="530" s="2" customFormat="1" ht="16.8" customHeight="1">
      <c r="A530" s="39"/>
      <c r="B530" s="40"/>
      <c r="C530" s="232" t="s">
        <v>3</v>
      </c>
      <c r="D530" s="232" t="s">
        <v>656</v>
      </c>
      <c r="E530" s="20" t="s">
        <v>3</v>
      </c>
      <c r="F530" s="233">
        <v>0</v>
      </c>
      <c r="G530" s="39"/>
      <c r="H530" s="40"/>
    </row>
    <row r="531" s="2" customFormat="1" ht="16.8" customHeight="1">
      <c r="A531" s="39"/>
      <c r="B531" s="40"/>
      <c r="C531" s="232" t="s">
        <v>3</v>
      </c>
      <c r="D531" s="232" t="s">
        <v>657</v>
      </c>
      <c r="E531" s="20" t="s">
        <v>3</v>
      </c>
      <c r="F531" s="233">
        <v>0.55100000000000005</v>
      </c>
      <c r="G531" s="39"/>
      <c r="H531" s="40"/>
    </row>
    <row r="532" s="2" customFormat="1" ht="16.8" customHeight="1">
      <c r="A532" s="39"/>
      <c r="B532" s="40"/>
      <c r="C532" s="234" t="s">
        <v>644</v>
      </c>
      <c r="D532" s="39"/>
      <c r="E532" s="39"/>
      <c r="F532" s="39"/>
      <c r="G532" s="39"/>
      <c r="H532" s="40"/>
    </row>
    <row r="533" s="2" customFormat="1" ht="16.8" customHeight="1">
      <c r="A533" s="39"/>
      <c r="B533" s="40"/>
      <c r="C533" s="232" t="s">
        <v>242</v>
      </c>
      <c r="D533" s="232" t="s">
        <v>658</v>
      </c>
      <c r="E533" s="20" t="s">
        <v>179</v>
      </c>
      <c r="F533" s="233">
        <v>0.55100000000000005</v>
      </c>
      <c r="G533" s="39"/>
      <c r="H533" s="40"/>
    </row>
    <row r="534" s="8" customFormat="1" ht="16.8" customHeight="1">
      <c r="A534" s="119"/>
      <c r="B534" s="120"/>
      <c r="C534" s="229" t="s">
        <v>121</v>
      </c>
      <c r="D534" s="230" t="s">
        <v>122</v>
      </c>
      <c r="E534" s="230" t="s">
        <v>3</v>
      </c>
      <c r="F534" s="231">
        <v>4.4100000000000001</v>
      </c>
      <c r="G534" s="119"/>
      <c r="H534" s="120"/>
    </row>
    <row r="535" s="2" customFormat="1" ht="16.8" customHeight="1">
      <c r="A535" s="39"/>
      <c r="B535" s="40"/>
      <c r="C535" s="232" t="s">
        <v>3</v>
      </c>
      <c r="D535" s="232" t="s">
        <v>659</v>
      </c>
      <c r="E535" s="20" t="s">
        <v>3</v>
      </c>
      <c r="F535" s="233">
        <v>0</v>
      </c>
      <c r="G535" s="39"/>
      <c r="H535" s="40"/>
    </row>
    <row r="536" s="2" customFormat="1" ht="16.8" customHeight="1">
      <c r="A536" s="39"/>
      <c r="B536" s="40"/>
      <c r="C536" s="232" t="s">
        <v>3</v>
      </c>
      <c r="D536" s="232" t="s">
        <v>660</v>
      </c>
      <c r="E536" s="20" t="s">
        <v>3</v>
      </c>
      <c r="F536" s="233">
        <v>4.4100000000000001</v>
      </c>
      <c r="G536" s="39"/>
      <c r="H536" s="40"/>
    </row>
    <row r="537" s="2" customFormat="1" ht="16.8" customHeight="1">
      <c r="A537" s="39"/>
      <c r="B537" s="40"/>
      <c r="C537" s="234" t="s">
        <v>644</v>
      </c>
      <c r="D537" s="39"/>
      <c r="E537" s="39"/>
      <c r="F537" s="39"/>
      <c r="G537" s="39"/>
      <c r="H537" s="40"/>
    </row>
    <row r="538" s="2" customFormat="1" ht="16.8" customHeight="1">
      <c r="A538" s="39"/>
      <c r="B538" s="40"/>
      <c r="C538" s="232" t="s">
        <v>249</v>
      </c>
      <c r="D538" s="232" t="s">
        <v>661</v>
      </c>
      <c r="E538" s="20" t="s">
        <v>179</v>
      </c>
      <c r="F538" s="233">
        <v>4.4100000000000001</v>
      </c>
      <c r="G538" s="39"/>
      <c r="H538" s="40"/>
    </row>
    <row r="539" s="8" customFormat="1" ht="16.8" customHeight="1">
      <c r="A539" s="119"/>
      <c r="B539" s="120"/>
      <c r="C539" s="229" t="s">
        <v>124</v>
      </c>
      <c r="D539" s="230" t="s">
        <v>125</v>
      </c>
      <c r="E539" s="230" t="s">
        <v>3</v>
      </c>
      <c r="F539" s="231">
        <v>3.754</v>
      </c>
      <c r="G539" s="119"/>
      <c r="H539" s="120"/>
    </row>
    <row r="540" s="2" customFormat="1" ht="16.8" customHeight="1">
      <c r="A540" s="39"/>
      <c r="B540" s="40"/>
      <c r="C540" s="232" t="s">
        <v>3</v>
      </c>
      <c r="D540" s="232" t="s">
        <v>662</v>
      </c>
      <c r="E540" s="20" t="s">
        <v>3</v>
      </c>
      <c r="F540" s="233">
        <v>0</v>
      </c>
      <c r="G540" s="39"/>
      <c r="H540" s="40"/>
    </row>
    <row r="541" s="2" customFormat="1" ht="16.8" customHeight="1">
      <c r="A541" s="39"/>
      <c r="B541" s="40"/>
      <c r="C541" s="232" t="s">
        <v>3</v>
      </c>
      <c r="D541" s="232" t="s">
        <v>663</v>
      </c>
      <c r="E541" s="20" t="s">
        <v>3</v>
      </c>
      <c r="F541" s="233">
        <v>1.7290000000000001</v>
      </c>
      <c r="G541" s="39"/>
      <c r="H541" s="40"/>
    </row>
    <row r="542" s="2" customFormat="1" ht="16.8" customHeight="1">
      <c r="A542" s="39"/>
      <c r="B542" s="40"/>
      <c r="C542" s="232" t="s">
        <v>3</v>
      </c>
      <c r="D542" s="232" t="s">
        <v>664</v>
      </c>
      <c r="E542" s="20" t="s">
        <v>3</v>
      </c>
      <c r="F542" s="233">
        <v>2.0249999999999999</v>
      </c>
      <c r="G542" s="39"/>
      <c r="H542" s="40"/>
    </row>
    <row r="543" s="2" customFormat="1" ht="16.8" customHeight="1">
      <c r="A543" s="39"/>
      <c r="B543" s="40"/>
      <c r="C543" s="234" t="s">
        <v>644</v>
      </c>
      <c r="D543" s="39"/>
      <c r="E543" s="39"/>
      <c r="F543" s="39"/>
      <c r="G543" s="39"/>
      <c r="H543" s="40"/>
    </row>
    <row r="544" s="2" customFormat="1" ht="16.8" customHeight="1">
      <c r="A544" s="39"/>
      <c r="B544" s="40"/>
      <c r="C544" s="232" t="s">
        <v>262</v>
      </c>
      <c r="D544" s="232" t="s">
        <v>665</v>
      </c>
      <c r="E544" s="20" t="s">
        <v>179</v>
      </c>
      <c r="F544" s="233">
        <v>3.754</v>
      </c>
      <c r="G544" s="39"/>
      <c r="H544" s="40"/>
    </row>
    <row r="545" s="8" customFormat="1" ht="16.8" customHeight="1">
      <c r="A545" s="119"/>
      <c r="B545" s="120"/>
      <c r="C545" s="229" t="s">
        <v>127</v>
      </c>
      <c r="D545" s="230" t="s">
        <v>128</v>
      </c>
      <c r="E545" s="230" t="s">
        <v>3</v>
      </c>
      <c r="F545" s="231">
        <v>15.477</v>
      </c>
      <c r="G545" s="119"/>
      <c r="H545" s="120"/>
    </row>
    <row r="546" s="2" customFormat="1" ht="16.8" customHeight="1">
      <c r="A546" s="39"/>
      <c r="B546" s="40"/>
      <c r="C546" s="232" t="s">
        <v>3</v>
      </c>
      <c r="D546" s="232" t="s">
        <v>666</v>
      </c>
      <c r="E546" s="20" t="s">
        <v>3</v>
      </c>
      <c r="F546" s="233">
        <v>0</v>
      </c>
      <c r="G546" s="39"/>
      <c r="H546" s="40"/>
    </row>
    <row r="547" s="2" customFormat="1" ht="16.8" customHeight="1">
      <c r="A547" s="39"/>
      <c r="B547" s="40"/>
      <c r="C547" s="232" t="s">
        <v>3</v>
      </c>
      <c r="D547" s="232" t="s">
        <v>667</v>
      </c>
      <c r="E547" s="20" t="s">
        <v>3</v>
      </c>
      <c r="F547" s="233">
        <v>7.3799999999999999</v>
      </c>
      <c r="G547" s="39"/>
      <c r="H547" s="40"/>
    </row>
    <row r="548" s="2" customFormat="1" ht="16.8" customHeight="1">
      <c r="A548" s="39"/>
      <c r="B548" s="40"/>
      <c r="C548" s="232" t="s">
        <v>3</v>
      </c>
      <c r="D548" s="232" t="s">
        <v>668</v>
      </c>
      <c r="E548" s="20" t="s">
        <v>3</v>
      </c>
      <c r="F548" s="233">
        <v>8.0969999999999995</v>
      </c>
      <c r="G548" s="39"/>
      <c r="H548" s="40"/>
    </row>
    <row r="549" s="2" customFormat="1" ht="16.8" customHeight="1">
      <c r="A549" s="39"/>
      <c r="B549" s="40"/>
      <c r="C549" s="234" t="s">
        <v>644</v>
      </c>
      <c r="D549" s="39"/>
      <c r="E549" s="39"/>
      <c r="F549" s="39"/>
      <c r="G549" s="39"/>
      <c r="H549" s="40"/>
    </row>
    <row r="550" s="2" customFormat="1" ht="16.8" customHeight="1">
      <c r="A550" s="39"/>
      <c r="B550" s="40"/>
      <c r="C550" s="232" t="s">
        <v>270</v>
      </c>
      <c r="D550" s="232" t="s">
        <v>669</v>
      </c>
      <c r="E550" s="20" t="s">
        <v>137</v>
      </c>
      <c r="F550" s="233">
        <v>15.477</v>
      </c>
      <c r="G550" s="39"/>
      <c r="H550" s="40"/>
    </row>
    <row r="551" s="2" customFormat="1" ht="16.8" customHeight="1">
      <c r="A551" s="39"/>
      <c r="B551" s="40"/>
      <c r="C551" s="232" t="s">
        <v>278</v>
      </c>
      <c r="D551" s="232" t="s">
        <v>670</v>
      </c>
      <c r="E551" s="20" t="s">
        <v>137</v>
      </c>
      <c r="F551" s="233">
        <v>15.477</v>
      </c>
      <c r="G551" s="39"/>
      <c r="H551" s="40"/>
    </row>
    <row r="552" s="8" customFormat="1" ht="16.8" customHeight="1">
      <c r="A552" s="119"/>
      <c r="B552" s="120"/>
      <c r="C552" s="229" t="s">
        <v>671</v>
      </c>
      <c r="D552" s="230" t="s">
        <v>672</v>
      </c>
      <c r="E552" s="230" t="s">
        <v>3</v>
      </c>
      <c r="F552" s="231">
        <v>3.194</v>
      </c>
      <c r="G552" s="119"/>
      <c r="H552" s="120"/>
    </row>
    <row r="553" s="2" customFormat="1" ht="16.8" customHeight="1">
      <c r="A553" s="39"/>
      <c r="B553" s="40"/>
      <c r="C553" s="232" t="s">
        <v>3</v>
      </c>
      <c r="D553" s="232" t="s">
        <v>673</v>
      </c>
      <c r="E553" s="20" t="s">
        <v>3</v>
      </c>
      <c r="F553" s="233">
        <v>0</v>
      </c>
      <c r="G553" s="39"/>
      <c r="H553" s="40"/>
    </row>
    <row r="554" s="2" customFormat="1" ht="16.8" customHeight="1">
      <c r="A554" s="39"/>
      <c r="B554" s="40"/>
      <c r="C554" s="232" t="s">
        <v>3</v>
      </c>
      <c r="D554" s="232" t="s">
        <v>674</v>
      </c>
      <c r="E554" s="20" t="s">
        <v>3</v>
      </c>
      <c r="F554" s="233">
        <v>3.194</v>
      </c>
      <c r="G554" s="39"/>
      <c r="H554" s="40"/>
    </row>
    <row r="555" s="8" customFormat="1" ht="16.8" customHeight="1">
      <c r="A555" s="119"/>
      <c r="B555" s="120"/>
      <c r="C555" s="229" t="s">
        <v>675</v>
      </c>
      <c r="D555" s="230" t="s">
        <v>676</v>
      </c>
      <c r="E555" s="230" t="s">
        <v>3</v>
      </c>
      <c r="F555" s="231">
        <v>30.277999999999999</v>
      </c>
      <c r="G555" s="119"/>
      <c r="H555" s="120"/>
    </row>
    <row r="556" s="2" customFormat="1" ht="16.8" customHeight="1">
      <c r="A556" s="39"/>
      <c r="B556" s="40"/>
      <c r="C556" s="232" t="s">
        <v>3</v>
      </c>
      <c r="D556" s="232" t="s">
        <v>673</v>
      </c>
      <c r="E556" s="20" t="s">
        <v>3</v>
      </c>
      <c r="F556" s="233">
        <v>0</v>
      </c>
      <c r="G556" s="39"/>
      <c r="H556" s="40"/>
    </row>
    <row r="557" s="2" customFormat="1" ht="16.8" customHeight="1">
      <c r="A557" s="39"/>
      <c r="B557" s="40"/>
      <c r="C557" s="232" t="s">
        <v>3</v>
      </c>
      <c r="D557" s="232" t="s">
        <v>677</v>
      </c>
      <c r="E557" s="20" t="s">
        <v>3</v>
      </c>
      <c r="F557" s="233">
        <v>21.289999999999999</v>
      </c>
      <c r="G557" s="39"/>
      <c r="H557" s="40"/>
    </row>
    <row r="558" s="2" customFormat="1" ht="16.8" customHeight="1">
      <c r="A558" s="39"/>
      <c r="B558" s="40"/>
      <c r="C558" s="232" t="s">
        <v>3</v>
      </c>
      <c r="D558" s="232" t="s">
        <v>678</v>
      </c>
      <c r="E558" s="20" t="s">
        <v>3</v>
      </c>
      <c r="F558" s="233">
        <v>8.9879999999999995</v>
      </c>
      <c r="G558" s="39"/>
      <c r="H558" s="40"/>
    </row>
    <row r="559" s="8" customFormat="1" ht="16.8" customHeight="1">
      <c r="A559" s="119"/>
      <c r="B559" s="120"/>
      <c r="C559" s="229" t="s">
        <v>679</v>
      </c>
      <c r="D559" s="230" t="s">
        <v>680</v>
      </c>
      <c r="E559" s="230" t="s">
        <v>3</v>
      </c>
      <c r="F559" s="231">
        <v>21.289999999999999</v>
      </c>
      <c r="G559" s="119"/>
      <c r="H559" s="120"/>
    </row>
    <row r="560" s="2" customFormat="1" ht="16.8" customHeight="1">
      <c r="A560" s="39"/>
      <c r="B560" s="40"/>
      <c r="C560" s="232" t="s">
        <v>3</v>
      </c>
      <c r="D560" s="232" t="s">
        <v>673</v>
      </c>
      <c r="E560" s="20" t="s">
        <v>3</v>
      </c>
      <c r="F560" s="233">
        <v>0</v>
      </c>
      <c r="G560" s="39"/>
      <c r="H560" s="40"/>
    </row>
    <row r="561" s="2" customFormat="1" ht="16.8" customHeight="1">
      <c r="A561" s="39"/>
      <c r="B561" s="40"/>
      <c r="C561" s="232" t="s">
        <v>3</v>
      </c>
      <c r="D561" s="232" t="s">
        <v>677</v>
      </c>
      <c r="E561" s="20" t="s">
        <v>3</v>
      </c>
      <c r="F561" s="233">
        <v>21.289999999999999</v>
      </c>
      <c r="G561" s="39"/>
      <c r="H561" s="40"/>
    </row>
    <row r="562" s="8" customFormat="1" ht="16.8" customHeight="1">
      <c r="A562" s="119"/>
      <c r="B562" s="120"/>
      <c r="C562" s="229" t="s">
        <v>131</v>
      </c>
      <c r="D562" s="230" t="s">
        <v>132</v>
      </c>
      <c r="E562" s="230" t="s">
        <v>3</v>
      </c>
      <c r="F562" s="231">
        <v>21.289999999999999</v>
      </c>
      <c r="G562" s="119"/>
      <c r="H562" s="120"/>
    </row>
    <row r="563" s="2" customFormat="1" ht="16.8" customHeight="1">
      <c r="A563" s="39"/>
      <c r="B563" s="40"/>
      <c r="C563" s="232" t="s">
        <v>3</v>
      </c>
      <c r="D563" s="232" t="s">
        <v>132</v>
      </c>
      <c r="E563" s="20" t="s">
        <v>3</v>
      </c>
      <c r="F563" s="233">
        <v>0</v>
      </c>
      <c r="G563" s="39"/>
      <c r="H563" s="40"/>
    </row>
    <row r="564" s="2" customFormat="1" ht="16.8" customHeight="1">
      <c r="A564" s="39"/>
      <c r="B564" s="40"/>
      <c r="C564" s="232" t="s">
        <v>3</v>
      </c>
      <c r="D564" s="232" t="s">
        <v>677</v>
      </c>
      <c r="E564" s="20" t="s">
        <v>3</v>
      </c>
      <c r="F564" s="233">
        <v>21.289999999999999</v>
      </c>
      <c r="G564" s="39"/>
      <c r="H564" s="40"/>
    </row>
    <row r="565" s="2" customFormat="1" ht="16.8" customHeight="1">
      <c r="A565" s="39"/>
      <c r="B565" s="40"/>
      <c r="C565" s="234" t="s">
        <v>644</v>
      </c>
      <c r="D565" s="39"/>
      <c r="E565" s="39"/>
      <c r="F565" s="39"/>
      <c r="G565" s="39"/>
      <c r="H565" s="40"/>
    </row>
    <row r="566" s="2" customFormat="1" ht="16.8" customHeight="1">
      <c r="A566" s="39"/>
      <c r="B566" s="40"/>
      <c r="C566" s="232" t="s">
        <v>306</v>
      </c>
      <c r="D566" s="232" t="s">
        <v>681</v>
      </c>
      <c r="E566" s="20" t="s">
        <v>137</v>
      </c>
      <c r="F566" s="233">
        <v>21.289999999999999</v>
      </c>
      <c r="G566" s="39"/>
      <c r="H566" s="40"/>
    </row>
    <row r="567" s="2" customFormat="1" ht="16.8" customHeight="1">
      <c r="A567" s="39"/>
      <c r="B567" s="40"/>
      <c r="C567" s="232" t="s">
        <v>325</v>
      </c>
      <c r="D567" s="232" t="s">
        <v>682</v>
      </c>
      <c r="E567" s="20" t="s">
        <v>137</v>
      </c>
      <c r="F567" s="233">
        <v>21.289999999999999</v>
      </c>
      <c r="G567" s="39"/>
      <c r="H567" s="40"/>
    </row>
    <row r="568" s="2" customFormat="1">
      <c r="A568" s="39"/>
      <c r="B568" s="40"/>
      <c r="C568" s="232" t="s">
        <v>345</v>
      </c>
      <c r="D568" s="232" t="s">
        <v>683</v>
      </c>
      <c r="E568" s="20" t="s">
        <v>137</v>
      </c>
      <c r="F568" s="233">
        <v>21.289999999999999</v>
      </c>
      <c r="G568" s="39"/>
      <c r="H568" s="40"/>
    </row>
    <row r="569" s="2" customFormat="1" ht="16.8" customHeight="1">
      <c r="A569" s="39"/>
      <c r="B569" s="40"/>
      <c r="C569" s="232" t="s">
        <v>351</v>
      </c>
      <c r="D569" s="232" t="s">
        <v>684</v>
      </c>
      <c r="E569" s="20" t="s">
        <v>137</v>
      </c>
      <c r="F569" s="233">
        <v>21.289999999999999</v>
      </c>
      <c r="G569" s="39"/>
      <c r="H569" s="40"/>
    </row>
    <row r="570" s="2" customFormat="1" ht="16.8" customHeight="1">
      <c r="A570" s="39"/>
      <c r="B570" s="40"/>
      <c r="C570" s="235" t="s">
        <v>135</v>
      </c>
      <c r="D570" s="230" t="s">
        <v>136</v>
      </c>
      <c r="E570" s="236" t="s">
        <v>137</v>
      </c>
      <c r="F570" s="237">
        <v>93.311999999999998</v>
      </c>
      <c r="G570" s="39"/>
      <c r="H570" s="40"/>
    </row>
    <row r="571" s="2" customFormat="1" ht="16.8" customHeight="1">
      <c r="A571" s="39"/>
      <c r="B571" s="40"/>
      <c r="C571" s="232" t="s">
        <v>3</v>
      </c>
      <c r="D571" s="232" t="s">
        <v>136</v>
      </c>
      <c r="E571" s="20" t="s">
        <v>3</v>
      </c>
      <c r="F571" s="233">
        <v>0</v>
      </c>
      <c r="G571" s="39"/>
      <c r="H571" s="40"/>
    </row>
    <row r="572" s="2" customFormat="1" ht="16.8" customHeight="1">
      <c r="A572" s="39"/>
      <c r="B572" s="40"/>
      <c r="C572" s="232" t="s">
        <v>3</v>
      </c>
      <c r="D572" s="232" t="s">
        <v>685</v>
      </c>
      <c r="E572" s="20" t="s">
        <v>3</v>
      </c>
      <c r="F572" s="233">
        <v>0</v>
      </c>
      <c r="G572" s="39"/>
      <c r="H572" s="40"/>
    </row>
    <row r="573" s="2" customFormat="1" ht="16.8" customHeight="1">
      <c r="A573" s="39"/>
      <c r="B573" s="40"/>
      <c r="C573" s="232" t="s">
        <v>3</v>
      </c>
      <c r="D573" s="232" t="s">
        <v>686</v>
      </c>
      <c r="E573" s="20" t="s">
        <v>3</v>
      </c>
      <c r="F573" s="233">
        <v>63.503999999999998</v>
      </c>
      <c r="G573" s="39"/>
      <c r="H573" s="40"/>
    </row>
    <row r="574" s="2" customFormat="1" ht="16.8" customHeight="1">
      <c r="A574" s="39"/>
      <c r="B574" s="40"/>
      <c r="C574" s="232" t="s">
        <v>3</v>
      </c>
      <c r="D574" s="232" t="s">
        <v>687</v>
      </c>
      <c r="E574" s="20" t="s">
        <v>3</v>
      </c>
      <c r="F574" s="233">
        <v>0</v>
      </c>
      <c r="G574" s="39"/>
      <c r="H574" s="40"/>
    </row>
    <row r="575" s="2" customFormat="1" ht="16.8" customHeight="1">
      <c r="A575" s="39"/>
      <c r="B575" s="40"/>
      <c r="C575" s="232" t="s">
        <v>3</v>
      </c>
      <c r="D575" s="232" t="s">
        <v>688</v>
      </c>
      <c r="E575" s="20" t="s">
        <v>3</v>
      </c>
      <c r="F575" s="233">
        <v>29.808</v>
      </c>
      <c r="G575" s="39"/>
      <c r="H575" s="40"/>
    </row>
    <row r="576" s="2" customFormat="1" ht="16.8" customHeight="1">
      <c r="A576" s="39"/>
      <c r="B576" s="40"/>
      <c r="C576" s="232" t="s">
        <v>3</v>
      </c>
      <c r="D576" s="232" t="s">
        <v>197</v>
      </c>
      <c r="E576" s="20" t="s">
        <v>3</v>
      </c>
      <c r="F576" s="233">
        <v>93.311999999999998</v>
      </c>
      <c r="G576" s="39"/>
      <c r="H576" s="40"/>
    </row>
    <row r="577" s="2" customFormat="1" ht="16.8" customHeight="1">
      <c r="A577" s="39"/>
      <c r="B577" s="40"/>
      <c r="C577" s="234" t="s">
        <v>644</v>
      </c>
      <c r="D577" s="39"/>
      <c r="E577" s="39"/>
      <c r="F577" s="39"/>
      <c r="G577" s="39"/>
      <c r="H577" s="40"/>
    </row>
    <row r="578" s="2" customFormat="1" ht="16.8" customHeight="1">
      <c r="A578" s="39"/>
      <c r="B578" s="40"/>
      <c r="C578" s="232" t="s">
        <v>449</v>
      </c>
      <c r="D578" s="232" t="s">
        <v>689</v>
      </c>
      <c r="E578" s="20" t="s">
        <v>137</v>
      </c>
      <c r="F578" s="233">
        <v>93.311999999999998</v>
      </c>
      <c r="G578" s="39"/>
      <c r="H578" s="40"/>
    </row>
    <row r="579" s="2" customFormat="1" ht="16.8" customHeight="1">
      <c r="A579" s="39"/>
      <c r="B579" s="40"/>
      <c r="C579" s="232" t="s">
        <v>454</v>
      </c>
      <c r="D579" s="232" t="s">
        <v>690</v>
      </c>
      <c r="E579" s="20" t="s">
        <v>137</v>
      </c>
      <c r="F579" s="233">
        <v>93.311999999999998</v>
      </c>
      <c r="G579" s="39"/>
      <c r="H579" s="40"/>
    </row>
    <row r="580" s="8" customFormat="1" ht="16.8" customHeight="1">
      <c r="A580" s="119"/>
      <c r="B580" s="120"/>
      <c r="C580" s="229" t="s">
        <v>139</v>
      </c>
      <c r="D580" s="230" t="s">
        <v>140</v>
      </c>
      <c r="E580" s="230" t="s">
        <v>3</v>
      </c>
      <c r="F580" s="231">
        <v>57.415999999999997</v>
      </c>
      <c r="G580" s="119"/>
      <c r="H580" s="120"/>
    </row>
    <row r="581" s="2" customFormat="1" ht="16.8" customHeight="1">
      <c r="A581" s="39"/>
      <c r="B581" s="40"/>
      <c r="C581" s="232" t="s">
        <v>3</v>
      </c>
      <c r="D581" s="232" t="s">
        <v>140</v>
      </c>
      <c r="E581" s="20" t="s">
        <v>3</v>
      </c>
      <c r="F581" s="233">
        <v>0</v>
      </c>
      <c r="G581" s="39"/>
      <c r="H581" s="40"/>
    </row>
    <row r="582" s="2" customFormat="1" ht="16.8" customHeight="1">
      <c r="A582" s="39"/>
      <c r="B582" s="40"/>
      <c r="C582" s="232" t="s">
        <v>3</v>
      </c>
      <c r="D582" s="232" t="s">
        <v>691</v>
      </c>
      <c r="E582" s="20" t="s">
        <v>3</v>
      </c>
      <c r="F582" s="233">
        <v>0</v>
      </c>
      <c r="G582" s="39"/>
      <c r="H582" s="40"/>
    </row>
    <row r="583" s="2" customFormat="1" ht="16.8" customHeight="1">
      <c r="A583" s="39"/>
      <c r="B583" s="40"/>
      <c r="C583" s="232" t="s">
        <v>3</v>
      </c>
      <c r="D583" s="232" t="s">
        <v>692</v>
      </c>
      <c r="E583" s="20" t="s">
        <v>3</v>
      </c>
      <c r="F583" s="233">
        <v>5.992</v>
      </c>
      <c r="G583" s="39"/>
      <c r="H583" s="40"/>
    </row>
    <row r="584" s="2" customFormat="1" ht="16.8" customHeight="1">
      <c r="A584" s="39"/>
      <c r="B584" s="40"/>
      <c r="C584" s="232" t="s">
        <v>3</v>
      </c>
      <c r="D584" s="232" t="s">
        <v>693</v>
      </c>
      <c r="E584" s="20" t="s">
        <v>3</v>
      </c>
      <c r="F584" s="233">
        <v>0</v>
      </c>
      <c r="G584" s="39"/>
      <c r="H584" s="40"/>
    </row>
    <row r="585" s="2" customFormat="1" ht="16.8" customHeight="1">
      <c r="A585" s="39"/>
      <c r="B585" s="40"/>
      <c r="C585" s="232" t="s">
        <v>3</v>
      </c>
      <c r="D585" s="232" t="s">
        <v>694</v>
      </c>
      <c r="E585" s="20" t="s">
        <v>3</v>
      </c>
      <c r="F585" s="233">
        <v>15.013</v>
      </c>
      <c r="G585" s="39"/>
      <c r="H585" s="40"/>
    </row>
    <row r="586" s="2" customFormat="1" ht="16.8" customHeight="1">
      <c r="A586" s="39"/>
      <c r="B586" s="40"/>
      <c r="C586" s="232" t="s">
        <v>3</v>
      </c>
      <c r="D586" s="232" t="s">
        <v>695</v>
      </c>
      <c r="E586" s="20" t="s">
        <v>3</v>
      </c>
      <c r="F586" s="233">
        <v>0</v>
      </c>
      <c r="G586" s="39"/>
      <c r="H586" s="40"/>
    </row>
    <row r="587" s="2" customFormat="1" ht="16.8" customHeight="1">
      <c r="A587" s="39"/>
      <c r="B587" s="40"/>
      <c r="C587" s="232" t="s">
        <v>3</v>
      </c>
      <c r="D587" s="232" t="s">
        <v>696</v>
      </c>
      <c r="E587" s="20" t="s">
        <v>3</v>
      </c>
      <c r="F587" s="233">
        <v>9.4290000000000003</v>
      </c>
      <c r="G587" s="39"/>
      <c r="H587" s="40"/>
    </row>
    <row r="588" s="2" customFormat="1" ht="16.8" customHeight="1">
      <c r="A588" s="39"/>
      <c r="B588" s="40"/>
      <c r="C588" s="232" t="s">
        <v>3</v>
      </c>
      <c r="D588" s="232" t="s">
        <v>697</v>
      </c>
      <c r="E588" s="20" t="s">
        <v>3</v>
      </c>
      <c r="F588" s="233">
        <v>4.9370000000000003</v>
      </c>
      <c r="G588" s="39"/>
      <c r="H588" s="40"/>
    </row>
    <row r="589" s="2" customFormat="1" ht="16.8" customHeight="1">
      <c r="A589" s="39"/>
      <c r="B589" s="40"/>
      <c r="C589" s="232" t="s">
        <v>3</v>
      </c>
      <c r="D589" s="232" t="s">
        <v>698</v>
      </c>
      <c r="E589" s="20" t="s">
        <v>3</v>
      </c>
      <c r="F589" s="233">
        <v>0</v>
      </c>
      <c r="G589" s="39"/>
      <c r="H589" s="40"/>
    </row>
    <row r="590" s="2" customFormat="1" ht="16.8" customHeight="1">
      <c r="A590" s="39"/>
      <c r="B590" s="40"/>
      <c r="C590" s="232" t="s">
        <v>3</v>
      </c>
      <c r="D590" s="232" t="s">
        <v>699</v>
      </c>
      <c r="E590" s="20" t="s">
        <v>3</v>
      </c>
      <c r="F590" s="233">
        <v>2.8170000000000002</v>
      </c>
      <c r="G590" s="39"/>
      <c r="H590" s="40"/>
    </row>
    <row r="591" s="2" customFormat="1" ht="16.8" customHeight="1">
      <c r="A591" s="39"/>
      <c r="B591" s="40"/>
      <c r="C591" s="232" t="s">
        <v>3</v>
      </c>
      <c r="D591" s="232" t="s">
        <v>700</v>
      </c>
      <c r="E591" s="20" t="s">
        <v>3</v>
      </c>
      <c r="F591" s="233">
        <v>3.0529999999999999</v>
      </c>
      <c r="G591" s="39"/>
      <c r="H591" s="40"/>
    </row>
    <row r="592" s="2" customFormat="1" ht="16.8" customHeight="1">
      <c r="A592" s="39"/>
      <c r="B592" s="40"/>
      <c r="C592" s="232" t="s">
        <v>3</v>
      </c>
      <c r="D592" s="232" t="s">
        <v>701</v>
      </c>
      <c r="E592" s="20" t="s">
        <v>3</v>
      </c>
      <c r="F592" s="233">
        <v>0</v>
      </c>
      <c r="G592" s="39"/>
      <c r="H592" s="40"/>
    </row>
    <row r="593" s="2" customFormat="1" ht="16.8" customHeight="1">
      <c r="A593" s="39"/>
      <c r="B593" s="40"/>
      <c r="C593" s="232" t="s">
        <v>3</v>
      </c>
      <c r="D593" s="232" t="s">
        <v>702</v>
      </c>
      <c r="E593" s="20" t="s">
        <v>3</v>
      </c>
      <c r="F593" s="233">
        <v>3.4430000000000001</v>
      </c>
      <c r="G593" s="39"/>
      <c r="H593" s="40"/>
    </row>
    <row r="594" s="2" customFormat="1" ht="16.8" customHeight="1">
      <c r="A594" s="39"/>
      <c r="B594" s="40"/>
      <c r="C594" s="232" t="s">
        <v>3</v>
      </c>
      <c r="D594" s="232" t="s">
        <v>703</v>
      </c>
      <c r="E594" s="20" t="s">
        <v>3</v>
      </c>
      <c r="F594" s="233">
        <v>3.7309999999999999</v>
      </c>
      <c r="G594" s="39"/>
      <c r="H594" s="40"/>
    </row>
    <row r="595" s="2" customFormat="1" ht="16.8" customHeight="1">
      <c r="A595" s="39"/>
      <c r="B595" s="40"/>
      <c r="C595" s="232" t="s">
        <v>3</v>
      </c>
      <c r="D595" s="232" t="s">
        <v>704</v>
      </c>
      <c r="E595" s="20" t="s">
        <v>3</v>
      </c>
      <c r="F595" s="233">
        <v>0</v>
      </c>
      <c r="G595" s="39"/>
      <c r="H595" s="40"/>
    </row>
    <row r="596" s="2" customFormat="1" ht="16.8" customHeight="1">
      <c r="A596" s="39"/>
      <c r="B596" s="40"/>
      <c r="C596" s="232" t="s">
        <v>3</v>
      </c>
      <c r="D596" s="232" t="s">
        <v>705</v>
      </c>
      <c r="E596" s="20" t="s">
        <v>3</v>
      </c>
      <c r="F596" s="233">
        <v>9.0009999999999994</v>
      </c>
      <c r="G596" s="39"/>
      <c r="H596" s="40"/>
    </row>
    <row r="597" s="2" customFormat="1" ht="16.8" customHeight="1">
      <c r="A597" s="39"/>
      <c r="B597" s="40"/>
      <c r="C597" s="234" t="s">
        <v>644</v>
      </c>
      <c r="D597" s="39"/>
      <c r="E597" s="39"/>
      <c r="F597" s="39"/>
      <c r="G597" s="39"/>
      <c r="H597" s="40"/>
    </row>
    <row r="598" s="2" customFormat="1" ht="16.8" customHeight="1">
      <c r="A598" s="39"/>
      <c r="B598" s="40"/>
      <c r="C598" s="232" t="s">
        <v>401</v>
      </c>
      <c r="D598" s="232" t="s">
        <v>402</v>
      </c>
      <c r="E598" s="20" t="s">
        <v>137</v>
      </c>
      <c r="F598" s="233">
        <v>57.415999999999997</v>
      </c>
      <c r="G598" s="39"/>
      <c r="H598" s="40"/>
    </row>
    <row r="599" s="2" customFormat="1" ht="16.8" customHeight="1">
      <c r="A599" s="39"/>
      <c r="B599" s="40"/>
      <c r="C599" s="232" t="s">
        <v>421</v>
      </c>
      <c r="D599" s="232" t="s">
        <v>706</v>
      </c>
      <c r="E599" s="20" t="s">
        <v>137</v>
      </c>
      <c r="F599" s="233">
        <v>57.415999999999997</v>
      </c>
      <c r="G599" s="39"/>
      <c r="H599" s="40"/>
    </row>
    <row r="600" s="2" customFormat="1" ht="16.8" customHeight="1">
      <c r="A600" s="39"/>
      <c r="B600" s="40"/>
      <c r="C600" s="232" t="s">
        <v>425</v>
      </c>
      <c r="D600" s="232" t="s">
        <v>707</v>
      </c>
      <c r="E600" s="20" t="s">
        <v>137</v>
      </c>
      <c r="F600" s="233">
        <v>57.415999999999997</v>
      </c>
      <c r="G600" s="39"/>
      <c r="H600" s="40"/>
    </row>
    <row r="601" s="2" customFormat="1" ht="16.8" customHeight="1">
      <c r="A601" s="39"/>
      <c r="B601" s="40"/>
      <c r="C601" s="232" t="s">
        <v>429</v>
      </c>
      <c r="D601" s="232" t="s">
        <v>708</v>
      </c>
      <c r="E601" s="20" t="s">
        <v>137</v>
      </c>
      <c r="F601" s="233">
        <v>57.415999999999997</v>
      </c>
      <c r="G601" s="39"/>
      <c r="H601" s="40"/>
    </row>
    <row r="602" s="2" customFormat="1" ht="16.8" customHeight="1">
      <c r="A602" s="39"/>
      <c r="B602" s="40"/>
      <c r="C602" s="232" t="s">
        <v>433</v>
      </c>
      <c r="D602" s="232" t="s">
        <v>709</v>
      </c>
      <c r="E602" s="20" t="s">
        <v>137</v>
      </c>
      <c r="F602" s="233">
        <v>57.415999999999997</v>
      </c>
      <c r="G602" s="39"/>
      <c r="H602" s="40"/>
    </row>
    <row r="603" s="2" customFormat="1" ht="16.8" customHeight="1">
      <c r="A603" s="39"/>
      <c r="B603" s="40"/>
      <c r="C603" s="232" t="s">
        <v>437</v>
      </c>
      <c r="D603" s="232" t="s">
        <v>710</v>
      </c>
      <c r="E603" s="20" t="s">
        <v>137</v>
      </c>
      <c r="F603" s="233">
        <v>57.415999999999997</v>
      </c>
      <c r="G603" s="39"/>
      <c r="H603" s="40"/>
    </row>
    <row r="604" s="2" customFormat="1" ht="26.4" customHeight="1">
      <c r="A604" s="39"/>
      <c r="B604" s="40"/>
      <c r="C604" s="228" t="s">
        <v>98</v>
      </c>
      <c r="D604" s="228" t="s">
        <v>99</v>
      </c>
      <c r="E604" s="39"/>
      <c r="F604" s="39"/>
      <c r="G604" s="39"/>
      <c r="H604" s="40"/>
    </row>
    <row r="605" s="8" customFormat="1" ht="16.8" customHeight="1">
      <c r="A605" s="119"/>
      <c r="B605" s="120"/>
      <c r="C605" s="229" t="s">
        <v>110</v>
      </c>
      <c r="D605" s="230" t="s">
        <v>111</v>
      </c>
      <c r="E605" s="230" t="s">
        <v>3</v>
      </c>
      <c r="F605" s="231">
        <v>16.952000000000002</v>
      </c>
      <c r="G605" s="119"/>
      <c r="H605" s="120"/>
    </row>
    <row r="606" s="2" customFormat="1" ht="16.8" customHeight="1">
      <c r="A606" s="39"/>
      <c r="B606" s="40"/>
      <c r="C606" s="232" t="s">
        <v>3</v>
      </c>
      <c r="D606" s="232" t="s">
        <v>640</v>
      </c>
      <c r="E606" s="20" t="s">
        <v>3</v>
      </c>
      <c r="F606" s="233">
        <v>0</v>
      </c>
      <c r="G606" s="39"/>
      <c r="H606" s="40"/>
    </row>
    <row r="607" s="2" customFormat="1" ht="16.8" customHeight="1">
      <c r="A607" s="39"/>
      <c r="B607" s="40"/>
      <c r="C607" s="232" t="s">
        <v>3</v>
      </c>
      <c r="D607" s="232" t="s">
        <v>641</v>
      </c>
      <c r="E607" s="20" t="s">
        <v>3</v>
      </c>
      <c r="F607" s="233">
        <v>9.0410000000000004</v>
      </c>
      <c r="G607" s="39"/>
      <c r="H607" s="40"/>
    </row>
    <row r="608" s="2" customFormat="1" ht="16.8" customHeight="1">
      <c r="A608" s="39"/>
      <c r="B608" s="40"/>
      <c r="C608" s="232" t="s">
        <v>3</v>
      </c>
      <c r="D608" s="232" t="s">
        <v>642</v>
      </c>
      <c r="E608" s="20" t="s">
        <v>3</v>
      </c>
      <c r="F608" s="233">
        <v>6.3710000000000004</v>
      </c>
      <c r="G608" s="39"/>
      <c r="H608" s="40"/>
    </row>
    <row r="609" s="2" customFormat="1" ht="16.8" customHeight="1">
      <c r="A609" s="39"/>
      <c r="B609" s="40"/>
      <c r="C609" s="232" t="s">
        <v>3</v>
      </c>
      <c r="D609" s="232" t="s">
        <v>643</v>
      </c>
      <c r="E609" s="20" t="s">
        <v>3</v>
      </c>
      <c r="F609" s="233">
        <v>1.54</v>
      </c>
      <c r="G609" s="39"/>
      <c r="H609" s="40"/>
    </row>
    <row r="610" s="2" customFormat="1" ht="16.8" customHeight="1">
      <c r="A610" s="39"/>
      <c r="B610" s="40"/>
      <c r="C610" s="234" t="s">
        <v>644</v>
      </c>
      <c r="D610" s="39"/>
      <c r="E610" s="39"/>
      <c r="F610" s="39"/>
      <c r="G610" s="39"/>
      <c r="H610" s="40"/>
    </row>
    <row r="611" s="2" customFormat="1">
      <c r="A611" s="39"/>
      <c r="B611" s="40"/>
      <c r="C611" s="232" t="s">
        <v>177</v>
      </c>
      <c r="D611" s="232" t="s">
        <v>645</v>
      </c>
      <c r="E611" s="20" t="s">
        <v>179</v>
      </c>
      <c r="F611" s="233">
        <v>16.952000000000002</v>
      </c>
      <c r="G611" s="39"/>
      <c r="H611" s="40"/>
    </row>
    <row r="612" s="2" customFormat="1">
      <c r="A612" s="39"/>
      <c r="B612" s="40"/>
      <c r="C612" s="232" t="s">
        <v>198</v>
      </c>
      <c r="D612" s="232" t="s">
        <v>646</v>
      </c>
      <c r="E612" s="20" t="s">
        <v>179</v>
      </c>
      <c r="F612" s="233">
        <v>8.0120000000000005</v>
      </c>
      <c r="G612" s="39"/>
      <c r="H612" s="40"/>
    </row>
    <row r="613" s="2" customFormat="1">
      <c r="A613" s="39"/>
      <c r="B613" s="40"/>
      <c r="C613" s="232" t="s">
        <v>205</v>
      </c>
      <c r="D613" s="232" t="s">
        <v>647</v>
      </c>
      <c r="E613" s="20" t="s">
        <v>179</v>
      </c>
      <c r="F613" s="233">
        <v>120.18000000000001</v>
      </c>
      <c r="G613" s="39"/>
      <c r="H613" s="40"/>
    </row>
    <row r="614" s="2" customFormat="1" ht="16.8" customHeight="1">
      <c r="A614" s="39"/>
      <c r="B614" s="40"/>
      <c r="C614" s="232" t="s">
        <v>220</v>
      </c>
      <c r="D614" s="232" t="s">
        <v>648</v>
      </c>
      <c r="E614" s="20" t="s">
        <v>222</v>
      </c>
      <c r="F614" s="233">
        <v>14.422000000000001</v>
      </c>
      <c r="G614" s="39"/>
      <c r="H614" s="40"/>
    </row>
    <row r="615" s="2" customFormat="1" ht="16.8" customHeight="1">
      <c r="A615" s="39"/>
      <c r="B615" s="40"/>
      <c r="C615" s="232" t="s">
        <v>228</v>
      </c>
      <c r="D615" s="232" t="s">
        <v>649</v>
      </c>
      <c r="E615" s="20" t="s">
        <v>179</v>
      </c>
      <c r="F615" s="233">
        <v>8.0120000000000005</v>
      </c>
      <c r="G615" s="39"/>
      <c r="H615" s="40"/>
    </row>
    <row r="616" s="8" customFormat="1" ht="16.8" customHeight="1">
      <c r="A616" s="119"/>
      <c r="B616" s="120"/>
      <c r="C616" s="229" t="s">
        <v>114</v>
      </c>
      <c r="D616" s="230" t="s">
        <v>115</v>
      </c>
      <c r="E616" s="230" t="s">
        <v>3</v>
      </c>
      <c r="F616" s="231">
        <v>8.9399999999999995</v>
      </c>
      <c r="G616" s="119"/>
      <c r="H616" s="120"/>
    </row>
    <row r="617" s="2" customFormat="1" ht="16.8" customHeight="1">
      <c r="A617" s="39"/>
      <c r="B617" s="40"/>
      <c r="C617" s="232" t="s">
        <v>3</v>
      </c>
      <c r="D617" s="232" t="s">
        <v>650</v>
      </c>
      <c r="E617" s="20" t="s">
        <v>3</v>
      </c>
      <c r="F617" s="233">
        <v>0</v>
      </c>
      <c r="G617" s="39"/>
      <c r="H617" s="40"/>
    </row>
    <row r="618" s="2" customFormat="1" ht="16.8" customHeight="1">
      <c r="A618" s="39"/>
      <c r="B618" s="40"/>
      <c r="C618" s="232" t="s">
        <v>3</v>
      </c>
      <c r="D618" s="232" t="s">
        <v>651</v>
      </c>
      <c r="E618" s="20" t="s">
        <v>3</v>
      </c>
      <c r="F618" s="233">
        <v>0.92400000000000004</v>
      </c>
      <c r="G618" s="39"/>
      <c r="H618" s="40"/>
    </row>
    <row r="619" s="2" customFormat="1" ht="16.8" customHeight="1">
      <c r="A619" s="39"/>
      <c r="B619" s="40"/>
      <c r="C619" s="232" t="s">
        <v>3</v>
      </c>
      <c r="D619" s="232" t="s">
        <v>652</v>
      </c>
      <c r="E619" s="20" t="s">
        <v>3</v>
      </c>
      <c r="F619" s="233">
        <v>8.016</v>
      </c>
      <c r="G619" s="39"/>
      <c r="H619" s="40"/>
    </row>
    <row r="620" s="2" customFormat="1" ht="16.8" customHeight="1">
      <c r="A620" s="39"/>
      <c r="B620" s="40"/>
      <c r="C620" s="234" t="s">
        <v>644</v>
      </c>
      <c r="D620" s="39"/>
      <c r="E620" s="39"/>
      <c r="F620" s="39"/>
      <c r="G620" s="39"/>
      <c r="H620" s="40"/>
    </row>
    <row r="621" s="2" customFormat="1">
      <c r="A621" s="39"/>
      <c r="B621" s="40"/>
      <c r="C621" s="232" t="s">
        <v>191</v>
      </c>
      <c r="D621" s="232" t="s">
        <v>653</v>
      </c>
      <c r="E621" s="20" t="s">
        <v>179</v>
      </c>
      <c r="F621" s="233">
        <v>17.879999999999999</v>
      </c>
      <c r="G621" s="39"/>
      <c r="H621" s="40"/>
    </row>
    <row r="622" s="2" customFormat="1">
      <c r="A622" s="39"/>
      <c r="B622" s="40"/>
      <c r="C622" s="232" t="s">
        <v>198</v>
      </c>
      <c r="D622" s="232" t="s">
        <v>646</v>
      </c>
      <c r="E622" s="20" t="s">
        <v>179</v>
      </c>
      <c r="F622" s="233">
        <v>8.0120000000000005</v>
      </c>
      <c r="G622" s="39"/>
      <c r="H622" s="40"/>
    </row>
    <row r="623" s="2" customFormat="1">
      <c r="A623" s="39"/>
      <c r="B623" s="40"/>
      <c r="C623" s="232" t="s">
        <v>205</v>
      </c>
      <c r="D623" s="232" t="s">
        <v>647</v>
      </c>
      <c r="E623" s="20" t="s">
        <v>179</v>
      </c>
      <c r="F623" s="233">
        <v>120.18000000000001</v>
      </c>
      <c r="G623" s="39"/>
      <c r="H623" s="40"/>
    </row>
    <row r="624" s="2" customFormat="1" ht="16.8" customHeight="1">
      <c r="A624" s="39"/>
      <c r="B624" s="40"/>
      <c r="C624" s="232" t="s">
        <v>214</v>
      </c>
      <c r="D624" s="232" t="s">
        <v>654</v>
      </c>
      <c r="E624" s="20" t="s">
        <v>179</v>
      </c>
      <c r="F624" s="233">
        <v>8.9399999999999995</v>
      </c>
      <c r="G624" s="39"/>
      <c r="H624" s="40"/>
    </row>
    <row r="625" s="2" customFormat="1" ht="16.8" customHeight="1">
      <c r="A625" s="39"/>
      <c r="B625" s="40"/>
      <c r="C625" s="232" t="s">
        <v>220</v>
      </c>
      <c r="D625" s="232" t="s">
        <v>648</v>
      </c>
      <c r="E625" s="20" t="s">
        <v>222</v>
      </c>
      <c r="F625" s="233">
        <v>14.422000000000001</v>
      </c>
      <c r="G625" s="39"/>
      <c r="H625" s="40"/>
    </row>
    <row r="626" s="2" customFormat="1" ht="16.8" customHeight="1">
      <c r="A626" s="39"/>
      <c r="B626" s="40"/>
      <c r="C626" s="232" t="s">
        <v>228</v>
      </c>
      <c r="D626" s="232" t="s">
        <v>649</v>
      </c>
      <c r="E626" s="20" t="s">
        <v>179</v>
      </c>
      <c r="F626" s="233">
        <v>8.0120000000000005</v>
      </c>
      <c r="G626" s="39"/>
      <c r="H626" s="40"/>
    </row>
    <row r="627" s="2" customFormat="1" ht="16.8" customHeight="1">
      <c r="A627" s="39"/>
      <c r="B627" s="40"/>
      <c r="C627" s="232" t="s">
        <v>233</v>
      </c>
      <c r="D627" s="232" t="s">
        <v>655</v>
      </c>
      <c r="E627" s="20" t="s">
        <v>179</v>
      </c>
      <c r="F627" s="233">
        <v>8.9399999999999995</v>
      </c>
      <c r="G627" s="39"/>
      <c r="H627" s="40"/>
    </row>
    <row r="628" s="8" customFormat="1" ht="16.8" customHeight="1">
      <c r="A628" s="119"/>
      <c r="B628" s="120"/>
      <c r="C628" s="229" t="s">
        <v>118</v>
      </c>
      <c r="D628" s="230" t="s">
        <v>119</v>
      </c>
      <c r="E628" s="230" t="s">
        <v>3</v>
      </c>
      <c r="F628" s="231">
        <v>0.55100000000000005</v>
      </c>
      <c r="G628" s="119"/>
      <c r="H628" s="120"/>
    </row>
    <row r="629" s="2" customFormat="1" ht="16.8" customHeight="1">
      <c r="A629" s="39"/>
      <c r="B629" s="40"/>
      <c r="C629" s="232" t="s">
        <v>3</v>
      </c>
      <c r="D629" s="232" t="s">
        <v>656</v>
      </c>
      <c r="E629" s="20" t="s">
        <v>3</v>
      </c>
      <c r="F629" s="233">
        <v>0</v>
      </c>
      <c r="G629" s="39"/>
      <c r="H629" s="40"/>
    </row>
    <row r="630" s="2" customFormat="1" ht="16.8" customHeight="1">
      <c r="A630" s="39"/>
      <c r="B630" s="40"/>
      <c r="C630" s="232" t="s">
        <v>3</v>
      </c>
      <c r="D630" s="232" t="s">
        <v>657</v>
      </c>
      <c r="E630" s="20" t="s">
        <v>3</v>
      </c>
      <c r="F630" s="233">
        <v>0.55100000000000005</v>
      </c>
      <c r="G630" s="39"/>
      <c r="H630" s="40"/>
    </row>
    <row r="631" s="2" customFormat="1" ht="16.8" customHeight="1">
      <c r="A631" s="39"/>
      <c r="B631" s="40"/>
      <c r="C631" s="234" t="s">
        <v>644</v>
      </c>
      <c r="D631" s="39"/>
      <c r="E631" s="39"/>
      <c r="F631" s="39"/>
      <c r="G631" s="39"/>
      <c r="H631" s="40"/>
    </row>
    <row r="632" s="2" customFormat="1" ht="16.8" customHeight="1">
      <c r="A632" s="39"/>
      <c r="B632" s="40"/>
      <c r="C632" s="232" t="s">
        <v>242</v>
      </c>
      <c r="D632" s="232" t="s">
        <v>658</v>
      </c>
      <c r="E632" s="20" t="s">
        <v>179</v>
      </c>
      <c r="F632" s="233">
        <v>0.55100000000000005</v>
      </c>
      <c r="G632" s="39"/>
      <c r="H632" s="40"/>
    </row>
    <row r="633" s="8" customFormat="1" ht="16.8" customHeight="1">
      <c r="A633" s="119"/>
      <c r="B633" s="120"/>
      <c r="C633" s="229" t="s">
        <v>121</v>
      </c>
      <c r="D633" s="230" t="s">
        <v>122</v>
      </c>
      <c r="E633" s="230" t="s">
        <v>3</v>
      </c>
      <c r="F633" s="231">
        <v>4.4100000000000001</v>
      </c>
      <c r="G633" s="119"/>
      <c r="H633" s="120"/>
    </row>
    <row r="634" s="2" customFormat="1" ht="16.8" customHeight="1">
      <c r="A634" s="39"/>
      <c r="B634" s="40"/>
      <c r="C634" s="232" t="s">
        <v>3</v>
      </c>
      <c r="D634" s="232" t="s">
        <v>659</v>
      </c>
      <c r="E634" s="20" t="s">
        <v>3</v>
      </c>
      <c r="F634" s="233">
        <v>0</v>
      </c>
      <c r="G634" s="39"/>
      <c r="H634" s="40"/>
    </row>
    <row r="635" s="2" customFormat="1" ht="16.8" customHeight="1">
      <c r="A635" s="39"/>
      <c r="B635" s="40"/>
      <c r="C635" s="232" t="s">
        <v>3</v>
      </c>
      <c r="D635" s="232" t="s">
        <v>660</v>
      </c>
      <c r="E635" s="20" t="s">
        <v>3</v>
      </c>
      <c r="F635" s="233">
        <v>4.4100000000000001</v>
      </c>
      <c r="G635" s="39"/>
      <c r="H635" s="40"/>
    </row>
    <row r="636" s="2" customFormat="1" ht="16.8" customHeight="1">
      <c r="A636" s="39"/>
      <c r="B636" s="40"/>
      <c r="C636" s="234" t="s">
        <v>644</v>
      </c>
      <c r="D636" s="39"/>
      <c r="E636" s="39"/>
      <c r="F636" s="39"/>
      <c r="G636" s="39"/>
      <c r="H636" s="40"/>
    </row>
    <row r="637" s="2" customFormat="1" ht="16.8" customHeight="1">
      <c r="A637" s="39"/>
      <c r="B637" s="40"/>
      <c r="C637" s="232" t="s">
        <v>249</v>
      </c>
      <c r="D637" s="232" t="s">
        <v>661</v>
      </c>
      <c r="E637" s="20" t="s">
        <v>179</v>
      </c>
      <c r="F637" s="233">
        <v>4.4100000000000001</v>
      </c>
      <c r="G637" s="39"/>
      <c r="H637" s="40"/>
    </row>
    <row r="638" s="8" customFormat="1" ht="16.8" customHeight="1">
      <c r="A638" s="119"/>
      <c r="B638" s="120"/>
      <c r="C638" s="229" t="s">
        <v>124</v>
      </c>
      <c r="D638" s="230" t="s">
        <v>125</v>
      </c>
      <c r="E638" s="230" t="s">
        <v>3</v>
      </c>
      <c r="F638" s="231">
        <v>3.754</v>
      </c>
      <c r="G638" s="119"/>
      <c r="H638" s="120"/>
    </row>
    <row r="639" s="2" customFormat="1" ht="16.8" customHeight="1">
      <c r="A639" s="39"/>
      <c r="B639" s="40"/>
      <c r="C639" s="232" t="s">
        <v>3</v>
      </c>
      <c r="D639" s="232" t="s">
        <v>662</v>
      </c>
      <c r="E639" s="20" t="s">
        <v>3</v>
      </c>
      <c r="F639" s="233">
        <v>0</v>
      </c>
      <c r="G639" s="39"/>
      <c r="H639" s="40"/>
    </row>
    <row r="640" s="2" customFormat="1" ht="16.8" customHeight="1">
      <c r="A640" s="39"/>
      <c r="B640" s="40"/>
      <c r="C640" s="232" t="s">
        <v>3</v>
      </c>
      <c r="D640" s="232" t="s">
        <v>663</v>
      </c>
      <c r="E640" s="20" t="s">
        <v>3</v>
      </c>
      <c r="F640" s="233">
        <v>1.7290000000000001</v>
      </c>
      <c r="G640" s="39"/>
      <c r="H640" s="40"/>
    </row>
    <row r="641" s="2" customFormat="1" ht="16.8" customHeight="1">
      <c r="A641" s="39"/>
      <c r="B641" s="40"/>
      <c r="C641" s="232" t="s">
        <v>3</v>
      </c>
      <c r="D641" s="232" t="s">
        <v>664</v>
      </c>
      <c r="E641" s="20" t="s">
        <v>3</v>
      </c>
      <c r="F641" s="233">
        <v>2.0249999999999999</v>
      </c>
      <c r="G641" s="39"/>
      <c r="H641" s="40"/>
    </row>
    <row r="642" s="2" customFormat="1" ht="16.8" customHeight="1">
      <c r="A642" s="39"/>
      <c r="B642" s="40"/>
      <c r="C642" s="234" t="s">
        <v>644</v>
      </c>
      <c r="D642" s="39"/>
      <c r="E642" s="39"/>
      <c r="F642" s="39"/>
      <c r="G642" s="39"/>
      <c r="H642" s="40"/>
    </row>
    <row r="643" s="2" customFormat="1" ht="16.8" customHeight="1">
      <c r="A643" s="39"/>
      <c r="B643" s="40"/>
      <c r="C643" s="232" t="s">
        <v>262</v>
      </c>
      <c r="D643" s="232" t="s">
        <v>665</v>
      </c>
      <c r="E643" s="20" t="s">
        <v>179</v>
      </c>
      <c r="F643" s="233">
        <v>3.754</v>
      </c>
      <c r="G643" s="39"/>
      <c r="H643" s="40"/>
    </row>
    <row r="644" s="8" customFormat="1" ht="16.8" customHeight="1">
      <c r="A644" s="119"/>
      <c r="B644" s="120"/>
      <c r="C644" s="229" t="s">
        <v>127</v>
      </c>
      <c r="D644" s="230" t="s">
        <v>128</v>
      </c>
      <c r="E644" s="230" t="s">
        <v>3</v>
      </c>
      <c r="F644" s="231">
        <v>15.477</v>
      </c>
      <c r="G644" s="119"/>
      <c r="H644" s="120"/>
    </row>
    <row r="645" s="2" customFormat="1" ht="16.8" customHeight="1">
      <c r="A645" s="39"/>
      <c r="B645" s="40"/>
      <c r="C645" s="232" t="s">
        <v>3</v>
      </c>
      <c r="D645" s="232" t="s">
        <v>666</v>
      </c>
      <c r="E645" s="20" t="s">
        <v>3</v>
      </c>
      <c r="F645" s="233">
        <v>0</v>
      </c>
      <c r="G645" s="39"/>
      <c r="H645" s="40"/>
    </row>
    <row r="646" s="2" customFormat="1" ht="16.8" customHeight="1">
      <c r="A646" s="39"/>
      <c r="B646" s="40"/>
      <c r="C646" s="232" t="s">
        <v>3</v>
      </c>
      <c r="D646" s="232" t="s">
        <v>667</v>
      </c>
      <c r="E646" s="20" t="s">
        <v>3</v>
      </c>
      <c r="F646" s="233">
        <v>7.3799999999999999</v>
      </c>
      <c r="G646" s="39"/>
      <c r="H646" s="40"/>
    </row>
    <row r="647" s="2" customFormat="1" ht="16.8" customHeight="1">
      <c r="A647" s="39"/>
      <c r="B647" s="40"/>
      <c r="C647" s="232" t="s">
        <v>3</v>
      </c>
      <c r="D647" s="232" t="s">
        <v>668</v>
      </c>
      <c r="E647" s="20" t="s">
        <v>3</v>
      </c>
      <c r="F647" s="233">
        <v>8.0969999999999995</v>
      </c>
      <c r="G647" s="39"/>
      <c r="H647" s="40"/>
    </row>
    <row r="648" s="2" customFormat="1" ht="16.8" customHeight="1">
      <c r="A648" s="39"/>
      <c r="B648" s="40"/>
      <c r="C648" s="234" t="s">
        <v>644</v>
      </c>
      <c r="D648" s="39"/>
      <c r="E648" s="39"/>
      <c r="F648" s="39"/>
      <c r="G648" s="39"/>
      <c r="H648" s="40"/>
    </row>
    <row r="649" s="2" customFormat="1" ht="16.8" customHeight="1">
      <c r="A649" s="39"/>
      <c r="B649" s="40"/>
      <c r="C649" s="232" t="s">
        <v>270</v>
      </c>
      <c r="D649" s="232" t="s">
        <v>669</v>
      </c>
      <c r="E649" s="20" t="s">
        <v>137</v>
      </c>
      <c r="F649" s="233">
        <v>15.477</v>
      </c>
      <c r="G649" s="39"/>
      <c r="H649" s="40"/>
    </row>
    <row r="650" s="2" customFormat="1" ht="16.8" customHeight="1">
      <c r="A650" s="39"/>
      <c r="B650" s="40"/>
      <c r="C650" s="232" t="s">
        <v>278</v>
      </c>
      <c r="D650" s="232" t="s">
        <v>670</v>
      </c>
      <c r="E650" s="20" t="s">
        <v>137</v>
      </c>
      <c r="F650" s="233">
        <v>15.477</v>
      </c>
      <c r="G650" s="39"/>
      <c r="H650" s="40"/>
    </row>
    <row r="651" s="8" customFormat="1" ht="16.8" customHeight="1">
      <c r="A651" s="119"/>
      <c r="B651" s="120"/>
      <c r="C651" s="229" t="s">
        <v>671</v>
      </c>
      <c r="D651" s="230" t="s">
        <v>672</v>
      </c>
      <c r="E651" s="230" t="s">
        <v>3</v>
      </c>
      <c r="F651" s="231">
        <v>3.194</v>
      </c>
      <c r="G651" s="119"/>
      <c r="H651" s="120"/>
    </row>
    <row r="652" s="2" customFormat="1" ht="16.8" customHeight="1">
      <c r="A652" s="39"/>
      <c r="B652" s="40"/>
      <c r="C652" s="232" t="s">
        <v>3</v>
      </c>
      <c r="D652" s="232" t="s">
        <v>673</v>
      </c>
      <c r="E652" s="20" t="s">
        <v>3</v>
      </c>
      <c r="F652" s="233">
        <v>0</v>
      </c>
      <c r="G652" s="39"/>
      <c r="H652" s="40"/>
    </row>
    <row r="653" s="2" customFormat="1" ht="16.8" customHeight="1">
      <c r="A653" s="39"/>
      <c r="B653" s="40"/>
      <c r="C653" s="232" t="s">
        <v>3</v>
      </c>
      <c r="D653" s="232" t="s">
        <v>674</v>
      </c>
      <c r="E653" s="20" t="s">
        <v>3</v>
      </c>
      <c r="F653" s="233">
        <v>3.194</v>
      </c>
      <c r="G653" s="39"/>
      <c r="H653" s="40"/>
    </row>
    <row r="654" s="8" customFormat="1" ht="16.8" customHeight="1">
      <c r="A654" s="119"/>
      <c r="B654" s="120"/>
      <c r="C654" s="229" t="s">
        <v>675</v>
      </c>
      <c r="D654" s="230" t="s">
        <v>676</v>
      </c>
      <c r="E654" s="230" t="s">
        <v>3</v>
      </c>
      <c r="F654" s="231">
        <v>30.277999999999999</v>
      </c>
      <c r="G654" s="119"/>
      <c r="H654" s="120"/>
    </row>
    <row r="655" s="2" customFormat="1" ht="16.8" customHeight="1">
      <c r="A655" s="39"/>
      <c r="B655" s="40"/>
      <c r="C655" s="232" t="s">
        <v>3</v>
      </c>
      <c r="D655" s="232" t="s">
        <v>673</v>
      </c>
      <c r="E655" s="20" t="s">
        <v>3</v>
      </c>
      <c r="F655" s="233">
        <v>0</v>
      </c>
      <c r="G655" s="39"/>
      <c r="H655" s="40"/>
    </row>
    <row r="656" s="2" customFormat="1" ht="16.8" customHeight="1">
      <c r="A656" s="39"/>
      <c r="B656" s="40"/>
      <c r="C656" s="232" t="s">
        <v>3</v>
      </c>
      <c r="D656" s="232" t="s">
        <v>677</v>
      </c>
      <c r="E656" s="20" t="s">
        <v>3</v>
      </c>
      <c r="F656" s="233">
        <v>21.289999999999999</v>
      </c>
      <c r="G656" s="39"/>
      <c r="H656" s="40"/>
    </row>
    <row r="657" s="2" customFormat="1" ht="16.8" customHeight="1">
      <c r="A657" s="39"/>
      <c r="B657" s="40"/>
      <c r="C657" s="232" t="s">
        <v>3</v>
      </c>
      <c r="D657" s="232" t="s">
        <v>678</v>
      </c>
      <c r="E657" s="20" t="s">
        <v>3</v>
      </c>
      <c r="F657" s="233">
        <v>8.9879999999999995</v>
      </c>
      <c r="G657" s="39"/>
      <c r="H657" s="40"/>
    </row>
    <row r="658" s="8" customFormat="1" ht="16.8" customHeight="1">
      <c r="A658" s="119"/>
      <c r="B658" s="120"/>
      <c r="C658" s="229" t="s">
        <v>679</v>
      </c>
      <c r="D658" s="230" t="s">
        <v>680</v>
      </c>
      <c r="E658" s="230" t="s">
        <v>3</v>
      </c>
      <c r="F658" s="231">
        <v>21.289999999999999</v>
      </c>
      <c r="G658" s="119"/>
      <c r="H658" s="120"/>
    </row>
    <row r="659" s="2" customFormat="1" ht="16.8" customHeight="1">
      <c r="A659" s="39"/>
      <c r="B659" s="40"/>
      <c r="C659" s="232" t="s">
        <v>3</v>
      </c>
      <c r="D659" s="232" t="s">
        <v>673</v>
      </c>
      <c r="E659" s="20" t="s">
        <v>3</v>
      </c>
      <c r="F659" s="233">
        <v>0</v>
      </c>
      <c r="G659" s="39"/>
      <c r="H659" s="40"/>
    </row>
    <row r="660" s="2" customFormat="1" ht="16.8" customHeight="1">
      <c r="A660" s="39"/>
      <c r="B660" s="40"/>
      <c r="C660" s="232" t="s">
        <v>3</v>
      </c>
      <c r="D660" s="232" t="s">
        <v>677</v>
      </c>
      <c r="E660" s="20" t="s">
        <v>3</v>
      </c>
      <c r="F660" s="233">
        <v>21.289999999999999</v>
      </c>
      <c r="G660" s="39"/>
      <c r="H660" s="40"/>
    </row>
    <row r="661" s="8" customFormat="1" ht="16.8" customHeight="1">
      <c r="A661" s="119"/>
      <c r="B661" s="120"/>
      <c r="C661" s="229" t="s">
        <v>131</v>
      </c>
      <c r="D661" s="230" t="s">
        <v>132</v>
      </c>
      <c r="E661" s="230" t="s">
        <v>3</v>
      </c>
      <c r="F661" s="231">
        <v>21.289999999999999</v>
      </c>
      <c r="G661" s="119"/>
      <c r="H661" s="120"/>
    </row>
    <row r="662" s="2" customFormat="1" ht="16.8" customHeight="1">
      <c r="A662" s="39"/>
      <c r="B662" s="40"/>
      <c r="C662" s="232" t="s">
        <v>3</v>
      </c>
      <c r="D662" s="232" t="s">
        <v>132</v>
      </c>
      <c r="E662" s="20" t="s">
        <v>3</v>
      </c>
      <c r="F662" s="233">
        <v>0</v>
      </c>
      <c r="G662" s="39"/>
      <c r="H662" s="40"/>
    </row>
    <row r="663" s="2" customFormat="1" ht="16.8" customHeight="1">
      <c r="A663" s="39"/>
      <c r="B663" s="40"/>
      <c r="C663" s="232" t="s">
        <v>3</v>
      </c>
      <c r="D663" s="232" t="s">
        <v>677</v>
      </c>
      <c r="E663" s="20" t="s">
        <v>3</v>
      </c>
      <c r="F663" s="233">
        <v>21.289999999999999</v>
      </c>
      <c r="G663" s="39"/>
      <c r="H663" s="40"/>
    </row>
    <row r="664" s="2" customFormat="1" ht="16.8" customHeight="1">
      <c r="A664" s="39"/>
      <c r="B664" s="40"/>
      <c r="C664" s="234" t="s">
        <v>644</v>
      </c>
      <c r="D664" s="39"/>
      <c r="E664" s="39"/>
      <c r="F664" s="39"/>
      <c r="G664" s="39"/>
      <c r="H664" s="40"/>
    </row>
    <row r="665" s="2" customFormat="1" ht="16.8" customHeight="1">
      <c r="A665" s="39"/>
      <c r="B665" s="40"/>
      <c r="C665" s="232" t="s">
        <v>306</v>
      </c>
      <c r="D665" s="232" t="s">
        <v>681</v>
      </c>
      <c r="E665" s="20" t="s">
        <v>137</v>
      </c>
      <c r="F665" s="233">
        <v>21.289999999999999</v>
      </c>
      <c r="G665" s="39"/>
      <c r="H665" s="40"/>
    </row>
    <row r="666" s="2" customFormat="1" ht="16.8" customHeight="1">
      <c r="A666" s="39"/>
      <c r="B666" s="40"/>
      <c r="C666" s="232" t="s">
        <v>325</v>
      </c>
      <c r="D666" s="232" t="s">
        <v>682</v>
      </c>
      <c r="E666" s="20" t="s">
        <v>137</v>
      </c>
      <c r="F666" s="233">
        <v>21.289999999999999</v>
      </c>
      <c r="G666" s="39"/>
      <c r="H666" s="40"/>
    </row>
    <row r="667" s="2" customFormat="1">
      <c r="A667" s="39"/>
      <c r="B667" s="40"/>
      <c r="C667" s="232" t="s">
        <v>345</v>
      </c>
      <c r="D667" s="232" t="s">
        <v>683</v>
      </c>
      <c r="E667" s="20" t="s">
        <v>137</v>
      </c>
      <c r="F667" s="233">
        <v>21.289999999999999</v>
      </c>
      <c r="G667" s="39"/>
      <c r="H667" s="40"/>
    </row>
    <row r="668" s="2" customFormat="1" ht="16.8" customHeight="1">
      <c r="A668" s="39"/>
      <c r="B668" s="40"/>
      <c r="C668" s="232" t="s">
        <v>351</v>
      </c>
      <c r="D668" s="232" t="s">
        <v>684</v>
      </c>
      <c r="E668" s="20" t="s">
        <v>137</v>
      </c>
      <c r="F668" s="233">
        <v>21.289999999999999</v>
      </c>
      <c r="G668" s="39"/>
      <c r="H668" s="40"/>
    </row>
    <row r="669" s="2" customFormat="1" ht="16.8" customHeight="1">
      <c r="A669" s="39"/>
      <c r="B669" s="40"/>
      <c r="C669" s="235" t="s">
        <v>135</v>
      </c>
      <c r="D669" s="230" t="s">
        <v>136</v>
      </c>
      <c r="E669" s="236" t="s">
        <v>137</v>
      </c>
      <c r="F669" s="237">
        <v>93.311999999999998</v>
      </c>
      <c r="G669" s="39"/>
      <c r="H669" s="40"/>
    </row>
    <row r="670" s="2" customFormat="1" ht="16.8" customHeight="1">
      <c r="A670" s="39"/>
      <c r="B670" s="40"/>
      <c r="C670" s="232" t="s">
        <v>3</v>
      </c>
      <c r="D670" s="232" t="s">
        <v>136</v>
      </c>
      <c r="E670" s="20" t="s">
        <v>3</v>
      </c>
      <c r="F670" s="233">
        <v>0</v>
      </c>
      <c r="G670" s="39"/>
      <c r="H670" s="40"/>
    </row>
    <row r="671" s="2" customFormat="1" ht="16.8" customHeight="1">
      <c r="A671" s="39"/>
      <c r="B671" s="40"/>
      <c r="C671" s="232" t="s">
        <v>3</v>
      </c>
      <c r="D671" s="232" t="s">
        <v>685</v>
      </c>
      <c r="E671" s="20" t="s">
        <v>3</v>
      </c>
      <c r="F671" s="233">
        <v>0</v>
      </c>
      <c r="G671" s="39"/>
      <c r="H671" s="40"/>
    </row>
    <row r="672" s="2" customFormat="1" ht="16.8" customHeight="1">
      <c r="A672" s="39"/>
      <c r="B672" s="40"/>
      <c r="C672" s="232" t="s">
        <v>3</v>
      </c>
      <c r="D672" s="232" t="s">
        <v>686</v>
      </c>
      <c r="E672" s="20" t="s">
        <v>3</v>
      </c>
      <c r="F672" s="233">
        <v>63.503999999999998</v>
      </c>
      <c r="G672" s="39"/>
      <c r="H672" s="40"/>
    </row>
    <row r="673" s="2" customFormat="1" ht="16.8" customHeight="1">
      <c r="A673" s="39"/>
      <c r="B673" s="40"/>
      <c r="C673" s="232" t="s">
        <v>3</v>
      </c>
      <c r="D673" s="232" t="s">
        <v>687</v>
      </c>
      <c r="E673" s="20" t="s">
        <v>3</v>
      </c>
      <c r="F673" s="233">
        <v>0</v>
      </c>
      <c r="G673" s="39"/>
      <c r="H673" s="40"/>
    </row>
    <row r="674" s="2" customFormat="1" ht="16.8" customHeight="1">
      <c r="A674" s="39"/>
      <c r="B674" s="40"/>
      <c r="C674" s="232" t="s">
        <v>3</v>
      </c>
      <c r="D674" s="232" t="s">
        <v>688</v>
      </c>
      <c r="E674" s="20" t="s">
        <v>3</v>
      </c>
      <c r="F674" s="233">
        <v>29.808</v>
      </c>
      <c r="G674" s="39"/>
      <c r="H674" s="40"/>
    </row>
    <row r="675" s="2" customFormat="1" ht="16.8" customHeight="1">
      <c r="A675" s="39"/>
      <c r="B675" s="40"/>
      <c r="C675" s="232" t="s">
        <v>3</v>
      </c>
      <c r="D675" s="232" t="s">
        <v>197</v>
      </c>
      <c r="E675" s="20" t="s">
        <v>3</v>
      </c>
      <c r="F675" s="233">
        <v>93.311999999999998</v>
      </c>
      <c r="G675" s="39"/>
      <c r="H675" s="40"/>
    </row>
    <row r="676" s="2" customFormat="1" ht="16.8" customHeight="1">
      <c r="A676" s="39"/>
      <c r="B676" s="40"/>
      <c r="C676" s="234" t="s">
        <v>644</v>
      </c>
      <c r="D676" s="39"/>
      <c r="E676" s="39"/>
      <c r="F676" s="39"/>
      <c r="G676" s="39"/>
      <c r="H676" s="40"/>
    </row>
    <row r="677" s="2" customFormat="1" ht="16.8" customHeight="1">
      <c r="A677" s="39"/>
      <c r="B677" s="40"/>
      <c r="C677" s="232" t="s">
        <v>449</v>
      </c>
      <c r="D677" s="232" t="s">
        <v>689</v>
      </c>
      <c r="E677" s="20" t="s">
        <v>137</v>
      </c>
      <c r="F677" s="233">
        <v>93.311999999999998</v>
      </c>
      <c r="G677" s="39"/>
      <c r="H677" s="40"/>
    </row>
    <row r="678" s="2" customFormat="1" ht="16.8" customHeight="1">
      <c r="A678" s="39"/>
      <c r="B678" s="40"/>
      <c r="C678" s="232" t="s">
        <v>454</v>
      </c>
      <c r="D678" s="232" t="s">
        <v>690</v>
      </c>
      <c r="E678" s="20" t="s">
        <v>137</v>
      </c>
      <c r="F678" s="233">
        <v>93.311999999999998</v>
      </c>
      <c r="G678" s="39"/>
      <c r="H678" s="40"/>
    </row>
    <row r="679" s="8" customFormat="1" ht="16.8" customHeight="1">
      <c r="A679" s="119"/>
      <c r="B679" s="120"/>
      <c r="C679" s="229" t="s">
        <v>139</v>
      </c>
      <c r="D679" s="230" t="s">
        <v>140</v>
      </c>
      <c r="E679" s="230" t="s">
        <v>3</v>
      </c>
      <c r="F679" s="231">
        <v>57.415999999999997</v>
      </c>
      <c r="G679" s="119"/>
      <c r="H679" s="120"/>
    </row>
    <row r="680" s="2" customFormat="1" ht="16.8" customHeight="1">
      <c r="A680" s="39"/>
      <c r="B680" s="40"/>
      <c r="C680" s="232" t="s">
        <v>3</v>
      </c>
      <c r="D680" s="232" t="s">
        <v>140</v>
      </c>
      <c r="E680" s="20" t="s">
        <v>3</v>
      </c>
      <c r="F680" s="233">
        <v>0</v>
      </c>
      <c r="G680" s="39"/>
      <c r="H680" s="40"/>
    </row>
    <row r="681" s="2" customFormat="1" ht="16.8" customHeight="1">
      <c r="A681" s="39"/>
      <c r="B681" s="40"/>
      <c r="C681" s="232" t="s">
        <v>3</v>
      </c>
      <c r="D681" s="232" t="s">
        <v>691</v>
      </c>
      <c r="E681" s="20" t="s">
        <v>3</v>
      </c>
      <c r="F681" s="233">
        <v>0</v>
      </c>
      <c r="G681" s="39"/>
      <c r="H681" s="40"/>
    </row>
    <row r="682" s="2" customFormat="1" ht="16.8" customHeight="1">
      <c r="A682" s="39"/>
      <c r="B682" s="40"/>
      <c r="C682" s="232" t="s">
        <v>3</v>
      </c>
      <c r="D682" s="232" t="s">
        <v>692</v>
      </c>
      <c r="E682" s="20" t="s">
        <v>3</v>
      </c>
      <c r="F682" s="233">
        <v>5.992</v>
      </c>
      <c r="G682" s="39"/>
      <c r="H682" s="40"/>
    </row>
    <row r="683" s="2" customFormat="1" ht="16.8" customHeight="1">
      <c r="A683" s="39"/>
      <c r="B683" s="40"/>
      <c r="C683" s="232" t="s">
        <v>3</v>
      </c>
      <c r="D683" s="232" t="s">
        <v>693</v>
      </c>
      <c r="E683" s="20" t="s">
        <v>3</v>
      </c>
      <c r="F683" s="233">
        <v>0</v>
      </c>
      <c r="G683" s="39"/>
      <c r="H683" s="40"/>
    </row>
    <row r="684" s="2" customFormat="1" ht="16.8" customHeight="1">
      <c r="A684" s="39"/>
      <c r="B684" s="40"/>
      <c r="C684" s="232" t="s">
        <v>3</v>
      </c>
      <c r="D684" s="232" t="s">
        <v>694</v>
      </c>
      <c r="E684" s="20" t="s">
        <v>3</v>
      </c>
      <c r="F684" s="233">
        <v>15.013</v>
      </c>
      <c r="G684" s="39"/>
      <c r="H684" s="40"/>
    </row>
    <row r="685" s="2" customFormat="1" ht="16.8" customHeight="1">
      <c r="A685" s="39"/>
      <c r="B685" s="40"/>
      <c r="C685" s="232" t="s">
        <v>3</v>
      </c>
      <c r="D685" s="232" t="s">
        <v>695</v>
      </c>
      <c r="E685" s="20" t="s">
        <v>3</v>
      </c>
      <c r="F685" s="233">
        <v>0</v>
      </c>
      <c r="G685" s="39"/>
      <c r="H685" s="40"/>
    </row>
    <row r="686" s="2" customFormat="1" ht="16.8" customHeight="1">
      <c r="A686" s="39"/>
      <c r="B686" s="40"/>
      <c r="C686" s="232" t="s">
        <v>3</v>
      </c>
      <c r="D686" s="232" t="s">
        <v>696</v>
      </c>
      <c r="E686" s="20" t="s">
        <v>3</v>
      </c>
      <c r="F686" s="233">
        <v>9.4290000000000003</v>
      </c>
      <c r="G686" s="39"/>
      <c r="H686" s="40"/>
    </row>
    <row r="687" s="2" customFormat="1" ht="16.8" customHeight="1">
      <c r="A687" s="39"/>
      <c r="B687" s="40"/>
      <c r="C687" s="232" t="s">
        <v>3</v>
      </c>
      <c r="D687" s="232" t="s">
        <v>697</v>
      </c>
      <c r="E687" s="20" t="s">
        <v>3</v>
      </c>
      <c r="F687" s="233">
        <v>4.9370000000000003</v>
      </c>
      <c r="G687" s="39"/>
      <c r="H687" s="40"/>
    </row>
    <row r="688" s="2" customFormat="1" ht="16.8" customHeight="1">
      <c r="A688" s="39"/>
      <c r="B688" s="40"/>
      <c r="C688" s="232" t="s">
        <v>3</v>
      </c>
      <c r="D688" s="232" t="s">
        <v>698</v>
      </c>
      <c r="E688" s="20" t="s">
        <v>3</v>
      </c>
      <c r="F688" s="233">
        <v>0</v>
      </c>
      <c r="G688" s="39"/>
      <c r="H688" s="40"/>
    </row>
    <row r="689" s="2" customFormat="1" ht="16.8" customHeight="1">
      <c r="A689" s="39"/>
      <c r="B689" s="40"/>
      <c r="C689" s="232" t="s">
        <v>3</v>
      </c>
      <c r="D689" s="232" t="s">
        <v>699</v>
      </c>
      <c r="E689" s="20" t="s">
        <v>3</v>
      </c>
      <c r="F689" s="233">
        <v>2.8170000000000002</v>
      </c>
      <c r="G689" s="39"/>
      <c r="H689" s="40"/>
    </row>
    <row r="690" s="2" customFormat="1" ht="16.8" customHeight="1">
      <c r="A690" s="39"/>
      <c r="B690" s="40"/>
      <c r="C690" s="232" t="s">
        <v>3</v>
      </c>
      <c r="D690" s="232" t="s">
        <v>700</v>
      </c>
      <c r="E690" s="20" t="s">
        <v>3</v>
      </c>
      <c r="F690" s="233">
        <v>3.0529999999999999</v>
      </c>
      <c r="G690" s="39"/>
      <c r="H690" s="40"/>
    </row>
    <row r="691" s="2" customFormat="1" ht="16.8" customHeight="1">
      <c r="A691" s="39"/>
      <c r="B691" s="40"/>
      <c r="C691" s="232" t="s">
        <v>3</v>
      </c>
      <c r="D691" s="232" t="s">
        <v>701</v>
      </c>
      <c r="E691" s="20" t="s">
        <v>3</v>
      </c>
      <c r="F691" s="233">
        <v>0</v>
      </c>
      <c r="G691" s="39"/>
      <c r="H691" s="40"/>
    </row>
    <row r="692" s="2" customFormat="1" ht="16.8" customHeight="1">
      <c r="A692" s="39"/>
      <c r="B692" s="40"/>
      <c r="C692" s="232" t="s">
        <v>3</v>
      </c>
      <c r="D692" s="232" t="s">
        <v>702</v>
      </c>
      <c r="E692" s="20" t="s">
        <v>3</v>
      </c>
      <c r="F692" s="233">
        <v>3.4430000000000001</v>
      </c>
      <c r="G692" s="39"/>
      <c r="H692" s="40"/>
    </row>
    <row r="693" s="2" customFormat="1" ht="16.8" customHeight="1">
      <c r="A693" s="39"/>
      <c r="B693" s="40"/>
      <c r="C693" s="232" t="s">
        <v>3</v>
      </c>
      <c r="D693" s="232" t="s">
        <v>703</v>
      </c>
      <c r="E693" s="20" t="s">
        <v>3</v>
      </c>
      <c r="F693" s="233">
        <v>3.7309999999999999</v>
      </c>
      <c r="G693" s="39"/>
      <c r="H693" s="40"/>
    </row>
    <row r="694" s="2" customFormat="1" ht="16.8" customHeight="1">
      <c r="A694" s="39"/>
      <c r="B694" s="40"/>
      <c r="C694" s="232" t="s">
        <v>3</v>
      </c>
      <c r="D694" s="232" t="s">
        <v>704</v>
      </c>
      <c r="E694" s="20" t="s">
        <v>3</v>
      </c>
      <c r="F694" s="233">
        <v>0</v>
      </c>
      <c r="G694" s="39"/>
      <c r="H694" s="40"/>
    </row>
    <row r="695" s="2" customFormat="1" ht="16.8" customHeight="1">
      <c r="A695" s="39"/>
      <c r="B695" s="40"/>
      <c r="C695" s="232" t="s">
        <v>3</v>
      </c>
      <c r="D695" s="232" t="s">
        <v>705</v>
      </c>
      <c r="E695" s="20" t="s">
        <v>3</v>
      </c>
      <c r="F695" s="233">
        <v>9.0009999999999994</v>
      </c>
      <c r="G695" s="39"/>
      <c r="H695" s="40"/>
    </row>
    <row r="696" s="2" customFormat="1" ht="16.8" customHeight="1">
      <c r="A696" s="39"/>
      <c r="B696" s="40"/>
      <c r="C696" s="234" t="s">
        <v>644</v>
      </c>
      <c r="D696" s="39"/>
      <c r="E696" s="39"/>
      <c r="F696" s="39"/>
      <c r="G696" s="39"/>
      <c r="H696" s="40"/>
    </row>
    <row r="697" s="2" customFormat="1" ht="16.8" customHeight="1">
      <c r="A697" s="39"/>
      <c r="B697" s="40"/>
      <c r="C697" s="232" t="s">
        <v>401</v>
      </c>
      <c r="D697" s="232" t="s">
        <v>402</v>
      </c>
      <c r="E697" s="20" t="s">
        <v>137</v>
      </c>
      <c r="F697" s="233">
        <v>57.415999999999997</v>
      </c>
      <c r="G697" s="39"/>
      <c r="H697" s="40"/>
    </row>
    <row r="698" s="2" customFormat="1" ht="16.8" customHeight="1">
      <c r="A698" s="39"/>
      <c r="B698" s="40"/>
      <c r="C698" s="232" t="s">
        <v>421</v>
      </c>
      <c r="D698" s="232" t="s">
        <v>706</v>
      </c>
      <c r="E698" s="20" t="s">
        <v>137</v>
      </c>
      <c r="F698" s="233">
        <v>57.415999999999997</v>
      </c>
      <c r="G698" s="39"/>
      <c r="H698" s="40"/>
    </row>
    <row r="699" s="2" customFormat="1" ht="16.8" customHeight="1">
      <c r="A699" s="39"/>
      <c r="B699" s="40"/>
      <c r="C699" s="232" t="s">
        <v>425</v>
      </c>
      <c r="D699" s="232" t="s">
        <v>707</v>
      </c>
      <c r="E699" s="20" t="s">
        <v>137</v>
      </c>
      <c r="F699" s="233">
        <v>57.415999999999997</v>
      </c>
      <c r="G699" s="39"/>
      <c r="H699" s="40"/>
    </row>
    <row r="700" s="2" customFormat="1" ht="16.8" customHeight="1">
      <c r="A700" s="39"/>
      <c r="B700" s="40"/>
      <c r="C700" s="232" t="s">
        <v>429</v>
      </c>
      <c r="D700" s="232" t="s">
        <v>708</v>
      </c>
      <c r="E700" s="20" t="s">
        <v>137</v>
      </c>
      <c r="F700" s="233">
        <v>57.415999999999997</v>
      </c>
      <c r="G700" s="39"/>
      <c r="H700" s="40"/>
    </row>
    <row r="701" s="2" customFormat="1" ht="16.8" customHeight="1">
      <c r="A701" s="39"/>
      <c r="B701" s="40"/>
      <c r="C701" s="232" t="s">
        <v>433</v>
      </c>
      <c r="D701" s="232" t="s">
        <v>709</v>
      </c>
      <c r="E701" s="20" t="s">
        <v>137</v>
      </c>
      <c r="F701" s="233">
        <v>57.415999999999997</v>
      </c>
      <c r="G701" s="39"/>
      <c r="H701" s="40"/>
    </row>
    <row r="702" s="2" customFormat="1" ht="16.8" customHeight="1">
      <c r="A702" s="39"/>
      <c r="B702" s="40"/>
      <c r="C702" s="232" t="s">
        <v>437</v>
      </c>
      <c r="D702" s="232" t="s">
        <v>710</v>
      </c>
      <c r="E702" s="20" t="s">
        <v>137</v>
      </c>
      <c r="F702" s="233">
        <v>57.415999999999997</v>
      </c>
      <c r="G702" s="39"/>
      <c r="H702" s="40"/>
    </row>
    <row r="703" s="2" customFormat="1" ht="26.4" customHeight="1">
      <c r="A703" s="39"/>
      <c r="B703" s="40"/>
      <c r="C703" s="228" t="s">
        <v>101</v>
      </c>
      <c r="D703" s="228" t="s">
        <v>102</v>
      </c>
      <c r="E703" s="39"/>
      <c r="F703" s="39"/>
      <c r="G703" s="39"/>
      <c r="H703" s="40"/>
    </row>
    <row r="704" s="8" customFormat="1" ht="16.8" customHeight="1">
      <c r="A704" s="119"/>
      <c r="B704" s="120"/>
      <c r="C704" s="229" t="s">
        <v>110</v>
      </c>
      <c r="D704" s="230" t="s">
        <v>111</v>
      </c>
      <c r="E704" s="230" t="s">
        <v>3</v>
      </c>
      <c r="F704" s="231">
        <v>16.952000000000002</v>
      </c>
      <c r="G704" s="119"/>
      <c r="H704" s="120"/>
    </row>
    <row r="705" s="2" customFormat="1" ht="16.8" customHeight="1">
      <c r="A705" s="39"/>
      <c r="B705" s="40"/>
      <c r="C705" s="232" t="s">
        <v>3</v>
      </c>
      <c r="D705" s="232" t="s">
        <v>640</v>
      </c>
      <c r="E705" s="20" t="s">
        <v>3</v>
      </c>
      <c r="F705" s="233">
        <v>0</v>
      </c>
      <c r="G705" s="39"/>
      <c r="H705" s="40"/>
    </row>
    <row r="706" s="2" customFormat="1" ht="16.8" customHeight="1">
      <c r="A706" s="39"/>
      <c r="B706" s="40"/>
      <c r="C706" s="232" t="s">
        <v>3</v>
      </c>
      <c r="D706" s="232" t="s">
        <v>641</v>
      </c>
      <c r="E706" s="20" t="s">
        <v>3</v>
      </c>
      <c r="F706" s="233">
        <v>9.0410000000000004</v>
      </c>
      <c r="G706" s="39"/>
      <c r="H706" s="40"/>
    </row>
    <row r="707" s="2" customFormat="1" ht="16.8" customHeight="1">
      <c r="A707" s="39"/>
      <c r="B707" s="40"/>
      <c r="C707" s="232" t="s">
        <v>3</v>
      </c>
      <c r="D707" s="232" t="s">
        <v>642</v>
      </c>
      <c r="E707" s="20" t="s">
        <v>3</v>
      </c>
      <c r="F707" s="233">
        <v>6.3710000000000004</v>
      </c>
      <c r="G707" s="39"/>
      <c r="H707" s="40"/>
    </row>
    <row r="708" s="2" customFormat="1" ht="16.8" customHeight="1">
      <c r="A708" s="39"/>
      <c r="B708" s="40"/>
      <c r="C708" s="232" t="s">
        <v>3</v>
      </c>
      <c r="D708" s="232" t="s">
        <v>643</v>
      </c>
      <c r="E708" s="20" t="s">
        <v>3</v>
      </c>
      <c r="F708" s="233">
        <v>1.54</v>
      </c>
      <c r="G708" s="39"/>
      <c r="H708" s="40"/>
    </row>
    <row r="709" s="2" customFormat="1" ht="16.8" customHeight="1">
      <c r="A709" s="39"/>
      <c r="B709" s="40"/>
      <c r="C709" s="234" t="s">
        <v>644</v>
      </c>
      <c r="D709" s="39"/>
      <c r="E709" s="39"/>
      <c r="F709" s="39"/>
      <c r="G709" s="39"/>
      <c r="H709" s="40"/>
    </row>
    <row r="710" s="2" customFormat="1">
      <c r="A710" s="39"/>
      <c r="B710" s="40"/>
      <c r="C710" s="232" t="s">
        <v>177</v>
      </c>
      <c r="D710" s="232" t="s">
        <v>645</v>
      </c>
      <c r="E710" s="20" t="s">
        <v>179</v>
      </c>
      <c r="F710" s="233">
        <v>16.952000000000002</v>
      </c>
      <c r="G710" s="39"/>
      <c r="H710" s="40"/>
    </row>
    <row r="711" s="2" customFormat="1">
      <c r="A711" s="39"/>
      <c r="B711" s="40"/>
      <c r="C711" s="232" t="s">
        <v>198</v>
      </c>
      <c r="D711" s="232" t="s">
        <v>646</v>
      </c>
      <c r="E711" s="20" t="s">
        <v>179</v>
      </c>
      <c r="F711" s="233">
        <v>8.0120000000000005</v>
      </c>
      <c r="G711" s="39"/>
      <c r="H711" s="40"/>
    </row>
    <row r="712" s="2" customFormat="1">
      <c r="A712" s="39"/>
      <c r="B712" s="40"/>
      <c r="C712" s="232" t="s">
        <v>205</v>
      </c>
      <c r="D712" s="232" t="s">
        <v>647</v>
      </c>
      <c r="E712" s="20" t="s">
        <v>179</v>
      </c>
      <c r="F712" s="233">
        <v>120.18000000000001</v>
      </c>
      <c r="G712" s="39"/>
      <c r="H712" s="40"/>
    </row>
    <row r="713" s="2" customFormat="1" ht="16.8" customHeight="1">
      <c r="A713" s="39"/>
      <c r="B713" s="40"/>
      <c r="C713" s="232" t="s">
        <v>220</v>
      </c>
      <c r="D713" s="232" t="s">
        <v>648</v>
      </c>
      <c r="E713" s="20" t="s">
        <v>222</v>
      </c>
      <c r="F713" s="233">
        <v>14.422000000000001</v>
      </c>
      <c r="G713" s="39"/>
      <c r="H713" s="40"/>
    </row>
    <row r="714" s="2" customFormat="1" ht="16.8" customHeight="1">
      <c r="A714" s="39"/>
      <c r="B714" s="40"/>
      <c r="C714" s="232" t="s">
        <v>228</v>
      </c>
      <c r="D714" s="232" t="s">
        <v>649</v>
      </c>
      <c r="E714" s="20" t="s">
        <v>179</v>
      </c>
      <c r="F714" s="233">
        <v>8.0120000000000005</v>
      </c>
      <c r="G714" s="39"/>
      <c r="H714" s="40"/>
    </row>
    <row r="715" s="8" customFormat="1" ht="16.8" customHeight="1">
      <c r="A715" s="119"/>
      <c r="B715" s="120"/>
      <c r="C715" s="229" t="s">
        <v>114</v>
      </c>
      <c r="D715" s="230" t="s">
        <v>115</v>
      </c>
      <c r="E715" s="230" t="s">
        <v>3</v>
      </c>
      <c r="F715" s="231">
        <v>8.9399999999999995</v>
      </c>
      <c r="G715" s="119"/>
      <c r="H715" s="120"/>
    </row>
    <row r="716" s="2" customFormat="1" ht="16.8" customHeight="1">
      <c r="A716" s="39"/>
      <c r="B716" s="40"/>
      <c r="C716" s="232" t="s">
        <v>3</v>
      </c>
      <c r="D716" s="232" t="s">
        <v>650</v>
      </c>
      <c r="E716" s="20" t="s">
        <v>3</v>
      </c>
      <c r="F716" s="233">
        <v>0</v>
      </c>
      <c r="G716" s="39"/>
      <c r="H716" s="40"/>
    </row>
    <row r="717" s="2" customFormat="1" ht="16.8" customHeight="1">
      <c r="A717" s="39"/>
      <c r="B717" s="40"/>
      <c r="C717" s="232" t="s">
        <v>3</v>
      </c>
      <c r="D717" s="232" t="s">
        <v>651</v>
      </c>
      <c r="E717" s="20" t="s">
        <v>3</v>
      </c>
      <c r="F717" s="233">
        <v>0.92400000000000004</v>
      </c>
      <c r="G717" s="39"/>
      <c r="H717" s="40"/>
    </row>
    <row r="718" s="2" customFormat="1" ht="16.8" customHeight="1">
      <c r="A718" s="39"/>
      <c r="B718" s="40"/>
      <c r="C718" s="232" t="s">
        <v>3</v>
      </c>
      <c r="D718" s="232" t="s">
        <v>652</v>
      </c>
      <c r="E718" s="20" t="s">
        <v>3</v>
      </c>
      <c r="F718" s="233">
        <v>8.016</v>
      </c>
      <c r="G718" s="39"/>
      <c r="H718" s="40"/>
    </row>
    <row r="719" s="2" customFormat="1" ht="16.8" customHeight="1">
      <c r="A719" s="39"/>
      <c r="B719" s="40"/>
      <c r="C719" s="234" t="s">
        <v>644</v>
      </c>
      <c r="D719" s="39"/>
      <c r="E719" s="39"/>
      <c r="F719" s="39"/>
      <c r="G719" s="39"/>
      <c r="H719" s="40"/>
    </row>
    <row r="720" s="2" customFormat="1">
      <c r="A720" s="39"/>
      <c r="B720" s="40"/>
      <c r="C720" s="232" t="s">
        <v>191</v>
      </c>
      <c r="D720" s="232" t="s">
        <v>653</v>
      </c>
      <c r="E720" s="20" t="s">
        <v>179</v>
      </c>
      <c r="F720" s="233">
        <v>17.879999999999999</v>
      </c>
      <c r="G720" s="39"/>
      <c r="H720" s="40"/>
    </row>
    <row r="721" s="2" customFormat="1">
      <c r="A721" s="39"/>
      <c r="B721" s="40"/>
      <c r="C721" s="232" t="s">
        <v>198</v>
      </c>
      <c r="D721" s="232" t="s">
        <v>646</v>
      </c>
      <c r="E721" s="20" t="s">
        <v>179</v>
      </c>
      <c r="F721" s="233">
        <v>8.0120000000000005</v>
      </c>
      <c r="G721" s="39"/>
      <c r="H721" s="40"/>
    </row>
    <row r="722" s="2" customFormat="1">
      <c r="A722" s="39"/>
      <c r="B722" s="40"/>
      <c r="C722" s="232" t="s">
        <v>205</v>
      </c>
      <c r="D722" s="232" t="s">
        <v>647</v>
      </c>
      <c r="E722" s="20" t="s">
        <v>179</v>
      </c>
      <c r="F722" s="233">
        <v>120.18000000000001</v>
      </c>
      <c r="G722" s="39"/>
      <c r="H722" s="40"/>
    </row>
    <row r="723" s="2" customFormat="1" ht="16.8" customHeight="1">
      <c r="A723" s="39"/>
      <c r="B723" s="40"/>
      <c r="C723" s="232" t="s">
        <v>214</v>
      </c>
      <c r="D723" s="232" t="s">
        <v>654</v>
      </c>
      <c r="E723" s="20" t="s">
        <v>179</v>
      </c>
      <c r="F723" s="233">
        <v>8.9399999999999995</v>
      </c>
      <c r="G723" s="39"/>
      <c r="H723" s="40"/>
    </row>
    <row r="724" s="2" customFormat="1" ht="16.8" customHeight="1">
      <c r="A724" s="39"/>
      <c r="B724" s="40"/>
      <c r="C724" s="232" t="s">
        <v>220</v>
      </c>
      <c r="D724" s="232" t="s">
        <v>648</v>
      </c>
      <c r="E724" s="20" t="s">
        <v>222</v>
      </c>
      <c r="F724" s="233">
        <v>14.422000000000001</v>
      </c>
      <c r="G724" s="39"/>
      <c r="H724" s="40"/>
    </row>
    <row r="725" s="2" customFormat="1" ht="16.8" customHeight="1">
      <c r="A725" s="39"/>
      <c r="B725" s="40"/>
      <c r="C725" s="232" t="s">
        <v>228</v>
      </c>
      <c r="D725" s="232" t="s">
        <v>649</v>
      </c>
      <c r="E725" s="20" t="s">
        <v>179</v>
      </c>
      <c r="F725" s="233">
        <v>8.0120000000000005</v>
      </c>
      <c r="G725" s="39"/>
      <c r="H725" s="40"/>
    </row>
    <row r="726" s="2" customFormat="1" ht="16.8" customHeight="1">
      <c r="A726" s="39"/>
      <c r="B726" s="40"/>
      <c r="C726" s="232" t="s">
        <v>233</v>
      </c>
      <c r="D726" s="232" t="s">
        <v>655</v>
      </c>
      <c r="E726" s="20" t="s">
        <v>179</v>
      </c>
      <c r="F726" s="233">
        <v>8.9399999999999995</v>
      </c>
      <c r="G726" s="39"/>
      <c r="H726" s="40"/>
    </row>
    <row r="727" s="8" customFormat="1" ht="16.8" customHeight="1">
      <c r="A727" s="119"/>
      <c r="B727" s="120"/>
      <c r="C727" s="229" t="s">
        <v>118</v>
      </c>
      <c r="D727" s="230" t="s">
        <v>119</v>
      </c>
      <c r="E727" s="230" t="s">
        <v>3</v>
      </c>
      <c r="F727" s="231">
        <v>0.55100000000000005</v>
      </c>
      <c r="G727" s="119"/>
      <c r="H727" s="120"/>
    </row>
    <row r="728" s="2" customFormat="1" ht="16.8" customHeight="1">
      <c r="A728" s="39"/>
      <c r="B728" s="40"/>
      <c r="C728" s="232" t="s">
        <v>3</v>
      </c>
      <c r="D728" s="232" t="s">
        <v>656</v>
      </c>
      <c r="E728" s="20" t="s">
        <v>3</v>
      </c>
      <c r="F728" s="233">
        <v>0</v>
      </c>
      <c r="G728" s="39"/>
      <c r="H728" s="40"/>
    </row>
    <row r="729" s="2" customFormat="1" ht="16.8" customHeight="1">
      <c r="A729" s="39"/>
      <c r="B729" s="40"/>
      <c r="C729" s="232" t="s">
        <v>3</v>
      </c>
      <c r="D729" s="232" t="s">
        <v>657</v>
      </c>
      <c r="E729" s="20" t="s">
        <v>3</v>
      </c>
      <c r="F729" s="233">
        <v>0.55100000000000005</v>
      </c>
      <c r="G729" s="39"/>
      <c r="H729" s="40"/>
    </row>
    <row r="730" s="2" customFormat="1" ht="16.8" customHeight="1">
      <c r="A730" s="39"/>
      <c r="B730" s="40"/>
      <c r="C730" s="234" t="s">
        <v>644</v>
      </c>
      <c r="D730" s="39"/>
      <c r="E730" s="39"/>
      <c r="F730" s="39"/>
      <c r="G730" s="39"/>
      <c r="H730" s="40"/>
    </row>
    <row r="731" s="2" customFormat="1" ht="16.8" customHeight="1">
      <c r="A731" s="39"/>
      <c r="B731" s="40"/>
      <c r="C731" s="232" t="s">
        <v>242</v>
      </c>
      <c r="D731" s="232" t="s">
        <v>658</v>
      </c>
      <c r="E731" s="20" t="s">
        <v>179</v>
      </c>
      <c r="F731" s="233">
        <v>0.55100000000000005</v>
      </c>
      <c r="G731" s="39"/>
      <c r="H731" s="40"/>
    </row>
    <row r="732" s="8" customFormat="1" ht="16.8" customHeight="1">
      <c r="A732" s="119"/>
      <c r="B732" s="120"/>
      <c r="C732" s="229" t="s">
        <v>121</v>
      </c>
      <c r="D732" s="230" t="s">
        <v>122</v>
      </c>
      <c r="E732" s="230" t="s">
        <v>3</v>
      </c>
      <c r="F732" s="231">
        <v>4.4100000000000001</v>
      </c>
      <c r="G732" s="119"/>
      <c r="H732" s="120"/>
    </row>
    <row r="733" s="2" customFormat="1" ht="16.8" customHeight="1">
      <c r="A733" s="39"/>
      <c r="B733" s="40"/>
      <c r="C733" s="232" t="s">
        <v>3</v>
      </c>
      <c r="D733" s="232" t="s">
        <v>659</v>
      </c>
      <c r="E733" s="20" t="s">
        <v>3</v>
      </c>
      <c r="F733" s="233">
        <v>0</v>
      </c>
      <c r="G733" s="39"/>
      <c r="H733" s="40"/>
    </row>
    <row r="734" s="2" customFormat="1" ht="16.8" customHeight="1">
      <c r="A734" s="39"/>
      <c r="B734" s="40"/>
      <c r="C734" s="232" t="s">
        <v>3</v>
      </c>
      <c r="D734" s="232" t="s">
        <v>660</v>
      </c>
      <c r="E734" s="20" t="s">
        <v>3</v>
      </c>
      <c r="F734" s="233">
        <v>4.4100000000000001</v>
      </c>
      <c r="G734" s="39"/>
      <c r="H734" s="40"/>
    </row>
    <row r="735" s="2" customFormat="1" ht="16.8" customHeight="1">
      <c r="A735" s="39"/>
      <c r="B735" s="40"/>
      <c r="C735" s="234" t="s">
        <v>644</v>
      </c>
      <c r="D735" s="39"/>
      <c r="E735" s="39"/>
      <c r="F735" s="39"/>
      <c r="G735" s="39"/>
      <c r="H735" s="40"/>
    </row>
    <row r="736" s="2" customFormat="1" ht="16.8" customHeight="1">
      <c r="A736" s="39"/>
      <c r="B736" s="40"/>
      <c r="C736" s="232" t="s">
        <v>249</v>
      </c>
      <c r="D736" s="232" t="s">
        <v>661</v>
      </c>
      <c r="E736" s="20" t="s">
        <v>179</v>
      </c>
      <c r="F736" s="233">
        <v>4.4100000000000001</v>
      </c>
      <c r="G736" s="39"/>
      <c r="H736" s="40"/>
    </row>
    <row r="737" s="8" customFormat="1" ht="16.8" customHeight="1">
      <c r="A737" s="119"/>
      <c r="B737" s="120"/>
      <c r="C737" s="229" t="s">
        <v>124</v>
      </c>
      <c r="D737" s="230" t="s">
        <v>125</v>
      </c>
      <c r="E737" s="230" t="s">
        <v>3</v>
      </c>
      <c r="F737" s="231">
        <v>3.754</v>
      </c>
      <c r="G737" s="119"/>
      <c r="H737" s="120"/>
    </row>
    <row r="738" s="2" customFormat="1" ht="16.8" customHeight="1">
      <c r="A738" s="39"/>
      <c r="B738" s="40"/>
      <c r="C738" s="232" t="s">
        <v>3</v>
      </c>
      <c r="D738" s="232" t="s">
        <v>662</v>
      </c>
      <c r="E738" s="20" t="s">
        <v>3</v>
      </c>
      <c r="F738" s="233">
        <v>0</v>
      </c>
      <c r="G738" s="39"/>
      <c r="H738" s="40"/>
    </row>
    <row r="739" s="2" customFormat="1" ht="16.8" customHeight="1">
      <c r="A739" s="39"/>
      <c r="B739" s="40"/>
      <c r="C739" s="232" t="s">
        <v>3</v>
      </c>
      <c r="D739" s="232" t="s">
        <v>663</v>
      </c>
      <c r="E739" s="20" t="s">
        <v>3</v>
      </c>
      <c r="F739" s="233">
        <v>1.7290000000000001</v>
      </c>
      <c r="G739" s="39"/>
      <c r="H739" s="40"/>
    </row>
    <row r="740" s="2" customFormat="1" ht="16.8" customHeight="1">
      <c r="A740" s="39"/>
      <c r="B740" s="40"/>
      <c r="C740" s="232" t="s">
        <v>3</v>
      </c>
      <c r="D740" s="232" t="s">
        <v>664</v>
      </c>
      <c r="E740" s="20" t="s">
        <v>3</v>
      </c>
      <c r="F740" s="233">
        <v>2.0249999999999999</v>
      </c>
      <c r="G740" s="39"/>
      <c r="H740" s="40"/>
    </row>
    <row r="741" s="2" customFormat="1" ht="16.8" customHeight="1">
      <c r="A741" s="39"/>
      <c r="B741" s="40"/>
      <c r="C741" s="234" t="s">
        <v>644</v>
      </c>
      <c r="D741" s="39"/>
      <c r="E741" s="39"/>
      <c r="F741" s="39"/>
      <c r="G741" s="39"/>
      <c r="H741" s="40"/>
    </row>
    <row r="742" s="2" customFormat="1" ht="16.8" customHeight="1">
      <c r="A742" s="39"/>
      <c r="B742" s="40"/>
      <c r="C742" s="232" t="s">
        <v>262</v>
      </c>
      <c r="D742" s="232" t="s">
        <v>665</v>
      </c>
      <c r="E742" s="20" t="s">
        <v>179</v>
      </c>
      <c r="F742" s="233">
        <v>3.754</v>
      </c>
      <c r="G742" s="39"/>
      <c r="H742" s="40"/>
    </row>
    <row r="743" s="8" customFormat="1" ht="16.8" customHeight="1">
      <c r="A743" s="119"/>
      <c r="B743" s="120"/>
      <c r="C743" s="229" t="s">
        <v>127</v>
      </c>
      <c r="D743" s="230" t="s">
        <v>128</v>
      </c>
      <c r="E743" s="230" t="s">
        <v>3</v>
      </c>
      <c r="F743" s="231">
        <v>15.477</v>
      </c>
      <c r="G743" s="119"/>
      <c r="H743" s="120"/>
    </row>
    <row r="744" s="2" customFormat="1" ht="16.8" customHeight="1">
      <c r="A744" s="39"/>
      <c r="B744" s="40"/>
      <c r="C744" s="232" t="s">
        <v>3</v>
      </c>
      <c r="D744" s="232" t="s">
        <v>666</v>
      </c>
      <c r="E744" s="20" t="s">
        <v>3</v>
      </c>
      <c r="F744" s="233">
        <v>0</v>
      </c>
      <c r="G744" s="39"/>
      <c r="H744" s="40"/>
    </row>
    <row r="745" s="2" customFormat="1" ht="16.8" customHeight="1">
      <c r="A745" s="39"/>
      <c r="B745" s="40"/>
      <c r="C745" s="232" t="s">
        <v>3</v>
      </c>
      <c r="D745" s="232" t="s">
        <v>667</v>
      </c>
      <c r="E745" s="20" t="s">
        <v>3</v>
      </c>
      <c r="F745" s="233">
        <v>7.3799999999999999</v>
      </c>
      <c r="G745" s="39"/>
      <c r="H745" s="40"/>
    </row>
    <row r="746" s="2" customFormat="1" ht="16.8" customHeight="1">
      <c r="A746" s="39"/>
      <c r="B746" s="40"/>
      <c r="C746" s="232" t="s">
        <v>3</v>
      </c>
      <c r="D746" s="232" t="s">
        <v>668</v>
      </c>
      <c r="E746" s="20" t="s">
        <v>3</v>
      </c>
      <c r="F746" s="233">
        <v>8.0969999999999995</v>
      </c>
      <c r="G746" s="39"/>
      <c r="H746" s="40"/>
    </row>
    <row r="747" s="2" customFormat="1" ht="16.8" customHeight="1">
      <c r="A747" s="39"/>
      <c r="B747" s="40"/>
      <c r="C747" s="234" t="s">
        <v>644</v>
      </c>
      <c r="D747" s="39"/>
      <c r="E747" s="39"/>
      <c r="F747" s="39"/>
      <c r="G747" s="39"/>
      <c r="H747" s="40"/>
    </row>
    <row r="748" s="2" customFormat="1" ht="16.8" customHeight="1">
      <c r="A748" s="39"/>
      <c r="B748" s="40"/>
      <c r="C748" s="232" t="s">
        <v>270</v>
      </c>
      <c r="D748" s="232" t="s">
        <v>669</v>
      </c>
      <c r="E748" s="20" t="s">
        <v>137</v>
      </c>
      <c r="F748" s="233">
        <v>15.477</v>
      </c>
      <c r="G748" s="39"/>
      <c r="H748" s="40"/>
    </row>
    <row r="749" s="2" customFormat="1" ht="16.8" customHeight="1">
      <c r="A749" s="39"/>
      <c r="B749" s="40"/>
      <c r="C749" s="232" t="s">
        <v>278</v>
      </c>
      <c r="D749" s="232" t="s">
        <v>670</v>
      </c>
      <c r="E749" s="20" t="s">
        <v>137</v>
      </c>
      <c r="F749" s="233">
        <v>15.477</v>
      </c>
      <c r="G749" s="39"/>
      <c r="H749" s="40"/>
    </row>
    <row r="750" s="8" customFormat="1" ht="16.8" customHeight="1">
      <c r="A750" s="119"/>
      <c r="B750" s="120"/>
      <c r="C750" s="229" t="s">
        <v>671</v>
      </c>
      <c r="D750" s="230" t="s">
        <v>672</v>
      </c>
      <c r="E750" s="230" t="s">
        <v>3</v>
      </c>
      <c r="F750" s="231">
        <v>3.194</v>
      </c>
      <c r="G750" s="119"/>
      <c r="H750" s="120"/>
    </row>
    <row r="751" s="2" customFormat="1" ht="16.8" customHeight="1">
      <c r="A751" s="39"/>
      <c r="B751" s="40"/>
      <c r="C751" s="232" t="s">
        <v>3</v>
      </c>
      <c r="D751" s="232" t="s">
        <v>673</v>
      </c>
      <c r="E751" s="20" t="s">
        <v>3</v>
      </c>
      <c r="F751" s="233">
        <v>0</v>
      </c>
      <c r="G751" s="39"/>
      <c r="H751" s="40"/>
    </row>
    <row r="752" s="2" customFormat="1" ht="16.8" customHeight="1">
      <c r="A752" s="39"/>
      <c r="B752" s="40"/>
      <c r="C752" s="232" t="s">
        <v>3</v>
      </c>
      <c r="D752" s="232" t="s">
        <v>674</v>
      </c>
      <c r="E752" s="20" t="s">
        <v>3</v>
      </c>
      <c r="F752" s="233">
        <v>3.194</v>
      </c>
      <c r="G752" s="39"/>
      <c r="H752" s="40"/>
    </row>
    <row r="753" s="8" customFormat="1" ht="16.8" customHeight="1">
      <c r="A753" s="119"/>
      <c r="B753" s="120"/>
      <c r="C753" s="229" t="s">
        <v>675</v>
      </c>
      <c r="D753" s="230" t="s">
        <v>676</v>
      </c>
      <c r="E753" s="230" t="s">
        <v>3</v>
      </c>
      <c r="F753" s="231">
        <v>30.277999999999999</v>
      </c>
      <c r="G753" s="119"/>
      <c r="H753" s="120"/>
    </row>
    <row r="754" s="2" customFormat="1" ht="16.8" customHeight="1">
      <c r="A754" s="39"/>
      <c r="B754" s="40"/>
      <c r="C754" s="232" t="s">
        <v>3</v>
      </c>
      <c r="D754" s="232" t="s">
        <v>673</v>
      </c>
      <c r="E754" s="20" t="s">
        <v>3</v>
      </c>
      <c r="F754" s="233">
        <v>0</v>
      </c>
      <c r="G754" s="39"/>
      <c r="H754" s="40"/>
    </row>
    <row r="755" s="2" customFormat="1" ht="16.8" customHeight="1">
      <c r="A755" s="39"/>
      <c r="B755" s="40"/>
      <c r="C755" s="232" t="s">
        <v>3</v>
      </c>
      <c r="D755" s="232" t="s">
        <v>677</v>
      </c>
      <c r="E755" s="20" t="s">
        <v>3</v>
      </c>
      <c r="F755" s="233">
        <v>21.289999999999999</v>
      </c>
      <c r="G755" s="39"/>
      <c r="H755" s="40"/>
    </row>
    <row r="756" s="2" customFormat="1" ht="16.8" customHeight="1">
      <c r="A756" s="39"/>
      <c r="B756" s="40"/>
      <c r="C756" s="232" t="s">
        <v>3</v>
      </c>
      <c r="D756" s="232" t="s">
        <v>678</v>
      </c>
      <c r="E756" s="20" t="s">
        <v>3</v>
      </c>
      <c r="F756" s="233">
        <v>8.9879999999999995</v>
      </c>
      <c r="G756" s="39"/>
      <c r="H756" s="40"/>
    </row>
    <row r="757" s="8" customFormat="1" ht="16.8" customHeight="1">
      <c r="A757" s="119"/>
      <c r="B757" s="120"/>
      <c r="C757" s="229" t="s">
        <v>679</v>
      </c>
      <c r="D757" s="230" t="s">
        <v>680</v>
      </c>
      <c r="E757" s="230" t="s">
        <v>3</v>
      </c>
      <c r="F757" s="231">
        <v>21.289999999999999</v>
      </c>
      <c r="G757" s="119"/>
      <c r="H757" s="120"/>
    </row>
    <row r="758" s="2" customFormat="1" ht="16.8" customHeight="1">
      <c r="A758" s="39"/>
      <c r="B758" s="40"/>
      <c r="C758" s="232" t="s">
        <v>3</v>
      </c>
      <c r="D758" s="232" t="s">
        <v>673</v>
      </c>
      <c r="E758" s="20" t="s">
        <v>3</v>
      </c>
      <c r="F758" s="233">
        <v>0</v>
      </c>
      <c r="G758" s="39"/>
      <c r="H758" s="40"/>
    </row>
    <row r="759" s="2" customFormat="1" ht="16.8" customHeight="1">
      <c r="A759" s="39"/>
      <c r="B759" s="40"/>
      <c r="C759" s="232" t="s">
        <v>3</v>
      </c>
      <c r="D759" s="232" t="s">
        <v>677</v>
      </c>
      <c r="E759" s="20" t="s">
        <v>3</v>
      </c>
      <c r="F759" s="233">
        <v>21.289999999999999</v>
      </c>
      <c r="G759" s="39"/>
      <c r="H759" s="40"/>
    </row>
    <row r="760" s="8" customFormat="1" ht="16.8" customHeight="1">
      <c r="A760" s="119"/>
      <c r="B760" s="120"/>
      <c r="C760" s="229" t="s">
        <v>131</v>
      </c>
      <c r="D760" s="230" t="s">
        <v>132</v>
      </c>
      <c r="E760" s="230" t="s">
        <v>3</v>
      </c>
      <c r="F760" s="231">
        <v>21.289999999999999</v>
      </c>
      <c r="G760" s="119"/>
      <c r="H760" s="120"/>
    </row>
    <row r="761" s="2" customFormat="1" ht="16.8" customHeight="1">
      <c r="A761" s="39"/>
      <c r="B761" s="40"/>
      <c r="C761" s="232" t="s">
        <v>3</v>
      </c>
      <c r="D761" s="232" t="s">
        <v>132</v>
      </c>
      <c r="E761" s="20" t="s">
        <v>3</v>
      </c>
      <c r="F761" s="233">
        <v>0</v>
      </c>
      <c r="G761" s="39"/>
      <c r="H761" s="40"/>
    </row>
    <row r="762" s="2" customFormat="1" ht="16.8" customHeight="1">
      <c r="A762" s="39"/>
      <c r="B762" s="40"/>
      <c r="C762" s="232" t="s">
        <v>3</v>
      </c>
      <c r="D762" s="232" t="s">
        <v>677</v>
      </c>
      <c r="E762" s="20" t="s">
        <v>3</v>
      </c>
      <c r="F762" s="233">
        <v>21.289999999999999</v>
      </c>
      <c r="G762" s="39"/>
      <c r="H762" s="40"/>
    </row>
    <row r="763" s="2" customFormat="1" ht="16.8" customHeight="1">
      <c r="A763" s="39"/>
      <c r="B763" s="40"/>
      <c r="C763" s="234" t="s">
        <v>644</v>
      </c>
      <c r="D763" s="39"/>
      <c r="E763" s="39"/>
      <c r="F763" s="39"/>
      <c r="G763" s="39"/>
      <c r="H763" s="40"/>
    </row>
    <row r="764" s="2" customFormat="1" ht="16.8" customHeight="1">
      <c r="A764" s="39"/>
      <c r="B764" s="40"/>
      <c r="C764" s="232" t="s">
        <v>306</v>
      </c>
      <c r="D764" s="232" t="s">
        <v>681</v>
      </c>
      <c r="E764" s="20" t="s">
        <v>137</v>
      </c>
      <c r="F764" s="233">
        <v>21.289999999999999</v>
      </c>
      <c r="G764" s="39"/>
      <c r="H764" s="40"/>
    </row>
    <row r="765" s="2" customFormat="1" ht="16.8" customHeight="1">
      <c r="A765" s="39"/>
      <c r="B765" s="40"/>
      <c r="C765" s="232" t="s">
        <v>325</v>
      </c>
      <c r="D765" s="232" t="s">
        <v>682</v>
      </c>
      <c r="E765" s="20" t="s">
        <v>137</v>
      </c>
      <c r="F765" s="233">
        <v>21.289999999999999</v>
      </c>
      <c r="G765" s="39"/>
      <c r="H765" s="40"/>
    </row>
    <row r="766" s="2" customFormat="1">
      <c r="A766" s="39"/>
      <c r="B766" s="40"/>
      <c r="C766" s="232" t="s">
        <v>345</v>
      </c>
      <c r="D766" s="232" t="s">
        <v>683</v>
      </c>
      <c r="E766" s="20" t="s">
        <v>137</v>
      </c>
      <c r="F766" s="233">
        <v>21.289999999999999</v>
      </c>
      <c r="G766" s="39"/>
      <c r="H766" s="40"/>
    </row>
    <row r="767" s="2" customFormat="1" ht="16.8" customHeight="1">
      <c r="A767" s="39"/>
      <c r="B767" s="40"/>
      <c r="C767" s="232" t="s">
        <v>351</v>
      </c>
      <c r="D767" s="232" t="s">
        <v>684</v>
      </c>
      <c r="E767" s="20" t="s">
        <v>137</v>
      </c>
      <c r="F767" s="233">
        <v>21.289999999999999</v>
      </c>
      <c r="G767" s="39"/>
      <c r="H767" s="40"/>
    </row>
    <row r="768" s="2" customFormat="1" ht="16.8" customHeight="1">
      <c r="A768" s="39"/>
      <c r="B768" s="40"/>
      <c r="C768" s="235" t="s">
        <v>135</v>
      </c>
      <c r="D768" s="230" t="s">
        <v>136</v>
      </c>
      <c r="E768" s="236" t="s">
        <v>137</v>
      </c>
      <c r="F768" s="237">
        <v>93.311999999999998</v>
      </c>
      <c r="G768" s="39"/>
      <c r="H768" s="40"/>
    </row>
    <row r="769" s="2" customFormat="1" ht="16.8" customHeight="1">
      <c r="A769" s="39"/>
      <c r="B769" s="40"/>
      <c r="C769" s="232" t="s">
        <v>3</v>
      </c>
      <c r="D769" s="232" t="s">
        <v>136</v>
      </c>
      <c r="E769" s="20" t="s">
        <v>3</v>
      </c>
      <c r="F769" s="233">
        <v>0</v>
      </c>
      <c r="G769" s="39"/>
      <c r="H769" s="40"/>
    </row>
    <row r="770" s="2" customFormat="1" ht="16.8" customHeight="1">
      <c r="A770" s="39"/>
      <c r="B770" s="40"/>
      <c r="C770" s="232" t="s">
        <v>3</v>
      </c>
      <c r="D770" s="232" t="s">
        <v>685</v>
      </c>
      <c r="E770" s="20" t="s">
        <v>3</v>
      </c>
      <c r="F770" s="233">
        <v>0</v>
      </c>
      <c r="G770" s="39"/>
      <c r="H770" s="40"/>
    </row>
    <row r="771" s="2" customFormat="1" ht="16.8" customHeight="1">
      <c r="A771" s="39"/>
      <c r="B771" s="40"/>
      <c r="C771" s="232" t="s">
        <v>3</v>
      </c>
      <c r="D771" s="232" t="s">
        <v>686</v>
      </c>
      <c r="E771" s="20" t="s">
        <v>3</v>
      </c>
      <c r="F771" s="233">
        <v>63.503999999999998</v>
      </c>
      <c r="G771" s="39"/>
      <c r="H771" s="40"/>
    </row>
    <row r="772" s="2" customFormat="1" ht="16.8" customHeight="1">
      <c r="A772" s="39"/>
      <c r="B772" s="40"/>
      <c r="C772" s="232" t="s">
        <v>3</v>
      </c>
      <c r="D772" s="232" t="s">
        <v>687</v>
      </c>
      <c r="E772" s="20" t="s">
        <v>3</v>
      </c>
      <c r="F772" s="233">
        <v>0</v>
      </c>
      <c r="G772" s="39"/>
      <c r="H772" s="40"/>
    </row>
    <row r="773" s="2" customFormat="1" ht="16.8" customHeight="1">
      <c r="A773" s="39"/>
      <c r="B773" s="40"/>
      <c r="C773" s="232" t="s">
        <v>3</v>
      </c>
      <c r="D773" s="232" t="s">
        <v>688</v>
      </c>
      <c r="E773" s="20" t="s">
        <v>3</v>
      </c>
      <c r="F773" s="233">
        <v>29.808</v>
      </c>
      <c r="G773" s="39"/>
      <c r="H773" s="40"/>
    </row>
    <row r="774" s="2" customFormat="1" ht="16.8" customHeight="1">
      <c r="A774" s="39"/>
      <c r="B774" s="40"/>
      <c r="C774" s="232" t="s">
        <v>3</v>
      </c>
      <c r="D774" s="232" t="s">
        <v>197</v>
      </c>
      <c r="E774" s="20" t="s">
        <v>3</v>
      </c>
      <c r="F774" s="233">
        <v>93.311999999999998</v>
      </c>
      <c r="G774" s="39"/>
      <c r="H774" s="40"/>
    </row>
    <row r="775" s="2" customFormat="1" ht="16.8" customHeight="1">
      <c r="A775" s="39"/>
      <c r="B775" s="40"/>
      <c r="C775" s="234" t="s">
        <v>644</v>
      </c>
      <c r="D775" s="39"/>
      <c r="E775" s="39"/>
      <c r="F775" s="39"/>
      <c r="G775" s="39"/>
      <c r="H775" s="40"/>
    </row>
    <row r="776" s="2" customFormat="1" ht="16.8" customHeight="1">
      <c r="A776" s="39"/>
      <c r="B776" s="40"/>
      <c r="C776" s="232" t="s">
        <v>449</v>
      </c>
      <c r="D776" s="232" t="s">
        <v>689</v>
      </c>
      <c r="E776" s="20" t="s">
        <v>137</v>
      </c>
      <c r="F776" s="233">
        <v>93.311999999999998</v>
      </c>
      <c r="G776" s="39"/>
      <c r="H776" s="40"/>
    </row>
    <row r="777" s="2" customFormat="1" ht="16.8" customHeight="1">
      <c r="A777" s="39"/>
      <c r="B777" s="40"/>
      <c r="C777" s="232" t="s">
        <v>454</v>
      </c>
      <c r="D777" s="232" t="s">
        <v>690</v>
      </c>
      <c r="E777" s="20" t="s">
        <v>137</v>
      </c>
      <c r="F777" s="233">
        <v>93.311999999999998</v>
      </c>
      <c r="G777" s="39"/>
      <c r="H777" s="40"/>
    </row>
    <row r="778" s="8" customFormat="1" ht="16.8" customHeight="1">
      <c r="A778" s="119"/>
      <c r="B778" s="120"/>
      <c r="C778" s="229" t="s">
        <v>139</v>
      </c>
      <c r="D778" s="230" t="s">
        <v>140</v>
      </c>
      <c r="E778" s="230" t="s">
        <v>3</v>
      </c>
      <c r="F778" s="231">
        <v>57.415999999999997</v>
      </c>
      <c r="G778" s="119"/>
      <c r="H778" s="120"/>
    </row>
    <row r="779" s="2" customFormat="1" ht="16.8" customHeight="1">
      <c r="A779" s="39"/>
      <c r="B779" s="40"/>
      <c r="C779" s="232" t="s">
        <v>3</v>
      </c>
      <c r="D779" s="232" t="s">
        <v>140</v>
      </c>
      <c r="E779" s="20" t="s">
        <v>3</v>
      </c>
      <c r="F779" s="233">
        <v>0</v>
      </c>
      <c r="G779" s="39"/>
      <c r="H779" s="40"/>
    </row>
    <row r="780" s="2" customFormat="1" ht="16.8" customHeight="1">
      <c r="A780" s="39"/>
      <c r="B780" s="40"/>
      <c r="C780" s="232" t="s">
        <v>3</v>
      </c>
      <c r="D780" s="232" t="s">
        <v>691</v>
      </c>
      <c r="E780" s="20" t="s">
        <v>3</v>
      </c>
      <c r="F780" s="233">
        <v>0</v>
      </c>
      <c r="G780" s="39"/>
      <c r="H780" s="40"/>
    </row>
    <row r="781" s="2" customFormat="1" ht="16.8" customHeight="1">
      <c r="A781" s="39"/>
      <c r="B781" s="40"/>
      <c r="C781" s="232" t="s">
        <v>3</v>
      </c>
      <c r="D781" s="232" t="s">
        <v>692</v>
      </c>
      <c r="E781" s="20" t="s">
        <v>3</v>
      </c>
      <c r="F781" s="233">
        <v>5.992</v>
      </c>
      <c r="G781" s="39"/>
      <c r="H781" s="40"/>
    </row>
    <row r="782" s="2" customFormat="1" ht="16.8" customHeight="1">
      <c r="A782" s="39"/>
      <c r="B782" s="40"/>
      <c r="C782" s="232" t="s">
        <v>3</v>
      </c>
      <c r="D782" s="232" t="s">
        <v>693</v>
      </c>
      <c r="E782" s="20" t="s">
        <v>3</v>
      </c>
      <c r="F782" s="233">
        <v>0</v>
      </c>
      <c r="G782" s="39"/>
      <c r="H782" s="40"/>
    </row>
    <row r="783" s="2" customFormat="1" ht="16.8" customHeight="1">
      <c r="A783" s="39"/>
      <c r="B783" s="40"/>
      <c r="C783" s="232" t="s">
        <v>3</v>
      </c>
      <c r="D783" s="232" t="s">
        <v>694</v>
      </c>
      <c r="E783" s="20" t="s">
        <v>3</v>
      </c>
      <c r="F783" s="233">
        <v>15.013</v>
      </c>
      <c r="G783" s="39"/>
      <c r="H783" s="40"/>
    </row>
    <row r="784" s="2" customFormat="1" ht="16.8" customHeight="1">
      <c r="A784" s="39"/>
      <c r="B784" s="40"/>
      <c r="C784" s="232" t="s">
        <v>3</v>
      </c>
      <c r="D784" s="232" t="s">
        <v>695</v>
      </c>
      <c r="E784" s="20" t="s">
        <v>3</v>
      </c>
      <c r="F784" s="233">
        <v>0</v>
      </c>
      <c r="G784" s="39"/>
      <c r="H784" s="40"/>
    </row>
    <row r="785" s="2" customFormat="1" ht="16.8" customHeight="1">
      <c r="A785" s="39"/>
      <c r="B785" s="40"/>
      <c r="C785" s="232" t="s">
        <v>3</v>
      </c>
      <c r="D785" s="232" t="s">
        <v>696</v>
      </c>
      <c r="E785" s="20" t="s">
        <v>3</v>
      </c>
      <c r="F785" s="233">
        <v>9.4290000000000003</v>
      </c>
      <c r="G785" s="39"/>
      <c r="H785" s="40"/>
    </row>
    <row r="786" s="2" customFormat="1" ht="16.8" customHeight="1">
      <c r="A786" s="39"/>
      <c r="B786" s="40"/>
      <c r="C786" s="232" t="s">
        <v>3</v>
      </c>
      <c r="D786" s="232" t="s">
        <v>697</v>
      </c>
      <c r="E786" s="20" t="s">
        <v>3</v>
      </c>
      <c r="F786" s="233">
        <v>4.9370000000000003</v>
      </c>
      <c r="G786" s="39"/>
      <c r="H786" s="40"/>
    </row>
    <row r="787" s="2" customFormat="1" ht="16.8" customHeight="1">
      <c r="A787" s="39"/>
      <c r="B787" s="40"/>
      <c r="C787" s="232" t="s">
        <v>3</v>
      </c>
      <c r="D787" s="232" t="s">
        <v>698</v>
      </c>
      <c r="E787" s="20" t="s">
        <v>3</v>
      </c>
      <c r="F787" s="233">
        <v>0</v>
      </c>
      <c r="G787" s="39"/>
      <c r="H787" s="40"/>
    </row>
    <row r="788" s="2" customFormat="1" ht="16.8" customHeight="1">
      <c r="A788" s="39"/>
      <c r="B788" s="40"/>
      <c r="C788" s="232" t="s">
        <v>3</v>
      </c>
      <c r="D788" s="232" t="s">
        <v>699</v>
      </c>
      <c r="E788" s="20" t="s">
        <v>3</v>
      </c>
      <c r="F788" s="233">
        <v>2.8170000000000002</v>
      </c>
      <c r="G788" s="39"/>
      <c r="H788" s="40"/>
    </row>
    <row r="789" s="2" customFormat="1" ht="16.8" customHeight="1">
      <c r="A789" s="39"/>
      <c r="B789" s="40"/>
      <c r="C789" s="232" t="s">
        <v>3</v>
      </c>
      <c r="D789" s="232" t="s">
        <v>700</v>
      </c>
      <c r="E789" s="20" t="s">
        <v>3</v>
      </c>
      <c r="F789" s="233">
        <v>3.0529999999999999</v>
      </c>
      <c r="G789" s="39"/>
      <c r="H789" s="40"/>
    </row>
    <row r="790" s="2" customFormat="1" ht="16.8" customHeight="1">
      <c r="A790" s="39"/>
      <c r="B790" s="40"/>
      <c r="C790" s="232" t="s">
        <v>3</v>
      </c>
      <c r="D790" s="232" t="s">
        <v>701</v>
      </c>
      <c r="E790" s="20" t="s">
        <v>3</v>
      </c>
      <c r="F790" s="233">
        <v>0</v>
      </c>
      <c r="G790" s="39"/>
      <c r="H790" s="40"/>
    </row>
    <row r="791" s="2" customFormat="1" ht="16.8" customHeight="1">
      <c r="A791" s="39"/>
      <c r="B791" s="40"/>
      <c r="C791" s="232" t="s">
        <v>3</v>
      </c>
      <c r="D791" s="232" t="s">
        <v>702</v>
      </c>
      <c r="E791" s="20" t="s">
        <v>3</v>
      </c>
      <c r="F791" s="233">
        <v>3.4430000000000001</v>
      </c>
      <c r="G791" s="39"/>
      <c r="H791" s="40"/>
    </row>
    <row r="792" s="2" customFormat="1" ht="16.8" customHeight="1">
      <c r="A792" s="39"/>
      <c r="B792" s="40"/>
      <c r="C792" s="232" t="s">
        <v>3</v>
      </c>
      <c r="D792" s="232" t="s">
        <v>703</v>
      </c>
      <c r="E792" s="20" t="s">
        <v>3</v>
      </c>
      <c r="F792" s="233">
        <v>3.7309999999999999</v>
      </c>
      <c r="G792" s="39"/>
      <c r="H792" s="40"/>
    </row>
    <row r="793" s="2" customFormat="1" ht="16.8" customHeight="1">
      <c r="A793" s="39"/>
      <c r="B793" s="40"/>
      <c r="C793" s="232" t="s">
        <v>3</v>
      </c>
      <c r="D793" s="232" t="s">
        <v>704</v>
      </c>
      <c r="E793" s="20" t="s">
        <v>3</v>
      </c>
      <c r="F793" s="233">
        <v>0</v>
      </c>
      <c r="G793" s="39"/>
      <c r="H793" s="40"/>
    </row>
    <row r="794" s="2" customFormat="1" ht="16.8" customHeight="1">
      <c r="A794" s="39"/>
      <c r="B794" s="40"/>
      <c r="C794" s="232" t="s">
        <v>3</v>
      </c>
      <c r="D794" s="232" t="s">
        <v>705</v>
      </c>
      <c r="E794" s="20" t="s">
        <v>3</v>
      </c>
      <c r="F794" s="233">
        <v>9.0009999999999994</v>
      </c>
      <c r="G794" s="39"/>
      <c r="H794" s="40"/>
    </row>
    <row r="795" s="2" customFormat="1" ht="16.8" customHeight="1">
      <c r="A795" s="39"/>
      <c r="B795" s="40"/>
      <c r="C795" s="234" t="s">
        <v>644</v>
      </c>
      <c r="D795" s="39"/>
      <c r="E795" s="39"/>
      <c r="F795" s="39"/>
      <c r="G795" s="39"/>
      <c r="H795" s="40"/>
    </row>
    <row r="796" s="2" customFormat="1" ht="16.8" customHeight="1">
      <c r="A796" s="39"/>
      <c r="B796" s="40"/>
      <c r="C796" s="232" t="s">
        <v>401</v>
      </c>
      <c r="D796" s="232" t="s">
        <v>402</v>
      </c>
      <c r="E796" s="20" t="s">
        <v>137</v>
      </c>
      <c r="F796" s="233">
        <v>57.415999999999997</v>
      </c>
      <c r="G796" s="39"/>
      <c r="H796" s="40"/>
    </row>
    <row r="797" s="2" customFormat="1" ht="16.8" customHeight="1">
      <c r="A797" s="39"/>
      <c r="B797" s="40"/>
      <c r="C797" s="232" t="s">
        <v>421</v>
      </c>
      <c r="D797" s="232" t="s">
        <v>706</v>
      </c>
      <c r="E797" s="20" t="s">
        <v>137</v>
      </c>
      <c r="F797" s="233">
        <v>57.415999999999997</v>
      </c>
      <c r="G797" s="39"/>
      <c r="H797" s="40"/>
    </row>
    <row r="798" s="2" customFormat="1" ht="16.8" customHeight="1">
      <c r="A798" s="39"/>
      <c r="B798" s="40"/>
      <c r="C798" s="232" t="s">
        <v>425</v>
      </c>
      <c r="D798" s="232" t="s">
        <v>707</v>
      </c>
      <c r="E798" s="20" t="s">
        <v>137</v>
      </c>
      <c r="F798" s="233">
        <v>57.415999999999997</v>
      </c>
      <c r="G798" s="39"/>
      <c r="H798" s="40"/>
    </row>
    <row r="799" s="2" customFormat="1" ht="16.8" customHeight="1">
      <c r="A799" s="39"/>
      <c r="B799" s="40"/>
      <c r="C799" s="232" t="s">
        <v>429</v>
      </c>
      <c r="D799" s="232" t="s">
        <v>708</v>
      </c>
      <c r="E799" s="20" t="s">
        <v>137</v>
      </c>
      <c r="F799" s="233">
        <v>57.415999999999997</v>
      </c>
      <c r="G799" s="39"/>
      <c r="H799" s="40"/>
    </row>
    <row r="800" s="2" customFormat="1" ht="16.8" customHeight="1">
      <c r="A800" s="39"/>
      <c r="B800" s="40"/>
      <c r="C800" s="232" t="s">
        <v>433</v>
      </c>
      <c r="D800" s="232" t="s">
        <v>709</v>
      </c>
      <c r="E800" s="20" t="s">
        <v>137</v>
      </c>
      <c r="F800" s="233">
        <v>57.415999999999997</v>
      </c>
      <c r="G800" s="39"/>
      <c r="H800" s="40"/>
    </row>
    <row r="801" s="2" customFormat="1" ht="16.8" customHeight="1">
      <c r="A801" s="39"/>
      <c r="B801" s="40"/>
      <c r="C801" s="232" t="s">
        <v>437</v>
      </c>
      <c r="D801" s="232" t="s">
        <v>710</v>
      </c>
      <c r="E801" s="20" t="s">
        <v>137</v>
      </c>
      <c r="F801" s="233">
        <v>57.415999999999997</v>
      </c>
      <c r="G801" s="39"/>
      <c r="H801" s="40"/>
    </row>
    <row r="802" s="2" customFormat="1" ht="26.4" customHeight="1">
      <c r="A802" s="39"/>
      <c r="B802" s="40"/>
      <c r="C802" s="228" t="s">
        <v>104</v>
      </c>
      <c r="D802" s="228" t="s">
        <v>105</v>
      </c>
      <c r="E802" s="39"/>
      <c r="F802" s="39"/>
      <c r="G802" s="39"/>
      <c r="H802" s="40"/>
    </row>
    <row r="803" s="8" customFormat="1" ht="16.8" customHeight="1">
      <c r="A803" s="119"/>
      <c r="B803" s="120"/>
      <c r="C803" s="229" t="s">
        <v>110</v>
      </c>
      <c r="D803" s="230" t="s">
        <v>475</v>
      </c>
      <c r="E803" s="230" t="s">
        <v>3</v>
      </c>
      <c r="F803" s="231">
        <v>122.72</v>
      </c>
      <c r="G803" s="119"/>
      <c r="H803" s="120"/>
    </row>
    <row r="804" s="2" customFormat="1" ht="16.8" customHeight="1">
      <c r="A804" s="39"/>
      <c r="B804" s="40"/>
      <c r="C804" s="232" t="s">
        <v>3</v>
      </c>
      <c r="D804" s="232" t="s">
        <v>475</v>
      </c>
      <c r="E804" s="20" t="s">
        <v>3</v>
      </c>
      <c r="F804" s="233">
        <v>0</v>
      </c>
      <c r="G804" s="39"/>
      <c r="H804" s="40"/>
    </row>
    <row r="805" s="2" customFormat="1" ht="16.8" customHeight="1">
      <c r="A805" s="39"/>
      <c r="B805" s="40"/>
      <c r="C805" s="232" t="s">
        <v>3</v>
      </c>
      <c r="D805" s="232" t="s">
        <v>711</v>
      </c>
      <c r="E805" s="20" t="s">
        <v>3</v>
      </c>
      <c r="F805" s="233">
        <v>122.72</v>
      </c>
      <c r="G805" s="39"/>
      <c r="H805" s="40"/>
    </row>
    <row r="806" s="2" customFormat="1" ht="16.8" customHeight="1">
      <c r="A806" s="39"/>
      <c r="B806" s="40"/>
      <c r="C806" s="234" t="s">
        <v>644</v>
      </c>
      <c r="D806" s="39"/>
      <c r="E806" s="39"/>
      <c r="F806" s="39"/>
      <c r="G806" s="39"/>
      <c r="H806" s="40"/>
    </row>
    <row r="807" s="2" customFormat="1" ht="16.8" customHeight="1">
      <c r="A807" s="39"/>
      <c r="B807" s="40"/>
      <c r="C807" s="232" t="s">
        <v>489</v>
      </c>
      <c r="D807" s="232" t="s">
        <v>712</v>
      </c>
      <c r="E807" s="20" t="s">
        <v>137</v>
      </c>
      <c r="F807" s="233">
        <v>122.72</v>
      </c>
      <c r="G807" s="39"/>
      <c r="H807" s="40"/>
    </row>
    <row r="808" s="8" customFormat="1" ht="16.8" customHeight="1">
      <c r="A808" s="119"/>
      <c r="B808" s="120"/>
      <c r="C808" s="229" t="s">
        <v>114</v>
      </c>
      <c r="D808" s="230" t="s">
        <v>477</v>
      </c>
      <c r="E808" s="230" t="s">
        <v>3</v>
      </c>
      <c r="F808" s="231">
        <v>109.636</v>
      </c>
      <c r="G808" s="119"/>
      <c r="H808" s="120"/>
    </row>
    <row r="809" s="2" customFormat="1" ht="16.8" customHeight="1">
      <c r="A809" s="39"/>
      <c r="B809" s="40"/>
      <c r="C809" s="232" t="s">
        <v>3</v>
      </c>
      <c r="D809" s="232" t="s">
        <v>713</v>
      </c>
      <c r="E809" s="20" t="s">
        <v>3</v>
      </c>
      <c r="F809" s="233">
        <v>0</v>
      </c>
      <c r="G809" s="39"/>
      <c r="H809" s="40"/>
    </row>
    <row r="810" s="2" customFormat="1" ht="16.8" customHeight="1">
      <c r="A810" s="39"/>
      <c r="B810" s="40"/>
      <c r="C810" s="232" t="s">
        <v>3</v>
      </c>
      <c r="D810" s="232" t="s">
        <v>714</v>
      </c>
      <c r="E810" s="20" t="s">
        <v>3</v>
      </c>
      <c r="F810" s="233">
        <v>97.984999999999999</v>
      </c>
      <c r="G810" s="39"/>
      <c r="H810" s="40"/>
    </row>
    <row r="811" s="2" customFormat="1">
      <c r="A811" s="39"/>
      <c r="B811" s="40"/>
      <c r="C811" s="232" t="s">
        <v>3</v>
      </c>
      <c r="D811" s="232" t="s">
        <v>715</v>
      </c>
      <c r="E811" s="20" t="s">
        <v>3</v>
      </c>
      <c r="F811" s="233">
        <v>0</v>
      </c>
      <c r="G811" s="39"/>
      <c r="H811" s="40"/>
    </row>
    <row r="812" s="2" customFormat="1" ht="16.8" customHeight="1">
      <c r="A812" s="39"/>
      <c r="B812" s="40"/>
      <c r="C812" s="232" t="s">
        <v>3</v>
      </c>
      <c r="D812" s="232" t="s">
        <v>716</v>
      </c>
      <c r="E812" s="20" t="s">
        <v>3</v>
      </c>
      <c r="F812" s="233">
        <v>20.861999999999998</v>
      </c>
      <c r="G812" s="39"/>
      <c r="H812" s="40"/>
    </row>
    <row r="813" s="2" customFormat="1" ht="16.8" customHeight="1">
      <c r="A813" s="39"/>
      <c r="B813" s="40"/>
      <c r="C813" s="232" t="s">
        <v>3</v>
      </c>
      <c r="D813" s="232" t="s">
        <v>717</v>
      </c>
      <c r="E813" s="20" t="s">
        <v>3</v>
      </c>
      <c r="F813" s="233">
        <v>0</v>
      </c>
      <c r="G813" s="39"/>
      <c r="H813" s="40"/>
    </row>
    <row r="814" s="2" customFormat="1" ht="16.8" customHeight="1">
      <c r="A814" s="39"/>
      <c r="B814" s="40"/>
      <c r="C814" s="232" t="s">
        <v>3</v>
      </c>
      <c r="D814" s="232" t="s">
        <v>718</v>
      </c>
      <c r="E814" s="20" t="s">
        <v>3</v>
      </c>
      <c r="F814" s="233">
        <v>-9.2110000000000003</v>
      </c>
      <c r="G814" s="39"/>
      <c r="H814" s="40"/>
    </row>
    <row r="815" s="2" customFormat="1" ht="16.8" customHeight="1">
      <c r="A815" s="39"/>
      <c r="B815" s="40"/>
      <c r="C815" s="234" t="s">
        <v>644</v>
      </c>
      <c r="D815" s="39"/>
      <c r="E815" s="39"/>
      <c r="F815" s="39"/>
      <c r="G815" s="39"/>
      <c r="H815" s="40"/>
    </row>
    <row r="816" s="2" customFormat="1">
      <c r="A816" s="39"/>
      <c r="B816" s="40"/>
      <c r="C816" s="232" t="s">
        <v>496</v>
      </c>
      <c r="D816" s="232" t="s">
        <v>719</v>
      </c>
      <c r="E816" s="20" t="s">
        <v>179</v>
      </c>
      <c r="F816" s="233">
        <v>109.636</v>
      </c>
      <c r="G816" s="39"/>
      <c r="H816" s="40"/>
    </row>
    <row r="817" s="2" customFormat="1">
      <c r="A817" s="39"/>
      <c r="B817" s="40"/>
      <c r="C817" s="232" t="s">
        <v>198</v>
      </c>
      <c r="D817" s="232" t="s">
        <v>646</v>
      </c>
      <c r="E817" s="20" t="s">
        <v>179</v>
      </c>
      <c r="F817" s="233">
        <v>109.636</v>
      </c>
      <c r="G817" s="39"/>
      <c r="H817" s="40"/>
    </row>
    <row r="818" s="2" customFormat="1">
      <c r="A818" s="39"/>
      <c r="B818" s="40"/>
      <c r="C818" s="232" t="s">
        <v>205</v>
      </c>
      <c r="D818" s="232" t="s">
        <v>647</v>
      </c>
      <c r="E818" s="20" t="s">
        <v>179</v>
      </c>
      <c r="F818" s="233">
        <v>1644.54</v>
      </c>
      <c r="G818" s="39"/>
      <c r="H818" s="40"/>
    </row>
    <row r="819" s="2" customFormat="1" ht="16.8" customHeight="1">
      <c r="A819" s="39"/>
      <c r="B819" s="40"/>
      <c r="C819" s="232" t="s">
        <v>220</v>
      </c>
      <c r="D819" s="232" t="s">
        <v>648</v>
      </c>
      <c r="E819" s="20" t="s">
        <v>222</v>
      </c>
      <c r="F819" s="233">
        <v>197.345</v>
      </c>
      <c r="G819" s="39"/>
      <c r="H819" s="40"/>
    </row>
    <row r="820" s="2" customFormat="1" ht="16.8" customHeight="1">
      <c r="A820" s="39"/>
      <c r="B820" s="40"/>
      <c r="C820" s="232" t="s">
        <v>228</v>
      </c>
      <c r="D820" s="232" t="s">
        <v>649</v>
      </c>
      <c r="E820" s="20" t="s">
        <v>179</v>
      </c>
      <c r="F820" s="233">
        <v>109.636</v>
      </c>
      <c r="G820" s="39"/>
      <c r="H820" s="40"/>
    </row>
    <row r="821" s="8" customFormat="1" ht="16.8" customHeight="1">
      <c r="A821" s="119"/>
      <c r="B821" s="120"/>
      <c r="C821" s="229" t="s">
        <v>118</v>
      </c>
      <c r="D821" s="230" t="s">
        <v>479</v>
      </c>
      <c r="E821" s="230" t="s">
        <v>3</v>
      </c>
      <c r="F821" s="231">
        <v>130.11000000000001</v>
      </c>
      <c r="G821" s="119"/>
      <c r="H821" s="120"/>
    </row>
    <row r="822" s="2" customFormat="1" ht="16.8" customHeight="1">
      <c r="A822" s="39"/>
      <c r="B822" s="40"/>
      <c r="C822" s="232" t="s">
        <v>3</v>
      </c>
      <c r="D822" s="232" t="s">
        <v>479</v>
      </c>
      <c r="E822" s="20" t="s">
        <v>3</v>
      </c>
      <c r="F822" s="233">
        <v>0</v>
      </c>
      <c r="G822" s="39"/>
      <c r="H822" s="40"/>
    </row>
    <row r="823" s="2" customFormat="1" ht="16.8" customHeight="1">
      <c r="A823" s="39"/>
      <c r="B823" s="40"/>
      <c r="C823" s="232" t="s">
        <v>3</v>
      </c>
      <c r="D823" s="232" t="s">
        <v>720</v>
      </c>
      <c r="E823" s="20" t="s">
        <v>3</v>
      </c>
      <c r="F823" s="233">
        <v>130.11000000000001</v>
      </c>
      <c r="G823" s="39"/>
      <c r="H823" s="40"/>
    </row>
    <row r="824" s="2" customFormat="1" ht="16.8" customHeight="1">
      <c r="A824" s="39"/>
      <c r="B824" s="40"/>
      <c r="C824" s="234" t="s">
        <v>644</v>
      </c>
      <c r="D824" s="39"/>
      <c r="E824" s="39"/>
      <c r="F824" s="39"/>
      <c r="G824" s="39"/>
      <c r="H824" s="40"/>
    </row>
    <row r="825" s="2" customFormat="1" ht="16.8" customHeight="1">
      <c r="A825" s="39"/>
      <c r="B825" s="40"/>
      <c r="C825" s="232" t="s">
        <v>512</v>
      </c>
      <c r="D825" s="232" t="s">
        <v>721</v>
      </c>
      <c r="E825" s="20" t="s">
        <v>137</v>
      </c>
      <c r="F825" s="233">
        <v>584.20100000000002</v>
      </c>
      <c r="G825" s="39"/>
      <c r="H825" s="40"/>
    </row>
    <row r="826" s="2" customFormat="1" ht="16.8" customHeight="1">
      <c r="A826" s="39"/>
      <c r="B826" s="40"/>
      <c r="C826" s="232" t="s">
        <v>524</v>
      </c>
      <c r="D826" s="232" t="s">
        <v>722</v>
      </c>
      <c r="E826" s="20" t="s">
        <v>137</v>
      </c>
      <c r="F826" s="233">
        <v>486.834</v>
      </c>
      <c r="G826" s="39"/>
      <c r="H826" s="40"/>
    </row>
    <row r="827" s="2" customFormat="1">
      <c r="A827" s="39"/>
      <c r="B827" s="40"/>
      <c r="C827" s="232" t="s">
        <v>528</v>
      </c>
      <c r="D827" s="232" t="s">
        <v>723</v>
      </c>
      <c r="E827" s="20" t="s">
        <v>137</v>
      </c>
      <c r="F827" s="233">
        <v>130.11000000000001</v>
      </c>
      <c r="G827" s="39"/>
      <c r="H827" s="40"/>
    </row>
    <row r="828" s="8" customFormat="1" ht="16.8" customHeight="1">
      <c r="A828" s="119"/>
      <c r="B828" s="120"/>
      <c r="C828" s="229" t="s">
        <v>121</v>
      </c>
      <c r="D828" s="230" t="s">
        <v>481</v>
      </c>
      <c r="E828" s="230" t="s">
        <v>3</v>
      </c>
      <c r="F828" s="231">
        <v>356.72399999999999</v>
      </c>
      <c r="G828" s="119"/>
      <c r="H828" s="120"/>
    </row>
    <row r="829" s="2" customFormat="1" ht="16.8" customHeight="1">
      <c r="A829" s="39"/>
      <c r="B829" s="40"/>
      <c r="C829" s="232" t="s">
        <v>3</v>
      </c>
      <c r="D829" s="232" t="s">
        <v>481</v>
      </c>
      <c r="E829" s="20" t="s">
        <v>3</v>
      </c>
      <c r="F829" s="233">
        <v>0</v>
      </c>
      <c r="G829" s="39"/>
      <c r="H829" s="40"/>
    </row>
    <row r="830" s="2" customFormat="1" ht="16.8" customHeight="1">
      <c r="A830" s="39"/>
      <c r="B830" s="40"/>
      <c r="C830" s="232" t="s">
        <v>3</v>
      </c>
      <c r="D830" s="232" t="s">
        <v>724</v>
      </c>
      <c r="E830" s="20" t="s">
        <v>3</v>
      </c>
      <c r="F830" s="233">
        <v>396.76999999999998</v>
      </c>
      <c r="G830" s="39"/>
      <c r="H830" s="40"/>
    </row>
    <row r="831" s="2" customFormat="1" ht="16.8" customHeight="1">
      <c r="A831" s="39"/>
      <c r="B831" s="40"/>
      <c r="C831" s="232" t="s">
        <v>3</v>
      </c>
      <c r="D831" s="232" t="s">
        <v>717</v>
      </c>
      <c r="E831" s="20" t="s">
        <v>3</v>
      </c>
      <c r="F831" s="233">
        <v>0</v>
      </c>
      <c r="G831" s="39"/>
      <c r="H831" s="40"/>
    </row>
    <row r="832" s="2" customFormat="1" ht="16.8" customHeight="1">
      <c r="A832" s="39"/>
      <c r="B832" s="40"/>
      <c r="C832" s="232" t="s">
        <v>3</v>
      </c>
      <c r="D832" s="232" t="s">
        <v>725</v>
      </c>
      <c r="E832" s="20" t="s">
        <v>3</v>
      </c>
      <c r="F832" s="233">
        <v>-40.045999999999999</v>
      </c>
      <c r="G832" s="39"/>
      <c r="H832" s="40"/>
    </row>
    <row r="833" s="2" customFormat="1" ht="16.8" customHeight="1">
      <c r="A833" s="39"/>
      <c r="B833" s="40"/>
      <c r="C833" s="234" t="s">
        <v>644</v>
      </c>
      <c r="D833" s="39"/>
      <c r="E833" s="39"/>
      <c r="F833" s="39"/>
      <c r="G833" s="39"/>
      <c r="H833" s="40"/>
    </row>
    <row r="834" s="2" customFormat="1" ht="16.8" customHeight="1">
      <c r="A834" s="39"/>
      <c r="B834" s="40"/>
      <c r="C834" s="232" t="s">
        <v>512</v>
      </c>
      <c r="D834" s="232" t="s">
        <v>721</v>
      </c>
      <c r="E834" s="20" t="s">
        <v>137</v>
      </c>
      <c r="F834" s="233">
        <v>584.20100000000002</v>
      </c>
      <c r="G834" s="39"/>
      <c r="H834" s="40"/>
    </row>
    <row r="835" s="2" customFormat="1" ht="16.8" customHeight="1">
      <c r="A835" s="39"/>
      <c r="B835" s="40"/>
      <c r="C835" s="232" t="s">
        <v>524</v>
      </c>
      <c r="D835" s="232" t="s">
        <v>722</v>
      </c>
      <c r="E835" s="20" t="s">
        <v>137</v>
      </c>
      <c r="F835" s="233">
        <v>486.834</v>
      </c>
      <c r="G835" s="39"/>
      <c r="H835" s="40"/>
    </row>
    <row r="836" s="2" customFormat="1">
      <c r="A836" s="39"/>
      <c r="B836" s="40"/>
      <c r="C836" s="232" t="s">
        <v>538</v>
      </c>
      <c r="D836" s="232" t="s">
        <v>726</v>
      </c>
      <c r="E836" s="20" t="s">
        <v>137</v>
      </c>
      <c r="F836" s="233">
        <v>356.72399999999999</v>
      </c>
      <c r="G836" s="39"/>
      <c r="H836" s="40"/>
    </row>
    <row r="837" s="8" customFormat="1" ht="16.8" customHeight="1">
      <c r="A837" s="119"/>
      <c r="B837" s="120"/>
      <c r="C837" s="229" t="s">
        <v>124</v>
      </c>
      <c r="D837" s="230" t="s">
        <v>483</v>
      </c>
      <c r="E837" s="230" t="s">
        <v>3</v>
      </c>
      <c r="F837" s="231">
        <v>445.95100000000002</v>
      </c>
      <c r="G837" s="119"/>
      <c r="H837" s="120"/>
    </row>
    <row r="838" s="2" customFormat="1" ht="16.8" customHeight="1">
      <c r="A838" s="39"/>
      <c r="B838" s="40"/>
      <c r="C838" s="232" t="s">
        <v>3</v>
      </c>
      <c r="D838" s="232" t="s">
        <v>483</v>
      </c>
      <c r="E838" s="20" t="s">
        <v>3</v>
      </c>
      <c r="F838" s="233">
        <v>0</v>
      </c>
      <c r="G838" s="39"/>
      <c r="H838" s="40"/>
    </row>
    <row r="839" s="2" customFormat="1">
      <c r="A839" s="39"/>
      <c r="B839" s="40"/>
      <c r="C839" s="232" t="s">
        <v>3</v>
      </c>
      <c r="D839" s="232" t="s">
        <v>727</v>
      </c>
      <c r="E839" s="20" t="s">
        <v>3</v>
      </c>
      <c r="F839" s="233">
        <v>445.95100000000002</v>
      </c>
      <c r="G839" s="39"/>
      <c r="H839" s="40"/>
    </row>
    <row r="840" s="2" customFormat="1" ht="16.8" customHeight="1">
      <c r="A840" s="39"/>
      <c r="B840" s="40"/>
      <c r="C840" s="234" t="s">
        <v>644</v>
      </c>
      <c r="D840" s="39"/>
      <c r="E840" s="39"/>
      <c r="F840" s="39"/>
      <c r="G840" s="39"/>
      <c r="H840" s="40"/>
    </row>
    <row r="841" s="2" customFormat="1">
      <c r="A841" s="39"/>
      <c r="B841" s="40"/>
      <c r="C841" s="232" t="s">
        <v>550</v>
      </c>
      <c r="D841" s="232" t="s">
        <v>728</v>
      </c>
      <c r="E841" s="20" t="s">
        <v>358</v>
      </c>
      <c r="F841" s="233">
        <v>445.95100000000002</v>
      </c>
      <c r="G841" s="39"/>
      <c r="H841" s="40"/>
    </row>
    <row r="842" s="2" customFormat="1" ht="7.44" customHeight="1">
      <c r="A842" s="39"/>
      <c r="B842" s="56"/>
      <c r="C842" s="57"/>
      <c r="D842" s="57"/>
      <c r="E842" s="57"/>
      <c r="F842" s="57"/>
      <c r="G842" s="57"/>
      <c r="H842" s="40"/>
    </row>
    <row r="843" s="2" customFormat="1">
      <c r="A843" s="39"/>
      <c r="B843" s="39"/>
      <c r="C843" s="39"/>
      <c r="D843" s="39"/>
      <c r="E843" s="39"/>
      <c r="F843" s="39"/>
      <c r="G843" s="39"/>
      <c r="H843" s="39"/>
    </row>
  </sheetData>
  <mergeCells count="2">
    <mergeCell ref="D5:F5"/>
    <mergeCell ref="D6:F6"/>
  </mergeCells>
  <hyperlinks>
    <hyperlink ref="C11" r:id="rId1" display="VV0001"/>
    <hyperlink ref="C22" r:id="rId2" display="VV0002"/>
    <hyperlink ref="C34" r:id="rId3" display="VV0003"/>
    <hyperlink ref="C39" r:id="rId4" display="VV0004"/>
    <hyperlink ref="C44" r:id="rId5" display="VV0005"/>
    <hyperlink ref="C50" r:id="rId6" display="VV0006"/>
    <hyperlink ref="C57" r:id="rId7" display="VV0007"/>
    <hyperlink ref="C60" r:id="rId8" display="VV0008"/>
    <hyperlink ref="C64" r:id="rId9" display="VV0009"/>
    <hyperlink ref="C67" r:id="rId10" display="VV0010"/>
    <hyperlink ref="C85" r:id="rId11" display="VV0012"/>
    <hyperlink ref="C110" r:id="rId12" display="VV0001"/>
    <hyperlink ref="C121" r:id="rId13" display="VV0002"/>
    <hyperlink ref="C133" r:id="rId14" display="VV0003"/>
    <hyperlink ref="C138" r:id="rId15" display="VV0004"/>
    <hyperlink ref="C143" r:id="rId16" display="VV0005"/>
    <hyperlink ref="C149" r:id="rId17" display="VV0006"/>
    <hyperlink ref="C156" r:id="rId18" display="VV0007"/>
    <hyperlink ref="C159" r:id="rId19" display="VV0008"/>
    <hyperlink ref="C163" r:id="rId20" display="VV0009"/>
    <hyperlink ref="C166" r:id="rId21" display="VV0010"/>
    <hyperlink ref="C184" r:id="rId22" display="VV0012"/>
    <hyperlink ref="C209" r:id="rId23" display="VV0001"/>
    <hyperlink ref="C220" r:id="rId24" display="VV0002"/>
    <hyperlink ref="C232" r:id="rId25" display="VV0003"/>
    <hyperlink ref="C237" r:id="rId26" display="VV0004"/>
    <hyperlink ref="C242" r:id="rId27" display="VV0005"/>
    <hyperlink ref="C248" r:id="rId28" display="VV0006"/>
    <hyperlink ref="C255" r:id="rId29" display="VV0007"/>
    <hyperlink ref="C258" r:id="rId30" display="VV0008"/>
    <hyperlink ref="C262" r:id="rId31" display="VV0009"/>
    <hyperlink ref="C265" r:id="rId32" display="VV0010"/>
    <hyperlink ref="C283" r:id="rId33" display="VV0012"/>
    <hyperlink ref="C308" r:id="rId34" display="VV0001"/>
    <hyperlink ref="C319" r:id="rId35" display="VV0002"/>
    <hyperlink ref="C331" r:id="rId36" display="VV0003"/>
    <hyperlink ref="C336" r:id="rId37" display="VV0004"/>
    <hyperlink ref="C341" r:id="rId38" display="VV0005"/>
    <hyperlink ref="C347" r:id="rId39" display="VV0006"/>
    <hyperlink ref="C354" r:id="rId40" display="VV0007"/>
    <hyperlink ref="C357" r:id="rId41" display="VV0008"/>
    <hyperlink ref="C361" r:id="rId42" display="VV0009"/>
    <hyperlink ref="C364" r:id="rId43" display="VV0010"/>
    <hyperlink ref="C382" r:id="rId44" display="VV0012"/>
    <hyperlink ref="C407" r:id="rId45" display="VV0001"/>
    <hyperlink ref="C418" r:id="rId46" display="VV0002"/>
    <hyperlink ref="C430" r:id="rId47" display="VV0003"/>
    <hyperlink ref="C435" r:id="rId48" display="VV0004"/>
    <hyperlink ref="C440" r:id="rId49" display="VV0005"/>
    <hyperlink ref="C446" r:id="rId50" display="VV0006"/>
    <hyperlink ref="C453" r:id="rId51" display="VV0007"/>
    <hyperlink ref="C456" r:id="rId52" display="VV0008"/>
    <hyperlink ref="C460" r:id="rId53" display="VV0009"/>
    <hyperlink ref="C463" r:id="rId54" display="VV0010"/>
    <hyperlink ref="C481" r:id="rId55" display="VV0012"/>
    <hyperlink ref="C506" r:id="rId56" display="VV0001"/>
    <hyperlink ref="C517" r:id="rId57" display="VV0002"/>
    <hyperlink ref="C529" r:id="rId58" display="VV0003"/>
    <hyperlink ref="C534" r:id="rId59" display="VV0004"/>
    <hyperlink ref="C539" r:id="rId60" display="VV0005"/>
    <hyperlink ref="C545" r:id="rId61" display="VV0006"/>
    <hyperlink ref="C552" r:id="rId62" display="VV0007"/>
    <hyperlink ref="C555" r:id="rId63" display="VV0008"/>
    <hyperlink ref="C559" r:id="rId64" display="VV0009"/>
    <hyperlink ref="C562" r:id="rId65" display="VV0010"/>
    <hyperlink ref="C580" r:id="rId66" display="VV0012"/>
    <hyperlink ref="C605" r:id="rId67" display="VV0001"/>
    <hyperlink ref="C616" r:id="rId68" display="VV0002"/>
    <hyperlink ref="C628" r:id="rId69" display="VV0003"/>
    <hyperlink ref="C633" r:id="rId70" display="VV0004"/>
    <hyperlink ref="C638" r:id="rId71" display="VV0005"/>
    <hyperlink ref="C644" r:id="rId72" display="VV0006"/>
    <hyperlink ref="C651" r:id="rId73" display="VV0007"/>
    <hyperlink ref="C654" r:id="rId74" display="VV0008"/>
    <hyperlink ref="C658" r:id="rId75" display="VV0009"/>
    <hyperlink ref="C661" r:id="rId76" display="VV0010"/>
    <hyperlink ref="C679" r:id="rId77" display="VV0012"/>
    <hyperlink ref="C704" r:id="rId78" display="VV0001"/>
    <hyperlink ref="C715" r:id="rId79" display="VV0002"/>
    <hyperlink ref="C727" r:id="rId80" display="VV0003"/>
    <hyperlink ref="C732" r:id="rId81" display="VV0004"/>
    <hyperlink ref="C737" r:id="rId82" display="VV0005"/>
    <hyperlink ref="C743" r:id="rId83" display="VV0006"/>
    <hyperlink ref="C750" r:id="rId84" display="VV0007"/>
    <hyperlink ref="C753" r:id="rId85" display="VV0008"/>
    <hyperlink ref="C757" r:id="rId86" display="VV0009"/>
    <hyperlink ref="C760" r:id="rId87" display="VV0010"/>
    <hyperlink ref="C778" r:id="rId88" display="VV0012"/>
    <hyperlink ref="C803" r:id="rId89" display="VV0001"/>
    <hyperlink ref="C808" r:id="rId90" display="VV0002"/>
    <hyperlink ref="C821" r:id="rId91" display="VV0003"/>
    <hyperlink ref="C828" r:id="rId92" display="VV0004"/>
    <hyperlink ref="C837" r:id="rId93" display="VV0005"/>
  </hyperlinks>
  <pageSetup paperSize="9" orientation="portrait" blackAndWhite="1" fitToHeight="0"/>
  <headerFooter>
    <oddFooter>&amp;CStrana &amp;P z &amp;N</oddFooter>
  </headerFooter>
  <drawing r:id="rId94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38" customWidth="1"/>
    <col min="2" max="2" width="1.667969" style="238" customWidth="1"/>
    <col min="3" max="4" width="5" style="238" customWidth="1"/>
    <col min="5" max="5" width="11.66016" style="238" customWidth="1"/>
    <col min="6" max="6" width="9.160156" style="238" customWidth="1"/>
    <col min="7" max="7" width="5" style="238" customWidth="1"/>
    <col min="8" max="8" width="77.83203" style="238" customWidth="1"/>
    <col min="9" max="10" width="20" style="238" customWidth="1"/>
    <col min="11" max="11" width="1.667969" style="238" customWidth="1"/>
  </cols>
  <sheetData>
    <row r="1" s="1" customFormat="1" ht="37.5" customHeight="1"/>
    <row r="2" s="1" customFormat="1" ht="7.5" customHeight="1">
      <c r="B2" s="239"/>
      <c r="C2" s="240"/>
      <c r="D2" s="240"/>
      <c r="E2" s="240"/>
      <c r="F2" s="240"/>
      <c r="G2" s="240"/>
      <c r="H2" s="240"/>
      <c r="I2" s="240"/>
      <c r="J2" s="240"/>
      <c r="K2" s="241"/>
    </row>
    <row r="3" s="16" customFormat="1" ht="45" customHeight="1">
      <c r="B3" s="242"/>
      <c r="C3" s="243" t="s">
        <v>729</v>
      </c>
      <c r="D3" s="243"/>
      <c r="E3" s="243"/>
      <c r="F3" s="243"/>
      <c r="G3" s="243"/>
      <c r="H3" s="243"/>
      <c r="I3" s="243"/>
      <c r="J3" s="243"/>
      <c r="K3" s="244"/>
    </row>
    <row r="4" s="1" customFormat="1" ht="25.5" customHeight="1">
      <c r="B4" s="245"/>
      <c r="C4" s="246" t="s">
        <v>730</v>
      </c>
      <c r="D4" s="246"/>
      <c r="E4" s="246"/>
      <c r="F4" s="246"/>
      <c r="G4" s="246"/>
      <c r="H4" s="246"/>
      <c r="I4" s="246"/>
      <c r="J4" s="246"/>
      <c r="K4" s="247"/>
    </row>
    <row r="5" s="1" customFormat="1" ht="5.25" customHeight="1">
      <c r="B5" s="245"/>
      <c r="C5" s="248"/>
      <c r="D5" s="248"/>
      <c r="E5" s="248"/>
      <c r="F5" s="248"/>
      <c r="G5" s="248"/>
      <c r="H5" s="248"/>
      <c r="I5" s="248"/>
      <c r="J5" s="248"/>
      <c r="K5" s="247"/>
    </row>
    <row r="6" s="1" customFormat="1" ht="15" customHeight="1">
      <c r="B6" s="245"/>
      <c r="C6" s="249" t="s">
        <v>731</v>
      </c>
      <c r="D6" s="249"/>
      <c r="E6" s="249"/>
      <c r="F6" s="249"/>
      <c r="G6" s="249"/>
      <c r="H6" s="249"/>
      <c r="I6" s="249"/>
      <c r="J6" s="249"/>
      <c r="K6" s="247"/>
    </row>
    <row r="7" s="1" customFormat="1" ht="15" customHeight="1">
      <c r="B7" s="250"/>
      <c r="C7" s="249" t="s">
        <v>732</v>
      </c>
      <c r="D7" s="249"/>
      <c r="E7" s="249"/>
      <c r="F7" s="249"/>
      <c r="G7" s="249"/>
      <c r="H7" s="249"/>
      <c r="I7" s="249"/>
      <c r="J7" s="249"/>
      <c r="K7" s="247"/>
    </row>
    <row r="8" s="1" customFormat="1" ht="12.75" customHeight="1">
      <c r="B8" s="250"/>
      <c r="C8" s="249"/>
      <c r="D8" s="249"/>
      <c r="E8" s="249"/>
      <c r="F8" s="249"/>
      <c r="G8" s="249"/>
      <c r="H8" s="249"/>
      <c r="I8" s="249"/>
      <c r="J8" s="249"/>
      <c r="K8" s="247"/>
    </row>
    <row r="9" s="1" customFormat="1" ht="15" customHeight="1">
      <c r="B9" s="250"/>
      <c r="C9" s="249" t="s">
        <v>733</v>
      </c>
      <c r="D9" s="249"/>
      <c r="E9" s="249"/>
      <c r="F9" s="249"/>
      <c r="G9" s="249"/>
      <c r="H9" s="249"/>
      <c r="I9" s="249"/>
      <c r="J9" s="249"/>
      <c r="K9" s="247"/>
    </row>
    <row r="10" s="1" customFormat="1" ht="15" customHeight="1">
      <c r="B10" s="250"/>
      <c r="C10" s="249"/>
      <c r="D10" s="249" t="s">
        <v>734</v>
      </c>
      <c r="E10" s="249"/>
      <c r="F10" s="249"/>
      <c r="G10" s="249"/>
      <c r="H10" s="249"/>
      <c r="I10" s="249"/>
      <c r="J10" s="249"/>
      <c r="K10" s="247"/>
    </row>
    <row r="11" s="1" customFormat="1" ht="15" customHeight="1">
      <c r="B11" s="250"/>
      <c r="C11" s="251"/>
      <c r="D11" s="249" t="s">
        <v>735</v>
      </c>
      <c r="E11" s="249"/>
      <c r="F11" s="249"/>
      <c r="G11" s="249"/>
      <c r="H11" s="249"/>
      <c r="I11" s="249"/>
      <c r="J11" s="249"/>
      <c r="K11" s="247"/>
    </row>
    <row r="12" s="1" customFormat="1" ht="15" customHeight="1">
      <c r="B12" s="250"/>
      <c r="C12" s="251"/>
      <c r="D12" s="249"/>
      <c r="E12" s="249"/>
      <c r="F12" s="249"/>
      <c r="G12" s="249"/>
      <c r="H12" s="249"/>
      <c r="I12" s="249"/>
      <c r="J12" s="249"/>
      <c r="K12" s="247"/>
    </row>
    <row r="13" s="1" customFormat="1" ht="15" customHeight="1">
      <c r="B13" s="250"/>
      <c r="C13" s="251"/>
      <c r="D13" s="252" t="s">
        <v>736</v>
      </c>
      <c r="E13" s="249"/>
      <c r="F13" s="249"/>
      <c r="G13" s="249"/>
      <c r="H13" s="249"/>
      <c r="I13" s="249"/>
      <c r="J13" s="249"/>
      <c r="K13" s="247"/>
    </row>
    <row r="14" s="1" customFormat="1" ht="12.75" customHeight="1">
      <c r="B14" s="250"/>
      <c r="C14" s="251"/>
      <c r="D14" s="251"/>
      <c r="E14" s="251"/>
      <c r="F14" s="251"/>
      <c r="G14" s="251"/>
      <c r="H14" s="251"/>
      <c r="I14" s="251"/>
      <c r="J14" s="251"/>
      <c r="K14" s="247"/>
    </row>
    <row r="15" s="1" customFormat="1" ht="15" customHeight="1">
      <c r="B15" s="250"/>
      <c r="C15" s="251"/>
      <c r="D15" s="249" t="s">
        <v>737</v>
      </c>
      <c r="E15" s="249"/>
      <c r="F15" s="249"/>
      <c r="G15" s="249"/>
      <c r="H15" s="249"/>
      <c r="I15" s="249"/>
      <c r="J15" s="249"/>
      <c r="K15" s="247"/>
    </row>
    <row r="16" s="1" customFormat="1" ht="15" customHeight="1">
      <c r="B16" s="250"/>
      <c r="C16" s="251"/>
      <c r="D16" s="249" t="s">
        <v>738</v>
      </c>
      <c r="E16" s="249"/>
      <c r="F16" s="249"/>
      <c r="G16" s="249"/>
      <c r="H16" s="249"/>
      <c r="I16" s="249"/>
      <c r="J16" s="249"/>
      <c r="K16" s="247"/>
    </row>
    <row r="17" s="1" customFormat="1" ht="15" customHeight="1">
      <c r="B17" s="250"/>
      <c r="C17" s="251"/>
      <c r="D17" s="249" t="s">
        <v>739</v>
      </c>
      <c r="E17" s="249"/>
      <c r="F17" s="249"/>
      <c r="G17" s="249"/>
      <c r="H17" s="249"/>
      <c r="I17" s="249"/>
      <c r="J17" s="249"/>
      <c r="K17" s="247"/>
    </row>
    <row r="18" s="1" customFormat="1" ht="15" customHeight="1">
      <c r="B18" s="250"/>
      <c r="C18" s="251"/>
      <c r="D18" s="251"/>
      <c r="E18" s="253" t="s">
        <v>79</v>
      </c>
      <c r="F18" s="249" t="s">
        <v>740</v>
      </c>
      <c r="G18" s="249"/>
      <c r="H18" s="249"/>
      <c r="I18" s="249"/>
      <c r="J18" s="249"/>
      <c r="K18" s="247"/>
    </row>
    <row r="19" s="1" customFormat="1" ht="15" customHeight="1">
      <c r="B19" s="250"/>
      <c r="C19" s="251"/>
      <c r="D19" s="251"/>
      <c r="E19" s="253" t="s">
        <v>741</v>
      </c>
      <c r="F19" s="249" t="s">
        <v>742</v>
      </c>
      <c r="G19" s="249"/>
      <c r="H19" s="249"/>
      <c r="I19" s="249"/>
      <c r="J19" s="249"/>
      <c r="K19" s="247"/>
    </row>
    <row r="20" s="1" customFormat="1" ht="15" customHeight="1">
      <c r="B20" s="250"/>
      <c r="C20" s="251"/>
      <c r="D20" s="251"/>
      <c r="E20" s="253" t="s">
        <v>743</v>
      </c>
      <c r="F20" s="249" t="s">
        <v>744</v>
      </c>
      <c r="G20" s="249"/>
      <c r="H20" s="249"/>
      <c r="I20" s="249"/>
      <c r="J20" s="249"/>
      <c r="K20" s="247"/>
    </row>
    <row r="21" s="1" customFormat="1" ht="15" customHeight="1">
      <c r="B21" s="250"/>
      <c r="C21" s="251"/>
      <c r="D21" s="251"/>
      <c r="E21" s="253" t="s">
        <v>745</v>
      </c>
      <c r="F21" s="249" t="s">
        <v>746</v>
      </c>
      <c r="G21" s="249"/>
      <c r="H21" s="249"/>
      <c r="I21" s="249"/>
      <c r="J21" s="249"/>
      <c r="K21" s="247"/>
    </row>
    <row r="22" s="1" customFormat="1" ht="15" customHeight="1">
      <c r="B22" s="250"/>
      <c r="C22" s="251"/>
      <c r="D22" s="251"/>
      <c r="E22" s="253" t="s">
        <v>747</v>
      </c>
      <c r="F22" s="249" t="s">
        <v>748</v>
      </c>
      <c r="G22" s="249"/>
      <c r="H22" s="249"/>
      <c r="I22" s="249"/>
      <c r="J22" s="249"/>
      <c r="K22" s="247"/>
    </row>
    <row r="23" s="1" customFormat="1" ht="15" customHeight="1">
      <c r="B23" s="250"/>
      <c r="C23" s="251"/>
      <c r="D23" s="251"/>
      <c r="E23" s="253" t="s">
        <v>749</v>
      </c>
      <c r="F23" s="249" t="s">
        <v>750</v>
      </c>
      <c r="G23" s="249"/>
      <c r="H23" s="249"/>
      <c r="I23" s="249"/>
      <c r="J23" s="249"/>
      <c r="K23" s="247"/>
    </row>
    <row r="24" s="1" customFormat="1" ht="12.75" customHeight="1">
      <c r="B24" s="250"/>
      <c r="C24" s="251"/>
      <c r="D24" s="251"/>
      <c r="E24" s="251"/>
      <c r="F24" s="251"/>
      <c r="G24" s="251"/>
      <c r="H24" s="251"/>
      <c r="I24" s="251"/>
      <c r="J24" s="251"/>
      <c r="K24" s="247"/>
    </row>
    <row r="25" s="1" customFormat="1" ht="15" customHeight="1">
      <c r="B25" s="250"/>
      <c r="C25" s="249" t="s">
        <v>751</v>
      </c>
      <c r="D25" s="249"/>
      <c r="E25" s="249"/>
      <c r="F25" s="249"/>
      <c r="G25" s="249"/>
      <c r="H25" s="249"/>
      <c r="I25" s="249"/>
      <c r="J25" s="249"/>
      <c r="K25" s="247"/>
    </row>
    <row r="26" s="1" customFormat="1" ht="15" customHeight="1">
      <c r="B26" s="250"/>
      <c r="C26" s="249" t="s">
        <v>752</v>
      </c>
      <c r="D26" s="249"/>
      <c r="E26" s="249"/>
      <c r="F26" s="249"/>
      <c r="G26" s="249"/>
      <c r="H26" s="249"/>
      <c r="I26" s="249"/>
      <c r="J26" s="249"/>
      <c r="K26" s="247"/>
    </row>
    <row r="27" s="1" customFormat="1" ht="15" customHeight="1">
      <c r="B27" s="250"/>
      <c r="C27" s="249"/>
      <c r="D27" s="249" t="s">
        <v>753</v>
      </c>
      <c r="E27" s="249"/>
      <c r="F27" s="249"/>
      <c r="G27" s="249"/>
      <c r="H27" s="249"/>
      <c r="I27" s="249"/>
      <c r="J27" s="249"/>
      <c r="K27" s="247"/>
    </row>
    <row r="28" s="1" customFormat="1" ht="15" customHeight="1">
      <c r="B28" s="250"/>
      <c r="C28" s="251"/>
      <c r="D28" s="249" t="s">
        <v>754</v>
      </c>
      <c r="E28" s="249"/>
      <c r="F28" s="249"/>
      <c r="G28" s="249"/>
      <c r="H28" s="249"/>
      <c r="I28" s="249"/>
      <c r="J28" s="249"/>
      <c r="K28" s="247"/>
    </row>
    <row r="29" s="1" customFormat="1" ht="12.75" customHeight="1">
      <c r="B29" s="250"/>
      <c r="C29" s="251"/>
      <c r="D29" s="251"/>
      <c r="E29" s="251"/>
      <c r="F29" s="251"/>
      <c r="G29" s="251"/>
      <c r="H29" s="251"/>
      <c r="I29" s="251"/>
      <c r="J29" s="251"/>
      <c r="K29" s="247"/>
    </row>
    <row r="30" s="1" customFormat="1" ht="15" customHeight="1">
      <c r="B30" s="250"/>
      <c r="C30" s="251"/>
      <c r="D30" s="249" t="s">
        <v>755</v>
      </c>
      <c r="E30" s="249"/>
      <c r="F30" s="249"/>
      <c r="G30" s="249"/>
      <c r="H30" s="249"/>
      <c r="I30" s="249"/>
      <c r="J30" s="249"/>
      <c r="K30" s="247"/>
    </row>
    <row r="31" s="1" customFormat="1" ht="15" customHeight="1">
      <c r="B31" s="250"/>
      <c r="C31" s="251"/>
      <c r="D31" s="249" t="s">
        <v>756</v>
      </c>
      <c r="E31" s="249"/>
      <c r="F31" s="249"/>
      <c r="G31" s="249"/>
      <c r="H31" s="249"/>
      <c r="I31" s="249"/>
      <c r="J31" s="249"/>
      <c r="K31" s="247"/>
    </row>
    <row r="32" s="1" customFormat="1" ht="12.75" customHeight="1">
      <c r="B32" s="250"/>
      <c r="C32" s="251"/>
      <c r="D32" s="251"/>
      <c r="E32" s="251"/>
      <c r="F32" s="251"/>
      <c r="G32" s="251"/>
      <c r="H32" s="251"/>
      <c r="I32" s="251"/>
      <c r="J32" s="251"/>
      <c r="K32" s="247"/>
    </row>
    <row r="33" s="1" customFormat="1" ht="15" customHeight="1">
      <c r="B33" s="250"/>
      <c r="C33" s="251"/>
      <c r="D33" s="249" t="s">
        <v>757</v>
      </c>
      <c r="E33" s="249"/>
      <c r="F33" s="249"/>
      <c r="G33" s="249"/>
      <c r="H33" s="249"/>
      <c r="I33" s="249"/>
      <c r="J33" s="249"/>
      <c r="K33" s="247"/>
    </row>
    <row r="34" s="1" customFormat="1" ht="15" customHeight="1">
      <c r="B34" s="250"/>
      <c r="C34" s="251"/>
      <c r="D34" s="249" t="s">
        <v>758</v>
      </c>
      <c r="E34" s="249"/>
      <c r="F34" s="249"/>
      <c r="G34" s="249"/>
      <c r="H34" s="249"/>
      <c r="I34" s="249"/>
      <c r="J34" s="249"/>
      <c r="K34" s="247"/>
    </row>
    <row r="35" s="1" customFormat="1" ht="15" customHeight="1">
      <c r="B35" s="250"/>
      <c r="C35" s="251"/>
      <c r="D35" s="249" t="s">
        <v>759</v>
      </c>
      <c r="E35" s="249"/>
      <c r="F35" s="249"/>
      <c r="G35" s="249"/>
      <c r="H35" s="249"/>
      <c r="I35" s="249"/>
      <c r="J35" s="249"/>
      <c r="K35" s="247"/>
    </row>
    <row r="36" s="1" customFormat="1" ht="15" customHeight="1">
      <c r="B36" s="250"/>
      <c r="C36" s="251"/>
      <c r="D36" s="249"/>
      <c r="E36" s="252" t="s">
        <v>160</v>
      </c>
      <c r="F36" s="249"/>
      <c r="G36" s="249" t="s">
        <v>760</v>
      </c>
      <c r="H36" s="249"/>
      <c r="I36" s="249"/>
      <c r="J36" s="249"/>
      <c r="K36" s="247"/>
    </row>
    <row r="37" s="1" customFormat="1" ht="30.75" customHeight="1">
      <c r="B37" s="250"/>
      <c r="C37" s="251"/>
      <c r="D37" s="249"/>
      <c r="E37" s="252" t="s">
        <v>761</v>
      </c>
      <c r="F37" s="249"/>
      <c r="G37" s="249" t="s">
        <v>762</v>
      </c>
      <c r="H37" s="249"/>
      <c r="I37" s="249"/>
      <c r="J37" s="249"/>
      <c r="K37" s="247"/>
    </row>
    <row r="38" s="1" customFormat="1" ht="15" customHeight="1">
      <c r="B38" s="250"/>
      <c r="C38" s="251"/>
      <c r="D38" s="249"/>
      <c r="E38" s="252" t="s">
        <v>53</v>
      </c>
      <c r="F38" s="249"/>
      <c r="G38" s="249" t="s">
        <v>763</v>
      </c>
      <c r="H38" s="249"/>
      <c r="I38" s="249"/>
      <c r="J38" s="249"/>
      <c r="K38" s="247"/>
    </row>
    <row r="39" s="1" customFormat="1" ht="15" customHeight="1">
      <c r="B39" s="250"/>
      <c r="C39" s="251"/>
      <c r="D39" s="249"/>
      <c r="E39" s="252" t="s">
        <v>54</v>
      </c>
      <c r="F39" s="249"/>
      <c r="G39" s="249" t="s">
        <v>764</v>
      </c>
      <c r="H39" s="249"/>
      <c r="I39" s="249"/>
      <c r="J39" s="249"/>
      <c r="K39" s="247"/>
    </row>
    <row r="40" s="1" customFormat="1" ht="15" customHeight="1">
      <c r="B40" s="250"/>
      <c r="C40" s="251"/>
      <c r="D40" s="249"/>
      <c r="E40" s="252" t="s">
        <v>161</v>
      </c>
      <c r="F40" s="249"/>
      <c r="G40" s="249" t="s">
        <v>765</v>
      </c>
      <c r="H40" s="249"/>
      <c r="I40" s="249"/>
      <c r="J40" s="249"/>
      <c r="K40" s="247"/>
    </row>
    <row r="41" s="1" customFormat="1" ht="15" customHeight="1">
      <c r="B41" s="250"/>
      <c r="C41" s="251"/>
      <c r="D41" s="249"/>
      <c r="E41" s="252" t="s">
        <v>162</v>
      </c>
      <c r="F41" s="249"/>
      <c r="G41" s="249" t="s">
        <v>766</v>
      </c>
      <c r="H41" s="249"/>
      <c r="I41" s="249"/>
      <c r="J41" s="249"/>
      <c r="K41" s="247"/>
    </row>
    <row r="42" s="1" customFormat="1" ht="15" customHeight="1">
      <c r="B42" s="250"/>
      <c r="C42" s="251"/>
      <c r="D42" s="249"/>
      <c r="E42" s="252" t="s">
        <v>767</v>
      </c>
      <c r="F42" s="249"/>
      <c r="G42" s="249" t="s">
        <v>768</v>
      </c>
      <c r="H42" s="249"/>
      <c r="I42" s="249"/>
      <c r="J42" s="249"/>
      <c r="K42" s="247"/>
    </row>
    <row r="43" s="1" customFormat="1" ht="15" customHeight="1">
      <c r="B43" s="250"/>
      <c r="C43" s="251"/>
      <c r="D43" s="249"/>
      <c r="E43" s="252"/>
      <c r="F43" s="249"/>
      <c r="G43" s="249" t="s">
        <v>769</v>
      </c>
      <c r="H43" s="249"/>
      <c r="I43" s="249"/>
      <c r="J43" s="249"/>
      <c r="K43" s="247"/>
    </row>
    <row r="44" s="1" customFormat="1" ht="15" customHeight="1">
      <c r="B44" s="250"/>
      <c r="C44" s="251"/>
      <c r="D44" s="249"/>
      <c r="E44" s="252" t="s">
        <v>770</v>
      </c>
      <c r="F44" s="249"/>
      <c r="G44" s="249" t="s">
        <v>771</v>
      </c>
      <c r="H44" s="249"/>
      <c r="I44" s="249"/>
      <c r="J44" s="249"/>
      <c r="K44" s="247"/>
    </row>
    <row r="45" s="1" customFormat="1" ht="15" customHeight="1">
      <c r="B45" s="250"/>
      <c r="C45" s="251"/>
      <c r="D45" s="249"/>
      <c r="E45" s="252" t="s">
        <v>164</v>
      </c>
      <c r="F45" s="249"/>
      <c r="G45" s="249" t="s">
        <v>772</v>
      </c>
      <c r="H45" s="249"/>
      <c r="I45" s="249"/>
      <c r="J45" s="249"/>
      <c r="K45" s="247"/>
    </row>
    <row r="46" s="1" customFormat="1" ht="12.75" customHeight="1">
      <c r="B46" s="250"/>
      <c r="C46" s="251"/>
      <c r="D46" s="249"/>
      <c r="E46" s="249"/>
      <c r="F46" s="249"/>
      <c r="G46" s="249"/>
      <c r="H46" s="249"/>
      <c r="I46" s="249"/>
      <c r="J46" s="249"/>
      <c r="K46" s="247"/>
    </row>
    <row r="47" s="1" customFormat="1" ht="15" customHeight="1">
      <c r="B47" s="250"/>
      <c r="C47" s="251"/>
      <c r="D47" s="249" t="s">
        <v>773</v>
      </c>
      <c r="E47" s="249"/>
      <c r="F47" s="249"/>
      <c r="G47" s="249"/>
      <c r="H47" s="249"/>
      <c r="I47" s="249"/>
      <c r="J47" s="249"/>
      <c r="K47" s="247"/>
    </row>
    <row r="48" s="1" customFormat="1" ht="15" customHeight="1">
      <c r="B48" s="250"/>
      <c r="C48" s="251"/>
      <c r="D48" s="251"/>
      <c r="E48" s="249" t="s">
        <v>774</v>
      </c>
      <c r="F48" s="249"/>
      <c r="G48" s="249"/>
      <c r="H48" s="249"/>
      <c r="I48" s="249"/>
      <c r="J48" s="249"/>
      <c r="K48" s="247"/>
    </row>
    <row r="49" s="1" customFormat="1" ht="15" customHeight="1">
      <c r="B49" s="250"/>
      <c r="C49" s="251"/>
      <c r="D49" s="251"/>
      <c r="E49" s="249" t="s">
        <v>775</v>
      </c>
      <c r="F49" s="249"/>
      <c r="G49" s="249"/>
      <c r="H49" s="249"/>
      <c r="I49" s="249"/>
      <c r="J49" s="249"/>
      <c r="K49" s="247"/>
    </row>
    <row r="50" s="1" customFormat="1" ht="15" customHeight="1">
      <c r="B50" s="250"/>
      <c r="C50" s="251"/>
      <c r="D50" s="251"/>
      <c r="E50" s="249" t="s">
        <v>776</v>
      </c>
      <c r="F50" s="249"/>
      <c r="G50" s="249"/>
      <c r="H50" s="249"/>
      <c r="I50" s="249"/>
      <c r="J50" s="249"/>
      <c r="K50" s="247"/>
    </row>
    <row r="51" s="1" customFormat="1" ht="15" customHeight="1">
      <c r="B51" s="250"/>
      <c r="C51" s="251"/>
      <c r="D51" s="249" t="s">
        <v>777</v>
      </c>
      <c r="E51" s="249"/>
      <c r="F51" s="249"/>
      <c r="G51" s="249"/>
      <c r="H51" s="249"/>
      <c r="I51" s="249"/>
      <c r="J51" s="249"/>
      <c r="K51" s="247"/>
    </row>
    <row r="52" s="1" customFormat="1" ht="25.5" customHeight="1">
      <c r="B52" s="245"/>
      <c r="C52" s="246" t="s">
        <v>778</v>
      </c>
      <c r="D52" s="246"/>
      <c r="E52" s="246"/>
      <c r="F52" s="246"/>
      <c r="G52" s="246"/>
      <c r="H52" s="246"/>
      <c r="I52" s="246"/>
      <c r="J52" s="246"/>
      <c r="K52" s="247"/>
    </row>
    <row r="53" s="1" customFormat="1" ht="5.25" customHeight="1">
      <c r="B53" s="245"/>
      <c r="C53" s="248"/>
      <c r="D53" s="248"/>
      <c r="E53" s="248"/>
      <c r="F53" s="248"/>
      <c r="G53" s="248"/>
      <c r="H53" s="248"/>
      <c r="I53" s="248"/>
      <c r="J53" s="248"/>
      <c r="K53" s="247"/>
    </row>
    <row r="54" s="1" customFormat="1" ht="15" customHeight="1">
      <c r="B54" s="245"/>
      <c r="C54" s="249" t="s">
        <v>779</v>
      </c>
      <c r="D54" s="249"/>
      <c r="E54" s="249"/>
      <c r="F54" s="249"/>
      <c r="G54" s="249"/>
      <c r="H54" s="249"/>
      <c r="I54" s="249"/>
      <c r="J54" s="249"/>
      <c r="K54" s="247"/>
    </row>
    <row r="55" s="1" customFormat="1" ht="15" customHeight="1">
      <c r="B55" s="245"/>
      <c r="C55" s="249" t="s">
        <v>780</v>
      </c>
      <c r="D55" s="249"/>
      <c r="E55" s="249"/>
      <c r="F55" s="249"/>
      <c r="G55" s="249"/>
      <c r="H55" s="249"/>
      <c r="I55" s="249"/>
      <c r="J55" s="249"/>
      <c r="K55" s="247"/>
    </row>
    <row r="56" s="1" customFormat="1" ht="12.75" customHeight="1">
      <c r="B56" s="245"/>
      <c r="C56" s="249"/>
      <c r="D56" s="249"/>
      <c r="E56" s="249"/>
      <c r="F56" s="249"/>
      <c r="G56" s="249"/>
      <c r="H56" s="249"/>
      <c r="I56" s="249"/>
      <c r="J56" s="249"/>
      <c r="K56" s="247"/>
    </row>
    <row r="57" s="1" customFormat="1" ht="15" customHeight="1">
      <c r="B57" s="245"/>
      <c r="C57" s="249" t="s">
        <v>781</v>
      </c>
      <c r="D57" s="249"/>
      <c r="E57" s="249"/>
      <c r="F57" s="249"/>
      <c r="G57" s="249"/>
      <c r="H57" s="249"/>
      <c r="I57" s="249"/>
      <c r="J57" s="249"/>
      <c r="K57" s="247"/>
    </row>
    <row r="58" s="1" customFormat="1" ht="15" customHeight="1">
      <c r="B58" s="245"/>
      <c r="C58" s="251"/>
      <c r="D58" s="249" t="s">
        <v>782</v>
      </c>
      <c r="E58" s="249"/>
      <c r="F58" s="249"/>
      <c r="G58" s="249"/>
      <c r="H58" s="249"/>
      <c r="I58" s="249"/>
      <c r="J58" s="249"/>
      <c r="K58" s="247"/>
    </row>
    <row r="59" s="1" customFormat="1" ht="15" customHeight="1">
      <c r="B59" s="245"/>
      <c r="C59" s="251"/>
      <c r="D59" s="249" t="s">
        <v>783</v>
      </c>
      <c r="E59" s="249"/>
      <c r="F59" s="249"/>
      <c r="G59" s="249"/>
      <c r="H59" s="249"/>
      <c r="I59" s="249"/>
      <c r="J59" s="249"/>
      <c r="K59" s="247"/>
    </row>
    <row r="60" s="1" customFormat="1" ht="15" customHeight="1">
      <c r="B60" s="245"/>
      <c r="C60" s="251"/>
      <c r="D60" s="249" t="s">
        <v>784</v>
      </c>
      <c r="E60" s="249"/>
      <c r="F60" s="249"/>
      <c r="G60" s="249"/>
      <c r="H60" s="249"/>
      <c r="I60" s="249"/>
      <c r="J60" s="249"/>
      <c r="K60" s="247"/>
    </row>
    <row r="61" s="1" customFormat="1" ht="15" customHeight="1">
      <c r="B61" s="245"/>
      <c r="C61" s="251"/>
      <c r="D61" s="249" t="s">
        <v>785</v>
      </c>
      <c r="E61" s="249"/>
      <c r="F61" s="249"/>
      <c r="G61" s="249"/>
      <c r="H61" s="249"/>
      <c r="I61" s="249"/>
      <c r="J61" s="249"/>
      <c r="K61" s="247"/>
    </row>
    <row r="62" s="1" customFormat="1" ht="15" customHeight="1">
      <c r="B62" s="245"/>
      <c r="C62" s="251"/>
      <c r="D62" s="254" t="s">
        <v>786</v>
      </c>
      <c r="E62" s="254"/>
      <c r="F62" s="254"/>
      <c r="G62" s="254"/>
      <c r="H62" s="254"/>
      <c r="I62" s="254"/>
      <c r="J62" s="254"/>
      <c r="K62" s="247"/>
    </row>
    <row r="63" s="1" customFormat="1" ht="15" customHeight="1">
      <c r="B63" s="245"/>
      <c r="C63" s="251"/>
      <c r="D63" s="249" t="s">
        <v>787</v>
      </c>
      <c r="E63" s="249"/>
      <c r="F63" s="249"/>
      <c r="G63" s="249"/>
      <c r="H63" s="249"/>
      <c r="I63" s="249"/>
      <c r="J63" s="249"/>
      <c r="K63" s="247"/>
    </row>
    <row r="64" s="1" customFormat="1" ht="12.75" customHeight="1">
      <c r="B64" s="245"/>
      <c r="C64" s="251"/>
      <c r="D64" s="251"/>
      <c r="E64" s="255"/>
      <c r="F64" s="251"/>
      <c r="G64" s="251"/>
      <c r="H64" s="251"/>
      <c r="I64" s="251"/>
      <c r="J64" s="251"/>
      <c r="K64" s="247"/>
    </row>
    <row r="65" s="1" customFormat="1" ht="15" customHeight="1">
      <c r="B65" s="245"/>
      <c r="C65" s="251"/>
      <c r="D65" s="249" t="s">
        <v>788</v>
      </c>
      <c r="E65" s="249"/>
      <c r="F65" s="249"/>
      <c r="G65" s="249"/>
      <c r="H65" s="249"/>
      <c r="I65" s="249"/>
      <c r="J65" s="249"/>
      <c r="K65" s="247"/>
    </row>
    <row r="66" s="1" customFormat="1" ht="15" customHeight="1">
      <c r="B66" s="245"/>
      <c r="C66" s="251"/>
      <c r="D66" s="254" t="s">
        <v>789</v>
      </c>
      <c r="E66" s="254"/>
      <c r="F66" s="254"/>
      <c r="G66" s="254"/>
      <c r="H66" s="254"/>
      <c r="I66" s="254"/>
      <c r="J66" s="254"/>
      <c r="K66" s="247"/>
    </row>
    <row r="67" s="1" customFormat="1" ht="15" customHeight="1">
      <c r="B67" s="245"/>
      <c r="C67" s="251"/>
      <c r="D67" s="249" t="s">
        <v>790</v>
      </c>
      <c r="E67" s="249"/>
      <c r="F67" s="249"/>
      <c r="G67" s="249"/>
      <c r="H67" s="249"/>
      <c r="I67" s="249"/>
      <c r="J67" s="249"/>
      <c r="K67" s="247"/>
    </row>
    <row r="68" s="1" customFormat="1" ht="15" customHeight="1">
      <c r="B68" s="245"/>
      <c r="C68" s="251"/>
      <c r="D68" s="249" t="s">
        <v>791</v>
      </c>
      <c r="E68" s="249"/>
      <c r="F68" s="249"/>
      <c r="G68" s="249"/>
      <c r="H68" s="249"/>
      <c r="I68" s="249"/>
      <c r="J68" s="249"/>
      <c r="K68" s="247"/>
    </row>
    <row r="69" s="1" customFormat="1" ht="15" customHeight="1">
      <c r="B69" s="245"/>
      <c r="C69" s="251"/>
      <c r="D69" s="249" t="s">
        <v>792</v>
      </c>
      <c r="E69" s="249"/>
      <c r="F69" s="249"/>
      <c r="G69" s="249"/>
      <c r="H69" s="249"/>
      <c r="I69" s="249"/>
      <c r="J69" s="249"/>
      <c r="K69" s="247"/>
    </row>
    <row r="70" s="1" customFormat="1" ht="15" customHeight="1">
      <c r="B70" s="245"/>
      <c r="C70" s="251"/>
      <c r="D70" s="249" t="s">
        <v>793</v>
      </c>
      <c r="E70" s="249"/>
      <c r="F70" s="249"/>
      <c r="G70" s="249"/>
      <c r="H70" s="249"/>
      <c r="I70" s="249"/>
      <c r="J70" s="249"/>
      <c r="K70" s="247"/>
    </row>
    <row r="71" s="1" customFormat="1" ht="12.75" customHeight="1">
      <c r="B71" s="256"/>
      <c r="C71" s="257"/>
      <c r="D71" s="257"/>
      <c r="E71" s="257"/>
      <c r="F71" s="257"/>
      <c r="G71" s="257"/>
      <c r="H71" s="257"/>
      <c r="I71" s="257"/>
      <c r="J71" s="257"/>
      <c r="K71" s="258"/>
    </row>
    <row r="72" s="1" customFormat="1" ht="18.75" customHeight="1">
      <c r="B72" s="259"/>
      <c r="C72" s="259"/>
      <c r="D72" s="259"/>
      <c r="E72" s="259"/>
      <c r="F72" s="259"/>
      <c r="G72" s="259"/>
      <c r="H72" s="259"/>
      <c r="I72" s="259"/>
      <c r="J72" s="259"/>
      <c r="K72" s="260"/>
    </row>
    <row r="73" s="1" customFormat="1" ht="18.75" customHeight="1">
      <c r="B73" s="260"/>
      <c r="C73" s="260"/>
      <c r="D73" s="260"/>
      <c r="E73" s="260"/>
      <c r="F73" s="260"/>
      <c r="G73" s="260"/>
      <c r="H73" s="260"/>
      <c r="I73" s="260"/>
      <c r="J73" s="260"/>
      <c r="K73" s="260"/>
    </row>
    <row r="74" s="1" customFormat="1" ht="7.5" customHeight="1">
      <c r="B74" s="261"/>
      <c r="C74" s="262"/>
      <c r="D74" s="262"/>
      <c r="E74" s="262"/>
      <c r="F74" s="262"/>
      <c r="G74" s="262"/>
      <c r="H74" s="262"/>
      <c r="I74" s="262"/>
      <c r="J74" s="262"/>
      <c r="K74" s="263"/>
    </row>
    <row r="75" s="1" customFormat="1" ht="45" customHeight="1">
      <c r="B75" s="264"/>
      <c r="C75" s="265" t="s">
        <v>794</v>
      </c>
      <c r="D75" s="265"/>
      <c r="E75" s="265"/>
      <c r="F75" s="265"/>
      <c r="G75" s="265"/>
      <c r="H75" s="265"/>
      <c r="I75" s="265"/>
      <c r="J75" s="265"/>
      <c r="K75" s="266"/>
    </row>
    <row r="76" s="1" customFormat="1" ht="17.25" customHeight="1">
      <c r="B76" s="264"/>
      <c r="C76" s="267" t="s">
        <v>795</v>
      </c>
      <c r="D76" s="267"/>
      <c r="E76" s="267"/>
      <c r="F76" s="267" t="s">
        <v>796</v>
      </c>
      <c r="G76" s="268"/>
      <c r="H76" s="267" t="s">
        <v>54</v>
      </c>
      <c r="I76" s="267" t="s">
        <v>57</v>
      </c>
      <c r="J76" s="267" t="s">
        <v>797</v>
      </c>
      <c r="K76" s="266"/>
    </row>
    <row r="77" s="1" customFormat="1" ht="17.25" customHeight="1">
      <c r="B77" s="264"/>
      <c r="C77" s="269" t="s">
        <v>798</v>
      </c>
      <c r="D77" s="269"/>
      <c r="E77" s="269"/>
      <c r="F77" s="270" t="s">
        <v>799</v>
      </c>
      <c r="G77" s="271"/>
      <c r="H77" s="269"/>
      <c r="I77" s="269"/>
      <c r="J77" s="269" t="s">
        <v>800</v>
      </c>
      <c r="K77" s="266"/>
    </row>
    <row r="78" s="1" customFormat="1" ht="5.25" customHeight="1">
      <c r="B78" s="264"/>
      <c r="C78" s="272"/>
      <c r="D78" s="272"/>
      <c r="E78" s="272"/>
      <c r="F78" s="272"/>
      <c r="G78" s="273"/>
      <c r="H78" s="272"/>
      <c r="I78" s="272"/>
      <c r="J78" s="272"/>
      <c r="K78" s="266"/>
    </row>
    <row r="79" s="1" customFormat="1" ht="15" customHeight="1">
      <c r="B79" s="264"/>
      <c r="C79" s="252" t="s">
        <v>53</v>
      </c>
      <c r="D79" s="274"/>
      <c r="E79" s="274"/>
      <c r="F79" s="275" t="s">
        <v>801</v>
      </c>
      <c r="G79" s="276"/>
      <c r="H79" s="252" t="s">
        <v>802</v>
      </c>
      <c r="I79" s="252" t="s">
        <v>803</v>
      </c>
      <c r="J79" s="252">
        <v>20</v>
      </c>
      <c r="K79" s="266"/>
    </row>
    <row r="80" s="1" customFormat="1" ht="15" customHeight="1">
      <c r="B80" s="264"/>
      <c r="C80" s="252" t="s">
        <v>804</v>
      </c>
      <c r="D80" s="252"/>
      <c r="E80" s="252"/>
      <c r="F80" s="275" t="s">
        <v>801</v>
      </c>
      <c r="G80" s="276"/>
      <c r="H80" s="252" t="s">
        <v>805</v>
      </c>
      <c r="I80" s="252" t="s">
        <v>803</v>
      </c>
      <c r="J80" s="252">
        <v>120</v>
      </c>
      <c r="K80" s="266"/>
    </row>
    <row r="81" s="1" customFormat="1" ht="15" customHeight="1">
      <c r="B81" s="277"/>
      <c r="C81" s="252" t="s">
        <v>806</v>
      </c>
      <c r="D81" s="252"/>
      <c r="E81" s="252"/>
      <c r="F81" s="275" t="s">
        <v>807</v>
      </c>
      <c r="G81" s="276"/>
      <c r="H81" s="252" t="s">
        <v>808</v>
      </c>
      <c r="I81" s="252" t="s">
        <v>803</v>
      </c>
      <c r="J81" s="252">
        <v>50</v>
      </c>
      <c r="K81" s="266"/>
    </row>
    <row r="82" s="1" customFormat="1" ht="15" customHeight="1">
      <c r="B82" s="277"/>
      <c r="C82" s="252" t="s">
        <v>809</v>
      </c>
      <c r="D82" s="252"/>
      <c r="E82" s="252"/>
      <c r="F82" s="275" t="s">
        <v>801</v>
      </c>
      <c r="G82" s="276"/>
      <c r="H82" s="252" t="s">
        <v>810</v>
      </c>
      <c r="I82" s="252" t="s">
        <v>811</v>
      </c>
      <c r="J82" s="252"/>
      <c r="K82" s="266"/>
    </row>
    <row r="83" s="1" customFormat="1" ht="15" customHeight="1">
      <c r="B83" s="277"/>
      <c r="C83" s="278" t="s">
        <v>812</v>
      </c>
      <c r="D83" s="278"/>
      <c r="E83" s="278"/>
      <c r="F83" s="279" t="s">
        <v>807</v>
      </c>
      <c r="G83" s="278"/>
      <c r="H83" s="278" t="s">
        <v>813</v>
      </c>
      <c r="I83" s="278" t="s">
        <v>803</v>
      </c>
      <c r="J83" s="278">
        <v>15</v>
      </c>
      <c r="K83" s="266"/>
    </row>
    <row r="84" s="1" customFormat="1" ht="15" customHeight="1">
      <c r="B84" s="277"/>
      <c r="C84" s="278" t="s">
        <v>814</v>
      </c>
      <c r="D84" s="278"/>
      <c r="E84" s="278"/>
      <c r="F84" s="279" t="s">
        <v>807</v>
      </c>
      <c r="G84" s="278"/>
      <c r="H84" s="278" t="s">
        <v>815</v>
      </c>
      <c r="I84" s="278" t="s">
        <v>803</v>
      </c>
      <c r="J84" s="278">
        <v>15</v>
      </c>
      <c r="K84" s="266"/>
    </row>
    <row r="85" s="1" customFormat="1" ht="15" customHeight="1">
      <c r="B85" s="277"/>
      <c r="C85" s="278" t="s">
        <v>816</v>
      </c>
      <c r="D85" s="278"/>
      <c r="E85" s="278"/>
      <c r="F85" s="279" t="s">
        <v>807</v>
      </c>
      <c r="G85" s="278"/>
      <c r="H85" s="278" t="s">
        <v>817</v>
      </c>
      <c r="I85" s="278" t="s">
        <v>803</v>
      </c>
      <c r="J85" s="278">
        <v>20</v>
      </c>
      <c r="K85" s="266"/>
    </row>
    <row r="86" s="1" customFormat="1" ht="15" customHeight="1">
      <c r="B86" s="277"/>
      <c r="C86" s="278" t="s">
        <v>818</v>
      </c>
      <c r="D86" s="278"/>
      <c r="E86" s="278"/>
      <c r="F86" s="279" t="s">
        <v>807</v>
      </c>
      <c r="G86" s="278"/>
      <c r="H86" s="278" t="s">
        <v>819</v>
      </c>
      <c r="I86" s="278" t="s">
        <v>803</v>
      </c>
      <c r="J86" s="278">
        <v>20</v>
      </c>
      <c r="K86" s="266"/>
    </row>
    <row r="87" s="1" customFormat="1" ht="15" customHeight="1">
      <c r="B87" s="277"/>
      <c r="C87" s="252" t="s">
        <v>820</v>
      </c>
      <c r="D87" s="252"/>
      <c r="E87" s="252"/>
      <c r="F87" s="275" t="s">
        <v>807</v>
      </c>
      <c r="G87" s="276"/>
      <c r="H87" s="252" t="s">
        <v>821</v>
      </c>
      <c r="I87" s="252" t="s">
        <v>803</v>
      </c>
      <c r="J87" s="252">
        <v>50</v>
      </c>
      <c r="K87" s="266"/>
    </row>
    <row r="88" s="1" customFormat="1" ht="15" customHeight="1">
      <c r="B88" s="277"/>
      <c r="C88" s="252" t="s">
        <v>822</v>
      </c>
      <c r="D88" s="252"/>
      <c r="E88" s="252"/>
      <c r="F88" s="275" t="s">
        <v>807</v>
      </c>
      <c r="G88" s="276"/>
      <c r="H88" s="252" t="s">
        <v>823</v>
      </c>
      <c r="I88" s="252" t="s">
        <v>803</v>
      </c>
      <c r="J88" s="252">
        <v>20</v>
      </c>
      <c r="K88" s="266"/>
    </row>
    <row r="89" s="1" customFormat="1" ht="15" customHeight="1">
      <c r="B89" s="277"/>
      <c r="C89" s="252" t="s">
        <v>824</v>
      </c>
      <c r="D89" s="252"/>
      <c r="E89" s="252"/>
      <c r="F89" s="275" t="s">
        <v>807</v>
      </c>
      <c r="G89" s="276"/>
      <c r="H89" s="252" t="s">
        <v>825</v>
      </c>
      <c r="I89" s="252" t="s">
        <v>803</v>
      </c>
      <c r="J89" s="252">
        <v>20</v>
      </c>
      <c r="K89" s="266"/>
    </row>
    <row r="90" s="1" customFormat="1" ht="15" customHeight="1">
      <c r="B90" s="277"/>
      <c r="C90" s="252" t="s">
        <v>826</v>
      </c>
      <c r="D90" s="252"/>
      <c r="E90" s="252"/>
      <c r="F90" s="275" t="s">
        <v>807</v>
      </c>
      <c r="G90" s="276"/>
      <c r="H90" s="252" t="s">
        <v>827</v>
      </c>
      <c r="I90" s="252" t="s">
        <v>803</v>
      </c>
      <c r="J90" s="252">
        <v>50</v>
      </c>
      <c r="K90" s="266"/>
    </row>
    <row r="91" s="1" customFormat="1" ht="15" customHeight="1">
      <c r="B91" s="277"/>
      <c r="C91" s="252" t="s">
        <v>828</v>
      </c>
      <c r="D91" s="252"/>
      <c r="E91" s="252"/>
      <c r="F91" s="275" t="s">
        <v>807</v>
      </c>
      <c r="G91" s="276"/>
      <c r="H91" s="252" t="s">
        <v>828</v>
      </c>
      <c r="I91" s="252" t="s">
        <v>803</v>
      </c>
      <c r="J91" s="252">
        <v>50</v>
      </c>
      <c r="K91" s="266"/>
    </row>
    <row r="92" s="1" customFormat="1" ht="15" customHeight="1">
      <c r="B92" s="277"/>
      <c r="C92" s="252" t="s">
        <v>829</v>
      </c>
      <c r="D92" s="252"/>
      <c r="E92" s="252"/>
      <c r="F92" s="275" t="s">
        <v>807</v>
      </c>
      <c r="G92" s="276"/>
      <c r="H92" s="252" t="s">
        <v>830</v>
      </c>
      <c r="I92" s="252" t="s">
        <v>803</v>
      </c>
      <c r="J92" s="252">
        <v>255</v>
      </c>
      <c r="K92" s="266"/>
    </row>
    <row r="93" s="1" customFormat="1" ht="15" customHeight="1">
      <c r="B93" s="277"/>
      <c r="C93" s="252" t="s">
        <v>831</v>
      </c>
      <c r="D93" s="252"/>
      <c r="E93" s="252"/>
      <c r="F93" s="275" t="s">
        <v>801</v>
      </c>
      <c r="G93" s="276"/>
      <c r="H93" s="252" t="s">
        <v>832</v>
      </c>
      <c r="I93" s="252" t="s">
        <v>833</v>
      </c>
      <c r="J93" s="252"/>
      <c r="K93" s="266"/>
    </row>
    <row r="94" s="1" customFormat="1" ht="15" customHeight="1">
      <c r="B94" s="277"/>
      <c r="C94" s="252" t="s">
        <v>834</v>
      </c>
      <c r="D94" s="252"/>
      <c r="E94" s="252"/>
      <c r="F94" s="275" t="s">
        <v>801</v>
      </c>
      <c r="G94" s="276"/>
      <c r="H94" s="252" t="s">
        <v>835</v>
      </c>
      <c r="I94" s="252" t="s">
        <v>836</v>
      </c>
      <c r="J94" s="252"/>
      <c r="K94" s="266"/>
    </row>
    <row r="95" s="1" customFormat="1" ht="15" customHeight="1">
      <c r="B95" s="277"/>
      <c r="C95" s="252" t="s">
        <v>837</v>
      </c>
      <c r="D95" s="252"/>
      <c r="E95" s="252"/>
      <c r="F95" s="275" t="s">
        <v>801</v>
      </c>
      <c r="G95" s="276"/>
      <c r="H95" s="252" t="s">
        <v>837</v>
      </c>
      <c r="I95" s="252" t="s">
        <v>836</v>
      </c>
      <c r="J95" s="252"/>
      <c r="K95" s="266"/>
    </row>
    <row r="96" s="1" customFormat="1" ht="15" customHeight="1">
      <c r="B96" s="277"/>
      <c r="C96" s="252" t="s">
        <v>38</v>
      </c>
      <c r="D96" s="252"/>
      <c r="E96" s="252"/>
      <c r="F96" s="275" t="s">
        <v>801</v>
      </c>
      <c r="G96" s="276"/>
      <c r="H96" s="252" t="s">
        <v>838</v>
      </c>
      <c r="I96" s="252" t="s">
        <v>836</v>
      </c>
      <c r="J96" s="252"/>
      <c r="K96" s="266"/>
    </row>
    <row r="97" s="1" customFormat="1" ht="15" customHeight="1">
      <c r="B97" s="277"/>
      <c r="C97" s="252" t="s">
        <v>48</v>
      </c>
      <c r="D97" s="252"/>
      <c r="E97" s="252"/>
      <c r="F97" s="275" t="s">
        <v>801</v>
      </c>
      <c r="G97" s="276"/>
      <c r="H97" s="252" t="s">
        <v>839</v>
      </c>
      <c r="I97" s="252" t="s">
        <v>836</v>
      </c>
      <c r="J97" s="252"/>
      <c r="K97" s="266"/>
    </row>
    <row r="98" s="1" customFormat="1" ht="15" customHeight="1">
      <c r="B98" s="280"/>
      <c r="C98" s="281"/>
      <c r="D98" s="281"/>
      <c r="E98" s="281"/>
      <c r="F98" s="281"/>
      <c r="G98" s="281"/>
      <c r="H98" s="281"/>
      <c r="I98" s="281"/>
      <c r="J98" s="281"/>
      <c r="K98" s="282"/>
    </row>
    <row r="99" s="1" customFormat="1" ht="18.75" customHeight="1">
      <c r="B99" s="283"/>
      <c r="C99" s="284"/>
      <c r="D99" s="284"/>
      <c r="E99" s="284"/>
      <c r="F99" s="284"/>
      <c r="G99" s="284"/>
      <c r="H99" s="284"/>
      <c r="I99" s="284"/>
      <c r="J99" s="284"/>
      <c r="K99" s="283"/>
    </row>
    <row r="100" s="1" customFormat="1" ht="18.75" customHeight="1">
      <c r="B100" s="260"/>
      <c r="C100" s="260"/>
      <c r="D100" s="260"/>
      <c r="E100" s="260"/>
      <c r="F100" s="260"/>
      <c r="G100" s="260"/>
      <c r="H100" s="260"/>
      <c r="I100" s="260"/>
      <c r="J100" s="260"/>
      <c r="K100" s="260"/>
    </row>
    <row r="101" s="1" customFormat="1" ht="7.5" customHeight="1">
      <c r="B101" s="261"/>
      <c r="C101" s="262"/>
      <c r="D101" s="262"/>
      <c r="E101" s="262"/>
      <c r="F101" s="262"/>
      <c r="G101" s="262"/>
      <c r="H101" s="262"/>
      <c r="I101" s="262"/>
      <c r="J101" s="262"/>
      <c r="K101" s="263"/>
    </row>
    <row r="102" s="1" customFormat="1" ht="45" customHeight="1">
      <c r="B102" s="264"/>
      <c r="C102" s="265" t="s">
        <v>840</v>
      </c>
      <c r="D102" s="265"/>
      <c r="E102" s="265"/>
      <c r="F102" s="265"/>
      <c r="G102" s="265"/>
      <c r="H102" s="265"/>
      <c r="I102" s="265"/>
      <c r="J102" s="265"/>
      <c r="K102" s="266"/>
    </row>
    <row r="103" s="1" customFormat="1" ht="17.25" customHeight="1">
      <c r="B103" s="264"/>
      <c r="C103" s="267" t="s">
        <v>795</v>
      </c>
      <c r="D103" s="267"/>
      <c r="E103" s="267"/>
      <c r="F103" s="267" t="s">
        <v>796</v>
      </c>
      <c r="G103" s="268"/>
      <c r="H103" s="267" t="s">
        <v>54</v>
      </c>
      <c r="I103" s="267" t="s">
        <v>57</v>
      </c>
      <c r="J103" s="267" t="s">
        <v>797</v>
      </c>
      <c r="K103" s="266"/>
    </row>
    <row r="104" s="1" customFormat="1" ht="17.25" customHeight="1">
      <c r="B104" s="264"/>
      <c r="C104" s="269" t="s">
        <v>798</v>
      </c>
      <c r="D104" s="269"/>
      <c r="E104" s="269"/>
      <c r="F104" s="270" t="s">
        <v>799</v>
      </c>
      <c r="G104" s="271"/>
      <c r="H104" s="269"/>
      <c r="I104" s="269"/>
      <c r="J104" s="269" t="s">
        <v>800</v>
      </c>
      <c r="K104" s="266"/>
    </row>
    <row r="105" s="1" customFormat="1" ht="5.25" customHeight="1">
      <c r="B105" s="264"/>
      <c r="C105" s="267"/>
      <c r="D105" s="267"/>
      <c r="E105" s="267"/>
      <c r="F105" s="267"/>
      <c r="G105" s="285"/>
      <c r="H105" s="267"/>
      <c r="I105" s="267"/>
      <c r="J105" s="267"/>
      <c r="K105" s="266"/>
    </row>
    <row r="106" s="1" customFormat="1" ht="15" customHeight="1">
      <c r="B106" s="264"/>
      <c r="C106" s="252" t="s">
        <v>53</v>
      </c>
      <c r="D106" s="274"/>
      <c r="E106" s="274"/>
      <c r="F106" s="275" t="s">
        <v>801</v>
      </c>
      <c r="G106" s="252"/>
      <c r="H106" s="252" t="s">
        <v>841</v>
      </c>
      <c r="I106" s="252" t="s">
        <v>803</v>
      </c>
      <c r="J106" s="252">
        <v>20</v>
      </c>
      <c r="K106" s="266"/>
    </row>
    <row r="107" s="1" customFormat="1" ht="15" customHeight="1">
      <c r="B107" s="264"/>
      <c r="C107" s="252" t="s">
        <v>804</v>
      </c>
      <c r="D107" s="252"/>
      <c r="E107" s="252"/>
      <c r="F107" s="275" t="s">
        <v>801</v>
      </c>
      <c r="G107" s="252"/>
      <c r="H107" s="252" t="s">
        <v>841</v>
      </c>
      <c r="I107" s="252" t="s">
        <v>803</v>
      </c>
      <c r="J107" s="252">
        <v>120</v>
      </c>
      <c r="K107" s="266"/>
    </row>
    <row r="108" s="1" customFormat="1" ht="15" customHeight="1">
      <c r="B108" s="277"/>
      <c r="C108" s="252" t="s">
        <v>806</v>
      </c>
      <c r="D108" s="252"/>
      <c r="E108" s="252"/>
      <c r="F108" s="275" t="s">
        <v>807</v>
      </c>
      <c r="G108" s="252"/>
      <c r="H108" s="252" t="s">
        <v>841</v>
      </c>
      <c r="I108" s="252" t="s">
        <v>803</v>
      </c>
      <c r="J108" s="252">
        <v>50</v>
      </c>
      <c r="K108" s="266"/>
    </row>
    <row r="109" s="1" customFormat="1" ht="15" customHeight="1">
      <c r="B109" s="277"/>
      <c r="C109" s="252" t="s">
        <v>809</v>
      </c>
      <c r="D109" s="252"/>
      <c r="E109" s="252"/>
      <c r="F109" s="275" t="s">
        <v>801</v>
      </c>
      <c r="G109" s="252"/>
      <c r="H109" s="252" t="s">
        <v>841</v>
      </c>
      <c r="I109" s="252" t="s">
        <v>811</v>
      </c>
      <c r="J109" s="252"/>
      <c r="K109" s="266"/>
    </row>
    <row r="110" s="1" customFormat="1" ht="15" customHeight="1">
      <c r="B110" s="277"/>
      <c r="C110" s="252" t="s">
        <v>820</v>
      </c>
      <c r="D110" s="252"/>
      <c r="E110" s="252"/>
      <c r="F110" s="275" t="s">
        <v>807</v>
      </c>
      <c r="G110" s="252"/>
      <c r="H110" s="252" t="s">
        <v>841</v>
      </c>
      <c r="I110" s="252" t="s">
        <v>803</v>
      </c>
      <c r="J110" s="252">
        <v>50</v>
      </c>
      <c r="K110" s="266"/>
    </row>
    <row r="111" s="1" customFormat="1" ht="15" customHeight="1">
      <c r="B111" s="277"/>
      <c r="C111" s="252" t="s">
        <v>828</v>
      </c>
      <c r="D111" s="252"/>
      <c r="E111" s="252"/>
      <c r="F111" s="275" t="s">
        <v>807</v>
      </c>
      <c r="G111" s="252"/>
      <c r="H111" s="252" t="s">
        <v>841</v>
      </c>
      <c r="I111" s="252" t="s">
        <v>803</v>
      </c>
      <c r="J111" s="252">
        <v>50</v>
      </c>
      <c r="K111" s="266"/>
    </row>
    <row r="112" s="1" customFormat="1" ht="15" customHeight="1">
      <c r="B112" s="277"/>
      <c r="C112" s="252" t="s">
        <v>826</v>
      </c>
      <c r="D112" s="252"/>
      <c r="E112" s="252"/>
      <c r="F112" s="275" t="s">
        <v>807</v>
      </c>
      <c r="G112" s="252"/>
      <c r="H112" s="252" t="s">
        <v>841</v>
      </c>
      <c r="I112" s="252" t="s">
        <v>803</v>
      </c>
      <c r="J112" s="252">
        <v>50</v>
      </c>
      <c r="K112" s="266"/>
    </row>
    <row r="113" s="1" customFormat="1" ht="15" customHeight="1">
      <c r="B113" s="277"/>
      <c r="C113" s="252" t="s">
        <v>53</v>
      </c>
      <c r="D113" s="252"/>
      <c r="E113" s="252"/>
      <c r="F113" s="275" t="s">
        <v>801</v>
      </c>
      <c r="G113" s="252"/>
      <c r="H113" s="252" t="s">
        <v>842</v>
      </c>
      <c r="I113" s="252" t="s">
        <v>803</v>
      </c>
      <c r="J113" s="252">
        <v>20</v>
      </c>
      <c r="K113" s="266"/>
    </row>
    <row r="114" s="1" customFormat="1" ht="15" customHeight="1">
      <c r="B114" s="277"/>
      <c r="C114" s="252" t="s">
        <v>843</v>
      </c>
      <c r="D114" s="252"/>
      <c r="E114" s="252"/>
      <c r="F114" s="275" t="s">
        <v>801</v>
      </c>
      <c r="G114" s="252"/>
      <c r="H114" s="252" t="s">
        <v>844</v>
      </c>
      <c r="I114" s="252" t="s">
        <v>803</v>
      </c>
      <c r="J114" s="252">
        <v>120</v>
      </c>
      <c r="K114" s="266"/>
    </row>
    <row r="115" s="1" customFormat="1" ht="15" customHeight="1">
      <c r="B115" s="277"/>
      <c r="C115" s="252" t="s">
        <v>38</v>
      </c>
      <c r="D115" s="252"/>
      <c r="E115" s="252"/>
      <c r="F115" s="275" t="s">
        <v>801</v>
      </c>
      <c r="G115" s="252"/>
      <c r="H115" s="252" t="s">
        <v>845</v>
      </c>
      <c r="I115" s="252" t="s">
        <v>836</v>
      </c>
      <c r="J115" s="252"/>
      <c r="K115" s="266"/>
    </row>
    <row r="116" s="1" customFormat="1" ht="15" customHeight="1">
      <c r="B116" s="277"/>
      <c r="C116" s="252" t="s">
        <v>48</v>
      </c>
      <c r="D116" s="252"/>
      <c r="E116" s="252"/>
      <c r="F116" s="275" t="s">
        <v>801</v>
      </c>
      <c r="G116" s="252"/>
      <c r="H116" s="252" t="s">
        <v>846</v>
      </c>
      <c r="I116" s="252" t="s">
        <v>836</v>
      </c>
      <c r="J116" s="252"/>
      <c r="K116" s="266"/>
    </row>
    <row r="117" s="1" customFormat="1" ht="15" customHeight="1">
      <c r="B117" s="277"/>
      <c r="C117" s="252" t="s">
        <v>57</v>
      </c>
      <c r="D117" s="252"/>
      <c r="E117" s="252"/>
      <c r="F117" s="275" t="s">
        <v>801</v>
      </c>
      <c r="G117" s="252"/>
      <c r="H117" s="252" t="s">
        <v>847</v>
      </c>
      <c r="I117" s="252" t="s">
        <v>848</v>
      </c>
      <c r="J117" s="252"/>
      <c r="K117" s="266"/>
    </row>
    <row r="118" s="1" customFormat="1" ht="15" customHeight="1">
      <c r="B118" s="280"/>
      <c r="C118" s="286"/>
      <c r="D118" s="286"/>
      <c r="E118" s="286"/>
      <c r="F118" s="286"/>
      <c r="G118" s="286"/>
      <c r="H118" s="286"/>
      <c r="I118" s="286"/>
      <c r="J118" s="286"/>
      <c r="K118" s="282"/>
    </row>
    <row r="119" s="1" customFormat="1" ht="18.75" customHeight="1">
      <c r="B119" s="287"/>
      <c r="C119" s="288"/>
      <c r="D119" s="288"/>
      <c r="E119" s="288"/>
      <c r="F119" s="289"/>
      <c r="G119" s="288"/>
      <c r="H119" s="288"/>
      <c r="I119" s="288"/>
      <c r="J119" s="288"/>
      <c r="K119" s="287"/>
    </row>
    <row r="120" s="1" customFormat="1" ht="18.75" customHeight="1">
      <c r="B120" s="260"/>
      <c r="C120" s="260"/>
      <c r="D120" s="260"/>
      <c r="E120" s="260"/>
      <c r="F120" s="260"/>
      <c r="G120" s="260"/>
      <c r="H120" s="260"/>
      <c r="I120" s="260"/>
      <c r="J120" s="260"/>
      <c r="K120" s="260"/>
    </row>
    <row r="121" s="1" customFormat="1" ht="7.5" customHeight="1">
      <c r="B121" s="290"/>
      <c r="C121" s="291"/>
      <c r="D121" s="291"/>
      <c r="E121" s="291"/>
      <c r="F121" s="291"/>
      <c r="G121" s="291"/>
      <c r="H121" s="291"/>
      <c r="I121" s="291"/>
      <c r="J121" s="291"/>
      <c r="K121" s="292"/>
    </row>
    <row r="122" s="1" customFormat="1" ht="45" customHeight="1">
      <c r="B122" s="293"/>
      <c r="C122" s="243" t="s">
        <v>849</v>
      </c>
      <c r="D122" s="243"/>
      <c r="E122" s="243"/>
      <c r="F122" s="243"/>
      <c r="G122" s="243"/>
      <c r="H122" s="243"/>
      <c r="I122" s="243"/>
      <c r="J122" s="243"/>
      <c r="K122" s="294"/>
    </row>
    <row r="123" s="1" customFormat="1" ht="17.25" customHeight="1">
      <c r="B123" s="295"/>
      <c r="C123" s="267" t="s">
        <v>795</v>
      </c>
      <c r="D123" s="267"/>
      <c r="E123" s="267"/>
      <c r="F123" s="267" t="s">
        <v>796</v>
      </c>
      <c r="G123" s="268"/>
      <c r="H123" s="267" t="s">
        <v>54</v>
      </c>
      <c r="I123" s="267" t="s">
        <v>57</v>
      </c>
      <c r="J123" s="267" t="s">
        <v>797</v>
      </c>
      <c r="K123" s="296"/>
    </row>
    <row r="124" s="1" customFormat="1" ht="17.25" customHeight="1">
      <c r="B124" s="295"/>
      <c r="C124" s="269" t="s">
        <v>798</v>
      </c>
      <c r="D124" s="269"/>
      <c r="E124" s="269"/>
      <c r="F124" s="270" t="s">
        <v>799</v>
      </c>
      <c r="G124" s="271"/>
      <c r="H124" s="269"/>
      <c r="I124" s="269"/>
      <c r="J124" s="269" t="s">
        <v>800</v>
      </c>
      <c r="K124" s="296"/>
    </row>
    <row r="125" s="1" customFormat="1" ht="5.25" customHeight="1">
      <c r="B125" s="297"/>
      <c r="C125" s="272"/>
      <c r="D125" s="272"/>
      <c r="E125" s="272"/>
      <c r="F125" s="272"/>
      <c r="G125" s="298"/>
      <c r="H125" s="272"/>
      <c r="I125" s="272"/>
      <c r="J125" s="272"/>
      <c r="K125" s="299"/>
    </row>
    <row r="126" s="1" customFormat="1" ht="15" customHeight="1">
      <c r="B126" s="297"/>
      <c r="C126" s="252" t="s">
        <v>804</v>
      </c>
      <c r="D126" s="274"/>
      <c r="E126" s="274"/>
      <c r="F126" s="275" t="s">
        <v>801</v>
      </c>
      <c r="G126" s="252"/>
      <c r="H126" s="252" t="s">
        <v>841</v>
      </c>
      <c r="I126" s="252" t="s">
        <v>803</v>
      </c>
      <c r="J126" s="252">
        <v>120</v>
      </c>
      <c r="K126" s="300"/>
    </row>
    <row r="127" s="1" customFormat="1" ht="15" customHeight="1">
      <c r="B127" s="297"/>
      <c r="C127" s="252" t="s">
        <v>850</v>
      </c>
      <c r="D127" s="252"/>
      <c r="E127" s="252"/>
      <c r="F127" s="275" t="s">
        <v>801</v>
      </c>
      <c r="G127" s="252"/>
      <c r="H127" s="252" t="s">
        <v>851</v>
      </c>
      <c r="I127" s="252" t="s">
        <v>803</v>
      </c>
      <c r="J127" s="252" t="s">
        <v>852</v>
      </c>
      <c r="K127" s="300"/>
    </row>
    <row r="128" s="1" customFormat="1" ht="15" customHeight="1">
      <c r="B128" s="297"/>
      <c r="C128" s="252" t="s">
        <v>749</v>
      </c>
      <c r="D128" s="252"/>
      <c r="E128" s="252"/>
      <c r="F128" s="275" t="s">
        <v>801</v>
      </c>
      <c r="G128" s="252"/>
      <c r="H128" s="252" t="s">
        <v>853</v>
      </c>
      <c r="I128" s="252" t="s">
        <v>803</v>
      </c>
      <c r="J128" s="252" t="s">
        <v>852</v>
      </c>
      <c r="K128" s="300"/>
    </row>
    <row r="129" s="1" customFormat="1" ht="15" customHeight="1">
      <c r="B129" s="297"/>
      <c r="C129" s="252" t="s">
        <v>812</v>
      </c>
      <c r="D129" s="252"/>
      <c r="E129" s="252"/>
      <c r="F129" s="275" t="s">
        <v>807</v>
      </c>
      <c r="G129" s="252"/>
      <c r="H129" s="252" t="s">
        <v>813</v>
      </c>
      <c r="I129" s="252" t="s">
        <v>803</v>
      </c>
      <c r="J129" s="252">
        <v>15</v>
      </c>
      <c r="K129" s="300"/>
    </row>
    <row r="130" s="1" customFormat="1" ht="15" customHeight="1">
      <c r="B130" s="297"/>
      <c r="C130" s="278" t="s">
        <v>814</v>
      </c>
      <c r="D130" s="278"/>
      <c r="E130" s="278"/>
      <c r="F130" s="279" t="s">
        <v>807</v>
      </c>
      <c r="G130" s="278"/>
      <c r="H130" s="278" t="s">
        <v>815</v>
      </c>
      <c r="I130" s="278" t="s">
        <v>803</v>
      </c>
      <c r="J130" s="278">
        <v>15</v>
      </c>
      <c r="K130" s="300"/>
    </row>
    <row r="131" s="1" customFormat="1" ht="15" customHeight="1">
      <c r="B131" s="297"/>
      <c r="C131" s="278" t="s">
        <v>816</v>
      </c>
      <c r="D131" s="278"/>
      <c r="E131" s="278"/>
      <c r="F131" s="279" t="s">
        <v>807</v>
      </c>
      <c r="G131" s="278"/>
      <c r="H131" s="278" t="s">
        <v>817</v>
      </c>
      <c r="I131" s="278" t="s">
        <v>803</v>
      </c>
      <c r="J131" s="278">
        <v>20</v>
      </c>
      <c r="K131" s="300"/>
    </row>
    <row r="132" s="1" customFormat="1" ht="15" customHeight="1">
      <c r="B132" s="297"/>
      <c r="C132" s="278" t="s">
        <v>818</v>
      </c>
      <c r="D132" s="278"/>
      <c r="E132" s="278"/>
      <c r="F132" s="279" t="s">
        <v>807</v>
      </c>
      <c r="G132" s="278"/>
      <c r="H132" s="278" t="s">
        <v>819</v>
      </c>
      <c r="I132" s="278" t="s">
        <v>803</v>
      </c>
      <c r="J132" s="278">
        <v>20</v>
      </c>
      <c r="K132" s="300"/>
    </row>
    <row r="133" s="1" customFormat="1" ht="15" customHeight="1">
      <c r="B133" s="297"/>
      <c r="C133" s="252" t="s">
        <v>806</v>
      </c>
      <c r="D133" s="252"/>
      <c r="E133" s="252"/>
      <c r="F133" s="275" t="s">
        <v>807</v>
      </c>
      <c r="G133" s="252"/>
      <c r="H133" s="252" t="s">
        <v>841</v>
      </c>
      <c r="I133" s="252" t="s">
        <v>803</v>
      </c>
      <c r="J133" s="252">
        <v>50</v>
      </c>
      <c r="K133" s="300"/>
    </row>
    <row r="134" s="1" customFormat="1" ht="15" customHeight="1">
      <c r="B134" s="297"/>
      <c r="C134" s="252" t="s">
        <v>820</v>
      </c>
      <c r="D134" s="252"/>
      <c r="E134" s="252"/>
      <c r="F134" s="275" t="s">
        <v>807</v>
      </c>
      <c r="G134" s="252"/>
      <c r="H134" s="252" t="s">
        <v>841</v>
      </c>
      <c r="I134" s="252" t="s">
        <v>803</v>
      </c>
      <c r="J134" s="252">
        <v>50</v>
      </c>
      <c r="K134" s="300"/>
    </row>
    <row r="135" s="1" customFormat="1" ht="15" customHeight="1">
      <c r="B135" s="297"/>
      <c r="C135" s="252" t="s">
        <v>826</v>
      </c>
      <c r="D135" s="252"/>
      <c r="E135" s="252"/>
      <c r="F135" s="275" t="s">
        <v>807</v>
      </c>
      <c r="G135" s="252"/>
      <c r="H135" s="252" t="s">
        <v>841</v>
      </c>
      <c r="I135" s="252" t="s">
        <v>803</v>
      </c>
      <c r="J135" s="252">
        <v>50</v>
      </c>
      <c r="K135" s="300"/>
    </row>
    <row r="136" s="1" customFormat="1" ht="15" customHeight="1">
      <c r="B136" s="297"/>
      <c r="C136" s="252" t="s">
        <v>828</v>
      </c>
      <c r="D136" s="252"/>
      <c r="E136" s="252"/>
      <c r="F136" s="275" t="s">
        <v>807</v>
      </c>
      <c r="G136" s="252"/>
      <c r="H136" s="252" t="s">
        <v>841</v>
      </c>
      <c r="I136" s="252" t="s">
        <v>803</v>
      </c>
      <c r="J136" s="252">
        <v>50</v>
      </c>
      <c r="K136" s="300"/>
    </row>
    <row r="137" s="1" customFormat="1" ht="15" customHeight="1">
      <c r="B137" s="297"/>
      <c r="C137" s="252" t="s">
        <v>829</v>
      </c>
      <c r="D137" s="252"/>
      <c r="E137" s="252"/>
      <c r="F137" s="275" t="s">
        <v>807</v>
      </c>
      <c r="G137" s="252"/>
      <c r="H137" s="252" t="s">
        <v>854</v>
      </c>
      <c r="I137" s="252" t="s">
        <v>803</v>
      </c>
      <c r="J137" s="252">
        <v>255</v>
      </c>
      <c r="K137" s="300"/>
    </row>
    <row r="138" s="1" customFormat="1" ht="15" customHeight="1">
      <c r="B138" s="297"/>
      <c r="C138" s="252" t="s">
        <v>831</v>
      </c>
      <c r="D138" s="252"/>
      <c r="E138" s="252"/>
      <c r="F138" s="275" t="s">
        <v>801</v>
      </c>
      <c r="G138" s="252"/>
      <c r="H138" s="252" t="s">
        <v>855</v>
      </c>
      <c r="I138" s="252" t="s">
        <v>833</v>
      </c>
      <c r="J138" s="252"/>
      <c r="K138" s="300"/>
    </row>
    <row r="139" s="1" customFormat="1" ht="15" customHeight="1">
      <c r="B139" s="297"/>
      <c r="C139" s="252" t="s">
        <v>834</v>
      </c>
      <c r="D139" s="252"/>
      <c r="E139" s="252"/>
      <c r="F139" s="275" t="s">
        <v>801</v>
      </c>
      <c r="G139" s="252"/>
      <c r="H139" s="252" t="s">
        <v>856</v>
      </c>
      <c r="I139" s="252" t="s">
        <v>836</v>
      </c>
      <c r="J139" s="252"/>
      <c r="K139" s="300"/>
    </row>
    <row r="140" s="1" customFormat="1" ht="15" customHeight="1">
      <c r="B140" s="297"/>
      <c r="C140" s="252" t="s">
        <v>837</v>
      </c>
      <c r="D140" s="252"/>
      <c r="E140" s="252"/>
      <c r="F140" s="275" t="s">
        <v>801</v>
      </c>
      <c r="G140" s="252"/>
      <c r="H140" s="252" t="s">
        <v>837</v>
      </c>
      <c r="I140" s="252" t="s">
        <v>836</v>
      </c>
      <c r="J140" s="252"/>
      <c r="K140" s="300"/>
    </row>
    <row r="141" s="1" customFormat="1" ht="15" customHeight="1">
      <c r="B141" s="297"/>
      <c r="C141" s="252" t="s">
        <v>38</v>
      </c>
      <c r="D141" s="252"/>
      <c r="E141" s="252"/>
      <c r="F141" s="275" t="s">
        <v>801</v>
      </c>
      <c r="G141" s="252"/>
      <c r="H141" s="252" t="s">
        <v>857</v>
      </c>
      <c r="I141" s="252" t="s">
        <v>836</v>
      </c>
      <c r="J141" s="252"/>
      <c r="K141" s="300"/>
    </row>
    <row r="142" s="1" customFormat="1" ht="15" customHeight="1">
      <c r="B142" s="297"/>
      <c r="C142" s="252" t="s">
        <v>858</v>
      </c>
      <c r="D142" s="252"/>
      <c r="E142" s="252"/>
      <c r="F142" s="275" t="s">
        <v>801</v>
      </c>
      <c r="G142" s="252"/>
      <c r="H142" s="252" t="s">
        <v>859</v>
      </c>
      <c r="I142" s="252" t="s">
        <v>836</v>
      </c>
      <c r="J142" s="252"/>
      <c r="K142" s="300"/>
    </row>
    <row r="143" s="1" customFormat="1" ht="15" customHeight="1">
      <c r="B143" s="301"/>
      <c r="C143" s="302"/>
      <c r="D143" s="302"/>
      <c r="E143" s="302"/>
      <c r="F143" s="302"/>
      <c r="G143" s="302"/>
      <c r="H143" s="302"/>
      <c r="I143" s="302"/>
      <c r="J143" s="302"/>
      <c r="K143" s="303"/>
    </row>
    <row r="144" s="1" customFormat="1" ht="18.75" customHeight="1">
      <c r="B144" s="288"/>
      <c r="C144" s="288"/>
      <c r="D144" s="288"/>
      <c r="E144" s="288"/>
      <c r="F144" s="289"/>
      <c r="G144" s="288"/>
      <c r="H144" s="288"/>
      <c r="I144" s="288"/>
      <c r="J144" s="288"/>
      <c r="K144" s="288"/>
    </row>
    <row r="145" s="1" customFormat="1" ht="18.75" customHeight="1">
      <c r="B145" s="260"/>
      <c r="C145" s="260"/>
      <c r="D145" s="260"/>
      <c r="E145" s="260"/>
      <c r="F145" s="260"/>
      <c r="G145" s="260"/>
      <c r="H145" s="260"/>
      <c r="I145" s="260"/>
      <c r="J145" s="260"/>
      <c r="K145" s="260"/>
    </row>
    <row r="146" s="1" customFormat="1" ht="7.5" customHeight="1">
      <c r="B146" s="261"/>
      <c r="C146" s="262"/>
      <c r="D146" s="262"/>
      <c r="E146" s="262"/>
      <c r="F146" s="262"/>
      <c r="G146" s="262"/>
      <c r="H146" s="262"/>
      <c r="I146" s="262"/>
      <c r="J146" s="262"/>
      <c r="K146" s="263"/>
    </row>
    <row r="147" s="1" customFormat="1" ht="45" customHeight="1">
      <c r="B147" s="264"/>
      <c r="C147" s="265" t="s">
        <v>860</v>
      </c>
      <c r="D147" s="265"/>
      <c r="E147" s="265"/>
      <c r="F147" s="265"/>
      <c r="G147" s="265"/>
      <c r="H147" s="265"/>
      <c r="I147" s="265"/>
      <c r="J147" s="265"/>
      <c r="K147" s="266"/>
    </row>
    <row r="148" s="1" customFormat="1" ht="17.25" customHeight="1">
      <c r="B148" s="264"/>
      <c r="C148" s="267" t="s">
        <v>795</v>
      </c>
      <c r="D148" s="267"/>
      <c r="E148" s="267"/>
      <c r="F148" s="267" t="s">
        <v>796</v>
      </c>
      <c r="G148" s="268"/>
      <c r="H148" s="267" t="s">
        <v>54</v>
      </c>
      <c r="I148" s="267" t="s">
        <v>57</v>
      </c>
      <c r="J148" s="267" t="s">
        <v>797</v>
      </c>
      <c r="K148" s="266"/>
    </row>
    <row r="149" s="1" customFormat="1" ht="17.25" customHeight="1">
      <c r="B149" s="264"/>
      <c r="C149" s="269" t="s">
        <v>798</v>
      </c>
      <c r="D149" s="269"/>
      <c r="E149" s="269"/>
      <c r="F149" s="270" t="s">
        <v>799</v>
      </c>
      <c r="G149" s="271"/>
      <c r="H149" s="269"/>
      <c r="I149" s="269"/>
      <c r="J149" s="269" t="s">
        <v>800</v>
      </c>
      <c r="K149" s="266"/>
    </row>
    <row r="150" s="1" customFormat="1" ht="5.25" customHeight="1">
      <c r="B150" s="277"/>
      <c r="C150" s="272"/>
      <c r="D150" s="272"/>
      <c r="E150" s="272"/>
      <c r="F150" s="272"/>
      <c r="G150" s="273"/>
      <c r="H150" s="272"/>
      <c r="I150" s="272"/>
      <c r="J150" s="272"/>
      <c r="K150" s="300"/>
    </row>
    <row r="151" s="1" customFormat="1" ht="15" customHeight="1">
      <c r="B151" s="277"/>
      <c r="C151" s="304" t="s">
        <v>804</v>
      </c>
      <c r="D151" s="252"/>
      <c r="E151" s="252"/>
      <c r="F151" s="305" t="s">
        <v>801</v>
      </c>
      <c r="G151" s="252"/>
      <c r="H151" s="304" t="s">
        <v>841</v>
      </c>
      <c r="I151" s="304" t="s">
        <v>803</v>
      </c>
      <c r="J151" s="304">
        <v>120</v>
      </c>
      <c r="K151" s="300"/>
    </row>
    <row r="152" s="1" customFormat="1" ht="15" customHeight="1">
      <c r="B152" s="277"/>
      <c r="C152" s="304" t="s">
        <v>850</v>
      </c>
      <c r="D152" s="252"/>
      <c r="E152" s="252"/>
      <c r="F152" s="305" t="s">
        <v>801</v>
      </c>
      <c r="G152" s="252"/>
      <c r="H152" s="304" t="s">
        <v>861</v>
      </c>
      <c r="I152" s="304" t="s">
        <v>803</v>
      </c>
      <c r="J152" s="304" t="s">
        <v>852</v>
      </c>
      <c r="K152" s="300"/>
    </row>
    <row r="153" s="1" customFormat="1" ht="15" customHeight="1">
      <c r="B153" s="277"/>
      <c r="C153" s="304" t="s">
        <v>749</v>
      </c>
      <c r="D153" s="252"/>
      <c r="E153" s="252"/>
      <c r="F153" s="305" t="s">
        <v>801</v>
      </c>
      <c r="G153" s="252"/>
      <c r="H153" s="304" t="s">
        <v>862</v>
      </c>
      <c r="I153" s="304" t="s">
        <v>803</v>
      </c>
      <c r="J153" s="304" t="s">
        <v>852</v>
      </c>
      <c r="K153" s="300"/>
    </row>
    <row r="154" s="1" customFormat="1" ht="15" customHeight="1">
      <c r="B154" s="277"/>
      <c r="C154" s="304" t="s">
        <v>806</v>
      </c>
      <c r="D154" s="252"/>
      <c r="E154" s="252"/>
      <c r="F154" s="305" t="s">
        <v>807</v>
      </c>
      <c r="G154" s="252"/>
      <c r="H154" s="304" t="s">
        <v>841</v>
      </c>
      <c r="I154" s="304" t="s">
        <v>803</v>
      </c>
      <c r="J154" s="304">
        <v>50</v>
      </c>
      <c r="K154" s="300"/>
    </row>
    <row r="155" s="1" customFormat="1" ht="15" customHeight="1">
      <c r="B155" s="277"/>
      <c r="C155" s="304" t="s">
        <v>809</v>
      </c>
      <c r="D155" s="252"/>
      <c r="E155" s="252"/>
      <c r="F155" s="305" t="s">
        <v>801</v>
      </c>
      <c r="G155" s="252"/>
      <c r="H155" s="304" t="s">
        <v>841</v>
      </c>
      <c r="I155" s="304" t="s">
        <v>811</v>
      </c>
      <c r="J155" s="304"/>
      <c r="K155" s="300"/>
    </row>
    <row r="156" s="1" customFormat="1" ht="15" customHeight="1">
      <c r="B156" s="277"/>
      <c r="C156" s="304" t="s">
        <v>820</v>
      </c>
      <c r="D156" s="252"/>
      <c r="E156" s="252"/>
      <c r="F156" s="305" t="s">
        <v>807</v>
      </c>
      <c r="G156" s="252"/>
      <c r="H156" s="304" t="s">
        <v>841</v>
      </c>
      <c r="I156" s="304" t="s">
        <v>803</v>
      </c>
      <c r="J156" s="304">
        <v>50</v>
      </c>
      <c r="K156" s="300"/>
    </row>
    <row r="157" s="1" customFormat="1" ht="15" customHeight="1">
      <c r="B157" s="277"/>
      <c r="C157" s="304" t="s">
        <v>828</v>
      </c>
      <c r="D157" s="252"/>
      <c r="E157" s="252"/>
      <c r="F157" s="305" t="s">
        <v>807</v>
      </c>
      <c r="G157" s="252"/>
      <c r="H157" s="304" t="s">
        <v>841</v>
      </c>
      <c r="I157" s="304" t="s">
        <v>803</v>
      </c>
      <c r="J157" s="304">
        <v>50</v>
      </c>
      <c r="K157" s="300"/>
    </row>
    <row r="158" s="1" customFormat="1" ht="15" customHeight="1">
      <c r="B158" s="277"/>
      <c r="C158" s="304" t="s">
        <v>826</v>
      </c>
      <c r="D158" s="252"/>
      <c r="E158" s="252"/>
      <c r="F158" s="305" t="s">
        <v>807</v>
      </c>
      <c r="G158" s="252"/>
      <c r="H158" s="304" t="s">
        <v>841</v>
      </c>
      <c r="I158" s="304" t="s">
        <v>803</v>
      </c>
      <c r="J158" s="304">
        <v>50</v>
      </c>
      <c r="K158" s="300"/>
    </row>
    <row r="159" s="1" customFormat="1" ht="15" customHeight="1">
      <c r="B159" s="277"/>
      <c r="C159" s="304" t="s">
        <v>143</v>
      </c>
      <c r="D159" s="252"/>
      <c r="E159" s="252"/>
      <c r="F159" s="305" t="s">
        <v>801</v>
      </c>
      <c r="G159" s="252"/>
      <c r="H159" s="304" t="s">
        <v>863</v>
      </c>
      <c r="I159" s="304" t="s">
        <v>803</v>
      </c>
      <c r="J159" s="304" t="s">
        <v>864</v>
      </c>
      <c r="K159" s="300"/>
    </row>
    <row r="160" s="1" customFormat="1" ht="15" customHeight="1">
      <c r="B160" s="277"/>
      <c r="C160" s="304" t="s">
        <v>865</v>
      </c>
      <c r="D160" s="252"/>
      <c r="E160" s="252"/>
      <c r="F160" s="305" t="s">
        <v>801</v>
      </c>
      <c r="G160" s="252"/>
      <c r="H160" s="304" t="s">
        <v>866</v>
      </c>
      <c r="I160" s="304" t="s">
        <v>836</v>
      </c>
      <c r="J160" s="304"/>
      <c r="K160" s="300"/>
    </row>
    <row r="161" s="1" customFormat="1" ht="15" customHeight="1">
      <c r="B161" s="306"/>
      <c r="C161" s="286"/>
      <c r="D161" s="286"/>
      <c r="E161" s="286"/>
      <c r="F161" s="286"/>
      <c r="G161" s="286"/>
      <c r="H161" s="286"/>
      <c r="I161" s="286"/>
      <c r="J161" s="286"/>
      <c r="K161" s="307"/>
    </row>
    <row r="162" s="1" customFormat="1" ht="18.75" customHeight="1">
      <c r="B162" s="288"/>
      <c r="C162" s="298"/>
      <c r="D162" s="298"/>
      <c r="E162" s="298"/>
      <c r="F162" s="308"/>
      <c r="G162" s="298"/>
      <c r="H162" s="298"/>
      <c r="I162" s="298"/>
      <c r="J162" s="298"/>
      <c r="K162" s="288"/>
    </row>
    <row r="163" s="1" customFormat="1" ht="18.75" customHeight="1">
      <c r="B163" s="260"/>
      <c r="C163" s="260"/>
      <c r="D163" s="260"/>
      <c r="E163" s="260"/>
      <c r="F163" s="260"/>
      <c r="G163" s="260"/>
      <c r="H163" s="260"/>
      <c r="I163" s="260"/>
      <c r="J163" s="260"/>
      <c r="K163" s="260"/>
    </row>
    <row r="164" s="1" customFormat="1" ht="7.5" customHeight="1">
      <c r="B164" s="239"/>
      <c r="C164" s="240"/>
      <c r="D164" s="240"/>
      <c r="E164" s="240"/>
      <c r="F164" s="240"/>
      <c r="G164" s="240"/>
      <c r="H164" s="240"/>
      <c r="I164" s="240"/>
      <c r="J164" s="240"/>
      <c r="K164" s="241"/>
    </row>
    <row r="165" s="1" customFormat="1" ht="45" customHeight="1">
      <c r="B165" s="242"/>
      <c r="C165" s="243" t="s">
        <v>867</v>
      </c>
      <c r="D165" s="243"/>
      <c r="E165" s="243"/>
      <c r="F165" s="243"/>
      <c r="G165" s="243"/>
      <c r="H165" s="243"/>
      <c r="I165" s="243"/>
      <c r="J165" s="243"/>
      <c r="K165" s="244"/>
    </row>
    <row r="166" s="1" customFormat="1" ht="17.25" customHeight="1">
      <c r="B166" s="242"/>
      <c r="C166" s="267" t="s">
        <v>795</v>
      </c>
      <c r="D166" s="267"/>
      <c r="E166" s="267"/>
      <c r="F166" s="267" t="s">
        <v>796</v>
      </c>
      <c r="G166" s="309"/>
      <c r="H166" s="310" t="s">
        <v>54</v>
      </c>
      <c r="I166" s="310" t="s">
        <v>57</v>
      </c>
      <c r="J166" s="267" t="s">
        <v>797</v>
      </c>
      <c r="K166" s="244"/>
    </row>
    <row r="167" s="1" customFormat="1" ht="17.25" customHeight="1">
      <c r="B167" s="245"/>
      <c r="C167" s="269" t="s">
        <v>798</v>
      </c>
      <c r="D167" s="269"/>
      <c r="E167" s="269"/>
      <c r="F167" s="270" t="s">
        <v>799</v>
      </c>
      <c r="G167" s="311"/>
      <c r="H167" s="312"/>
      <c r="I167" s="312"/>
      <c r="J167" s="269" t="s">
        <v>800</v>
      </c>
      <c r="K167" s="247"/>
    </row>
    <row r="168" s="1" customFormat="1" ht="5.25" customHeight="1">
      <c r="B168" s="277"/>
      <c r="C168" s="272"/>
      <c r="D168" s="272"/>
      <c r="E168" s="272"/>
      <c r="F168" s="272"/>
      <c r="G168" s="273"/>
      <c r="H168" s="272"/>
      <c r="I168" s="272"/>
      <c r="J168" s="272"/>
      <c r="K168" s="300"/>
    </row>
    <row r="169" s="1" customFormat="1" ht="15" customHeight="1">
      <c r="B169" s="277"/>
      <c r="C169" s="252" t="s">
        <v>804</v>
      </c>
      <c r="D169" s="252"/>
      <c r="E169" s="252"/>
      <c r="F169" s="275" t="s">
        <v>801</v>
      </c>
      <c r="G169" s="252"/>
      <c r="H169" s="252" t="s">
        <v>841</v>
      </c>
      <c r="I169" s="252" t="s">
        <v>803</v>
      </c>
      <c r="J169" s="252">
        <v>120</v>
      </c>
      <c r="K169" s="300"/>
    </row>
    <row r="170" s="1" customFormat="1" ht="15" customHeight="1">
      <c r="B170" s="277"/>
      <c r="C170" s="252" t="s">
        <v>850</v>
      </c>
      <c r="D170" s="252"/>
      <c r="E170" s="252"/>
      <c r="F170" s="275" t="s">
        <v>801</v>
      </c>
      <c r="G170" s="252"/>
      <c r="H170" s="252" t="s">
        <v>851</v>
      </c>
      <c r="I170" s="252" t="s">
        <v>803</v>
      </c>
      <c r="J170" s="252" t="s">
        <v>852</v>
      </c>
      <c r="K170" s="300"/>
    </row>
    <row r="171" s="1" customFormat="1" ht="15" customHeight="1">
      <c r="B171" s="277"/>
      <c r="C171" s="252" t="s">
        <v>749</v>
      </c>
      <c r="D171" s="252"/>
      <c r="E171" s="252"/>
      <c r="F171" s="275" t="s">
        <v>801</v>
      </c>
      <c r="G171" s="252"/>
      <c r="H171" s="252" t="s">
        <v>868</v>
      </c>
      <c r="I171" s="252" t="s">
        <v>803</v>
      </c>
      <c r="J171" s="252" t="s">
        <v>852</v>
      </c>
      <c r="K171" s="300"/>
    </row>
    <row r="172" s="1" customFormat="1" ht="15" customHeight="1">
      <c r="B172" s="277"/>
      <c r="C172" s="252" t="s">
        <v>806</v>
      </c>
      <c r="D172" s="252"/>
      <c r="E172" s="252"/>
      <c r="F172" s="275" t="s">
        <v>807</v>
      </c>
      <c r="G172" s="252"/>
      <c r="H172" s="252" t="s">
        <v>868</v>
      </c>
      <c r="I172" s="252" t="s">
        <v>803</v>
      </c>
      <c r="J172" s="252">
        <v>50</v>
      </c>
      <c r="K172" s="300"/>
    </row>
    <row r="173" s="1" customFormat="1" ht="15" customHeight="1">
      <c r="B173" s="277"/>
      <c r="C173" s="252" t="s">
        <v>809</v>
      </c>
      <c r="D173" s="252"/>
      <c r="E173" s="252"/>
      <c r="F173" s="275" t="s">
        <v>801</v>
      </c>
      <c r="G173" s="252"/>
      <c r="H173" s="252" t="s">
        <v>868</v>
      </c>
      <c r="I173" s="252" t="s">
        <v>811</v>
      </c>
      <c r="J173" s="252"/>
      <c r="K173" s="300"/>
    </row>
    <row r="174" s="1" customFormat="1" ht="15" customHeight="1">
      <c r="B174" s="277"/>
      <c r="C174" s="252" t="s">
        <v>820</v>
      </c>
      <c r="D174" s="252"/>
      <c r="E174" s="252"/>
      <c r="F174" s="275" t="s">
        <v>807</v>
      </c>
      <c r="G174" s="252"/>
      <c r="H174" s="252" t="s">
        <v>868</v>
      </c>
      <c r="I174" s="252" t="s">
        <v>803</v>
      </c>
      <c r="J174" s="252">
        <v>50</v>
      </c>
      <c r="K174" s="300"/>
    </row>
    <row r="175" s="1" customFormat="1" ht="15" customHeight="1">
      <c r="B175" s="277"/>
      <c r="C175" s="252" t="s">
        <v>828</v>
      </c>
      <c r="D175" s="252"/>
      <c r="E175" s="252"/>
      <c r="F175" s="275" t="s">
        <v>807</v>
      </c>
      <c r="G175" s="252"/>
      <c r="H175" s="252" t="s">
        <v>868</v>
      </c>
      <c r="I175" s="252" t="s">
        <v>803</v>
      </c>
      <c r="J175" s="252">
        <v>50</v>
      </c>
      <c r="K175" s="300"/>
    </row>
    <row r="176" s="1" customFormat="1" ht="15" customHeight="1">
      <c r="B176" s="277"/>
      <c r="C176" s="252" t="s">
        <v>826</v>
      </c>
      <c r="D176" s="252"/>
      <c r="E176" s="252"/>
      <c r="F176" s="275" t="s">
        <v>807</v>
      </c>
      <c r="G176" s="252"/>
      <c r="H176" s="252" t="s">
        <v>868</v>
      </c>
      <c r="I176" s="252" t="s">
        <v>803</v>
      </c>
      <c r="J176" s="252">
        <v>50</v>
      </c>
      <c r="K176" s="300"/>
    </row>
    <row r="177" s="1" customFormat="1" ht="15" customHeight="1">
      <c r="B177" s="277"/>
      <c r="C177" s="252" t="s">
        <v>160</v>
      </c>
      <c r="D177" s="252"/>
      <c r="E177" s="252"/>
      <c r="F177" s="275" t="s">
        <v>801</v>
      </c>
      <c r="G177" s="252"/>
      <c r="H177" s="252" t="s">
        <v>869</v>
      </c>
      <c r="I177" s="252" t="s">
        <v>870</v>
      </c>
      <c r="J177" s="252"/>
      <c r="K177" s="300"/>
    </row>
    <row r="178" s="1" customFormat="1" ht="15" customHeight="1">
      <c r="B178" s="277"/>
      <c r="C178" s="252" t="s">
        <v>57</v>
      </c>
      <c r="D178" s="252"/>
      <c r="E178" s="252"/>
      <c r="F178" s="275" t="s">
        <v>801</v>
      </c>
      <c r="G178" s="252"/>
      <c r="H178" s="252" t="s">
        <v>871</v>
      </c>
      <c r="I178" s="252" t="s">
        <v>872</v>
      </c>
      <c r="J178" s="252">
        <v>1</v>
      </c>
      <c r="K178" s="300"/>
    </row>
    <row r="179" s="1" customFormat="1" ht="15" customHeight="1">
      <c r="B179" s="277"/>
      <c r="C179" s="252" t="s">
        <v>53</v>
      </c>
      <c r="D179" s="252"/>
      <c r="E179" s="252"/>
      <c r="F179" s="275" t="s">
        <v>801</v>
      </c>
      <c r="G179" s="252"/>
      <c r="H179" s="252" t="s">
        <v>873</v>
      </c>
      <c r="I179" s="252" t="s">
        <v>803</v>
      </c>
      <c r="J179" s="252">
        <v>20</v>
      </c>
      <c r="K179" s="300"/>
    </row>
    <row r="180" s="1" customFormat="1" ht="15" customHeight="1">
      <c r="B180" s="277"/>
      <c r="C180" s="252" t="s">
        <v>54</v>
      </c>
      <c r="D180" s="252"/>
      <c r="E180" s="252"/>
      <c r="F180" s="275" t="s">
        <v>801</v>
      </c>
      <c r="G180" s="252"/>
      <c r="H180" s="252" t="s">
        <v>874</v>
      </c>
      <c r="I180" s="252" t="s">
        <v>803</v>
      </c>
      <c r="J180" s="252">
        <v>255</v>
      </c>
      <c r="K180" s="300"/>
    </row>
    <row r="181" s="1" customFormat="1" ht="15" customHeight="1">
      <c r="B181" s="277"/>
      <c r="C181" s="252" t="s">
        <v>161</v>
      </c>
      <c r="D181" s="252"/>
      <c r="E181" s="252"/>
      <c r="F181" s="275" t="s">
        <v>801</v>
      </c>
      <c r="G181" s="252"/>
      <c r="H181" s="252" t="s">
        <v>765</v>
      </c>
      <c r="I181" s="252" t="s">
        <v>803</v>
      </c>
      <c r="J181" s="252">
        <v>10</v>
      </c>
      <c r="K181" s="300"/>
    </row>
    <row r="182" s="1" customFormat="1" ht="15" customHeight="1">
      <c r="B182" s="277"/>
      <c r="C182" s="252" t="s">
        <v>162</v>
      </c>
      <c r="D182" s="252"/>
      <c r="E182" s="252"/>
      <c r="F182" s="275" t="s">
        <v>801</v>
      </c>
      <c r="G182" s="252"/>
      <c r="H182" s="252" t="s">
        <v>875</v>
      </c>
      <c r="I182" s="252" t="s">
        <v>836</v>
      </c>
      <c r="J182" s="252"/>
      <c r="K182" s="300"/>
    </row>
    <row r="183" s="1" customFormat="1" ht="15" customHeight="1">
      <c r="B183" s="277"/>
      <c r="C183" s="252" t="s">
        <v>876</v>
      </c>
      <c r="D183" s="252"/>
      <c r="E183" s="252"/>
      <c r="F183" s="275" t="s">
        <v>801</v>
      </c>
      <c r="G183" s="252"/>
      <c r="H183" s="252" t="s">
        <v>877</v>
      </c>
      <c r="I183" s="252" t="s">
        <v>836</v>
      </c>
      <c r="J183" s="252"/>
      <c r="K183" s="300"/>
    </row>
    <row r="184" s="1" customFormat="1" ht="15" customHeight="1">
      <c r="B184" s="277"/>
      <c r="C184" s="252" t="s">
        <v>865</v>
      </c>
      <c r="D184" s="252"/>
      <c r="E184" s="252"/>
      <c r="F184" s="275" t="s">
        <v>801</v>
      </c>
      <c r="G184" s="252"/>
      <c r="H184" s="252" t="s">
        <v>878</v>
      </c>
      <c r="I184" s="252" t="s">
        <v>836</v>
      </c>
      <c r="J184" s="252"/>
      <c r="K184" s="300"/>
    </row>
    <row r="185" s="1" customFormat="1" ht="15" customHeight="1">
      <c r="B185" s="277"/>
      <c r="C185" s="252" t="s">
        <v>164</v>
      </c>
      <c r="D185" s="252"/>
      <c r="E185" s="252"/>
      <c r="F185" s="275" t="s">
        <v>807</v>
      </c>
      <c r="G185" s="252"/>
      <c r="H185" s="252" t="s">
        <v>879</v>
      </c>
      <c r="I185" s="252" t="s">
        <v>803</v>
      </c>
      <c r="J185" s="252">
        <v>50</v>
      </c>
      <c r="K185" s="300"/>
    </row>
    <row r="186" s="1" customFormat="1" ht="15" customHeight="1">
      <c r="B186" s="277"/>
      <c r="C186" s="252" t="s">
        <v>880</v>
      </c>
      <c r="D186" s="252"/>
      <c r="E186" s="252"/>
      <c r="F186" s="275" t="s">
        <v>807</v>
      </c>
      <c r="G186" s="252"/>
      <c r="H186" s="252" t="s">
        <v>881</v>
      </c>
      <c r="I186" s="252" t="s">
        <v>882</v>
      </c>
      <c r="J186" s="252"/>
      <c r="K186" s="300"/>
    </row>
    <row r="187" s="1" customFormat="1" ht="15" customHeight="1">
      <c r="B187" s="277"/>
      <c r="C187" s="252" t="s">
        <v>883</v>
      </c>
      <c r="D187" s="252"/>
      <c r="E187" s="252"/>
      <c r="F187" s="275" t="s">
        <v>807</v>
      </c>
      <c r="G187" s="252"/>
      <c r="H187" s="252" t="s">
        <v>884</v>
      </c>
      <c r="I187" s="252" t="s">
        <v>882</v>
      </c>
      <c r="J187" s="252"/>
      <c r="K187" s="300"/>
    </row>
    <row r="188" s="1" customFormat="1" ht="15" customHeight="1">
      <c r="B188" s="277"/>
      <c r="C188" s="252" t="s">
        <v>885</v>
      </c>
      <c r="D188" s="252"/>
      <c r="E188" s="252"/>
      <c r="F188" s="275" t="s">
        <v>807</v>
      </c>
      <c r="G188" s="252"/>
      <c r="H188" s="252" t="s">
        <v>886</v>
      </c>
      <c r="I188" s="252" t="s">
        <v>882</v>
      </c>
      <c r="J188" s="252"/>
      <c r="K188" s="300"/>
    </row>
    <row r="189" s="1" customFormat="1" ht="15" customHeight="1">
      <c r="B189" s="277"/>
      <c r="C189" s="313" t="s">
        <v>887</v>
      </c>
      <c r="D189" s="252"/>
      <c r="E189" s="252"/>
      <c r="F189" s="275" t="s">
        <v>807</v>
      </c>
      <c r="G189" s="252"/>
      <c r="H189" s="252" t="s">
        <v>888</v>
      </c>
      <c r="I189" s="252" t="s">
        <v>889</v>
      </c>
      <c r="J189" s="314" t="s">
        <v>890</v>
      </c>
      <c r="K189" s="300"/>
    </row>
    <row r="190" s="17" customFormat="1" ht="15" customHeight="1">
      <c r="B190" s="315"/>
      <c r="C190" s="316" t="s">
        <v>891</v>
      </c>
      <c r="D190" s="317"/>
      <c r="E190" s="317"/>
      <c r="F190" s="318" t="s">
        <v>807</v>
      </c>
      <c r="G190" s="317"/>
      <c r="H190" s="317" t="s">
        <v>892</v>
      </c>
      <c r="I190" s="317" t="s">
        <v>889</v>
      </c>
      <c r="J190" s="319" t="s">
        <v>890</v>
      </c>
      <c r="K190" s="320"/>
    </row>
    <row r="191" s="1" customFormat="1" ht="15" customHeight="1">
      <c r="B191" s="277"/>
      <c r="C191" s="313" t="s">
        <v>42</v>
      </c>
      <c r="D191" s="252"/>
      <c r="E191" s="252"/>
      <c r="F191" s="275" t="s">
        <v>801</v>
      </c>
      <c r="G191" s="252"/>
      <c r="H191" s="249" t="s">
        <v>893</v>
      </c>
      <c r="I191" s="252" t="s">
        <v>894</v>
      </c>
      <c r="J191" s="252"/>
      <c r="K191" s="300"/>
    </row>
    <row r="192" s="1" customFormat="1" ht="15" customHeight="1">
      <c r="B192" s="277"/>
      <c r="C192" s="313" t="s">
        <v>895</v>
      </c>
      <c r="D192" s="252"/>
      <c r="E192" s="252"/>
      <c r="F192" s="275" t="s">
        <v>801</v>
      </c>
      <c r="G192" s="252"/>
      <c r="H192" s="252" t="s">
        <v>896</v>
      </c>
      <c r="I192" s="252" t="s">
        <v>836</v>
      </c>
      <c r="J192" s="252"/>
      <c r="K192" s="300"/>
    </row>
    <row r="193" s="1" customFormat="1" ht="15" customHeight="1">
      <c r="B193" s="277"/>
      <c r="C193" s="313" t="s">
        <v>897</v>
      </c>
      <c r="D193" s="252"/>
      <c r="E193" s="252"/>
      <c r="F193" s="275" t="s">
        <v>801</v>
      </c>
      <c r="G193" s="252"/>
      <c r="H193" s="252" t="s">
        <v>898</v>
      </c>
      <c r="I193" s="252" t="s">
        <v>836</v>
      </c>
      <c r="J193" s="252"/>
      <c r="K193" s="300"/>
    </row>
    <row r="194" s="1" customFormat="1" ht="15" customHeight="1">
      <c r="B194" s="277"/>
      <c r="C194" s="313" t="s">
        <v>899</v>
      </c>
      <c r="D194" s="252"/>
      <c r="E194" s="252"/>
      <c r="F194" s="275" t="s">
        <v>807</v>
      </c>
      <c r="G194" s="252"/>
      <c r="H194" s="252" t="s">
        <v>900</v>
      </c>
      <c r="I194" s="252" t="s">
        <v>836</v>
      </c>
      <c r="J194" s="252"/>
      <c r="K194" s="300"/>
    </row>
    <row r="195" s="1" customFormat="1" ht="15" customHeight="1">
      <c r="B195" s="306"/>
      <c r="C195" s="321"/>
      <c r="D195" s="286"/>
      <c r="E195" s="286"/>
      <c r="F195" s="286"/>
      <c r="G195" s="286"/>
      <c r="H195" s="286"/>
      <c r="I195" s="286"/>
      <c r="J195" s="286"/>
      <c r="K195" s="307"/>
    </row>
    <row r="196" s="1" customFormat="1" ht="18.75" customHeight="1">
      <c r="B196" s="288"/>
      <c r="C196" s="298"/>
      <c r="D196" s="298"/>
      <c r="E196" s="298"/>
      <c r="F196" s="308"/>
      <c r="G196" s="298"/>
      <c r="H196" s="298"/>
      <c r="I196" s="298"/>
      <c r="J196" s="298"/>
      <c r="K196" s="288"/>
    </row>
    <row r="197" s="1" customFormat="1" ht="18.75" customHeight="1">
      <c r="B197" s="288"/>
      <c r="C197" s="298"/>
      <c r="D197" s="298"/>
      <c r="E197" s="298"/>
      <c r="F197" s="308"/>
      <c r="G197" s="298"/>
      <c r="H197" s="298"/>
      <c r="I197" s="298"/>
      <c r="J197" s="298"/>
      <c r="K197" s="288"/>
    </row>
    <row r="198" s="1" customFormat="1" ht="18.75" customHeight="1">
      <c r="B198" s="260"/>
      <c r="C198" s="260"/>
      <c r="D198" s="260"/>
      <c r="E198" s="260"/>
      <c r="F198" s="260"/>
      <c r="G198" s="260"/>
      <c r="H198" s="260"/>
      <c r="I198" s="260"/>
      <c r="J198" s="260"/>
      <c r="K198" s="260"/>
    </row>
    <row r="199" s="1" customFormat="1" ht="13.5">
      <c r="B199" s="239"/>
      <c r="C199" s="240"/>
      <c r="D199" s="240"/>
      <c r="E199" s="240"/>
      <c r="F199" s="240"/>
      <c r="G199" s="240"/>
      <c r="H199" s="240"/>
      <c r="I199" s="240"/>
      <c r="J199" s="240"/>
      <c r="K199" s="241"/>
    </row>
    <row r="200" s="1" customFormat="1" ht="21">
      <c r="B200" s="242"/>
      <c r="C200" s="243" t="s">
        <v>901</v>
      </c>
      <c r="D200" s="243"/>
      <c r="E200" s="243"/>
      <c r="F200" s="243"/>
      <c r="G200" s="243"/>
      <c r="H200" s="243"/>
      <c r="I200" s="243"/>
      <c r="J200" s="243"/>
      <c r="K200" s="244"/>
    </row>
    <row r="201" s="1" customFormat="1" ht="25.5" customHeight="1">
      <c r="B201" s="242"/>
      <c r="C201" s="322" t="s">
        <v>902</v>
      </c>
      <c r="D201" s="322"/>
      <c r="E201" s="322"/>
      <c r="F201" s="322" t="s">
        <v>903</v>
      </c>
      <c r="G201" s="323"/>
      <c r="H201" s="322" t="s">
        <v>904</v>
      </c>
      <c r="I201" s="322"/>
      <c r="J201" s="322"/>
      <c r="K201" s="244"/>
    </row>
    <row r="202" s="1" customFormat="1" ht="5.25" customHeight="1">
      <c r="B202" s="277"/>
      <c r="C202" s="272"/>
      <c r="D202" s="272"/>
      <c r="E202" s="272"/>
      <c r="F202" s="272"/>
      <c r="G202" s="298"/>
      <c r="H202" s="272"/>
      <c r="I202" s="272"/>
      <c r="J202" s="272"/>
      <c r="K202" s="300"/>
    </row>
    <row r="203" s="1" customFormat="1" ht="15" customHeight="1">
      <c r="B203" s="277"/>
      <c r="C203" s="252" t="s">
        <v>894</v>
      </c>
      <c r="D203" s="252"/>
      <c r="E203" s="252"/>
      <c r="F203" s="275" t="s">
        <v>43</v>
      </c>
      <c r="G203" s="252"/>
      <c r="H203" s="252" t="s">
        <v>905</v>
      </c>
      <c r="I203" s="252"/>
      <c r="J203" s="252"/>
      <c r="K203" s="300"/>
    </row>
    <row r="204" s="1" customFormat="1" ht="15" customHeight="1">
      <c r="B204" s="277"/>
      <c r="C204" s="252"/>
      <c r="D204" s="252"/>
      <c r="E204" s="252"/>
      <c r="F204" s="275" t="s">
        <v>44</v>
      </c>
      <c r="G204" s="252"/>
      <c r="H204" s="252" t="s">
        <v>906</v>
      </c>
      <c r="I204" s="252"/>
      <c r="J204" s="252"/>
      <c r="K204" s="300"/>
    </row>
    <row r="205" s="1" customFormat="1" ht="15" customHeight="1">
      <c r="B205" s="277"/>
      <c r="C205" s="252"/>
      <c r="D205" s="252"/>
      <c r="E205" s="252"/>
      <c r="F205" s="275" t="s">
        <v>47</v>
      </c>
      <c r="G205" s="252"/>
      <c r="H205" s="252" t="s">
        <v>907</v>
      </c>
      <c r="I205" s="252"/>
      <c r="J205" s="252"/>
      <c r="K205" s="300"/>
    </row>
    <row r="206" s="1" customFormat="1" ht="15" customHeight="1">
      <c r="B206" s="277"/>
      <c r="C206" s="252"/>
      <c r="D206" s="252"/>
      <c r="E206" s="252"/>
      <c r="F206" s="275" t="s">
        <v>45</v>
      </c>
      <c r="G206" s="252"/>
      <c r="H206" s="252" t="s">
        <v>908</v>
      </c>
      <c r="I206" s="252"/>
      <c r="J206" s="252"/>
      <c r="K206" s="300"/>
    </row>
    <row r="207" s="1" customFormat="1" ht="15" customHeight="1">
      <c r="B207" s="277"/>
      <c r="C207" s="252"/>
      <c r="D207" s="252"/>
      <c r="E207" s="252"/>
      <c r="F207" s="275" t="s">
        <v>46</v>
      </c>
      <c r="G207" s="252"/>
      <c r="H207" s="252" t="s">
        <v>909</v>
      </c>
      <c r="I207" s="252"/>
      <c r="J207" s="252"/>
      <c r="K207" s="300"/>
    </row>
    <row r="208" s="1" customFormat="1" ht="15" customHeight="1">
      <c r="B208" s="277"/>
      <c r="C208" s="252"/>
      <c r="D208" s="252"/>
      <c r="E208" s="252"/>
      <c r="F208" s="275"/>
      <c r="G208" s="252"/>
      <c r="H208" s="252"/>
      <c r="I208" s="252"/>
      <c r="J208" s="252"/>
      <c r="K208" s="300"/>
    </row>
    <row r="209" s="1" customFormat="1" ht="15" customHeight="1">
      <c r="B209" s="277"/>
      <c r="C209" s="252" t="s">
        <v>848</v>
      </c>
      <c r="D209" s="252"/>
      <c r="E209" s="252"/>
      <c r="F209" s="275" t="s">
        <v>79</v>
      </c>
      <c r="G209" s="252"/>
      <c r="H209" s="252" t="s">
        <v>910</v>
      </c>
      <c r="I209" s="252"/>
      <c r="J209" s="252"/>
      <c r="K209" s="300"/>
    </row>
    <row r="210" s="1" customFormat="1" ht="15" customHeight="1">
      <c r="B210" s="277"/>
      <c r="C210" s="252"/>
      <c r="D210" s="252"/>
      <c r="E210" s="252"/>
      <c r="F210" s="275" t="s">
        <v>743</v>
      </c>
      <c r="G210" s="252"/>
      <c r="H210" s="252" t="s">
        <v>744</v>
      </c>
      <c r="I210" s="252"/>
      <c r="J210" s="252"/>
      <c r="K210" s="300"/>
    </row>
    <row r="211" s="1" customFormat="1" ht="15" customHeight="1">
      <c r="B211" s="277"/>
      <c r="C211" s="252"/>
      <c r="D211" s="252"/>
      <c r="E211" s="252"/>
      <c r="F211" s="275" t="s">
        <v>741</v>
      </c>
      <c r="G211" s="252"/>
      <c r="H211" s="252" t="s">
        <v>911</v>
      </c>
      <c r="I211" s="252"/>
      <c r="J211" s="252"/>
      <c r="K211" s="300"/>
    </row>
    <row r="212" s="1" customFormat="1" ht="15" customHeight="1">
      <c r="B212" s="324"/>
      <c r="C212" s="252"/>
      <c r="D212" s="252"/>
      <c r="E212" s="252"/>
      <c r="F212" s="275" t="s">
        <v>745</v>
      </c>
      <c r="G212" s="313"/>
      <c r="H212" s="304" t="s">
        <v>746</v>
      </c>
      <c r="I212" s="304"/>
      <c r="J212" s="304"/>
      <c r="K212" s="325"/>
    </row>
    <row r="213" s="1" customFormat="1" ht="15" customHeight="1">
      <c r="B213" s="324"/>
      <c r="C213" s="252"/>
      <c r="D213" s="252"/>
      <c r="E213" s="252"/>
      <c r="F213" s="275" t="s">
        <v>747</v>
      </c>
      <c r="G213" s="313"/>
      <c r="H213" s="304" t="s">
        <v>912</v>
      </c>
      <c r="I213" s="304"/>
      <c r="J213" s="304"/>
      <c r="K213" s="325"/>
    </row>
    <row r="214" s="1" customFormat="1" ht="15" customHeight="1">
      <c r="B214" s="324"/>
      <c r="C214" s="252"/>
      <c r="D214" s="252"/>
      <c r="E214" s="252"/>
      <c r="F214" s="275"/>
      <c r="G214" s="313"/>
      <c r="H214" s="304"/>
      <c r="I214" s="304"/>
      <c r="J214" s="304"/>
      <c r="K214" s="325"/>
    </row>
    <row r="215" s="1" customFormat="1" ht="15" customHeight="1">
      <c r="B215" s="324"/>
      <c r="C215" s="252" t="s">
        <v>872</v>
      </c>
      <c r="D215" s="252"/>
      <c r="E215" s="252"/>
      <c r="F215" s="275">
        <v>1</v>
      </c>
      <c r="G215" s="313"/>
      <c r="H215" s="304" t="s">
        <v>913</v>
      </c>
      <c r="I215" s="304"/>
      <c r="J215" s="304"/>
      <c r="K215" s="325"/>
    </row>
    <row r="216" s="1" customFormat="1" ht="15" customHeight="1">
      <c r="B216" s="324"/>
      <c r="C216" s="252"/>
      <c r="D216" s="252"/>
      <c r="E216" s="252"/>
      <c r="F216" s="275">
        <v>2</v>
      </c>
      <c r="G216" s="313"/>
      <c r="H216" s="304" t="s">
        <v>914</v>
      </c>
      <c r="I216" s="304"/>
      <c r="J216" s="304"/>
      <c r="K216" s="325"/>
    </row>
    <row r="217" s="1" customFormat="1" ht="15" customHeight="1">
      <c r="B217" s="324"/>
      <c r="C217" s="252"/>
      <c r="D217" s="252"/>
      <c r="E217" s="252"/>
      <c r="F217" s="275">
        <v>3</v>
      </c>
      <c r="G217" s="313"/>
      <c r="H217" s="304" t="s">
        <v>915</v>
      </c>
      <c r="I217" s="304"/>
      <c r="J217" s="304"/>
      <c r="K217" s="325"/>
    </row>
    <row r="218" s="1" customFormat="1" ht="15" customHeight="1">
      <c r="B218" s="324"/>
      <c r="C218" s="252"/>
      <c r="D218" s="252"/>
      <c r="E218" s="252"/>
      <c r="F218" s="275">
        <v>4</v>
      </c>
      <c r="G218" s="313"/>
      <c r="H218" s="304" t="s">
        <v>916</v>
      </c>
      <c r="I218" s="304"/>
      <c r="J218" s="304"/>
      <c r="K218" s="325"/>
    </row>
    <row r="219" s="1" customFormat="1" ht="12.75" customHeight="1">
      <c r="B219" s="326"/>
      <c r="C219" s="327"/>
      <c r="D219" s="327"/>
      <c r="E219" s="327"/>
      <c r="F219" s="327"/>
      <c r="G219" s="327"/>
      <c r="H219" s="327"/>
      <c r="I219" s="327"/>
      <c r="J219" s="327"/>
      <c r="K219" s="32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81</v>
      </c>
      <c r="AZ2" s="115" t="s">
        <v>110</v>
      </c>
      <c r="BA2" s="115" t="s">
        <v>111</v>
      </c>
      <c r="BB2" s="115" t="s">
        <v>3</v>
      </c>
      <c r="BC2" s="115" t="s">
        <v>112</v>
      </c>
      <c r="BD2" s="115" t="s">
        <v>113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82</v>
      </c>
      <c r="AZ3" s="115" t="s">
        <v>114</v>
      </c>
      <c r="BA3" s="115" t="s">
        <v>115</v>
      </c>
      <c r="BB3" s="115" t="s">
        <v>3</v>
      </c>
      <c r="BC3" s="115" t="s">
        <v>116</v>
      </c>
      <c r="BD3" s="115" t="s">
        <v>113</v>
      </c>
    </row>
    <row r="4" s="1" customFormat="1" ht="24.96" customHeight="1">
      <c r="B4" s="23"/>
      <c r="D4" s="24" t="s">
        <v>117</v>
      </c>
      <c r="L4" s="23"/>
      <c r="M4" s="116" t="s">
        <v>11</v>
      </c>
      <c r="AT4" s="20" t="s">
        <v>4</v>
      </c>
      <c r="AZ4" s="115" t="s">
        <v>118</v>
      </c>
      <c r="BA4" s="115" t="s">
        <v>119</v>
      </c>
      <c r="BB4" s="115" t="s">
        <v>3</v>
      </c>
      <c r="BC4" s="115" t="s">
        <v>120</v>
      </c>
      <c r="BD4" s="115" t="s">
        <v>113</v>
      </c>
    </row>
    <row r="5" s="1" customFormat="1" ht="6.96" customHeight="1">
      <c r="B5" s="23"/>
      <c r="L5" s="23"/>
      <c r="AZ5" s="115" t="s">
        <v>121</v>
      </c>
      <c r="BA5" s="115" t="s">
        <v>122</v>
      </c>
      <c r="BB5" s="115" t="s">
        <v>3</v>
      </c>
      <c r="BC5" s="115" t="s">
        <v>123</v>
      </c>
      <c r="BD5" s="115" t="s">
        <v>113</v>
      </c>
    </row>
    <row r="6" s="1" customFormat="1" ht="12" customHeight="1">
      <c r="B6" s="23"/>
      <c r="D6" s="33" t="s">
        <v>17</v>
      </c>
      <c r="L6" s="23"/>
      <c r="AZ6" s="115" t="s">
        <v>124</v>
      </c>
      <c r="BA6" s="115" t="s">
        <v>125</v>
      </c>
      <c r="BB6" s="115" t="s">
        <v>3</v>
      </c>
      <c r="BC6" s="115" t="s">
        <v>126</v>
      </c>
      <c r="BD6" s="115" t="s">
        <v>113</v>
      </c>
    </row>
    <row r="7" s="1" customFormat="1" ht="16.5" customHeight="1">
      <c r="B7" s="23"/>
      <c r="E7" s="117" t="str">
        <f>'Rekapitulace stavby'!K6</f>
        <v>Kolumbárium Nymburk</v>
      </c>
      <c r="F7" s="33"/>
      <c r="G7" s="33"/>
      <c r="H7" s="33"/>
      <c r="L7" s="23"/>
      <c r="AZ7" s="115" t="s">
        <v>127</v>
      </c>
      <c r="BA7" s="115" t="s">
        <v>128</v>
      </c>
      <c r="BB7" s="115" t="s">
        <v>3</v>
      </c>
      <c r="BC7" s="115" t="s">
        <v>129</v>
      </c>
      <c r="BD7" s="115" t="s">
        <v>113</v>
      </c>
    </row>
    <row r="8" s="2" customFormat="1" ht="12" customHeight="1">
      <c r="A8" s="39"/>
      <c r="B8" s="40"/>
      <c r="C8" s="39"/>
      <c r="D8" s="33" t="s">
        <v>130</v>
      </c>
      <c r="E8" s="39"/>
      <c r="F8" s="39"/>
      <c r="G8" s="39"/>
      <c r="H8" s="39"/>
      <c r="I8" s="39"/>
      <c r="J8" s="39"/>
      <c r="K8" s="39"/>
      <c r="L8" s="118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15" t="s">
        <v>131</v>
      </c>
      <c r="BA8" s="115" t="s">
        <v>132</v>
      </c>
      <c r="BB8" s="115" t="s">
        <v>3</v>
      </c>
      <c r="BC8" s="115" t="s">
        <v>133</v>
      </c>
      <c r="BD8" s="115" t="s">
        <v>113</v>
      </c>
    </row>
    <row r="9" s="2" customFormat="1" ht="30" customHeight="1">
      <c r="A9" s="39"/>
      <c r="B9" s="40"/>
      <c r="C9" s="39"/>
      <c r="D9" s="39"/>
      <c r="E9" s="63" t="s">
        <v>134</v>
      </c>
      <c r="F9" s="39"/>
      <c r="G9" s="39"/>
      <c r="H9" s="39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15" t="s">
        <v>135</v>
      </c>
      <c r="BA9" s="115" t="s">
        <v>136</v>
      </c>
      <c r="BB9" s="115" t="s">
        <v>137</v>
      </c>
      <c r="BC9" s="115" t="s">
        <v>138</v>
      </c>
      <c r="BD9" s="115" t="s">
        <v>113</v>
      </c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15" t="s">
        <v>139</v>
      </c>
      <c r="BA10" s="115" t="s">
        <v>140</v>
      </c>
      <c r="BB10" s="115" t="s">
        <v>3</v>
      </c>
      <c r="BC10" s="115" t="s">
        <v>141</v>
      </c>
      <c r="BD10" s="115" t="s">
        <v>113</v>
      </c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23. 10. 2025</v>
      </c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35</v>
      </c>
      <c r="F24" s="39"/>
      <c r="G24" s="39"/>
      <c r="H24" s="39"/>
      <c r="I24" s="33" t="s">
        <v>28</v>
      </c>
      <c r="J24" s="28" t="s">
        <v>3</v>
      </c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36</v>
      </c>
      <c r="E26" s="39"/>
      <c r="F26" s="39"/>
      <c r="G26" s="39"/>
      <c r="H26" s="39"/>
      <c r="I26" s="39"/>
      <c r="J26" s="39"/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9"/>
      <c r="B27" s="120"/>
      <c r="C27" s="119"/>
      <c r="D27" s="119"/>
      <c r="E27" s="37" t="s">
        <v>3</v>
      </c>
      <c r="F27" s="37"/>
      <c r="G27" s="37"/>
      <c r="H27" s="37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8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2" t="s">
        <v>38</v>
      </c>
      <c r="E30" s="39"/>
      <c r="F30" s="39"/>
      <c r="G30" s="39"/>
      <c r="H30" s="39"/>
      <c r="I30" s="39"/>
      <c r="J30" s="91">
        <f>ROUND(J92, 2)</f>
        <v>0</v>
      </c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40</v>
      </c>
      <c r="G32" s="39"/>
      <c r="H32" s="39"/>
      <c r="I32" s="44" t="s">
        <v>39</v>
      </c>
      <c r="J32" s="44" t="s">
        <v>41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3" t="s">
        <v>42</v>
      </c>
      <c r="E33" s="33" t="s">
        <v>43</v>
      </c>
      <c r="F33" s="124">
        <f>ROUND((SUM(BE92:BE314)),  2)</f>
        <v>0</v>
      </c>
      <c r="G33" s="39"/>
      <c r="H33" s="39"/>
      <c r="I33" s="125">
        <v>0.20999999999999999</v>
      </c>
      <c r="J33" s="124">
        <f>ROUND(((SUM(BE92:BE314))*I33),  2)</f>
        <v>0</v>
      </c>
      <c r="K33" s="39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44</v>
      </c>
      <c r="F34" s="124">
        <f>ROUND((SUM(BF92:BF314)),  2)</f>
        <v>0</v>
      </c>
      <c r="G34" s="39"/>
      <c r="H34" s="39"/>
      <c r="I34" s="125">
        <v>0.12</v>
      </c>
      <c r="J34" s="124">
        <f>ROUND(((SUM(BF92:BF314))*I34),  2)</f>
        <v>0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45</v>
      </c>
      <c r="F35" s="124">
        <f>ROUND((SUM(BG92:BG314)),  2)</f>
        <v>0</v>
      </c>
      <c r="G35" s="39"/>
      <c r="H35" s="39"/>
      <c r="I35" s="125">
        <v>0.20999999999999999</v>
      </c>
      <c r="J35" s="124">
        <f>0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46</v>
      </c>
      <c r="F36" s="124">
        <f>ROUND((SUM(BH92:BH314)),  2)</f>
        <v>0</v>
      </c>
      <c r="G36" s="39"/>
      <c r="H36" s="39"/>
      <c r="I36" s="125">
        <v>0.12</v>
      </c>
      <c r="J36" s="124">
        <f>0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47</v>
      </c>
      <c r="F37" s="124">
        <f>ROUND((SUM(BI92:BI314)),  2)</f>
        <v>0</v>
      </c>
      <c r="G37" s="39"/>
      <c r="H37" s="39"/>
      <c r="I37" s="125">
        <v>0</v>
      </c>
      <c r="J37" s="124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6"/>
      <c r="D39" s="127" t="s">
        <v>48</v>
      </c>
      <c r="E39" s="77"/>
      <c r="F39" s="77"/>
      <c r="G39" s="128" t="s">
        <v>49</v>
      </c>
      <c r="H39" s="129" t="s">
        <v>50</v>
      </c>
      <c r="I39" s="77"/>
      <c r="J39" s="130">
        <f>SUM(J30:J37)</f>
        <v>0</v>
      </c>
      <c r="K39" s="131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142</v>
      </c>
      <c r="D45" s="39"/>
      <c r="E45" s="39"/>
      <c r="F45" s="39"/>
      <c r="G45" s="39"/>
      <c r="H45" s="39"/>
      <c r="I45" s="39"/>
      <c r="J45" s="39"/>
      <c r="K45" s="39"/>
      <c r="L45" s="118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7" t="str">
        <f>E7</f>
        <v>Kolumbárium Nymburk</v>
      </c>
      <c r="F48" s="33"/>
      <c r="G48" s="33"/>
      <c r="H48" s="33"/>
      <c r="I48" s="39"/>
      <c r="J48" s="39"/>
      <c r="K48" s="39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130</v>
      </c>
      <c r="D49" s="39"/>
      <c r="E49" s="39"/>
      <c r="F49" s="39"/>
      <c r="G49" s="39"/>
      <c r="H49" s="39"/>
      <c r="I49" s="39"/>
      <c r="J49" s="39"/>
      <c r="K49" s="39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30" customHeight="1">
      <c r="A50" s="39"/>
      <c r="B50" s="40"/>
      <c r="C50" s="39"/>
      <c r="D50" s="39"/>
      <c r="E50" s="63" t="str">
        <f>E9</f>
        <v>2025/033/a - Architektonicko stavební a konstrukční řešení 1/8</v>
      </c>
      <c r="F50" s="39"/>
      <c r="G50" s="39"/>
      <c r="H50" s="39"/>
      <c r="I50" s="39"/>
      <c r="J50" s="39"/>
      <c r="K50" s="39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8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23. 10. 2025</v>
      </c>
      <c r="K52" s="39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39"/>
      <c r="E54" s="39"/>
      <c r="F54" s="28" t="str">
        <f>E15</f>
        <v>Město Nymburk</v>
      </c>
      <c r="G54" s="39"/>
      <c r="H54" s="39"/>
      <c r="I54" s="33" t="s">
        <v>31</v>
      </c>
      <c r="J54" s="37" t="str">
        <f>E21</f>
        <v>Atribut Solutions, s.r.o.</v>
      </c>
      <c r="K54" s="39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>Bc. Kateřina Vaculíková</v>
      </c>
      <c r="K55" s="39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2" t="s">
        <v>143</v>
      </c>
      <c r="D57" s="126"/>
      <c r="E57" s="126"/>
      <c r="F57" s="126"/>
      <c r="G57" s="126"/>
      <c r="H57" s="126"/>
      <c r="I57" s="126"/>
      <c r="J57" s="133" t="s">
        <v>144</v>
      </c>
      <c r="K57" s="126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4" t="s">
        <v>70</v>
      </c>
      <c r="D59" s="39"/>
      <c r="E59" s="39"/>
      <c r="F59" s="39"/>
      <c r="G59" s="39"/>
      <c r="H59" s="39"/>
      <c r="I59" s="39"/>
      <c r="J59" s="91">
        <f>J92</f>
        <v>0</v>
      </c>
      <c r="K59" s="39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145</v>
      </c>
    </row>
    <row r="60" s="9" customFormat="1" ht="24.96" customHeight="1">
      <c r="A60" s="9"/>
      <c r="B60" s="135"/>
      <c r="C60" s="9"/>
      <c r="D60" s="136" t="s">
        <v>146</v>
      </c>
      <c r="E60" s="137"/>
      <c r="F60" s="137"/>
      <c r="G60" s="137"/>
      <c r="H60" s="137"/>
      <c r="I60" s="137"/>
      <c r="J60" s="138">
        <f>J93</f>
        <v>0</v>
      </c>
      <c r="K60" s="9"/>
      <c r="L60" s="13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9"/>
      <c r="C61" s="10"/>
      <c r="D61" s="140" t="s">
        <v>147</v>
      </c>
      <c r="E61" s="141"/>
      <c r="F61" s="141"/>
      <c r="G61" s="141"/>
      <c r="H61" s="141"/>
      <c r="I61" s="141"/>
      <c r="J61" s="142">
        <f>J94</f>
        <v>0</v>
      </c>
      <c r="K61" s="10"/>
      <c r="L61" s="13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9"/>
      <c r="C62" s="10"/>
      <c r="D62" s="140" t="s">
        <v>148</v>
      </c>
      <c r="E62" s="141"/>
      <c r="F62" s="141"/>
      <c r="G62" s="141"/>
      <c r="H62" s="141"/>
      <c r="I62" s="141"/>
      <c r="J62" s="142">
        <f>J149</f>
        <v>0</v>
      </c>
      <c r="K62" s="10"/>
      <c r="L62" s="13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9"/>
      <c r="C63" s="10"/>
      <c r="D63" s="140" t="s">
        <v>149</v>
      </c>
      <c r="E63" s="141"/>
      <c r="F63" s="141"/>
      <c r="G63" s="141"/>
      <c r="H63" s="141"/>
      <c r="I63" s="141"/>
      <c r="J63" s="142">
        <f>J186</f>
        <v>0</v>
      </c>
      <c r="K63" s="10"/>
      <c r="L63" s="13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9"/>
      <c r="C64" s="10"/>
      <c r="D64" s="140" t="s">
        <v>150</v>
      </c>
      <c r="E64" s="141"/>
      <c r="F64" s="141"/>
      <c r="G64" s="141"/>
      <c r="H64" s="141"/>
      <c r="I64" s="141"/>
      <c r="J64" s="142">
        <f>J191</f>
        <v>0</v>
      </c>
      <c r="K64" s="10"/>
      <c r="L64" s="13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35"/>
      <c r="C65" s="9"/>
      <c r="D65" s="136" t="s">
        <v>151</v>
      </c>
      <c r="E65" s="137"/>
      <c r="F65" s="137"/>
      <c r="G65" s="137"/>
      <c r="H65" s="137"/>
      <c r="I65" s="137"/>
      <c r="J65" s="138">
        <f>J194</f>
        <v>0</v>
      </c>
      <c r="K65" s="9"/>
      <c r="L65" s="135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39"/>
      <c r="C66" s="10"/>
      <c r="D66" s="140" t="s">
        <v>152</v>
      </c>
      <c r="E66" s="141"/>
      <c r="F66" s="141"/>
      <c r="G66" s="141"/>
      <c r="H66" s="141"/>
      <c r="I66" s="141"/>
      <c r="J66" s="142">
        <f>J195</f>
        <v>0</v>
      </c>
      <c r="K66" s="10"/>
      <c r="L66" s="13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39"/>
      <c r="C67" s="10"/>
      <c r="D67" s="140" t="s">
        <v>153</v>
      </c>
      <c r="E67" s="141"/>
      <c r="F67" s="141"/>
      <c r="G67" s="141"/>
      <c r="H67" s="141"/>
      <c r="I67" s="141"/>
      <c r="J67" s="142">
        <f>J206</f>
        <v>0</v>
      </c>
      <c r="K67" s="10"/>
      <c r="L67" s="13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9"/>
      <c r="C68" s="10"/>
      <c r="D68" s="140" t="s">
        <v>154</v>
      </c>
      <c r="E68" s="141"/>
      <c r="F68" s="141"/>
      <c r="G68" s="141"/>
      <c r="H68" s="141"/>
      <c r="I68" s="141"/>
      <c r="J68" s="142">
        <f>J218</f>
        <v>0</v>
      </c>
      <c r="K68" s="10"/>
      <c r="L68" s="13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9"/>
      <c r="C69" s="10"/>
      <c r="D69" s="140" t="s">
        <v>155</v>
      </c>
      <c r="E69" s="141"/>
      <c r="F69" s="141"/>
      <c r="G69" s="141"/>
      <c r="H69" s="141"/>
      <c r="I69" s="141"/>
      <c r="J69" s="142">
        <f>J237</f>
        <v>0</v>
      </c>
      <c r="K69" s="10"/>
      <c r="L69" s="13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39"/>
      <c r="C70" s="10"/>
      <c r="D70" s="140" t="s">
        <v>156</v>
      </c>
      <c r="E70" s="141"/>
      <c r="F70" s="141"/>
      <c r="G70" s="141"/>
      <c r="H70" s="141"/>
      <c r="I70" s="141"/>
      <c r="J70" s="142">
        <f>J254</f>
        <v>0</v>
      </c>
      <c r="K70" s="10"/>
      <c r="L70" s="13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39"/>
      <c r="C71" s="10"/>
      <c r="D71" s="140" t="s">
        <v>157</v>
      </c>
      <c r="E71" s="141"/>
      <c r="F71" s="141"/>
      <c r="G71" s="141"/>
      <c r="H71" s="141"/>
      <c r="I71" s="141"/>
      <c r="J71" s="142">
        <f>J297</f>
        <v>0</v>
      </c>
      <c r="K71" s="10"/>
      <c r="L71" s="13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39"/>
      <c r="C72" s="10"/>
      <c r="D72" s="140" t="s">
        <v>158</v>
      </c>
      <c r="E72" s="141"/>
      <c r="F72" s="141"/>
      <c r="G72" s="141"/>
      <c r="H72" s="141"/>
      <c r="I72" s="141"/>
      <c r="J72" s="142">
        <f>J308</f>
        <v>0</v>
      </c>
      <c r="K72" s="10"/>
      <c r="L72" s="13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8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118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118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159</v>
      </c>
      <c r="D79" s="39"/>
      <c r="E79" s="39"/>
      <c r="F79" s="39"/>
      <c r="G79" s="39"/>
      <c r="H79" s="39"/>
      <c r="I79" s="39"/>
      <c r="J79" s="39"/>
      <c r="K79" s="39"/>
      <c r="L79" s="118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8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17</v>
      </c>
      <c r="D81" s="39"/>
      <c r="E81" s="39"/>
      <c r="F81" s="39"/>
      <c r="G81" s="39"/>
      <c r="H81" s="39"/>
      <c r="I81" s="39"/>
      <c r="J81" s="39"/>
      <c r="K81" s="39"/>
      <c r="L81" s="118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39"/>
      <c r="D82" s="39"/>
      <c r="E82" s="117" t="str">
        <f>E7</f>
        <v>Kolumbárium Nymburk</v>
      </c>
      <c r="F82" s="33"/>
      <c r="G82" s="33"/>
      <c r="H82" s="33"/>
      <c r="I82" s="39"/>
      <c r="J82" s="39"/>
      <c r="K82" s="39"/>
      <c r="L82" s="118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130</v>
      </c>
      <c r="D83" s="39"/>
      <c r="E83" s="39"/>
      <c r="F83" s="39"/>
      <c r="G83" s="39"/>
      <c r="H83" s="39"/>
      <c r="I83" s="39"/>
      <c r="J83" s="39"/>
      <c r="K83" s="39"/>
      <c r="L83" s="118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30" customHeight="1">
      <c r="A84" s="39"/>
      <c r="B84" s="40"/>
      <c r="C84" s="39"/>
      <c r="D84" s="39"/>
      <c r="E84" s="63" t="str">
        <f>E9</f>
        <v>2025/033/a - Architektonicko stavební a konstrukční řešení 1/8</v>
      </c>
      <c r="F84" s="39"/>
      <c r="G84" s="39"/>
      <c r="H84" s="39"/>
      <c r="I84" s="39"/>
      <c r="J84" s="39"/>
      <c r="K84" s="39"/>
      <c r="L84" s="118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39"/>
      <c r="D85" s="39"/>
      <c r="E85" s="39"/>
      <c r="F85" s="39"/>
      <c r="G85" s="39"/>
      <c r="H85" s="39"/>
      <c r="I85" s="39"/>
      <c r="J85" s="39"/>
      <c r="K85" s="39"/>
      <c r="L85" s="118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39"/>
      <c r="E86" s="39"/>
      <c r="F86" s="28" t="str">
        <f>F12</f>
        <v xml:space="preserve"> </v>
      </c>
      <c r="G86" s="39"/>
      <c r="H86" s="39"/>
      <c r="I86" s="33" t="s">
        <v>23</v>
      </c>
      <c r="J86" s="65" t="str">
        <f>IF(J12="","",J12)</f>
        <v>23. 10. 2025</v>
      </c>
      <c r="K86" s="39"/>
      <c r="L86" s="118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39"/>
      <c r="D87" s="39"/>
      <c r="E87" s="39"/>
      <c r="F87" s="39"/>
      <c r="G87" s="39"/>
      <c r="H87" s="39"/>
      <c r="I87" s="39"/>
      <c r="J87" s="39"/>
      <c r="K87" s="39"/>
      <c r="L87" s="118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5.65" customHeight="1">
      <c r="A88" s="39"/>
      <c r="B88" s="40"/>
      <c r="C88" s="33" t="s">
        <v>25</v>
      </c>
      <c r="D88" s="39"/>
      <c r="E88" s="39"/>
      <c r="F88" s="28" t="str">
        <f>E15</f>
        <v>Město Nymburk</v>
      </c>
      <c r="G88" s="39"/>
      <c r="H88" s="39"/>
      <c r="I88" s="33" t="s">
        <v>31</v>
      </c>
      <c r="J88" s="37" t="str">
        <f>E21</f>
        <v>Atribut Solutions, s.r.o.</v>
      </c>
      <c r="K88" s="39"/>
      <c r="L88" s="118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5.65" customHeight="1">
      <c r="A89" s="39"/>
      <c r="B89" s="40"/>
      <c r="C89" s="33" t="s">
        <v>29</v>
      </c>
      <c r="D89" s="39"/>
      <c r="E89" s="39"/>
      <c r="F89" s="28" t="str">
        <f>IF(E18="","",E18)</f>
        <v>Vyplň údaj</v>
      </c>
      <c r="G89" s="39"/>
      <c r="H89" s="39"/>
      <c r="I89" s="33" t="s">
        <v>34</v>
      </c>
      <c r="J89" s="37" t="str">
        <f>E24</f>
        <v>Bc. Kateřina Vaculíková</v>
      </c>
      <c r="K89" s="39"/>
      <c r="L89" s="118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18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43"/>
      <c r="B91" s="144"/>
      <c r="C91" s="145" t="s">
        <v>160</v>
      </c>
      <c r="D91" s="146" t="s">
        <v>57</v>
      </c>
      <c r="E91" s="146" t="s">
        <v>53</v>
      </c>
      <c r="F91" s="146" t="s">
        <v>54</v>
      </c>
      <c r="G91" s="146" t="s">
        <v>161</v>
      </c>
      <c r="H91" s="146" t="s">
        <v>162</v>
      </c>
      <c r="I91" s="146" t="s">
        <v>163</v>
      </c>
      <c r="J91" s="146" t="s">
        <v>144</v>
      </c>
      <c r="K91" s="147" t="s">
        <v>164</v>
      </c>
      <c r="L91" s="148"/>
      <c r="M91" s="81" t="s">
        <v>3</v>
      </c>
      <c r="N91" s="82" t="s">
        <v>42</v>
      </c>
      <c r="O91" s="82" t="s">
        <v>165</v>
      </c>
      <c r="P91" s="82" t="s">
        <v>166</v>
      </c>
      <c r="Q91" s="82" t="s">
        <v>167</v>
      </c>
      <c r="R91" s="82" t="s">
        <v>168</v>
      </c>
      <c r="S91" s="82" t="s">
        <v>169</v>
      </c>
      <c r="T91" s="83" t="s">
        <v>170</v>
      </c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</row>
    <row r="92" s="2" customFormat="1" ht="22.8" customHeight="1">
      <c r="A92" s="39"/>
      <c r="B92" s="40"/>
      <c r="C92" s="88" t="s">
        <v>171</v>
      </c>
      <c r="D92" s="39"/>
      <c r="E92" s="39"/>
      <c r="F92" s="39"/>
      <c r="G92" s="39"/>
      <c r="H92" s="39"/>
      <c r="I92" s="39"/>
      <c r="J92" s="149">
        <f>BK92</f>
        <v>0</v>
      </c>
      <c r="K92" s="39"/>
      <c r="L92" s="40"/>
      <c r="M92" s="84"/>
      <c r="N92" s="69"/>
      <c r="O92" s="85"/>
      <c r="P92" s="150">
        <f>P93+P194</f>
        <v>0</v>
      </c>
      <c r="Q92" s="85"/>
      <c r="R92" s="150">
        <f>R93+R194</f>
        <v>35.238796254999997</v>
      </c>
      <c r="S92" s="85"/>
      <c r="T92" s="151">
        <f>T93+T194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71</v>
      </c>
      <c r="AU92" s="20" t="s">
        <v>145</v>
      </c>
      <c r="BK92" s="152">
        <f>BK93+BK194</f>
        <v>0</v>
      </c>
    </row>
    <row r="93" s="12" customFormat="1" ht="25.92" customHeight="1">
      <c r="A93" s="12"/>
      <c r="B93" s="153"/>
      <c r="C93" s="12"/>
      <c r="D93" s="154" t="s">
        <v>71</v>
      </c>
      <c r="E93" s="155" t="s">
        <v>172</v>
      </c>
      <c r="F93" s="155" t="s">
        <v>173</v>
      </c>
      <c r="G93" s="12"/>
      <c r="H93" s="12"/>
      <c r="I93" s="156"/>
      <c r="J93" s="157">
        <f>BK93</f>
        <v>0</v>
      </c>
      <c r="K93" s="12"/>
      <c r="L93" s="153"/>
      <c r="M93" s="158"/>
      <c r="N93" s="159"/>
      <c r="O93" s="159"/>
      <c r="P93" s="160">
        <f>P94+P149+P186+P191</f>
        <v>0</v>
      </c>
      <c r="Q93" s="159"/>
      <c r="R93" s="160">
        <f>R94+R149+R186+R191</f>
        <v>30.483451289999998</v>
      </c>
      <c r="S93" s="159"/>
      <c r="T93" s="161">
        <f>T94+T149+T186+T191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54" t="s">
        <v>80</v>
      </c>
      <c r="AT93" s="162" t="s">
        <v>71</v>
      </c>
      <c r="AU93" s="162" t="s">
        <v>72</v>
      </c>
      <c r="AY93" s="154" t="s">
        <v>174</v>
      </c>
      <c r="BK93" s="163">
        <f>BK94+BK149+BK186+BK191</f>
        <v>0</v>
      </c>
    </row>
    <row r="94" s="12" customFormat="1" ht="22.8" customHeight="1">
      <c r="A94" s="12"/>
      <c r="B94" s="153"/>
      <c r="C94" s="12"/>
      <c r="D94" s="154" t="s">
        <v>71</v>
      </c>
      <c r="E94" s="164" t="s">
        <v>80</v>
      </c>
      <c r="F94" s="164" t="s">
        <v>175</v>
      </c>
      <c r="G94" s="12"/>
      <c r="H94" s="12"/>
      <c r="I94" s="156"/>
      <c r="J94" s="165">
        <f>BK94</f>
        <v>0</v>
      </c>
      <c r="K94" s="12"/>
      <c r="L94" s="153"/>
      <c r="M94" s="158"/>
      <c r="N94" s="159"/>
      <c r="O94" s="159"/>
      <c r="P94" s="160">
        <f>SUM(P95:P148)</f>
        <v>0</v>
      </c>
      <c r="Q94" s="159"/>
      <c r="R94" s="160">
        <f>SUM(R95:R148)</f>
        <v>0</v>
      </c>
      <c r="S94" s="159"/>
      <c r="T94" s="161">
        <f>SUM(T95:T148)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54" t="s">
        <v>80</v>
      </c>
      <c r="AT94" s="162" t="s">
        <v>71</v>
      </c>
      <c r="AU94" s="162" t="s">
        <v>80</v>
      </c>
      <c r="AY94" s="154" t="s">
        <v>174</v>
      </c>
      <c r="BK94" s="163">
        <f>SUM(BK95:BK148)</f>
        <v>0</v>
      </c>
    </row>
    <row r="95" s="2" customFormat="1" ht="24.15" customHeight="1">
      <c r="A95" s="39"/>
      <c r="B95" s="166"/>
      <c r="C95" s="167" t="s">
        <v>80</v>
      </c>
      <c r="D95" s="167" t="s">
        <v>176</v>
      </c>
      <c r="E95" s="168" t="s">
        <v>177</v>
      </c>
      <c r="F95" s="169" t="s">
        <v>178</v>
      </c>
      <c r="G95" s="170" t="s">
        <v>179</v>
      </c>
      <c r="H95" s="171">
        <v>16.952000000000002</v>
      </c>
      <c r="I95" s="172"/>
      <c r="J95" s="173">
        <f>ROUND(I95*H95,2)</f>
        <v>0</v>
      </c>
      <c r="K95" s="169" t="s">
        <v>180</v>
      </c>
      <c r="L95" s="40"/>
      <c r="M95" s="174" t="s">
        <v>3</v>
      </c>
      <c r="N95" s="175" t="s">
        <v>43</v>
      </c>
      <c r="O95" s="73"/>
      <c r="P95" s="176">
        <f>O95*H95</f>
        <v>0</v>
      </c>
      <c r="Q95" s="176">
        <v>0</v>
      </c>
      <c r="R95" s="176">
        <f>Q95*H95</f>
        <v>0</v>
      </c>
      <c r="S95" s="176">
        <v>0</v>
      </c>
      <c r="T95" s="17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8" t="s">
        <v>181</v>
      </c>
      <c r="AT95" s="178" t="s">
        <v>176</v>
      </c>
      <c r="AU95" s="178" t="s">
        <v>82</v>
      </c>
      <c r="AY95" s="20" t="s">
        <v>174</v>
      </c>
      <c r="BE95" s="179">
        <f>IF(N95="základní",J95,0)</f>
        <v>0</v>
      </c>
      <c r="BF95" s="179">
        <f>IF(N95="snížená",J95,0)</f>
        <v>0</v>
      </c>
      <c r="BG95" s="179">
        <f>IF(N95="zákl. přenesená",J95,0)</f>
        <v>0</v>
      </c>
      <c r="BH95" s="179">
        <f>IF(N95="sníž. přenesená",J95,0)</f>
        <v>0</v>
      </c>
      <c r="BI95" s="179">
        <f>IF(N95="nulová",J95,0)</f>
        <v>0</v>
      </c>
      <c r="BJ95" s="20" t="s">
        <v>80</v>
      </c>
      <c r="BK95" s="179">
        <f>ROUND(I95*H95,2)</f>
        <v>0</v>
      </c>
      <c r="BL95" s="20" t="s">
        <v>181</v>
      </c>
      <c r="BM95" s="178" t="s">
        <v>182</v>
      </c>
    </row>
    <row r="96" s="2" customFormat="1">
      <c r="A96" s="39"/>
      <c r="B96" s="40"/>
      <c r="C96" s="39"/>
      <c r="D96" s="180" t="s">
        <v>183</v>
      </c>
      <c r="E96" s="39"/>
      <c r="F96" s="181" t="s">
        <v>184</v>
      </c>
      <c r="G96" s="39"/>
      <c r="H96" s="39"/>
      <c r="I96" s="182"/>
      <c r="J96" s="39"/>
      <c r="K96" s="39"/>
      <c r="L96" s="40"/>
      <c r="M96" s="183"/>
      <c r="N96" s="184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183</v>
      </c>
      <c r="AU96" s="20" t="s">
        <v>82</v>
      </c>
    </row>
    <row r="97" s="13" customFormat="1">
      <c r="A97" s="13"/>
      <c r="B97" s="185"/>
      <c r="C97" s="13"/>
      <c r="D97" s="186" t="s">
        <v>185</v>
      </c>
      <c r="E97" s="187" t="s">
        <v>3</v>
      </c>
      <c r="F97" s="188" t="s">
        <v>186</v>
      </c>
      <c r="G97" s="13"/>
      <c r="H97" s="187" t="s">
        <v>3</v>
      </c>
      <c r="I97" s="189"/>
      <c r="J97" s="13"/>
      <c r="K97" s="13"/>
      <c r="L97" s="185"/>
      <c r="M97" s="190"/>
      <c r="N97" s="191"/>
      <c r="O97" s="191"/>
      <c r="P97" s="191"/>
      <c r="Q97" s="191"/>
      <c r="R97" s="191"/>
      <c r="S97" s="191"/>
      <c r="T97" s="19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87" t="s">
        <v>185</v>
      </c>
      <c r="AU97" s="187" t="s">
        <v>82</v>
      </c>
      <c r="AV97" s="13" t="s">
        <v>80</v>
      </c>
      <c r="AW97" s="13" t="s">
        <v>33</v>
      </c>
      <c r="AX97" s="13" t="s">
        <v>72</v>
      </c>
      <c r="AY97" s="187" t="s">
        <v>174</v>
      </c>
    </row>
    <row r="98" s="13" customFormat="1">
      <c r="A98" s="13"/>
      <c r="B98" s="185"/>
      <c r="C98" s="13"/>
      <c r="D98" s="186" t="s">
        <v>185</v>
      </c>
      <c r="E98" s="187" t="s">
        <v>3</v>
      </c>
      <c r="F98" s="188" t="s">
        <v>187</v>
      </c>
      <c r="G98" s="13"/>
      <c r="H98" s="187" t="s">
        <v>3</v>
      </c>
      <c r="I98" s="189"/>
      <c r="J98" s="13"/>
      <c r="K98" s="13"/>
      <c r="L98" s="185"/>
      <c r="M98" s="190"/>
      <c r="N98" s="191"/>
      <c r="O98" s="191"/>
      <c r="P98" s="191"/>
      <c r="Q98" s="191"/>
      <c r="R98" s="191"/>
      <c r="S98" s="191"/>
      <c r="T98" s="19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187" t="s">
        <v>185</v>
      </c>
      <c r="AU98" s="187" t="s">
        <v>82</v>
      </c>
      <c r="AV98" s="13" t="s">
        <v>80</v>
      </c>
      <c r="AW98" s="13" t="s">
        <v>33</v>
      </c>
      <c r="AX98" s="13" t="s">
        <v>72</v>
      </c>
      <c r="AY98" s="187" t="s">
        <v>174</v>
      </c>
    </row>
    <row r="99" s="13" customFormat="1">
      <c r="A99" s="13"/>
      <c r="B99" s="185"/>
      <c r="C99" s="13"/>
      <c r="D99" s="186" t="s">
        <v>185</v>
      </c>
      <c r="E99" s="187" t="s">
        <v>3</v>
      </c>
      <c r="F99" s="188" t="s">
        <v>188</v>
      </c>
      <c r="G99" s="13"/>
      <c r="H99" s="187" t="s">
        <v>3</v>
      </c>
      <c r="I99" s="189"/>
      <c r="J99" s="13"/>
      <c r="K99" s="13"/>
      <c r="L99" s="185"/>
      <c r="M99" s="190"/>
      <c r="N99" s="191"/>
      <c r="O99" s="191"/>
      <c r="P99" s="191"/>
      <c r="Q99" s="191"/>
      <c r="R99" s="191"/>
      <c r="S99" s="191"/>
      <c r="T99" s="19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187" t="s">
        <v>185</v>
      </c>
      <c r="AU99" s="187" t="s">
        <v>82</v>
      </c>
      <c r="AV99" s="13" t="s">
        <v>80</v>
      </c>
      <c r="AW99" s="13" t="s">
        <v>33</v>
      </c>
      <c r="AX99" s="13" t="s">
        <v>72</v>
      </c>
      <c r="AY99" s="187" t="s">
        <v>174</v>
      </c>
    </row>
    <row r="100" s="13" customFormat="1">
      <c r="A100" s="13"/>
      <c r="B100" s="185"/>
      <c r="C100" s="13"/>
      <c r="D100" s="186" t="s">
        <v>185</v>
      </c>
      <c r="E100" s="187" t="s">
        <v>3</v>
      </c>
      <c r="F100" s="188" t="s">
        <v>189</v>
      </c>
      <c r="G100" s="13"/>
      <c r="H100" s="187" t="s">
        <v>3</v>
      </c>
      <c r="I100" s="189"/>
      <c r="J100" s="13"/>
      <c r="K100" s="13"/>
      <c r="L100" s="185"/>
      <c r="M100" s="190"/>
      <c r="N100" s="191"/>
      <c r="O100" s="191"/>
      <c r="P100" s="191"/>
      <c r="Q100" s="191"/>
      <c r="R100" s="191"/>
      <c r="S100" s="191"/>
      <c r="T100" s="19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187" t="s">
        <v>185</v>
      </c>
      <c r="AU100" s="187" t="s">
        <v>82</v>
      </c>
      <c r="AV100" s="13" t="s">
        <v>80</v>
      </c>
      <c r="AW100" s="13" t="s">
        <v>33</v>
      </c>
      <c r="AX100" s="13" t="s">
        <v>72</v>
      </c>
      <c r="AY100" s="187" t="s">
        <v>174</v>
      </c>
    </row>
    <row r="101" s="13" customFormat="1">
      <c r="A101" s="13"/>
      <c r="B101" s="185"/>
      <c r="C101" s="13"/>
      <c r="D101" s="186" t="s">
        <v>185</v>
      </c>
      <c r="E101" s="187" t="s">
        <v>3</v>
      </c>
      <c r="F101" s="188" t="s">
        <v>190</v>
      </c>
      <c r="G101" s="13"/>
      <c r="H101" s="187" t="s">
        <v>3</v>
      </c>
      <c r="I101" s="189"/>
      <c r="J101" s="13"/>
      <c r="K101" s="13"/>
      <c r="L101" s="185"/>
      <c r="M101" s="190"/>
      <c r="N101" s="191"/>
      <c r="O101" s="191"/>
      <c r="P101" s="191"/>
      <c r="Q101" s="191"/>
      <c r="R101" s="191"/>
      <c r="S101" s="191"/>
      <c r="T101" s="19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187" t="s">
        <v>185</v>
      </c>
      <c r="AU101" s="187" t="s">
        <v>82</v>
      </c>
      <c r="AV101" s="13" t="s">
        <v>80</v>
      </c>
      <c r="AW101" s="13" t="s">
        <v>33</v>
      </c>
      <c r="AX101" s="13" t="s">
        <v>72</v>
      </c>
      <c r="AY101" s="187" t="s">
        <v>174</v>
      </c>
    </row>
    <row r="102" s="14" customFormat="1">
      <c r="A102" s="14"/>
      <c r="B102" s="193"/>
      <c r="C102" s="14"/>
      <c r="D102" s="186" t="s">
        <v>185</v>
      </c>
      <c r="E102" s="194" t="s">
        <v>3</v>
      </c>
      <c r="F102" s="195" t="s">
        <v>110</v>
      </c>
      <c r="G102" s="14"/>
      <c r="H102" s="196">
        <v>16.952000000000002</v>
      </c>
      <c r="I102" s="197"/>
      <c r="J102" s="14"/>
      <c r="K102" s="14"/>
      <c r="L102" s="193"/>
      <c r="M102" s="198"/>
      <c r="N102" s="199"/>
      <c r="O102" s="199"/>
      <c r="P102" s="199"/>
      <c r="Q102" s="199"/>
      <c r="R102" s="199"/>
      <c r="S102" s="199"/>
      <c r="T102" s="200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01" t="s">
        <v>185</v>
      </c>
      <c r="AU102" s="201" t="s">
        <v>82</v>
      </c>
      <c r="AV102" s="14" t="s">
        <v>82</v>
      </c>
      <c r="AW102" s="14" t="s">
        <v>33</v>
      </c>
      <c r="AX102" s="14" t="s">
        <v>80</v>
      </c>
      <c r="AY102" s="201" t="s">
        <v>174</v>
      </c>
    </row>
    <row r="103" s="2" customFormat="1" ht="62.7" customHeight="1">
      <c r="A103" s="39"/>
      <c r="B103" s="166"/>
      <c r="C103" s="167" t="s">
        <v>82</v>
      </c>
      <c r="D103" s="167" t="s">
        <v>176</v>
      </c>
      <c r="E103" s="168" t="s">
        <v>191</v>
      </c>
      <c r="F103" s="169" t="s">
        <v>192</v>
      </c>
      <c r="G103" s="170" t="s">
        <v>179</v>
      </c>
      <c r="H103" s="171">
        <v>17.879999999999999</v>
      </c>
      <c r="I103" s="172"/>
      <c r="J103" s="173">
        <f>ROUND(I103*H103,2)</f>
        <v>0</v>
      </c>
      <c r="K103" s="169" t="s">
        <v>180</v>
      </c>
      <c r="L103" s="40"/>
      <c r="M103" s="174" t="s">
        <v>3</v>
      </c>
      <c r="N103" s="175" t="s">
        <v>43</v>
      </c>
      <c r="O103" s="73"/>
      <c r="P103" s="176">
        <f>O103*H103</f>
        <v>0</v>
      </c>
      <c r="Q103" s="176">
        <v>0</v>
      </c>
      <c r="R103" s="176">
        <f>Q103*H103</f>
        <v>0</v>
      </c>
      <c r="S103" s="176">
        <v>0</v>
      </c>
      <c r="T103" s="17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8" t="s">
        <v>181</v>
      </c>
      <c r="AT103" s="178" t="s">
        <v>176</v>
      </c>
      <c r="AU103" s="178" t="s">
        <v>82</v>
      </c>
      <c r="AY103" s="20" t="s">
        <v>174</v>
      </c>
      <c r="BE103" s="179">
        <f>IF(N103="základní",J103,0)</f>
        <v>0</v>
      </c>
      <c r="BF103" s="179">
        <f>IF(N103="snížená",J103,0)</f>
        <v>0</v>
      </c>
      <c r="BG103" s="179">
        <f>IF(N103="zákl. přenesená",J103,0)</f>
        <v>0</v>
      </c>
      <c r="BH103" s="179">
        <f>IF(N103="sníž. přenesená",J103,0)</f>
        <v>0</v>
      </c>
      <c r="BI103" s="179">
        <f>IF(N103="nulová",J103,0)</f>
        <v>0</v>
      </c>
      <c r="BJ103" s="20" t="s">
        <v>80</v>
      </c>
      <c r="BK103" s="179">
        <f>ROUND(I103*H103,2)</f>
        <v>0</v>
      </c>
      <c r="BL103" s="20" t="s">
        <v>181</v>
      </c>
      <c r="BM103" s="178" t="s">
        <v>193</v>
      </c>
    </row>
    <row r="104" s="2" customFormat="1">
      <c r="A104" s="39"/>
      <c r="B104" s="40"/>
      <c r="C104" s="39"/>
      <c r="D104" s="180" t="s">
        <v>183</v>
      </c>
      <c r="E104" s="39"/>
      <c r="F104" s="181" t="s">
        <v>194</v>
      </c>
      <c r="G104" s="39"/>
      <c r="H104" s="39"/>
      <c r="I104" s="182"/>
      <c r="J104" s="39"/>
      <c r="K104" s="39"/>
      <c r="L104" s="40"/>
      <c r="M104" s="183"/>
      <c r="N104" s="184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183</v>
      </c>
      <c r="AU104" s="20" t="s">
        <v>82</v>
      </c>
    </row>
    <row r="105" s="13" customFormat="1">
      <c r="A105" s="13"/>
      <c r="B105" s="185"/>
      <c r="C105" s="13"/>
      <c r="D105" s="186" t="s">
        <v>185</v>
      </c>
      <c r="E105" s="187" t="s">
        <v>3</v>
      </c>
      <c r="F105" s="188" t="s">
        <v>195</v>
      </c>
      <c r="G105" s="13"/>
      <c r="H105" s="187" t="s">
        <v>3</v>
      </c>
      <c r="I105" s="189"/>
      <c r="J105" s="13"/>
      <c r="K105" s="13"/>
      <c r="L105" s="185"/>
      <c r="M105" s="190"/>
      <c r="N105" s="191"/>
      <c r="O105" s="191"/>
      <c r="P105" s="191"/>
      <c r="Q105" s="191"/>
      <c r="R105" s="191"/>
      <c r="S105" s="191"/>
      <c r="T105" s="19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87" t="s">
        <v>185</v>
      </c>
      <c r="AU105" s="187" t="s">
        <v>82</v>
      </c>
      <c r="AV105" s="13" t="s">
        <v>80</v>
      </c>
      <c r="AW105" s="13" t="s">
        <v>33</v>
      </c>
      <c r="AX105" s="13" t="s">
        <v>72</v>
      </c>
      <c r="AY105" s="187" t="s">
        <v>174</v>
      </c>
    </row>
    <row r="106" s="14" customFormat="1">
      <c r="A106" s="14"/>
      <c r="B106" s="193"/>
      <c r="C106" s="14"/>
      <c r="D106" s="186" t="s">
        <v>185</v>
      </c>
      <c r="E106" s="201" t="s">
        <v>3</v>
      </c>
      <c r="F106" s="194" t="s">
        <v>196</v>
      </c>
      <c r="G106" s="14"/>
      <c r="H106" s="196">
        <v>17.879999999999999</v>
      </c>
      <c r="I106" s="197"/>
      <c r="J106" s="14"/>
      <c r="K106" s="14"/>
      <c r="L106" s="193"/>
      <c r="M106" s="198"/>
      <c r="N106" s="199"/>
      <c r="O106" s="199"/>
      <c r="P106" s="199"/>
      <c r="Q106" s="199"/>
      <c r="R106" s="199"/>
      <c r="S106" s="199"/>
      <c r="T106" s="20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01" t="s">
        <v>185</v>
      </c>
      <c r="AU106" s="201" t="s">
        <v>82</v>
      </c>
      <c r="AV106" s="14" t="s">
        <v>82</v>
      </c>
      <c r="AW106" s="14" t="s">
        <v>33</v>
      </c>
      <c r="AX106" s="14" t="s">
        <v>72</v>
      </c>
      <c r="AY106" s="201" t="s">
        <v>174</v>
      </c>
    </row>
    <row r="107" s="15" customFormat="1">
      <c r="A107" s="15"/>
      <c r="B107" s="202"/>
      <c r="C107" s="15"/>
      <c r="D107" s="186" t="s">
        <v>185</v>
      </c>
      <c r="E107" s="203" t="s">
        <v>3</v>
      </c>
      <c r="F107" s="204" t="s">
        <v>197</v>
      </c>
      <c r="G107" s="15"/>
      <c r="H107" s="205">
        <v>17.879999999999999</v>
      </c>
      <c r="I107" s="206"/>
      <c r="J107" s="15"/>
      <c r="K107" s="15"/>
      <c r="L107" s="202"/>
      <c r="M107" s="207"/>
      <c r="N107" s="208"/>
      <c r="O107" s="208"/>
      <c r="P107" s="208"/>
      <c r="Q107" s="208"/>
      <c r="R107" s="208"/>
      <c r="S107" s="208"/>
      <c r="T107" s="209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03" t="s">
        <v>185</v>
      </c>
      <c r="AU107" s="203" t="s">
        <v>82</v>
      </c>
      <c r="AV107" s="15" t="s">
        <v>181</v>
      </c>
      <c r="AW107" s="15" t="s">
        <v>33</v>
      </c>
      <c r="AX107" s="15" t="s">
        <v>80</v>
      </c>
      <c r="AY107" s="203" t="s">
        <v>174</v>
      </c>
    </row>
    <row r="108" s="2" customFormat="1" ht="62.7" customHeight="1">
      <c r="A108" s="39"/>
      <c r="B108" s="166"/>
      <c r="C108" s="167" t="s">
        <v>113</v>
      </c>
      <c r="D108" s="167" t="s">
        <v>176</v>
      </c>
      <c r="E108" s="168" t="s">
        <v>198</v>
      </c>
      <c r="F108" s="169" t="s">
        <v>199</v>
      </c>
      <c r="G108" s="170" t="s">
        <v>179</v>
      </c>
      <c r="H108" s="171">
        <v>8.0120000000000005</v>
      </c>
      <c r="I108" s="172"/>
      <c r="J108" s="173">
        <f>ROUND(I108*H108,2)</f>
        <v>0</v>
      </c>
      <c r="K108" s="169" t="s">
        <v>180</v>
      </c>
      <c r="L108" s="40"/>
      <c r="M108" s="174" t="s">
        <v>3</v>
      </c>
      <c r="N108" s="175" t="s">
        <v>43</v>
      </c>
      <c r="O108" s="73"/>
      <c r="P108" s="176">
        <f>O108*H108</f>
        <v>0</v>
      </c>
      <c r="Q108" s="176">
        <v>0</v>
      </c>
      <c r="R108" s="176">
        <f>Q108*H108</f>
        <v>0</v>
      </c>
      <c r="S108" s="176">
        <v>0</v>
      </c>
      <c r="T108" s="17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8" t="s">
        <v>181</v>
      </c>
      <c r="AT108" s="178" t="s">
        <v>176</v>
      </c>
      <c r="AU108" s="178" t="s">
        <v>82</v>
      </c>
      <c r="AY108" s="20" t="s">
        <v>174</v>
      </c>
      <c r="BE108" s="179">
        <f>IF(N108="základní",J108,0)</f>
        <v>0</v>
      </c>
      <c r="BF108" s="179">
        <f>IF(N108="snížená",J108,0)</f>
        <v>0</v>
      </c>
      <c r="BG108" s="179">
        <f>IF(N108="zákl. přenesená",J108,0)</f>
        <v>0</v>
      </c>
      <c r="BH108" s="179">
        <f>IF(N108="sníž. přenesená",J108,0)</f>
        <v>0</v>
      </c>
      <c r="BI108" s="179">
        <f>IF(N108="nulová",J108,0)</f>
        <v>0</v>
      </c>
      <c r="BJ108" s="20" t="s">
        <v>80</v>
      </c>
      <c r="BK108" s="179">
        <f>ROUND(I108*H108,2)</f>
        <v>0</v>
      </c>
      <c r="BL108" s="20" t="s">
        <v>181</v>
      </c>
      <c r="BM108" s="178" t="s">
        <v>200</v>
      </c>
    </row>
    <row r="109" s="2" customFormat="1">
      <c r="A109" s="39"/>
      <c r="B109" s="40"/>
      <c r="C109" s="39"/>
      <c r="D109" s="180" t="s">
        <v>183</v>
      </c>
      <c r="E109" s="39"/>
      <c r="F109" s="181" t="s">
        <v>201</v>
      </c>
      <c r="G109" s="39"/>
      <c r="H109" s="39"/>
      <c r="I109" s="182"/>
      <c r="J109" s="39"/>
      <c r="K109" s="39"/>
      <c r="L109" s="40"/>
      <c r="M109" s="183"/>
      <c r="N109" s="184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183</v>
      </c>
      <c r="AU109" s="20" t="s">
        <v>82</v>
      </c>
    </row>
    <row r="110" s="13" customFormat="1">
      <c r="A110" s="13"/>
      <c r="B110" s="185"/>
      <c r="C110" s="13"/>
      <c r="D110" s="186" t="s">
        <v>185</v>
      </c>
      <c r="E110" s="187" t="s">
        <v>3</v>
      </c>
      <c r="F110" s="188" t="s">
        <v>202</v>
      </c>
      <c r="G110" s="13"/>
      <c r="H110" s="187" t="s">
        <v>3</v>
      </c>
      <c r="I110" s="189"/>
      <c r="J110" s="13"/>
      <c r="K110" s="13"/>
      <c r="L110" s="185"/>
      <c r="M110" s="190"/>
      <c r="N110" s="191"/>
      <c r="O110" s="191"/>
      <c r="P110" s="191"/>
      <c r="Q110" s="191"/>
      <c r="R110" s="191"/>
      <c r="S110" s="191"/>
      <c r="T110" s="19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87" t="s">
        <v>185</v>
      </c>
      <c r="AU110" s="187" t="s">
        <v>82</v>
      </c>
      <c r="AV110" s="13" t="s">
        <v>80</v>
      </c>
      <c r="AW110" s="13" t="s">
        <v>33</v>
      </c>
      <c r="AX110" s="13" t="s">
        <v>72</v>
      </c>
      <c r="AY110" s="187" t="s">
        <v>174</v>
      </c>
    </row>
    <row r="111" s="14" customFormat="1">
      <c r="A111" s="14"/>
      <c r="B111" s="193"/>
      <c r="C111" s="14"/>
      <c r="D111" s="186" t="s">
        <v>185</v>
      </c>
      <c r="E111" s="194" t="s">
        <v>3</v>
      </c>
      <c r="F111" s="195" t="s">
        <v>110</v>
      </c>
      <c r="G111" s="14"/>
      <c r="H111" s="196">
        <v>16.952000000000002</v>
      </c>
      <c r="I111" s="197"/>
      <c r="J111" s="14"/>
      <c r="K111" s="14"/>
      <c r="L111" s="193"/>
      <c r="M111" s="198"/>
      <c r="N111" s="199"/>
      <c r="O111" s="199"/>
      <c r="P111" s="199"/>
      <c r="Q111" s="199"/>
      <c r="R111" s="199"/>
      <c r="S111" s="199"/>
      <c r="T111" s="200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01" t="s">
        <v>185</v>
      </c>
      <c r="AU111" s="201" t="s">
        <v>82</v>
      </c>
      <c r="AV111" s="14" t="s">
        <v>82</v>
      </c>
      <c r="AW111" s="14" t="s">
        <v>33</v>
      </c>
      <c r="AX111" s="14" t="s">
        <v>72</v>
      </c>
      <c r="AY111" s="201" t="s">
        <v>174</v>
      </c>
    </row>
    <row r="112" s="13" customFormat="1">
      <c r="A112" s="13"/>
      <c r="B112" s="185"/>
      <c r="C112" s="13"/>
      <c r="D112" s="186" t="s">
        <v>185</v>
      </c>
      <c r="E112" s="187" t="s">
        <v>3</v>
      </c>
      <c r="F112" s="188" t="s">
        <v>203</v>
      </c>
      <c r="G112" s="13"/>
      <c r="H112" s="187" t="s">
        <v>3</v>
      </c>
      <c r="I112" s="189"/>
      <c r="J112" s="13"/>
      <c r="K112" s="13"/>
      <c r="L112" s="185"/>
      <c r="M112" s="190"/>
      <c r="N112" s="191"/>
      <c r="O112" s="191"/>
      <c r="P112" s="191"/>
      <c r="Q112" s="191"/>
      <c r="R112" s="191"/>
      <c r="S112" s="191"/>
      <c r="T112" s="19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187" t="s">
        <v>185</v>
      </c>
      <c r="AU112" s="187" t="s">
        <v>82</v>
      </c>
      <c r="AV112" s="13" t="s">
        <v>80</v>
      </c>
      <c r="AW112" s="13" t="s">
        <v>33</v>
      </c>
      <c r="AX112" s="13" t="s">
        <v>72</v>
      </c>
      <c r="AY112" s="187" t="s">
        <v>174</v>
      </c>
    </row>
    <row r="113" s="14" customFormat="1">
      <c r="A113" s="14"/>
      <c r="B113" s="193"/>
      <c r="C113" s="14"/>
      <c r="D113" s="186" t="s">
        <v>185</v>
      </c>
      <c r="E113" s="201" t="s">
        <v>3</v>
      </c>
      <c r="F113" s="194" t="s">
        <v>204</v>
      </c>
      <c r="G113" s="14"/>
      <c r="H113" s="196">
        <v>-8.9399999999999995</v>
      </c>
      <c r="I113" s="197"/>
      <c r="J113" s="14"/>
      <c r="K113" s="14"/>
      <c r="L113" s="193"/>
      <c r="M113" s="198"/>
      <c r="N113" s="199"/>
      <c r="O113" s="199"/>
      <c r="P113" s="199"/>
      <c r="Q113" s="199"/>
      <c r="R113" s="199"/>
      <c r="S113" s="199"/>
      <c r="T113" s="20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01" t="s">
        <v>185</v>
      </c>
      <c r="AU113" s="201" t="s">
        <v>82</v>
      </c>
      <c r="AV113" s="14" t="s">
        <v>82</v>
      </c>
      <c r="AW113" s="14" t="s">
        <v>33</v>
      </c>
      <c r="AX113" s="14" t="s">
        <v>72</v>
      </c>
      <c r="AY113" s="201" t="s">
        <v>174</v>
      </c>
    </row>
    <row r="114" s="15" customFormat="1">
      <c r="A114" s="15"/>
      <c r="B114" s="202"/>
      <c r="C114" s="15"/>
      <c r="D114" s="186" t="s">
        <v>185</v>
      </c>
      <c r="E114" s="203" t="s">
        <v>3</v>
      </c>
      <c r="F114" s="204" t="s">
        <v>197</v>
      </c>
      <c r="G114" s="15"/>
      <c r="H114" s="205">
        <v>8.0120000000000005</v>
      </c>
      <c r="I114" s="206"/>
      <c r="J114" s="15"/>
      <c r="K114" s="15"/>
      <c r="L114" s="202"/>
      <c r="M114" s="207"/>
      <c r="N114" s="208"/>
      <c r="O114" s="208"/>
      <c r="P114" s="208"/>
      <c r="Q114" s="208"/>
      <c r="R114" s="208"/>
      <c r="S114" s="208"/>
      <c r="T114" s="209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03" t="s">
        <v>185</v>
      </c>
      <c r="AU114" s="203" t="s">
        <v>82</v>
      </c>
      <c r="AV114" s="15" t="s">
        <v>181</v>
      </c>
      <c r="AW114" s="15" t="s">
        <v>33</v>
      </c>
      <c r="AX114" s="15" t="s">
        <v>80</v>
      </c>
      <c r="AY114" s="203" t="s">
        <v>174</v>
      </c>
    </row>
    <row r="115" s="2" customFormat="1" ht="66.75" customHeight="1">
      <c r="A115" s="39"/>
      <c r="B115" s="166"/>
      <c r="C115" s="167" t="s">
        <v>181</v>
      </c>
      <c r="D115" s="167" t="s">
        <v>176</v>
      </c>
      <c r="E115" s="168" t="s">
        <v>205</v>
      </c>
      <c r="F115" s="169" t="s">
        <v>206</v>
      </c>
      <c r="G115" s="170" t="s">
        <v>179</v>
      </c>
      <c r="H115" s="171">
        <v>120.18000000000001</v>
      </c>
      <c r="I115" s="172"/>
      <c r="J115" s="173">
        <f>ROUND(I115*H115,2)</f>
        <v>0</v>
      </c>
      <c r="K115" s="169" t="s">
        <v>180</v>
      </c>
      <c r="L115" s="40"/>
      <c r="M115" s="174" t="s">
        <v>3</v>
      </c>
      <c r="N115" s="175" t="s">
        <v>43</v>
      </c>
      <c r="O115" s="73"/>
      <c r="P115" s="176">
        <f>O115*H115</f>
        <v>0</v>
      </c>
      <c r="Q115" s="176">
        <v>0</v>
      </c>
      <c r="R115" s="176">
        <f>Q115*H115</f>
        <v>0</v>
      </c>
      <c r="S115" s="176">
        <v>0</v>
      </c>
      <c r="T115" s="17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78" t="s">
        <v>181</v>
      </c>
      <c r="AT115" s="178" t="s">
        <v>176</v>
      </c>
      <c r="AU115" s="178" t="s">
        <v>82</v>
      </c>
      <c r="AY115" s="20" t="s">
        <v>174</v>
      </c>
      <c r="BE115" s="179">
        <f>IF(N115="základní",J115,0)</f>
        <v>0</v>
      </c>
      <c r="BF115" s="179">
        <f>IF(N115="snížená",J115,0)</f>
        <v>0</v>
      </c>
      <c r="BG115" s="179">
        <f>IF(N115="zákl. přenesená",J115,0)</f>
        <v>0</v>
      </c>
      <c r="BH115" s="179">
        <f>IF(N115="sníž. přenesená",J115,0)</f>
        <v>0</v>
      </c>
      <c r="BI115" s="179">
        <f>IF(N115="nulová",J115,0)</f>
        <v>0</v>
      </c>
      <c r="BJ115" s="20" t="s">
        <v>80</v>
      </c>
      <c r="BK115" s="179">
        <f>ROUND(I115*H115,2)</f>
        <v>0</v>
      </c>
      <c r="BL115" s="20" t="s">
        <v>181</v>
      </c>
      <c r="BM115" s="178" t="s">
        <v>207</v>
      </c>
    </row>
    <row r="116" s="2" customFormat="1">
      <c r="A116" s="39"/>
      <c r="B116" s="40"/>
      <c r="C116" s="39"/>
      <c r="D116" s="180" t="s">
        <v>183</v>
      </c>
      <c r="E116" s="39"/>
      <c r="F116" s="181" t="s">
        <v>208</v>
      </c>
      <c r="G116" s="39"/>
      <c r="H116" s="39"/>
      <c r="I116" s="182"/>
      <c r="J116" s="39"/>
      <c r="K116" s="39"/>
      <c r="L116" s="40"/>
      <c r="M116" s="183"/>
      <c r="N116" s="184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183</v>
      </c>
      <c r="AU116" s="20" t="s">
        <v>82</v>
      </c>
    </row>
    <row r="117" s="2" customFormat="1">
      <c r="A117" s="39"/>
      <c r="B117" s="40"/>
      <c r="C117" s="39"/>
      <c r="D117" s="186" t="s">
        <v>209</v>
      </c>
      <c r="E117" s="39"/>
      <c r="F117" s="210" t="s">
        <v>210</v>
      </c>
      <c r="G117" s="39"/>
      <c r="H117" s="39"/>
      <c r="I117" s="182"/>
      <c r="J117" s="39"/>
      <c r="K117" s="39"/>
      <c r="L117" s="40"/>
      <c r="M117" s="183"/>
      <c r="N117" s="184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209</v>
      </c>
      <c r="AU117" s="20" t="s">
        <v>82</v>
      </c>
    </row>
    <row r="118" s="13" customFormat="1">
      <c r="A118" s="13"/>
      <c r="B118" s="185"/>
      <c r="C118" s="13"/>
      <c r="D118" s="186" t="s">
        <v>185</v>
      </c>
      <c r="E118" s="187" t="s">
        <v>3</v>
      </c>
      <c r="F118" s="188" t="s">
        <v>202</v>
      </c>
      <c r="G118" s="13"/>
      <c r="H118" s="187" t="s">
        <v>3</v>
      </c>
      <c r="I118" s="189"/>
      <c r="J118" s="13"/>
      <c r="K118" s="13"/>
      <c r="L118" s="185"/>
      <c r="M118" s="190"/>
      <c r="N118" s="191"/>
      <c r="O118" s="191"/>
      <c r="P118" s="191"/>
      <c r="Q118" s="191"/>
      <c r="R118" s="191"/>
      <c r="S118" s="191"/>
      <c r="T118" s="19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87" t="s">
        <v>185</v>
      </c>
      <c r="AU118" s="187" t="s">
        <v>82</v>
      </c>
      <c r="AV118" s="13" t="s">
        <v>80</v>
      </c>
      <c r="AW118" s="13" t="s">
        <v>33</v>
      </c>
      <c r="AX118" s="13" t="s">
        <v>72</v>
      </c>
      <c r="AY118" s="187" t="s">
        <v>174</v>
      </c>
    </row>
    <row r="119" s="14" customFormat="1">
      <c r="A119" s="14"/>
      <c r="B119" s="193"/>
      <c r="C119" s="14"/>
      <c r="D119" s="186" t="s">
        <v>185</v>
      </c>
      <c r="E119" s="201" t="s">
        <v>3</v>
      </c>
      <c r="F119" s="194" t="s">
        <v>211</v>
      </c>
      <c r="G119" s="14"/>
      <c r="H119" s="196">
        <v>254.28</v>
      </c>
      <c r="I119" s="197"/>
      <c r="J119" s="14"/>
      <c r="K119" s="14"/>
      <c r="L119" s="193"/>
      <c r="M119" s="198"/>
      <c r="N119" s="199"/>
      <c r="O119" s="199"/>
      <c r="P119" s="199"/>
      <c r="Q119" s="199"/>
      <c r="R119" s="199"/>
      <c r="S119" s="199"/>
      <c r="T119" s="200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01" t="s">
        <v>185</v>
      </c>
      <c r="AU119" s="201" t="s">
        <v>82</v>
      </c>
      <c r="AV119" s="14" t="s">
        <v>82</v>
      </c>
      <c r="AW119" s="14" t="s">
        <v>33</v>
      </c>
      <c r="AX119" s="14" t="s">
        <v>72</v>
      </c>
      <c r="AY119" s="201" t="s">
        <v>174</v>
      </c>
    </row>
    <row r="120" s="13" customFormat="1">
      <c r="A120" s="13"/>
      <c r="B120" s="185"/>
      <c r="C120" s="13"/>
      <c r="D120" s="186" t="s">
        <v>185</v>
      </c>
      <c r="E120" s="187" t="s">
        <v>3</v>
      </c>
      <c r="F120" s="188" t="s">
        <v>203</v>
      </c>
      <c r="G120" s="13"/>
      <c r="H120" s="187" t="s">
        <v>3</v>
      </c>
      <c r="I120" s="189"/>
      <c r="J120" s="13"/>
      <c r="K120" s="13"/>
      <c r="L120" s="185"/>
      <c r="M120" s="190"/>
      <c r="N120" s="191"/>
      <c r="O120" s="191"/>
      <c r="P120" s="191"/>
      <c r="Q120" s="191"/>
      <c r="R120" s="191"/>
      <c r="S120" s="191"/>
      <c r="T120" s="19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87" t="s">
        <v>185</v>
      </c>
      <c r="AU120" s="187" t="s">
        <v>82</v>
      </c>
      <c r="AV120" s="13" t="s">
        <v>80</v>
      </c>
      <c r="AW120" s="13" t="s">
        <v>33</v>
      </c>
      <c r="AX120" s="13" t="s">
        <v>72</v>
      </c>
      <c r="AY120" s="187" t="s">
        <v>174</v>
      </c>
    </row>
    <row r="121" s="14" customFormat="1">
      <c r="A121" s="14"/>
      <c r="B121" s="193"/>
      <c r="C121" s="14"/>
      <c r="D121" s="186" t="s">
        <v>185</v>
      </c>
      <c r="E121" s="201" t="s">
        <v>3</v>
      </c>
      <c r="F121" s="194" t="s">
        <v>212</v>
      </c>
      <c r="G121" s="14"/>
      <c r="H121" s="196">
        <v>-134.09999999999999</v>
      </c>
      <c r="I121" s="197"/>
      <c r="J121" s="14"/>
      <c r="K121" s="14"/>
      <c r="L121" s="193"/>
      <c r="M121" s="198"/>
      <c r="N121" s="199"/>
      <c r="O121" s="199"/>
      <c r="P121" s="199"/>
      <c r="Q121" s="199"/>
      <c r="R121" s="199"/>
      <c r="S121" s="199"/>
      <c r="T121" s="20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01" t="s">
        <v>185</v>
      </c>
      <c r="AU121" s="201" t="s">
        <v>82</v>
      </c>
      <c r="AV121" s="14" t="s">
        <v>82</v>
      </c>
      <c r="AW121" s="14" t="s">
        <v>33</v>
      </c>
      <c r="AX121" s="14" t="s">
        <v>72</v>
      </c>
      <c r="AY121" s="201" t="s">
        <v>174</v>
      </c>
    </row>
    <row r="122" s="15" customFormat="1">
      <c r="A122" s="15"/>
      <c r="B122" s="202"/>
      <c r="C122" s="15"/>
      <c r="D122" s="186" t="s">
        <v>185</v>
      </c>
      <c r="E122" s="203" t="s">
        <v>3</v>
      </c>
      <c r="F122" s="204" t="s">
        <v>197</v>
      </c>
      <c r="G122" s="15"/>
      <c r="H122" s="205">
        <v>120.18000000000001</v>
      </c>
      <c r="I122" s="206"/>
      <c r="J122" s="15"/>
      <c r="K122" s="15"/>
      <c r="L122" s="202"/>
      <c r="M122" s="207"/>
      <c r="N122" s="208"/>
      <c r="O122" s="208"/>
      <c r="P122" s="208"/>
      <c r="Q122" s="208"/>
      <c r="R122" s="208"/>
      <c r="S122" s="208"/>
      <c r="T122" s="209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03" t="s">
        <v>185</v>
      </c>
      <c r="AU122" s="203" t="s">
        <v>82</v>
      </c>
      <c r="AV122" s="15" t="s">
        <v>181</v>
      </c>
      <c r="AW122" s="15" t="s">
        <v>33</v>
      </c>
      <c r="AX122" s="15" t="s">
        <v>80</v>
      </c>
      <c r="AY122" s="203" t="s">
        <v>174</v>
      </c>
    </row>
    <row r="123" s="2" customFormat="1" ht="44.25" customHeight="1">
      <c r="A123" s="39"/>
      <c r="B123" s="166"/>
      <c r="C123" s="167" t="s">
        <v>213</v>
      </c>
      <c r="D123" s="167" t="s">
        <v>176</v>
      </c>
      <c r="E123" s="168" t="s">
        <v>214</v>
      </c>
      <c r="F123" s="169" t="s">
        <v>215</v>
      </c>
      <c r="G123" s="170" t="s">
        <v>179</v>
      </c>
      <c r="H123" s="171">
        <v>8.9399999999999995</v>
      </c>
      <c r="I123" s="172"/>
      <c r="J123" s="173">
        <f>ROUND(I123*H123,2)</f>
        <v>0</v>
      </c>
      <c r="K123" s="169" t="s">
        <v>180</v>
      </c>
      <c r="L123" s="40"/>
      <c r="M123" s="174" t="s">
        <v>3</v>
      </c>
      <c r="N123" s="175" t="s">
        <v>43</v>
      </c>
      <c r="O123" s="73"/>
      <c r="P123" s="176">
        <f>O123*H123</f>
        <v>0</v>
      </c>
      <c r="Q123" s="176">
        <v>0</v>
      </c>
      <c r="R123" s="176">
        <f>Q123*H123</f>
        <v>0</v>
      </c>
      <c r="S123" s="176">
        <v>0</v>
      </c>
      <c r="T123" s="17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78" t="s">
        <v>181</v>
      </c>
      <c r="AT123" s="178" t="s">
        <v>176</v>
      </c>
      <c r="AU123" s="178" t="s">
        <v>82</v>
      </c>
      <c r="AY123" s="20" t="s">
        <v>174</v>
      </c>
      <c r="BE123" s="179">
        <f>IF(N123="základní",J123,0)</f>
        <v>0</v>
      </c>
      <c r="BF123" s="179">
        <f>IF(N123="snížená",J123,0)</f>
        <v>0</v>
      </c>
      <c r="BG123" s="179">
        <f>IF(N123="zákl. přenesená",J123,0)</f>
        <v>0</v>
      </c>
      <c r="BH123" s="179">
        <f>IF(N123="sníž. přenesená",J123,0)</f>
        <v>0</v>
      </c>
      <c r="BI123" s="179">
        <f>IF(N123="nulová",J123,0)</f>
        <v>0</v>
      </c>
      <c r="BJ123" s="20" t="s">
        <v>80</v>
      </c>
      <c r="BK123" s="179">
        <f>ROUND(I123*H123,2)</f>
        <v>0</v>
      </c>
      <c r="BL123" s="20" t="s">
        <v>181</v>
      </c>
      <c r="BM123" s="178" t="s">
        <v>216</v>
      </c>
    </row>
    <row r="124" s="2" customFormat="1">
      <c r="A124" s="39"/>
      <c r="B124" s="40"/>
      <c r="C124" s="39"/>
      <c r="D124" s="180" t="s">
        <v>183</v>
      </c>
      <c r="E124" s="39"/>
      <c r="F124" s="181" t="s">
        <v>217</v>
      </c>
      <c r="G124" s="39"/>
      <c r="H124" s="39"/>
      <c r="I124" s="182"/>
      <c r="J124" s="39"/>
      <c r="K124" s="39"/>
      <c r="L124" s="40"/>
      <c r="M124" s="183"/>
      <c r="N124" s="184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183</v>
      </c>
      <c r="AU124" s="20" t="s">
        <v>82</v>
      </c>
    </row>
    <row r="125" s="13" customFormat="1">
      <c r="A125" s="13"/>
      <c r="B125" s="185"/>
      <c r="C125" s="13"/>
      <c r="D125" s="186" t="s">
        <v>185</v>
      </c>
      <c r="E125" s="187" t="s">
        <v>3</v>
      </c>
      <c r="F125" s="188" t="s">
        <v>218</v>
      </c>
      <c r="G125" s="13"/>
      <c r="H125" s="187" t="s">
        <v>3</v>
      </c>
      <c r="I125" s="189"/>
      <c r="J125" s="13"/>
      <c r="K125" s="13"/>
      <c r="L125" s="185"/>
      <c r="M125" s="190"/>
      <c r="N125" s="191"/>
      <c r="O125" s="191"/>
      <c r="P125" s="191"/>
      <c r="Q125" s="191"/>
      <c r="R125" s="191"/>
      <c r="S125" s="191"/>
      <c r="T125" s="19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7" t="s">
        <v>185</v>
      </c>
      <c r="AU125" s="187" t="s">
        <v>82</v>
      </c>
      <c r="AV125" s="13" t="s">
        <v>80</v>
      </c>
      <c r="AW125" s="13" t="s">
        <v>33</v>
      </c>
      <c r="AX125" s="13" t="s">
        <v>72</v>
      </c>
      <c r="AY125" s="187" t="s">
        <v>174</v>
      </c>
    </row>
    <row r="126" s="14" customFormat="1">
      <c r="A126" s="14"/>
      <c r="B126" s="193"/>
      <c r="C126" s="14"/>
      <c r="D126" s="186" t="s">
        <v>185</v>
      </c>
      <c r="E126" s="194" t="s">
        <v>3</v>
      </c>
      <c r="F126" s="195" t="s">
        <v>114</v>
      </c>
      <c r="G126" s="14"/>
      <c r="H126" s="196">
        <v>8.9399999999999995</v>
      </c>
      <c r="I126" s="197"/>
      <c r="J126" s="14"/>
      <c r="K126" s="14"/>
      <c r="L126" s="193"/>
      <c r="M126" s="198"/>
      <c r="N126" s="199"/>
      <c r="O126" s="199"/>
      <c r="P126" s="199"/>
      <c r="Q126" s="199"/>
      <c r="R126" s="199"/>
      <c r="S126" s="199"/>
      <c r="T126" s="20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01" t="s">
        <v>185</v>
      </c>
      <c r="AU126" s="201" t="s">
        <v>82</v>
      </c>
      <c r="AV126" s="14" t="s">
        <v>82</v>
      </c>
      <c r="AW126" s="14" t="s">
        <v>33</v>
      </c>
      <c r="AX126" s="14" t="s">
        <v>72</v>
      </c>
      <c r="AY126" s="201" t="s">
        <v>174</v>
      </c>
    </row>
    <row r="127" s="15" customFormat="1">
      <c r="A127" s="15"/>
      <c r="B127" s="202"/>
      <c r="C127" s="15"/>
      <c r="D127" s="186" t="s">
        <v>185</v>
      </c>
      <c r="E127" s="203" t="s">
        <v>3</v>
      </c>
      <c r="F127" s="204" t="s">
        <v>197</v>
      </c>
      <c r="G127" s="15"/>
      <c r="H127" s="205">
        <v>8.9399999999999995</v>
      </c>
      <c r="I127" s="206"/>
      <c r="J127" s="15"/>
      <c r="K127" s="15"/>
      <c r="L127" s="202"/>
      <c r="M127" s="207"/>
      <c r="N127" s="208"/>
      <c r="O127" s="208"/>
      <c r="P127" s="208"/>
      <c r="Q127" s="208"/>
      <c r="R127" s="208"/>
      <c r="S127" s="208"/>
      <c r="T127" s="209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03" t="s">
        <v>185</v>
      </c>
      <c r="AU127" s="203" t="s">
        <v>82</v>
      </c>
      <c r="AV127" s="15" t="s">
        <v>181</v>
      </c>
      <c r="AW127" s="15" t="s">
        <v>33</v>
      </c>
      <c r="AX127" s="15" t="s">
        <v>80</v>
      </c>
      <c r="AY127" s="203" t="s">
        <v>174</v>
      </c>
    </row>
    <row r="128" s="2" customFormat="1" ht="44.25" customHeight="1">
      <c r="A128" s="39"/>
      <c r="B128" s="166"/>
      <c r="C128" s="167" t="s">
        <v>219</v>
      </c>
      <c r="D128" s="167" t="s">
        <v>176</v>
      </c>
      <c r="E128" s="168" t="s">
        <v>220</v>
      </c>
      <c r="F128" s="169" t="s">
        <v>221</v>
      </c>
      <c r="G128" s="170" t="s">
        <v>222</v>
      </c>
      <c r="H128" s="171">
        <v>14.422000000000001</v>
      </c>
      <c r="I128" s="172"/>
      <c r="J128" s="173">
        <f>ROUND(I128*H128,2)</f>
        <v>0</v>
      </c>
      <c r="K128" s="169" t="s">
        <v>180</v>
      </c>
      <c r="L128" s="40"/>
      <c r="M128" s="174" t="s">
        <v>3</v>
      </c>
      <c r="N128" s="175" t="s">
        <v>43</v>
      </c>
      <c r="O128" s="73"/>
      <c r="P128" s="176">
        <f>O128*H128</f>
        <v>0</v>
      </c>
      <c r="Q128" s="176">
        <v>0</v>
      </c>
      <c r="R128" s="176">
        <f>Q128*H128</f>
        <v>0</v>
      </c>
      <c r="S128" s="176">
        <v>0</v>
      </c>
      <c r="T128" s="17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8" t="s">
        <v>181</v>
      </c>
      <c r="AT128" s="178" t="s">
        <v>176</v>
      </c>
      <c r="AU128" s="178" t="s">
        <v>82</v>
      </c>
      <c r="AY128" s="20" t="s">
        <v>174</v>
      </c>
      <c r="BE128" s="179">
        <f>IF(N128="základní",J128,0)</f>
        <v>0</v>
      </c>
      <c r="BF128" s="179">
        <f>IF(N128="snížená",J128,0)</f>
        <v>0</v>
      </c>
      <c r="BG128" s="179">
        <f>IF(N128="zákl. přenesená",J128,0)</f>
        <v>0</v>
      </c>
      <c r="BH128" s="179">
        <f>IF(N128="sníž. přenesená",J128,0)</f>
        <v>0</v>
      </c>
      <c r="BI128" s="179">
        <f>IF(N128="nulová",J128,0)</f>
        <v>0</v>
      </c>
      <c r="BJ128" s="20" t="s">
        <v>80</v>
      </c>
      <c r="BK128" s="179">
        <f>ROUND(I128*H128,2)</f>
        <v>0</v>
      </c>
      <c r="BL128" s="20" t="s">
        <v>181</v>
      </c>
      <c r="BM128" s="178" t="s">
        <v>223</v>
      </c>
    </row>
    <row r="129" s="2" customFormat="1">
      <c r="A129" s="39"/>
      <c r="B129" s="40"/>
      <c r="C129" s="39"/>
      <c r="D129" s="180" t="s">
        <v>183</v>
      </c>
      <c r="E129" s="39"/>
      <c r="F129" s="181" t="s">
        <v>224</v>
      </c>
      <c r="G129" s="39"/>
      <c r="H129" s="39"/>
      <c r="I129" s="182"/>
      <c r="J129" s="39"/>
      <c r="K129" s="39"/>
      <c r="L129" s="40"/>
      <c r="M129" s="183"/>
      <c r="N129" s="184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183</v>
      </c>
      <c r="AU129" s="20" t="s">
        <v>82</v>
      </c>
    </row>
    <row r="130" s="13" customFormat="1">
      <c r="A130" s="13"/>
      <c r="B130" s="185"/>
      <c r="C130" s="13"/>
      <c r="D130" s="186" t="s">
        <v>185</v>
      </c>
      <c r="E130" s="187" t="s">
        <v>3</v>
      </c>
      <c r="F130" s="188" t="s">
        <v>202</v>
      </c>
      <c r="G130" s="13"/>
      <c r="H130" s="187" t="s">
        <v>3</v>
      </c>
      <c r="I130" s="189"/>
      <c r="J130" s="13"/>
      <c r="K130" s="13"/>
      <c r="L130" s="185"/>
      <c r="M130" s="190"/>
      <c r="N130" s="191"/>
      <c r="O130" s="191"/>
      <c r="P130" s="191"/>
      <c r="Q130" s="191"/>
      <c r="R130" s="191"/>
      <c r="S130" s="191"/>
      <c r="T130" s="19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7" t="s">
        <v>185</v>
      </c>
      <c r="AU130" s="187" t="s">
        <v>82</v>
      </c>
      <c r="AV130" s="13" t="s">
        <v>80</v>
      </c>
      <c r="AW130" s="13" t="s">
        <v>33</v>
      </c>
      <c r="AX130" s="13" t="s">
        <v>72</v>
      </c>
      <c r="AY130" s="187" t="s">
        <v>174</v>
      </c>
    </row>
    <row r="131" s="14" customFormat="1">
      <c r="A131" s="14"/>
      <c r="B131" s="193"/>
      <c r="C131" s="14"/>
      <c r="D131" s="186" t="s">
        <v>185</v>
      </c>
      <c r="E131" s="201" t="s">
        <v>3</v>
      </c>
      <c r="F131" s="194" t="s">
        <v>225</v>
      </c>
      <c r="G131" s="14"/>
      <c r="H131" s="196">
        <v>30.513999999999999</v>
      </c>
      <c r="I131" s="197"/>
      <c r="J131" s="14"/>
      <c r="K131" s="14"/>
      <c r="L131" s="193"/>
      <c r="M131" s="198"/>
      <c r="N131" s="199"/>
      <c r="O131" s="199"/>
      <c r="P131" s="199"/>
      <c r="Q131" s="199"/>
      <c r="R131" s="199"/>
      <c r="S131" s="199"/>
      <c r="T131" s="20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1" t="s">
        <v>185</v>
      </c>
      <c r="AU131" s="201" t="s">
        <v>82</v>
      </c>
      <c r="AV131" s="14" t="s">
        <v>82</v>
      </c>
      <c r="AW131" s="14" t="s">
        <v>33</v>
      </c>
      <c r="AX131" s="14" t="s">
        <v>72</v>
      </c>
      <c r="AY131" s="201" t="s">
        <v>174</v>
      </c>
    </row>
    <row r="132" s="13" customFormat="1">
      <c r="A132" s="13"/>
      <c r="B132" s="185"/>
      <c r="C132" s="13"/>
      <c r="D132" s="186" t="s">
        <v>185</v>
      </c>
      <c r="E132" s="187" t="s">
        <v>3</v>
      </c>
      <c r="F132" s="188" t="s">
        <v>203</v>
      </c>
      <c r="G132" s="13"/>
      <c r="H132" s="187" t="s">
        <v>3</v>
      </c>
      <c r="I132" s="189"/>
      <c r="J132" s="13"/>
      <c r="K132" s="13"/>
      <c r="L132" s="185"/>
      <c r="M132" s="190"/>
      <c r="N132" s="191"/>
      <c r="O132" s="191"/>
      <c r="P132" s="191"/>
      <c r="Q132" s="191"/>
      <c r="R132" s="191"/>
      <c r="S132" s="191"/>
      <c r="T132" s="19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7" t="s">
        <v>185</v>
      </c>
      <c r="AU132" s="187" t="s">
        <v>82</v>
      </c>
      <c r="AV132" s="13" t="s">
        <v>80</v>
      </c>
      <c r="AW132" s="13" t="s">
        <v>33</v>
      </c>
      <c r="AX132" s="13" t="s">
        <v>72</v>
      </c>
      <c r="AY132" s="187" t="s">
        <v>174</v>
      </c>
    </row>
    <row r="133" s="14" customFormat="1">
      <c r="A133" s="14"/>
      <c r="B133" s="193"/>
      <c r="C133" s="14"/>
      <c r="D133" s="186" t="s">
        <v>185</v>
      </c>
      <c r="E133" s="201" t="s">
        <v>3</v>
      </c>
      <c r="F133" s="194" t="s">
        <v>226</v>
      </c>
      <c r="G133" s="14"/>
      <c r="H133" s="196">
        <v>-16.091999999999999</v>
      </c>
      <c r="I133" s="197"/>
      <c r="J133" s="14"/>
      <c r="K133" s="14"/>
      <c r="L133" s="193"/>
      <c r="M133" s="198"/>
      <c r="N133" s="199"/>
      <c r="O133" s="199"/>
      <c r="P133" s="199"/>
      <c r="Q133" s="199"/>
      <c r="R133" s="199"/>
      <c r="S133" s="199"/>
      <c r="T133" s="20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1" t="s">
        <v>185</v>
      </c>
      <c r="AU133" s="201" t="s">
        <v>82</v>
      </c>
      <c r="AV133" s="14" t="s">
        <v>82</v>
      </c>
      <c r="AW133" s="14" t="s">
        <v>33</v>
      </c>
      <c r="AX133" s="14" t="s">
        <v>72</v>
      </c>
      <c r="AY133" s="201" t="s">
        <v>174</v>
      </c>
    </row>
    <row r="134" s="15" customFormat="1">
      <c r="A134" s="15"/>
      <c r="B134" s="202"/>
      <c r="C134" s="15"/>
      <c r="D134" s="186" t="s">
        <v>185</v>
      </c>
      <c r="E134" s="203" t="s">
        <v>3</v>
      </c>
      <c r="F134" s="204" t="s">
        <v>197</v>
      </c>
      <c r="G134" s="15"/>
      <c r="H134" s="205">
        <v>14.422000000000001</v>
      </c>
      <c r="I134" s="206"/>
      <c r="J134" s="15"/>
      <c r="K134" s="15"/>
      <c r="L134" s="202"/>
      <c r="M134" s="207"/>
      <c r="N134" s="208"/>
      <c r="O134" s="208"/>
      <c r="P134" s="208"/>
      <c r="Q134" s="208"/>
      <c r="R134" s="208"/>
      <c r="S134" s="208"/>
      <c r="T134" s="209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03" t="s">
        <v>185</v>
      </c>
      <c r="AU134" s="203" t="s">
        <v>82</v>
      </c>
      <c r="AV134" s="15" t="s">
        <v>181</v>
      </c>
      <c r="AW134" s="15" t="s">
        <v>33</v>
      </c>
      <c r="AX134" s="15" t="s">
        <v>80</v>
      </c>
      <c r="AY134" s="203" t="s">
        <v>174</v>
      </c>
    </row>
    <row r="135" s="2" customFormat="1" ht="37.8" customHeight="1">
      <c r="A135" s="39"/>
      <c r="B135" s="166"/>
      <c r="C135" s="167" t="s">
        <v>227</v>
      </c>
      <c r="D135" s="167" t="s">
        <v>176</v>
      </c>
      <c r="E135" s="168" t="s">
        <v>228</v>
      </c>
      <c r="F135" s="169" t="s">
        <v>229</v>
      </c>
      <c r="G135" s="170" t="s">
        <v>179</v>
      </c>
      <c r="H135" s="171">
        <v>8.0120000000000005</v>
      </c>
      <c r="I135" s="172"/>
      <c r="J135" s="173">
        <f>ROUND(I135*H135,2)</f>
        <v>0</v>
      </c>
      <c r="K135" s="169" t="s">
        <v>180</v>
      </c>
      <c r="L135" s="40"/>
      <c r="M135" s="174" t="s">
        <v>3</v>
      </c>
      <c r="N135" s="175" t="s">
        <v>43</v>
      </c>
      <c r="O135" s="73"/>
      <c r="P135" s="176">
        <f>O135*H135</f>
        <v>0</v>
      </c>
      <c r="Q135" s="176">
        <v>0</v>
      </c>
      <c r="R135" s="176">
        <f>Q135*H135</f>
        <v>0</v>
      </c>
      <c r="S135" s="176">
        <v>0</v>
      </c>
      <c r="T135" s="17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178" t="s">
        <v>181</v>
      </c>
      <c r="AT135" s="178" t="s">
        <v>176</v>
      </c>
      <c r="AU135" s="178" t="s">
        <v>82</v>
      </c>
      <c r="AY135" s="20" t="s">
        <v>174</v>
      </c>
      <c r="BE135" s="179">
        <f>IF(N135="základní",J135,0)</f>
        <v>0</v>
      </c>
      <c r="BF135" s="179">
        <f>IF(N135="snížená",J135,0)</f>
        <v>0</v>
      </c>
      <c r="BG135" s="179">
        <f>IF(N135="zákl. přenesená",J135,0)</f>
        <v>0</v>
      </c>
      <c r="BH135" s="179">
        <f>IF(N135="sníž. přenesená",J135,0)</f>
        <v>0</v>
      </c>
      <c r="BI135" s="179">
        <f>IF(N135="nulová",J135,0)</f>
        <v>0</v>
      </c>
      <c r="BJ135" s="20" t="s">
        <v>80</v>
      </c>
      <c r="BK135" s="179">
        <f>ROUND(I135*H135,2)</f>
        <v>0</v>
      </c>
      <c r="BL135" s="20" t="s">
        <v>181</v>
      </c>
      <c r="BM135" s="178" t="s">
        <v>230</v>
      </c>
    </row>
    <row r="136" s="2" customFormat="1">
      <c r="A136" s="39"/>
      <c r="B136" s="40"/>
      <c r="C136" s="39"/>
      <c r="D136" s="180" t="s">
        <v>183</v>
      </c>
      <c r="E136" s="39"/>
      <c r="F136" s="181" t="s">
        <v>231</v>
      </c>
      <c r="G136" s="39"/>
      <c r="H136" s="39"/>
      <c r="I136" s="182"/>
      <c r="J136" s="39"/>
      <c r="K136" s="39"/>
      <c r="L136" s="40"/>
      <c r="M136" s="183"/>
      <c r="N136" s="184"/>
      <c r="O136" s="73"/>
      <c r="P136" s="73"/>
      <c r="Q136" s="73"/>
      <c r="R136" s="73"/>
      <c r="S136" s="73"/>
      <c r="T136" s="74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20" t="s">
        <v>183</v>
      </c>
      <c r="AU136" s="20" t="s">
        <v>82</v>
      </c>
    </row>
    <row r="137" s="13" customFormat="1">
      <c r="A137" s="13"/>
      <c r="B137" s="185"/>
      <c r="C137" s="13"/>
      <c r="D137" s="186" t="s">
        <v>185</v>
      </c>
      <c r="E137" s="187" t="s">
        <v>3</v>
      </c>
      <c r="F137" s="188" t="s">
        <v>202</v>
      </c>
      <c r="G137" s="13"/>
      <c r="H137" s="187" t="s">
        <v>3</v>
      </c>
      <c r="I137" s="189"/>
      <c r="J137" s="13"/>
      <c r="K137" s="13"/>
      <c r="L137" s="185"/>
      <c r="M137" s="190"/>
      <c r="N137" s="191"/>
      <c r="O137" s="191"/>
      <c r="P137" s="191"/>
      <c r="Q137" s="191"/>
      <c r="R137" s="191"/>
      <c r="S137" s="191"/>
      <c r="T137" s="19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7" t="s">
        <v>185</v>
      </c>
      <c r="AU137" s="187" t="s">
        <v>82</v>
      </c>
      <c r="AV137" s="13" t="s">
        <v>80</v>
      </c>
      <c r="AW137" s="13" t="s">
        <v>33</v>
      </c>
      <c r="AX137" s="13" t="s">
        <v>72</v>
      </c>
      <c r="AY137" s="187" t="s">
        <v>174</v>
      </c>
    </row>
    <row r="138" s="14" customFormat="1">
      <c r="A138" s="14"/>
      <c r="B138" s="193"/>
      <c r="C138" s="14"/>
      <c r="D138" s="186" t="s">
        <v>185</v>
      </c>
      <c r="E138" s="194" t="s">
        <v>3</v>
      </c>
      <c r="F138" s="195" t="s">
        <v>110</v>
      </c>
      <c r="G138" s="14"/>
      <c r="H138" s="196">
        <v>16.952000000000002</v>
      </c>
      <c r="I138" s="197"/>
      <c r="J138" s="14"/>
      <c r="K138" s="14"/>
      <c r="L138" s="193"/>
      <c r="M138" s="198"/>
      <c r="N138" s="199"/>
      <c r="O138" s="199"/>
      <c r="P138" s="199"/>
      <c r="Q138" s="199"/>
      <c r="R138" s="199"/>
      <c r="S138" s="199"/>
      <c r="T138" s="20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1" t="s">
        <v>185</v>
      </c>
      <c r="AU138" s="201" t="s">
        <v>82</v>
      </c>
      <c r="AV138" s="14" t="s">
        <v>82</v>
      </c>
      <c r="AW138" s="14" t="s">
        <v>33</v>
      </c>
      <c r="AX138" s="14" t="s">
        <v>72</v>
      </c>
      <c r="AY138" s="201" t="s">
        <v>174</v>
      </c>
    </row>
    <row r="139" s="13" customFormat="1">
      <c r="A139" s="13"/>
      <c r="B139" s="185"/>
      <c r="C139" s="13"/>
      <c r="D139" s="186" t="s">
        <v>185</v>
      </c>
      <c r="E139" s="187" t="s">
        <v>3</v>
      </c>
      <c r="F139" s="188" t="s">
        <v>203</v>
      </c>
      <c r="G139" s="13"/>
      <c r="H139" s="187" t="s">
        <v>3</v>
      </c>
      <c r="I139" s="189"/>
      <c r="J139" s="13"/>
      <c r="K139" s="13"/>
      <c r="L139" s="185"/>
      <c r="M139" s="190"/>
      <c r="N139" s="191"/>
      <c r="O139" s="191"/>
      <c r="P139" s="191"/>
      <c r="Q139" s="191"/>
      <c r="R139" s="191"/>
      <c r="S139" s="191"/>
      <c r="T139" s="19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7" t="s">
        <v>185</v>
      </c>
      <c r="AU139" s="187" t="s">
        <v>82</v>
      </c>
      <c r="AV139" s="13" t="s">
        <v>80</v>
      </c>
      <c r="AW139" s="13" t="s">
        <v>33</v>
      </c>
      <c r="AX139" s="13" t="s">
        <v>72</v>
      </c>
      <c r="AY139" s="187" t="s">
        <v>174</v>
      </c>
    </row>
    <row r="140" s="14" customFormat="1">
      <c r="A140" s="14"/>
      <c r="B140" s="193"/>
      <c r="C140" s="14"/>
      <c r="D140" s="186" t="s">
        <v>185</v>
      </c>
      <c r="E140" s="201" t="s">
        <v>3</v>
      </c>
      <c r="F140" s="194" t="s">
        <v>204</v>
      </c>
      <c r="G140" s="14"/>
      <c r="H140" s="196">
        <v>-8.9399999999999995</v>
      </c>
      <c r="I140" s="197"/>
      <c r="J140" s="14"/>
      <c r="K140" s="14"/>
      <c r="L140" s="193"/>
      <c r="M140" s="198"/>
      <c r="N140" s="199"/>
      <c r="O140" s="199"/>
      <c r="P140" s="199"/>
      <c r="Q140" s="199"/>
      <c r="R140" s="199"/>
      <c r="S140" s="199"/>
      <c r="T140" s="20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1" t="s">
        <v>185</v>
      </c>
      <c r="AU140" s="201" t="s">
        <v>82</v>
      </c>
      <c r="AV140" s="14" t="s">
        <v>82</v>
      </c>
      <c r="AW140" s="14" t="s">
        <v>33</v>
      </c>
      <c r="AX140" s="14" t="s">
        <v>72</v>
      </c>
      <c r="AY140" s="201" t="s">
        <v>174</v>
      </c>
    </row>
    <row r="141" s="15" customFormat="1">
      <c r="A141" s="15"/>
      <c r="B141" s="202"/>
      <c r="C141" s="15"/>
      <c r="D141" s="186" t="s">
        <v>185</v>
      </c>
      <c r="E141" s="203" t="s">
        <v>3</v>
      </c>
      <c r="F141" s="204" t="s">
        <v>197</v>
      </c>
      <c r="G141" s="15"/>
      <c r="H141" s="205">
        <v>8.0120000000000005</v>
      </c>
      <c r="I141" s="206"/>
      <c r="J141" s="15"/>
      <c r="K141" s="15"/>
      <c r="L141" s="202"/>
      <c r="M141" s="207"/>
      <c r="N141" s="208"/>
      <c r="O141" s="208"/>
      <c r="P141" s="208"/>
      <c r="Q141" s="208"/>
      <c r="R141" s="208"/>
      <c r="S141" s="208"/>
      <c r="T141" s="209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03" t="s">
        <v>185</v>
      </c>
      <c r="AU141" s="203" t="s">
        <v>82</v>
      </c>
      <c r="AV141" s="15" t="s">
        <v>181</v>
      </c>
      <c r="AW141" s="15" t="s">
        <v>33</v>
      </c>
      <c r="AX141" s="15" t="s">
        <v>80</v>
      </c>
      <c r="AY141" s="203" t="s">
        <v>174</v>
      </c>
    </row>
    <row r="142" s="2" customFormat="1" ht="44.25" customHeight="1">
      <c r="A142" s="39"/>
      <c r="B142" s="166"/>
      <c r="C142" s="167" t="s">
        <v>232</v>
      </c>
      <c r="D142" s="167" t="s">
        <v>176</v>
      </c>
      <c r="E142" s="168" t="s">
        <v>233</v>
      </c>
      <c r="F142" s="169" t="s">
        <v>234</v>
      </c>
      <c r="G142" s="170" t="s">
        <v>179</v>
      </c>
      <c r="H142" s="171">
        <v>8.9399999999999995</v>
      </c>
      <c r="I142" s="172"/>
      <c r="J142" s="173">
        <f>ROUND(I142*H142,2)</f>
        <v>0</v>
      </c>
      <c r="K142" s="169" t="s">
        <v>180</v>
      </c>
      <c r="L142" s="40"/>
      <c r="M142" s="174" t="s">
        <v>3</v>
      </c>
      <c r="N142" s="175" t="s">
        <v>43</v>
      </c>
      <c r="O142" s="73"/>
      <c r="P142" s="176">
        <f>O142*H142</f>
        <v>0</v>
      </c>
      <c r="Q142" s="176">
        <v>0</v>
      </c>
      <c r="R142" s="176">
        <f>Q142*H142</f>
        <v>0</v>
      </c>
      <c r="S142" s="176">
        <v>0</v>
      </c>
      <c r="T142" s="17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8" t="s">
        <v>181</v>
      </c>
      <c r="AT142" s="178" t="s">
        <v>176</v>
      </c>
      <c r="AU142" s="178" t="s">
        <v>82</v>
      </c>
      <c r="AY142" s="20" t="s">
        <v>174</v>
      </c>
      <c r="BE142" s="179">
        <f>IF(N142="základní",J142,0)</f>
        <v>0</v>
      </c>
      <c r="BF142" s="179">
        <f>IF(N142="snížená",J142,0)</f>
        <v>0</v>
      </c>
      <c r="BG142" s="179">
        <f>IF(N142="zákl. přenesená",J142,0)</f>
        <v>0</v>
      </c>
      <c r="BH142" s="179">
        <f>IF(N142="sníž. přenesená",J142,0)</f>
        <v>0</v>
      </c>
      <c r="BI142" s="179">
        <f>IF(N142="nulová",J142,0)</f>
        <v>0</v>
      </c>
      <c r="BJ142" s="20" t="s">
        <v>80</v>
      </c>
      <c r="BK142" s="179">
        <f>ROUND(I142*H142,2)</f>
        <v>0</v>
      </c>
      <c r="BL142" s="20" t="s">
        <v>181</v>
      </c>
      <c r="BM142" s="178" t="s">
        <v>235</v>
      </c>
    </row>
    <row r="143" s="2" customFormat="1">
      <c r="A143" s="39"/>
      <c r="B143" s="40"/>
      <c r="C143" s="39"/>
      <c r="D143" s="180" t="s">
        <v>183</v>
      </c>
      <c r="E143" s="39"/>
      <c r="F143" s="181" t="s">
        <v>236</v>
      </c>
      <c r="G143" s="39"/>
      <c r="H143" s="39"/>
      <c r="I143" s="182"/>
      <c r="J143" s="39"/>
      <c r="K143" s="39"/>
      <c r="L143" s="40"/>
      <c r="M143" s="183"/>
      <c r="N143" s="184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183</v>
      </c>
      <c r="AU143" s="20" t="s">
        <v>82</v>
      </c>
    </row>
    <row r="144" s="13" customFormat="1">
      <c r="A144" s="13"/>
      <c r="B144" s="185"/>
      <c r="C144" s="13"/>
      <c r="D144" s="186" t="s">
        <v>185</v>
      </c>
      <c r="E144" s="187" t="s">
        <v>3</v>
      </c>
      <c r="F144" s="188" t="s">
        <v>186</v>
      </c>
      <c r="G144" s="13"/>
      <c r="H144" s="187" t="s">
        <v>3</v>
      </c>
      <c r="I144" s="189"/>
      <c r="J144" s="13"/>
      <c r="K144" s="13"/>
      <c r="L144" s="185"/>
      <c r="M144" s="190"/>
      <c r="N144" s="191"/>
      <c r="O144" s="191"/>
      <c r="P144" s="191"/>
      <c r="Q144" s="191"/>
      <c r="R144" s="191"/>
      <c r="S144" s="191"/>
      <c r="T144" s="19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7" t="s">
        <v>185</v>
      </c>
      <c r="AU144" s="187" t="s">
        <v>82</v>
      </c>
      <c r="AV144" s="13" t="s">
        <v>80</v>
      </c>
      <c r="AW144" s="13" t="s">
        <v>33</v>
      </c>
      <c r="AX144" s="13" t="s">
        <v>72</v>
      </c>
      <c r="AY144" s="187" t="s">
        <v>174</v>
      </c>
    </row>
    <row r="145" s="13" customFormat="1">
      <c r="A145" s="13"/>
      <c r="B145" s="185"/>
      <c r="C145" s="13"/>
      <c r="D145" s="186" t="s">
        <v>185</v>
      </c>
      <c r="E145" s="187" t="s">
        <v>3</v>
      </c>
      <c r="F145" s="188" t="s">
        <v>237</v>
      </c>
      <c r="G145" s="13"/>
      <c r="H145" s="187" t="s">
        <v>3</v>
      </c>
      <c r="I145" s="189"/>
      <c r="J145" s="13"/>
      <c r="K145" s="13"/>
      <c r="L145" s="185"/>
      <c r="M145" s="190"/>
      <c r="N145" s="191"/>
      <c r="O145" s="191"/>
      <c r="P145" s="191"/>
      <c r="Q145" s="191"/>
      <c r="R145" s="191"/>
      <c r="S145" s="191"/>
      <c r="T145" s="19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7" t="s">
        <v>185</v>
      </c>
      <c r="AU145" s="187" t="s">
        <v>82</v>
      </c>
      <c r="AV145" s="13" t="s">
        <v>80</v>
      </c>
      <c r="AW145" s="13" t="s">
        <v>33</v>
      </c>
      <c r="AX145" s="13" t="s">
        <v>72</v>
      </c>
      <c r="AY145" s="187" t="s">
        <v>174</v>
      </c>
    </row>
    <row r="146" s="13" customFormat="1">
      <c r="A146" s="13"/>
      <c r="B146" s="185"/>
      <c r="C146" s="13"/>
      <c r="D146" s="186" t="s">
        <v>185</v>
      </c>
      <c r="E146" s="187" t="s">
        <v>3</v>
      </c>
      <c r="F146" s="188" t="s">
        <v>238</v>
      </c>
      <c r="G146" s="13"/>
      <c r="H146" s="187" t="s">
        <v>3</v>
      </c>
      <c r="I146" s="189"/>
      <c r="J146" s="13"/>
      <c r="K146" s="13"/>
      <c r="L146" s="185"/>
      <c r="M146" s="190"/>
      <c r="N146" s="191"/>
      <c r="O146" s="191"/>
      <c r="P146" s="191"/>
      <c r="Q146" s="191"/>
      <c r="R146" s="191"/>
      <c r="S146" s="191"/>
      <c r="T146" s="19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7" t="s">
        <v>185</v>
      </c>
      <c r="AU146" s="187" t="s">
        <v>82</v>
      </c>
      <c r="AV146" s="13" t="s">
        <v>80</v>
      </c>
      <c r="AW146" s="13" t="s">
        <v>33</v>
      </c>
      <c r="AX146" s="13" t="s">
        <v>72</v>
      </c>
      <c r="AY146" s="187" t="s">
        <v>174</v>
      </c>
    </row>
    <row r="147" s="13" customFormat="1">
      <c r="A147" s="13"/>
      <c r="B147" s="185"/>
      <c r="C147" s="13"/>
      <c r="D147" s="186" t="s">
        <v>185</v>
      </c>
      <c r="E147" s="187" t="s">
        <v>3</v>
      </c>
      <c r="F147" s="188" t="s">
        <v>239</v>
      </c>
      <c r="G147" s="13"/>
      <c r="H147" s="187" t="s">
        <v>3</v>
      </c>
      <c r="I147" s="189"/>
      <c r="J147" s="13"/>
      <c r="K147" s="13"/>
      <c r="L147" s="185"/>
      <c r="M147" s="190"/>
      <c r="N147" s="191"/>
      <c r="O147" s="191"/>
      <c r="P147" s="191"/>
      <c r="Q147" s="191"/>
      <c r="R147" s="191"/>
      <c r="S147" s="191"/>
      <c r="T147" s="19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7" t="s">
        <v>185</v>
      </c>
      <c r="AU147" s="187" t="s">
        <v>82</v>
      </c>
      <c r="AV147" s="13" t="s">
        <v>80</v>
      </c>
      <c r="AW147" s="13" t="s">
        <v>33</v>
      </c>
      <c r="AX147" s="13" t="s">
        <v>72</v>
      </c>
      <c r="AY147" s="187" t="s">
        <v>174</v>
      </c>
    </row>
    <row r="148" s="14" customFormat="1">
      <c r="A148" s="14"/>
      <c r="B148" s="193"/>
      <c r="C148" s="14"/>
      <c r="D148" s="186" t="s">
        <v>185</v>
      </c>
      <c r="E148" s="194" t="s">
        <v>3</v>
      </c>
      <c r="F148" s="195" t="s">
        <v>114</v>
      </c>
      <c r="G148" s="14"/>
      <c r="H148" s="196">
        <v>8.9399999999999995</v>
      </c>
      <c r="I148" s="197"/>
      <c r="J148" s="14"/>
      <c r="K148" s="14"/>
      <c r="L148" s="193"/>
      <c r="M148" s="198"/>
      <c r="N148" s="199"/>
      <c r="O148" s="199"/>
      <c r="P148" s="199"/>
      <c r="Q148" s="199"/>
      <c r="R148" s="199"/>
      <c r="S148" s="199"/>
      <c r="T148" s="20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1" t="s">
        <v>185</v>
      </c>
      <c r="AU148" s="201" t="s">
        <v>82</v>
      </c>
      <c r="AV148" s="14" t="s">
        <v>82</v>
      </c>
      <c r="AW148" s="14" t="s">
        <v>33</v>
      </c>
      <c r="AX148" s="14" t="s">
        <v>80</v>
      </c>
      <c r="AY148" s="201" t="s">
        <v>174</v>
      </c>
    </row>
    <row r="149" s="12" customFormat="1" ht="22.8" customHeight="1">
      <c r="A149" s="12"/>
      <c r="B149" s="153"/>
      <c r="C149" s="12"/>
      <c r="D149" s="154" t="s">
        <v>71</v>
      </c>
      <c r="E149" s="164" t="s">
        <v>82</v>
      </c>
      <c r="F149" s="164" t="s">
        <v>240</v>
      </c>
      <c r="G149" s="12"/>
      <c r="H149" s="12"/>
      <c r="I149" s="156"/>
      <c r="J149" s="165">
        <f>BK149</f>
        <v>0</v>
      </c>
      <c r="K149" s="12"/>
      <c r="L149" s="153"/>
      <c r="M149" s="158"/>
      <c r="N149" s="159"/>
      <c r="O149" s="159"/>
      <c r="P149" s="160">
        <f>SUM(P150:P185)</f>
        <v>0</v>
      </c>
      <c r="Q149" s="159"/>
      <c r="R149" s="160">
        <f>SUM(R150:R185)</f>
        <v>22.383451289999996</v>
      </c>
      <c r="S149" s="159"/>
      <c r="T149" s="161">
        <f>SUM(T150:T185)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54" t="s">
        <v>80</v>
      </c>
      <c r="AT149" s="162" t="s">
        <v>71</v>
      </c>
      <c r="AU149" s="162" t="s">
        <v>80</v>
      </c>
      <c r="AY149" s="154" t="s">
        <v>174</v>
      </c>
      <c r="BK149" s="163">
        <f>SUM(BK150:BK185)</f>
        <v>0</v>
      </c>
    </row>
    <row r="150" s="2" customFormat="1" ht="24.15" customHeight="1">
      <c r="A150" s="39"/>
      <c r="B150" s="166"/>
      <c r="C150" s="167" t="s">
        <v>241</v>
      </c>
      <c r="D150" s="167" t="s">
        <v>176</v>
      </c>
      <c r="E150" s="168" t="s">
        <v>242</v>
      </c>
      <c r="F150" s="169" t="s">
        <v>243</v>
      </c>
      <c r="G150" s="170" t="s">
        <v>179</v>
      </c>
      <c r="H150" s="171">
        <v>0.55100000000000005</v>
      </c>
      <c r="I150" s="172"/>
      <c r="J150" s="173">
        <f>ROUND(I150*H150,2)</f>
        <v>0</v>
      </c>
      <c r="K150" s="169" t="s">
        <v>180</v>
      </c>
      <c r="L150" s="40"/>
      <c r="M150" s="174" t="s">
        <v>3</v>
      </c>
      <c r="N150" s="175" t="s">
        <v>43</v>
      </c>
      <c r="O150" s="73"/>
      <c r="P150" s="176">
        <f>O150*H150</f>
        <v>0</v>
      </c>
      <c r="Q150" s="176">
        <v>2.5018699999999998</v>
      </c>
      <c r="R150" s="176">
        <f>Q150*H150</f>
        <v>1.37853037</v>
      </c>
      <c r="S150" s="176">
        <v>0</v>
      </c>
      <c r="T150" s="17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178" t="s">
        <v>181</v>
      </c>
      <c r="AT150" s="178" t="s">
        <v>176</v>
      </c>
      <c r="AU150" s="178" t="s">
        <v>82</v>
      </c>
      <c r="AY150" s="20" t="s">
        <v>174</v>
      </c>
      <c r="BE150" s="179">
        <f>IF(N150="základní",J150,0)</f>
        <v>0</v>
      </c>
      <c r="BF150" s="179">
        <f>IF(N150="snížená",J150,0)</f>
        <v>0</v>
      </c>
      <c r="BG150" s="179">
        <f>IF(N150="zákl. přenesená",J150,0)</f>
        <v>0</v>
      </c>
      <c r="BH150" s="179">
        <f>IF(N150="sníž. přenesená",J150,0)</f>
        <v>0</v>
      </c>
      <c r="BI150" s="179">
        <f>IF(N150="nulová",J150,0)</f>
        <v>0</v>
      </c>
      <c r="BJ150" s="20" t="s">
        <v>80</v>
      </c>
      <c r="BK150" s="179">
        <f>ROUND(I150*H150,2)</f>
        <v>0</v>
      </c>
      <c r="BL150" s="20" t="s">
        <v>181</v>
      </c>
      <c r="BM150" s="178" t="s">
        <v>244</v>
      </c>
    </row>
    <row r="151" s="2" customFormat="1">
      <c r="A151" s="39"/>
      <c r="B151" s="40"/>
      <c r="C151" s="39"/>
      <c r="D151" s="180" t="s">
        <v>183</v>
      </c>
      <c r="E151" s="39"/>
      <c r="F151" s="181" t="s">
        <v>245</v>
      </c>
      <c r="G151" s="39"/>
      <c r="H151" s="39"/>
      <c r="I151" s="182"/>
      <c r="J151" s="39"/>
      <c r="K151" s="39"/>
      <c r="L151" s="40"/>
      <c r="M151" s="183"/>
      <c r="N151" s="184"/>
      <c r="O151" s="73"/>
      <c r="P151" s="73"/>
      <c r="Q151" s="73"/>
      <c r="R151" s="73"/>
      <c r="S151" s="73"/>
      <c r="T151" s="74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20" t="s">
        <v>183</v>
      </c>
      <c r="AU151" s="20" t="s">
        <v>82</v>
      </c>
    </row>
    <row r="152" s="13" customFormat="1">
      <c r="A152" s="13"/>
      <c r="B152" s="185"/>
      <c r="C152" s="13"/>
      <c r="D152" s="186" t="s">
        <v>185</v>
      </c>
      <c r="E152" s="187" t="s">
        <v>3</v>
      </c>
      <c r="F152" s="188" t="s">
        <v>186</v>
      </c>
      <c r="G152" s="13"/>
      <c r="H152" s="187" t="s">
        <v>3</v>
      </c>
      <c r="I152" s="189"/>
      <c r="J152" s="13"/>
      <c r="K152" s="13"/>
      <c r="L152" s="185"/>
      <c r="M152" s="190"/>
      <c r="N152" s="191"/>
      <c r="O152" s="191"/>
      <c r="P152" s="191"/>
      <c r="Q152" s="191"/>
      <c r="R152" s="191"/>
      <c r="S152" s="191"/>
      <c r="T152" s="19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7" t="s">
        <v>185</v>
      </c>
      <c r="AU152" s="187" t="s">
        <v>82</v>
      </c>
      <c r="AV152" s="13" t="s">
        <v>80</v>
      </c>
      <c r="AW152" s="13" t="s">
        <v>33</v>
      </c>
      <c r="AX152" s="13" t="s">
        <v>72</v>
      </c>
      <c r="AY152" s="187" t="s">
        <v>174</v>
      </c>
    </row>
    <row r="153" s="13" customFormat="1">
      <c r="A153" s="13"/>
      <c r="B153" s="185"/>
      <c r="C153" s="13"/>
      <c r="D153" s="186" t="s">
        <v>185</v>
      </c>
      <c r="E153" s="187" t="s">
        <v>3</v>
      </c>
      <c r="F153" s="188" t="s">
        <v>246</v>
      </c>
      <c r="G153" s="13"/>
      <c r="H153" s="187" t="s">
        <v>3</v>
      </c>
      <c r="I153" s="189"/>
      <c r="J153" s="13"/>
      <c r="K153" s="13"/>
      <c r="L153" s="185"/>
      <c r="M153" s="190"/>
      <c r="N153" s="191"/>
      <c r="O153" s="191"/>
      <c r="P153" s="191"/>
      <c r="Q153" s="191"/>
      <c r="R153" s="191"/>
      <c r="S153" s="191"/>
      <c r="T153" s="19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7" t="s">
        <v>185</v>
      </c>
      <c r="AU153" s="187" t="s">
        <v>82</v>
      </c>
      <c r="AV153" s="13" t="s">
        <v>80</v>
      </c>
      <c r="AW153" s="13" t="s">
        <v>33</v>
      </c>
      <c r="AX153" s="13" t="s">
        <v>72</v>
      </c>
      <c r="AY153" s="187" t="s">
        <v>174</v>
      </c>
    </row>
    <row r="154" s="13" customFormat="1">
      <c r="A154" s="13"/>
      <c r="B154" s="185"/>
      <c r="C154" s="13"/>
      <c r="D154" s="186" t="s">
        <v>185</v>
      </c>
      <c r="E154" s="187" t="s">
        <v>3</v>
      </c>
      <c r="F154" s="188" t="s">
        <v>247</v>
      </c>
      <c r="G154" s="13"/>
      <c r="H154" s="187" t="s">
        <v>3</v>
      </c>
      <c r="I154" s="189"/>
      <c r="J154" s="13"/>
      <c r="K154" s="13"/>
      <c r="L154" s="185"/>
      <c r="M154" s="190"/>
      <c r="N154" s="191"/>
      <c r="O154" s="191"/>
      <c r="P154" s="191"/>
      <c r="Q154" s="191"/>
      <c r="R154" s="191"/>
      <c r="S154" s="191"/>
      <c r="T154" s="19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7" t="s">
        <v>185</v>
      </c>
      <c r="AU154" s="187" t="s">
        <v>82</v>
      </c>
      <c r="AV154" s="13" t="s">
        <v>80</v>
      </c>
      <c r="AW154" s="13" t="s">
        <v>33</v>
      </c>
      <c r="AX154" s="13" t="s">
        <v>72</v>
      </c>
      <c r="AY154" s="187" t="s">
        <v>174</v>
      </c>
    </row>
    <row r="155" s="14" customFormat="1">
      <c r="A155" s="14"/>
      <c r="B155" s="193"/>
      <c r="C155" s="14"/>
      <c r="D155" s="186" t="s">
        <v>185</v>
      </c>
      <c r="E155" s="194" t="s">
        <v>3</v>
      </c>
      <c r="F155" s="195" t="s">
        <v>118</v>
      </c>
      <c r="G155" s="14"/>
      <c r="H155" s="196">
        <v>0.55100000000000005</v>
      </c>
      <c r="I155" s="197"/>
      <c r="J155" s="14"/>
      <c r="K155" s="14"/>
      <c r="L155" s="193"/>
      <c r="M155" s="198"/>
      <c r="N155" s="199"/>
      <c r="O155" s="199"/>
      <c r="P155" s="199"/>
      <c r="Q155" s="199"/>
      <c r="R155" s="199"/>
      <c r="S155" s="199"/>
      <c r="T155" s="20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1" t="s">
        <v>185</v>
      </c>
      <c r="AU155" s="201" t="s">
        <v>82</v>
      </c>
      <c r="AV155" s="14" t="s">
        <v>82</v>
      </c>
      <c r="AW155" s="14" t="s">
        <v>33</v>
      </c>
      <c r="AX155" s="14" t="s">
        <v>80</v>
      </c>
      <c r="AY155" s="201" t="s">
        <v>174</v>
      </c>
    </row>
    <row r="156" s="2" customFormat="1" ht="33" customHeight="1">
      <c r="A156" s="39"/>
      <c r="B156" s="166"/>
      <c r="C156" s="167" t="s">
        <v>248</v>
      </c>
      <c r="D156" s="167" t="s">
        <v>176</v>
      </c>
      <c r="E156" s="168" t="s">
        <v>249</v>
      </c>
      <c r="F156" s="169" t="s">
        <v>250</v>
      </c>
      <c r="G156" s="170" t="s">
        <v>179</v>
      </c>
      <c r="H156" s="171">
        <v>4.4100000000000001</v>
      </c>
      <c r="I156" s="172"/>
      <c r="J156" s="173">
        <f>ROUND(I156*H156,2)</f>
        <v>0</v>
      </c>
      <c r="K156" s="169" t="s">
        <v>180</v>
      </c>
      <c r="L156" s="40"/>
      <c r="M156" s="174" t="s">
        <v>3</v>
      </c>
      <c r="N156" s="175" t="s">
        <v>43</v>
      </c>
      <c r="O156" s="73"/>
      <c r="P156" s="176">
        <f>O156*H156</f>
        <v>0</v>
      </c>
      <c r="Q156" s="176">
        <v>2.5018699999999998</v>
      </c>
      <c r="R156" s="176">
        <f>Q156*H156</f>
        <v>11.033246699999999</v>
      </c>
      <c r="S156" s="176">
        <v>0</v>
      </c>
      <c r="T156" s="17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78" t="s">
        <v>181</v>
      </c>
      <c r="AT156" s="178" t="s">
        <v>176</v>
      </c>
      <c r="AU156" s="178" t="s">
        <v>82</v>
      </c>
      <c r="AY156" s="20" t="s">
        <v>174</v>
      </c>
      <c r="BE156" s="179">
        <f>IF(N156="základní",J156,0)</f>
        <v>0</v>
      </c>
      <c r="BF156" s="179">
        <f>IF(N156="snížená",J156,0)</f>
        <v>0</v>
      </c>
      <c r="BG156" s="179">
        <f>IF(N156="zákl. přenesená",J156,0)</f>
        <v>0</v>
      </c>
      <c r="BH156" s="179">
        <f>IF(N156="sníž. přenesená",J156,0)</f>
        <v>0</v>
      </c>
      <c r="BI156" s="179">
        <f>IF(N156="nulová",J156,0)</f>
        <v>0</v>
      </c>
      <c r="BJ156" s="20" t="s">
        <v>80</v>
      </c>
      <c r="BK156" s="179">
        <f>ROUND(I156*H156,2)</f>
        <v>0</v>
      </c>
      <c r="BL156" s="20" t="s">
        <v>181</v>
      </c>
      <c r="BM156" s="178" t="s">
        <v>251</v>
      </c>
    </row>
    <row r="157" s="2" customFormat="1">
      <c r="A157" s="39"/>
      <c r="B157" s="40"/>
      <c r="C157" s="39"/>
      <c r="D157" s="180" t="s">
        <v>183</v>
      </c>
      <c r="E157" s="39"/>
      <c r="F157" s="181" t="s">
        <v>252</v>
      </c>
      <c r="G157" s="39"/>
      <c r="H157" s="39"/>
      <c r="I157" s="182"/>
      <c r="J157" s="39"/>
      <c r="K157" s="39"/>
      <c r="L157" s="40"/>
      <c r="M157" s="183"/>
      <c r="N157" s="184"/>
      <c r="O157" s="73"/>
      <c r="P157" s="73"/>
      <c r="Q157" s="73"/>
      <c r="R157" s="73"/>
      <c r="S157" s="73"/>
      <c r="T157" s="74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20" t="s">
        <v>183</v>
      </c>
      <c r="AU157" s="20" t="s">
        <v>82</v>
      </c>
    </row>
    <row r="158" s="13" customFormat="1">
      <c r="A158" s="13"/>
      <c r="B158" s="185"/>
      <c r="C158" s="13"/>
      <c r="D158" s="186" t="s">
        <v>185</v>
      </c>
      <c r="E158" s="187" t="s">
        <v>3</v>
      </c>
      <c r="F158" s="188" t="s">
        <v>186</v>
      </c>
      <c r="G158" s="13"/>
      <c r="H158" s="187" t="s">
        <v>3</v>
      </c>
      <c r="I158" s="189"/>
      <c r="J158" s="13"/>
      <c r="K158" s="13"/>
      <c r="L158" s="185"/>
      <c r="M158" s="190"/>
      <c r="N158" s="191"/>
      <c r="O158" s="191"/>
      <c r="P158" s="191"/>
      <c r="Q158" s="191"/>
      <c r="R158" s="191"/>
      <c r="S158" s="191"/>
      <c r="T158" s="19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7" t="s">
        <v>185</v>
      </c>
      <c r="AU158" s="187" t="s">
        <v>82</v>
      </c>
      <c r="AV158" s="13" t="s">
        <v>80</v>
      </c>
      <c r="AW158" s="13" t="s">
        <v>33</v>
      </c>
      <c r="AX158" s="13" t="s">
        <v>72</v>
      </c>
      <c r="AY158" s="187" t="s">
        <v>174</v>
      </c>
    </row>
    <row r="159" s="13" customFormat="1">
      <c r="A159" s="13"/>
      <c r="B159" s="185"/>
      <c r="C159" s="13"/>
      <c r="D159" s="186" t="s">
        <v>185</v>
      </c>
      <c r="E159" s="187" t="s">
        <v>3</v>
      </c>
      <c r="F159" s="188" t="s">
        <v>253</v>
      </c>
      <c r="G159" s="13"/>
      <c r="H159" s="187" t="s">
        <v>3</v>
      </c>
      <c r="I159" s="189"/>
      <c r="J159" s="13"/>
      <c r="K159" s="13"/>
      <c r="L159" s="185"/>
      <c r="M159" s="190"/>
      <c r="N159" s="191"/>
      <c r="O159" s="191"/>
      <c r="P159" s="191"/>
      <c r="Q159" s="191"/>
      <c r="R159" s="191"/>
      <c r="S159" s="191"/>
      <c r="T159" s="19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7" t="s">
        <v>185</v>
      </c>
      <c r="AU159" s="187" t="s">
        <v>82</v>
      </c>
      <c r="AV159" s="13" t="s">
        <v>80</v>
      </c>
      <c r="AW159" s="13" t="s">
        <v>33</v>
      </c>
      <c r="AX159" s="13" t="s">
        <v>72</v>
      </c>
      <c r="AY159" s="187" t="s">
        <v>174</v>
      </c>
    </row>
    <row r="160" s="13" customFormat="1">
      <c r="A160" s="13"/>
      <c r="B160" s="185"/>
      <c r="C160" s="13"/>
      <c r="D160" s="186" t="s">
        <v>185</v>
      </c>
      <c r="E160" s="187" t="s">
        <v>3</v>
      </c>
      <c r="F160" s="188" t="s">
        <v>254</v>
      </c>
      <c r="G160" s="13"/>
      <c r="H160" s="187" t="s">
        <v>3</v>
      </c>
      <c r="I160" s="189"/>
      <c r="J160" s="13"/>
      <c r="K160" s="13"/>
      <c r="L160" s="185"/>
      <c r="M160" s="190"/>
      <c r="N160" s="191"/>
      <c r="O160" s="191"/>
      <c r="P160" s="191"/>
      <c r="Q160" s="191"/>
      <c r="R160" s="191"/>
      <c r="S160" s="191"/>
      <c r="T160" s="19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7" t="s">
        <v>185</v>
      </c>
      <c r="AU160" s="187" t="s">
        <v>82</v>
      </c>
      <c r="AV160" s="13" t="s">
        <v>80</v>
      </c>
      <c r="AW160" s="13" t="s">
        <v>33</v>
      </c>
      <c r="AX160" s="13" t="s">
        <v>72</v>
      </c>
      <c r="AY160" s="187" t="s">
        <v>174</v>
      </c>
    </row>
    <row r="161" s="14" customFormat="1">
      <c r="A161" s="14"/>
      <c r="B161" s="193"/>
      <c r="C161" s="14"/>
      <c r="D161" s="186" t="s">
        <v>185</v>
      </c>
      <c r="E161" s="194" t="s">
        <v>3</v>
      </c>
      <c r="F161" s="195" t="s">
        <v>121</v>
      </c>
      <c r="G161" s="14"/>
      <c r="H161" s="196">
        <v>4.4100000000000001</v>
      </c>
      <c r="I161" s="197"/>
      <c r="J161" s="14"/>
      <c r="K161" s="14"/>
      <c r="L161" s="193"/>
      <c r="M161" s="198"/>
      <c r="N161" s="199"/>
      <c r="O161" s="199"/>
      <c r="P161" s="199"/>
      <c r="Q161" s="199"/>
      <c r="R161" s="199"/>
      <c r="S161" s="199"/>
      <c r="T161" s="20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1" t="s">
        <v>185</v>
      </c>
      <c r="AU161" s="201" t="s">
        <v>82</v>
      </c>
      <c r="AV161" s="14" t="s">
        <v>82</v>
      </c>
      <c r="AW161" s="14" t="s">
        <v>33</v>
      </c>
      <c r="AX161" s="14" t="s">
        <v>80</v>
      </c>
      <c r="AY161" s="201" t="s">
        <v>174</v>
      </c>
    </row>
    <row r="162" s="2" customFormat="1" ht="24.15" customHeight="1">
      <c r="A162" s="39"/>
      <c r="B162" s="166"/>
      <c r="C162" s="167" t="s">
        <v>255</v>
      </c>
      <c r="D162" s="167" t="s">
        <v>176</v>
      </c>
      <c r="E162" s="168" t="s">
        <v>256</v>
      </c>
      <c r="F162" s="169" t="s">
        <v>257</v>
      </c>
      <c r="G162" s="170" t="s">
        <v>222</v>
      </c>
      <c r="H162" s="171">
        <v>0.50800000000000001</v>
      </c>
      <c r="I162" s="172"/>
      <c r="J162" s="173">
        <f>ROUND(I162*H162,2)</f>
        <v>0</v>
      </c>
      <c r="K162" s="169" t="s">
        <v>180</v>
      </c>
      <c r="L162" s="40"/>
      <c r="M162" s="174" t="s">
        <v>3</v>
      </c>
      <c r="N162" s="175" t="s">
        <v>43</v>
      </c>
      <c r="O162" s="73"/>
      <c r="P162" s="176">
        <f>O162*H162</f>
        <v>0</v>
      </c>
      <c r="Q162" s="176">
        <v>1.0606199999999999</v>
      </c>
      <c r="R162" s="176">
        <f>Q162*H162</f>
        <v>0.53879495999999993</v>
      </c>
      <c r="S162" s="176">
        <v>0</v>
      </c>
      <c r="T162" s="17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178" t="s">
        <v>181</v>
      </c>
      <c r="AT162" s="178" t="s">
        <v>176</v>
      </c>
      <c r="AU162" s="178" t="s">
        <v>82</v>
      </c>
      <c r="AY162" s="20" t="s">
        <v>174</v>
      </c>
      <c r="BE162" s="179">
        <f>IF(N162="základní",J162,0)</f>
        <v>0</v>
      </c>
      <c r="BF162" s="179">
        <f>IF(N162="snížená",J162,0)</f>
        <v>0</v>
      </c>
      <c r="BG162" s="179">
        <f>IF(N162="zákl. přenesená",J162,0)</f>
        <v>0</v>
      </c>
      <c r="BH162" s="179">
        <f>IF(N162="sníž. přenesená",J162,0)</f>
        <v>0</v>
      </c>
      <c r="BI162" s="179">
        <f>IF(N162="nulová",J162,0)</f>
        <v>0</v>
      </c>
      <c r="BJ162" s="20" t="s">
        <v>80</v>
      </c>
      <c r="BK162" s="179">
        <f>ROUND(I162*H162,2)</f>
        <v>0</v>
      </c>
      <c r="BL162" s="20" t="s">
        <v>181</v>
      </c>
      <c r="BM162" s="178" t="s">
        <v>258</v>
      </c>
    </row>
    <row r="163" s="2" customFormat="1">
      <c r="A163" s="39"/>
      <c r="B163" s="40"/>
      <c r="C163" s="39"/>
      <c r="D163" s="180" t="s">
        <v>183</v>
      </c>
      <c r="E163" s="39"/>
      <c r="F163" s="181" t="s">
        <v>259</v>
      </c>
      <c r="G163" s="39"/>
      <c r="H163" s="39"/>
      <c r="I163" s="182"/>
      <c r="J163" s="39"/>
      <c r="K163" s="39"/>
      <c r="L163" s="40"/>
      <c r="M163" s="183"/>
      <c r="N163" s="184"/>
      <c r="O163" s="73"/>
      <c r="P163" s="73"/>
      <c r="Q163" s="73"/>
      <c r="R163" s="73"/>
      <c r="S163" s="73"/>
      <c r="T163" s="74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20" t="s">
        <v>183</v>
      </c>
      <c r="AU163" s="20" t="s">
        <v>82</v>
      </c>
    </row>
    <row r="164" s="13" customFormat="1">
      <c r="A164" s="13"/>
      <c r="B164" s="185"/>
      <c r="C164" s="13"/>
      <c r="D164" s="186" t="s">
        <v>185</v>
      </c>
      <c r="E164" s="187" t="s">
        <v>3</v>
      </c>
      <c r="F164" s="188" t="s">
        <v>260</v>
      </c>
      <c r="G164" s="13"/>
      <c r="H164" s="187" t="s">
        <v>3</v>
      </c>
      <c r="I164" s="189"/>
      <c r="J164" s="13"/>
      <c r="K164" s="13"/>
      <c r="L164" s="185"/>
      <c r="M164" s="190"/>
      <c r="N164" s="191"/>
      <c r="O164" s="191"/>
      <c r="P164" s="191"/>
      <c r="Q164" s="191"/>
      <c r="R164" s="191"/>
      <c r="S164" s="191"/>
      <c r="T164" s="19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7" t="s">
        <v>185</v>
      </c>
      <c r="AU164" s="187" t="s">
        <v>82</v>
      </c>
      <c r="AV164" s="13" t="s">
        <v>80</v>
      </c>
      <c r="AW164" s="13" t="s">
        <v>33</v>
      </c>
      <c r="AX164" s="13" t="s">
        <v>72</v>
      </c>
      <c r="AY164" s="187" t="s">
        <v>174</v>
      </c>
    </row>
    <row r="165" s="14" customFormat="1">
      <c r="A165" s="14"/>
      <c r="B165" s="193"/>
      <c r="C165" s="14"/>
      <c r="D165" s="186" t="s">
        <v>185</v>
      </c>
      <c r="E165" s="201" t="s">
        <v>3</v>
      </c>
      <c r="F165" s="194" t="s">
        <v>261</v>
      </c>
      <c r="G165" s="14"/>
      <c r="H165" s="196">
        <v>0.50800000000000001</v>
      </c>
      <c r="I165" s="197"/>
      <c r="J165" s="14"/>
      <c r="K165" s="14"/>
      <c r="L165" s="193"/>
      <c r="M165" s="198"/>
      <c r="N165" s="199"/>
      <c r="O165" s="199"/>
      <c r="P165" s="199"/>
      <c r="Q165" s="199"/>
      <c r="R165" s="199"/>
      <c r="S165" s="199"/>
      <c r="T165" s="20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1" t="s">
        <v>185</v>
      </c>
      <c r="AU165" s="201" t="s">
        <v>82</v>
      </c>
      <c r="AV165" s="14" t="s">
        <v>82</v>
      </c>
      <c r="AW165" s="14" t="s">
        <v>33</v>
      </c>
      <c r="AX165" s="14" t="s">
        <v>72</v>
      </c>
      <c r="AY165" s="201" t="s">
        <v>174</v>
      </c>
    </row>
    <row r="166" s="15" customFormat="1">
      <c r="A166" s="15"/>
      <c r="B166" s="202"/>
      <c r="C166" s="15"/>
      <c r="D166" s="186" t="s">
        <v>185</v>
      </c>
      <c r="E166" s="203" t="s">
        <v>3</v>
      </c>
      <c r="F166" s="204" t="s">
        <v>197</v>
      </c>
      <c r="G166" s="15"/>
      <c r="H166" s="205">
        <v>0.50800000000000001</v>
      </c>
      <c r="I166" s="206"/>
      <c r="J166" s="15"/>
      <c r="K166" s="15"/>
      <c r="L166" s="202"/>
      <c r="M166" s="207"/>
      <c r="N166" s="208"/>
      <c r="O166" s="208"/>
      <c r="P166" s="208"/>
      <c r="Q166" s="208"/>
      <c r="R166" s="208"/>
      <c r="S166" s="208"/>
      <c r="T166" s="20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03" t="s">
        <v>185</v>
      </c>
      <c r="AU166" s="203" t="s">
        <v>82</v>
      </c>
      <c r="AV166" s="15" t="s">
        <v>181</v>
      </c>
      <c r="AW166" s="15" t="s">
        <v>33</v>
      </c>
      <c r="AX166" s="15" t="s">
        <v>80</v>
      </c>
      <c r="AY166" s="203" t="s">
        <v>174</v>
      </c>
    </row>
    <row r="167" s="2" customFormat="1" ht="33" customHeight="1">
      <c r="A167" s="39"/>
      <c r="B167" s="166"/>
      <c r="C167" s="167" t="s">
        <v>9</v>
      </c>
      <c r="D167" s="167" t="s">
        <v>176</v>
      </c>
      <c r="E167" s="168" t="s">
        <v>262</v>
      </c>
      <c r="F167" s="169" t="s">
        <v>263</v>
      </c>
      <c r="G167" s="170" t="s">
        <v>179</v>
      </c>
      <c r="H167" s="171">
        <v>3.754</v>
      </c>
      <c r="I167" s="172"/>
      <c r="J167" s="173">
        <f>ROUND(I167*H167,2)</f>
        <v>0</v>
      </c>
      <c r="K167" s="169" t="s">
        <v>180</v>
      </c>
      <c r="L167" s="40"/>
      <c r="M167" s="174" t="s">
        <v>3</v>
      </c>
      <c r="N167" s="175" t="s">
        <v>43</v>
      </c>
      <c r="O167" s="73"/>
      <c r="P167" s="176">
        <f>O167*H167</f>
        <v>0</v>
      </c>
      <c r="Q167" s="176">
        <v>2.5018699999999998</v>
      </c>
      <c r="R167" s="176">
        <f>Q167*H167</f>
        <v>9.3920199799999988</v>
      </c>
      <c r="S167" s="176">
        <v>0</v>
      </c>
      <c r="T167" s="17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78" t="s">
        <v>181</v>
      </c>
      <c r="AT167" s="178" t="s">
        <v>176</v>
      </c>
      <c r="AU167" s="178" t="s">
        <v>82</v>
      </c>
      <c r="AY167" s="20" t="s">
        <v>174</v>
      </c>
      <c r="BE167" s="179">
        <f>IF(N167="základní",J167,0)</f>
        <v>0</v>
      </c>
      <c r="BF167" s="179">
        <f>IF(N167="snížená",J167,0)</f>
        <v>0</v>
      </c>
      <c r="BG167" s="179">
        <f>IF(N167="zákl. přenesená",J167,0)</f>
        <v>0</v>
      </c>
      <c r="BH167" s="179">
        <f>IF(N167="sníž. přenesená",J167,0)</f>
        <v>0</v>
      </c>
      <c r="BI167" s="179">
        <f>IF(N167="nulová",J167,0)</f>
        <v>0</v>
      </c>
      <c r="BJ167" s="20" t="s">
        <v>80</v>
      </c>
      <c r="BK167" s="179">
        <f>ROUND(I167*H167,2)</f>
        <v>0</v>
      </c>
      <c r="BL167" s="20" t="s">
        <v>181</v>
      </c>
      <c r="BM167" s="178" t="s">
        <v>264</v>
      </c>
    </row>
    <row r="168" s="2" customFormat="1">
      <c r="A168" s="39"/>
      <c r="B168" s="40"/>
      <c r="C168" s="39"/>
      <c r="D168" s="180" t="s">
        <v>183</v>
      </c>
      <c r="E168" s="39"/>
      <c r="F168" s="181" t="s">
        <v>265</v>
      </c>
      <c r="G168" s="39"/>
      <c r="H168" s="39"/>
      <c r="I168" s="182"/>
      <c r="J168" s="39"/>
      <c r="K168" s="39"/>
      <c r="L168" s="40"/>
      <c r="M168" s="183"/>
      <c r="N168" s="184"/>
      <c r="O168" s="73"/>
      <c r="P168" s="73"/>
      <c r="Q168" s="73"/>
      <c r="R168" s="73"/>
      <c r="S168" s="73"/>
      <c r="T168" s="74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20" t="s">
        <v>183</v>
      </c>
      <c r="AU168" s="20" t="s">
        <v>82</v>
      </c>
    </row>
    <row r="169" s="13" customFormat="1">
      <c r="A169" s="13"/>
      <c r="B169" s="185"/>
      <c r="C169" s="13"/>
      <c r="D169" s="186" t="s">
        <v>185</v>
      </c>
      <c r="E169" s="187" t="s">
        <v>3</v>
      </c>
      <c r="F169" s="188" t="s">
        <v>186</v>
      </c>
      <c r="G169" s="13"/>
      <c r="H169" s="187" t="s">
        <v>3</v>
      </c>
      <c r="I169" s="189"/>
      <c r="J169" s="13"/>
      <c r="K169" s="13"/>
      <c r="L169" s="185"/>
      <c r="M169" s="190"/>
      <c r="N169" s="191"/>
      <c r="O169" s="191"/>
      <c r="P169" s="191"/>
      <c r="Q169" s="191"/>
      <c r="R169" s="191"/>
      <c r="S169" s="191"/>
      <c r="T169" s="19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7" t="s">
        <v>185</v>
      </c>
      <c r="AU169" s="187" t="s">
        <v>82</v>
      </c>
      <c r="AV169" s="13" t="s">
        <v>80</v>
      </c>
      <c r="AW169" s="13" t="s">
        <v>33</v>
      </c>
      <c r="AX169" s="13" t="s">
        <v>72</v>
      </c>
      <c r="AY169" s="187" t="s">
        <v>174</v>
      </c>
    </row>
    <row r="170" s="13" customFormat="1">
      <c r="A170" s="13"/>
      <c r="B170" s="185"/>
      <c r="C170" s="13"/>
      <c r="D170" s="186" t="s">
        <v>185</v>
      </c>
      <c r="E170" s="187" t="s">
        <v>3</v>
      </c>
      <c r="F170" s="188" t="s">
        <v>266</v>
      </c>
      <c r="G170" s="13"/>
      <c r="H170" s="187" t="s">
        <v>3</v>
      </c>
      <c r="I170" s="189"/>
      <c r="J170" s="13"/>
      <c r="K170" s="13"/>
      <c r="L170" s="185"/>
      <c r="M170" s="190"/>
      <c r="N170" s="191"/>
      <c r="O170" s="191"/>
      <c r="P170" s="191"/>
      <c r="Q170" s="191"/>
      <c r="R170" s="191"/>
      <c r="S170" s="191"/>
      <c r="T170" s="19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7" t="s">
        <v>185</v>
      </c>
      <c r="AU170" s="187" t="s">
        <v>82</v>
      </c>
      <c r="AV170" s="13" t="s">
        <v>80</v>
      </c>
      <c r="AW170" s="13" t="s">
        <v>33</v>
      </c>
      <c r="AX170" s="13" t="s">
        <v>72</v>
      </c>
      <c r="AY170" s="187" t="s">
        <v>174</v>
      </c>
    </row>
    <row r="171" s="13" customFormat="1">
      <c r="A171" s="13"/>
      <c r="B171" s="185"/>
      <c r="C171" s="13"/>
      <c r="D171" s="186" t="s">
        <v>185</v>
      </c>
      <c r="E171" s="187" t="s">
        <v>3</v>
      </c>
      <c r="F171" s="188" t="s">
        <v>267</v>
      </c>
      <c r="G171" s="13"/>
      <c r="H171" s="187" t="s">
        <v>3</v>
      </c>
      <c r="I171" s="189"/>
      <c r="J171" s="13"/>
      <c r="K171" s="13"/>
      <c r="L171" s="185"/>
      <c r="M171" s="190"/>
      <c r="N171" s="191"/>
      <c r="O171" s="191"/>
      <c r="P171" s="191"/>
      <c r="Q171" s="191"/>
      <c r="R171" s="191"/>
      <c r="S171" s="191"/>
      <c r="T171" s="19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7" t="s">
        <v>185</v>
      </c>
      <c r="AU171" s="187" t="s">
        <v>82</v>
      </c>
      <c r="AV171" s="13" t="s">
        <v>80</v>
      </c>
      <c r="AW171" s="13" t="s">
        <v>33</v>
      </c>
      <c r="AX171" s="13" t="s">
        <v>72</v>
      </c>
      <c r="AY171" s="187" t="s">
        <v>174</v>
      </c>
    </row>
    <row r="172" s="13" customFormat="1">
      <c r="A172" s="13"/>
      <c r="B172" s="185"/>
      <c r="C172" s="13"/>
      <c r="D172" s="186" t="s">
        <v>185</v>
      </c>
      <c r="E172" s="187" t="s">
        <v>3</v>
      </c>
      <c r="F172" s="188" t="s">
        <v>268</v>
      </c>
      <c r="G172" s="13"/>
      <c r="H172" s="187" t="s">
        <v>3</v>
      </c>
      <c r="I172" s="189"/>
      <c r="J172" s="13"/>
      <c r="K172" s="13"/>
      <c r="L172" s="185"/>
      <c r="M172" s="190"/>
      <c r="N172" s="191"/>
      <c r="O172" s="191"/>
      <c r="P172" s="191"/>
      <c r="Q172" s="191"/>
      <c r="R172" s="191"/>
      <c r="S172" s="191"/>
      <c r="T172" s="19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7" t="s">
        <v>185</v>
      </c>
      <c r="AU172" s="187" t="s">
        <v>82</v>
      </c>
      <c r="AV172" s="13" t="s">
        <v>80</v>
      </c>
      <c r="AW172" s="13" t="s">
        <v>33</v>
      </c>
      <c r="AX172" s="13" t="s">
        <v>72</v>
      </c>
      <c r="AY172" s="187" t="s">
        <v>174</v>
      </c>
    </row>
    <row r="173" s="14" customFormat="1">
      <c r="A173" s="14"/>
      <c r="B173" s="193"/>
      <c r="C173" s="14"/>
      <c r="D173" s="186" t="s">
        <v>185</v>
      </c>
      <c r="E173" s="194" t="s">
        <v>3</v>
      </c>
      <c r="F173" s="195" t="s">
        <v>124</v>
      </c>
      <c r="G173" s="14"/>
      <c r="H173" s="196">
        <v>3.754</v>
      </c>
      <c r="I173" s="197"/>
      <c r="J173" s="14"/>
      <c r="K173" s="14"/>
      <c r="L173" s="193"/>
      <c r="M173" s="198"/>
      <c r="N173" s="199"/>
      <c r="O173" s="199"/>
      <c r="P173" s="199"/>
      <c r="Q173" s="199"/>
      <c r="R173" s="199"/>
      <c r="S173" s="199"/>
      <c r="T173" s="20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1" t="s">
        <v>185</v>
      </c>
      <c r="AU173" s="201" t="s">
        <v>82</v>
      </c>
      <c r="AV173" s="14" t="s">
        <v>82</v>
      </c>
      <c r="AW173" s="14" t="s">
        <v>33</v>
      </c>
      <c r="AX173" s="14" t="s">
        <v>80</v>
      </c>
      <c r="AY173" s="201" t="s">
        <v>174</v>
      </c>
    </row>
    <row r="174" s="2" customFormat="1" ht="16.5" customHeight="1">
      <c r="A174" s="39"/>
      <c r="B174" s="166"/>
      <c r="C174" s="167" t="s">
        <v>269</v>
      </c>
      <c r="D174" s="167" t="s">
        <v>176</v>
      </c>
      <c r="E174" s="168" t="s">
        <v>270</v>
      </c>
      <c r="F174" s="169" t="s">
        <v>271</v>
      </c>
      <c r="G174" s="170" t="s">
        <v>137</v>
      </c>
      <c r="H174" s="171">
        <v>15.477</v>
      </c>
      <c r="I174" s="172"/>
      <c r="J174" s="173">
        <f>ROUND(I174*H174,2)</f>
        <v>0</v>
      </c>
      <c r="K174" s="169" t="s">
        <v>180</v>
      </c>
      <c r="L174" s="40"/>
      <c r="M174" s="174" t="s">
        <v>3</v>
      </c>
      <c r="N174" s="175" t="s">
        <v>43</v>
      </c>
      <c r="O174" s="73"/>
      <c r="P174" s="176">
        <f>O174*H174</f>
        <v>0</v>
      </c>
      <c r="Q174" s="176">
        <v>0.00264</v>
      </c>
      <c r="R174" s="176">
        <f>Q174*H174</f>
        <v>0.040859279999999998</v>
      </c>
      <c r="S174" s="176">
        <v>0</v>
      </c>
      <c r="T174" s="17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8" t="s">
        <v>181</v>
      </c>
      <c r="AT174" s="178" t="s">
        <v>176</v>
      </c>
      <c r="AU174" s="178" t="s">
        <v>82</v>
      </c>
      <c r="AY174" s="20" t="s">
        <v>174</v>
      </c>
      <c r="BE174" s="179">
        <f>IF(N174="základní",J174,0)</f>
        <v>0</v>
      </c>
      <c r="BF174" s="179">
        <f>IF(N174="snížená",J174,0)</f>
        <v>0</v>
      </c>
      <c r="BG174" s="179">
        <f>IF(N174="zákl. přenesená",J174,0)</f>
        <v>0</v>
      </c>
      <c r="BH174" s="179">
        <f>IF(N174="sníž. přenesená",J174,0)</f>
        <v>0</v>
      </c>
      <c r="BI174" s="179">
        <f>IF(N174="nulová",J174,0)</f>
        <v>0</v>
      </c>
      <c r="BJ174" s="20" t="s">
        <v>80</v>
      </c>
      <c r="BK174" s="179">
        <f>ROUND(I174*H174,2)</f>
        <v>0</v>
      </c>
      <c r="BL174" s="20" t="s">
        <v>181</v>
      </c>
      <c r="BM174" s="178" t="s">
        <v>272</v>
      </c>
    </row>
    <row r="175" s="2" customFormat="1">
      <c r="A175" s="39"/>
      <c r="B175" s="40"/>
      <c r="C175" s="39"/>
      <c r="D175" s="180" t="s">
        <v>183</v>
      </c>
      <c r="E175" s="39"/>
      <c r="F175" s="181" t="s">
        <v>273</v>
      </c>
      <c r="G175" s="39"/>
      <c r="H175" s="39"/>
      <c r="I175" s="182"/>
      <c r="J175" s="39"/>
      <c r="K175" s="39"/>
      <c r="L175" s="40"/>
      <c r="M175" s="183"/>
      <c r="N175" s="184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183</v>
      </c>
      <c r="AU175" s="20" t="s">
        <v>82</v>
      </c>
    </row>
    <row r="176" s="13" customFormat="1">
      <c r="A176" s="13"/>
      <c r="B176" s="185"/>
      <c r="C176" s="13"/>
      <c r="D176" s="186" t="s">
        <v>185</v>
      </c>
      <c r="E176" s="187" t="s">
        <v>3</v>
      </c>
      <c r="F176" s="188" t="s">
        <v>186</v>
      </c>
      <c r="G176" s="13"/>
      <c r="H176" s="187" t="s">
        <v>3</v>
      </c>
      <c r="I176" s="189"/>
      <c r="J176" s="13"/>
      <c r="K176" s="13"/>
      <c r="L176" s="185"/>
      <c r="M176" s="190"/>
      <c r="N176" s="191"/>
      <c r="O176" s="191"/>
      <c r="P176" s="191"/>
      <c r="Q176" s="191"/>
      <c r="R176" s="191"/>
      <c r="S176" s="191"/>
      <c r="T176" s="19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7" t="s">
        <v>185</v>
      </c>
      <c r="AU176" s="187" t="s">
        <v>82</v>
      </c>
      <c r="AV176" s="13" t="s">
        <v>80</v>
      </c>
      <c r="AW176" s="13" t="s">
        <v>33</v>
      </c>
      <c r="AX176" s="13" t="s">
        <v>72</v>
      </c>
      <c r="AY176" s="187" t="s">
        <v>174</v>
      </c>
    </row>
    <row r="177" s="13" customFormat="1">
      <c r="A177" s="13"/>
      <c r="B177" s="185"/>
      <c r="C177" s="13"/>
      <c r="D177" s="186" t="s">
        <v>185</v>
      </c>
      <c r="E177" s="187" t="s">
        <v>3</v>
      </c>
      <c r="F177" s="188" t="s">
        <v>274</v>
      </c>
      <c r="G177" s="13"/>
      <c r="H177" s="187" t="s">
        <v>3</v>
      </c>
      <c r="I177" s="189"/>
      <c r="J177" s="13"/>
      <c r="K177" s="13"/>
      <c r="L177" s="185"/>
      <c r="M177" s="190"/>
      <c r="N177" s="191"/>
      <c r="O177" s="191"/>
      <c r="P177" s="191"/>
      <c r="Q177" s="191"/>
      <c r="R177" s="191"/>
      <c r="S177" s="191"/>
      <c r="T177" s="19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7" t="s">
        <v>185</v>
      </c>
      <c r="AU177" s="187" t="s">
        <v>82</v>
      </c>
      <c r="AV177" s="13" t="s">
        <v>80</v>
      </c>
      <c r="AW177" s="13" t="s">
        <v>33</v>
      </c>
      <c r="AX177" s="13" t="s">
        <v>72</v>
      </c>
      <c r="AY177" s="187" t="s">
        <v>174</v>
      </c>
    </row>
    <row r="178" s="13" customFormat="1">
      <c r="A178" s="13"/>
      <c r="B178" s="185"/>
      <c r="C178" s="13"/>
      <c r="D178" s="186" t="s">
        <v>185</v>
      </c>
      <c r="E178" s="187" t="s">
        <v>3</v>
      </c>
      <c r="F178" s="188" t="s">
        <v>275</v>
      </c>
      <c r="G178" s="13"/>
      <c r="H178" s="187" t="s">
        <v>3</v>
      </c>
      <c r="I178" s="189"/>
      <c r="J178" s="13"/>
      <c r="K178" s="13"/>
      <c r="L178" s="185"/>
      <c r="M178" s="190"/>
      <c r="N178" s="191"/>
      <c r="O178" s="191"/>
      <c r="P178" s="191"/>
      <c r="Q178" s="191"/>
      <c r="R178" s="191"/>
      <c r="S178" s="191"/>
      <c r="T178" s="19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7" t="s">
        <v>185</v>
      </c>
      <c r="AU178" s="187" t="s">
        <v>82</v>
      </c>
      <c r="AV178" s="13" t="s">
        <v>80</v>
      </c>
      <c r="AW178" s="13" t="s">
        <v>33</v>
      </c>
      <c r="AX178" s="13" t="s">
        <v>72</v>
      </c>
      <c r="AY178" s="187" t="s">
        <v>174</v>
      </c>
    </row>
    <row r="179" s="13" customFormat="1">
      <c r="A179" s="13"/>
      <c r="B179" s="185"/>
      <c r="C179" s="13"/>
      <c r="D179" s="186" t="s">
        <v>185</v>
      </c>
      <c r="E179" s="187" t="s">
        <v>3</v>
      </c>
      <c r="F179" s="188" t="s">
        <v>276</v>
      </c>
      <c r="G179" s="13"/>
      <c r="H179" s="187" t="s">
        <v>3</v>
      </c>
      <c r="I179" s="189"/>
      <c r="J179" s="13"/>
      <c r="K179" s="13"/>
      <c r="L179" s="185"/>
      <c r="M179" s="190"/>
      <c r="N179" s="191"/>
      <c r="O179" s="191"/>
      <c r="P179" s="191"/>
      <c r="Q179" s="191"/>
      <c r="R179" s="191"/>
      <c r="S179" s="191"/>
      <c r="T179" s="19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7" t="s">
        <v>185</v>
      </c>
      <c r="AU179" s="187" t="s">
        <v>82</v>
      </c>
      <c r="AV179" s="13" t="s">
        <v>80</v>
      </c>
      <c r="AW179" s="13" t="s">
        <v>33</v>
      </c>
      <c r="AX179" s="13" t="s">
        <v>72</v>
      </c>
      <c r="AY179" s="187" t="s">
        <v>174</v>
      </c>
    </row>
    <row r="180" s="14" customFormat="1">
      <c r="A180" s="14"/>
      <c r="B180" s="193"/>
      <c r="C180" s="14"/>
      <c r="D180" s="186" t="s">
        <v>185</v>
      </c>
      <c r="E180" s="194" t="s">
        <v>3</v>
      </c>
      <c r="F180" s="195" t="s">
        <v>127</v>
      </c>
      <c r="G180" s="14"/>
      <c r="H180" s="196">
        <v>15.477</v>
      </c>
      <c r="I180" s="197"/>
      <c r="J180" s="14"/>
      <c r="K180" s="14"/>
      <c r="L180" s="193"/>
      <c r="M180" s="198"/>
      <c r="N180" s="199"/>
      <c r="O180" s="199"/>
      <c r="P180" s="199"/>
      <c r="Q180" s="199"/>
      <c r="R180" s="199"/>
      <c r="S180" s="199"/>
      <c r="T180" s="20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1" t="s">
        <v>185</v>
      </c>
      <c r="AU180" s="201" t="s">
        <v>82</v>
      </c>
      <c r="AV180" s="14" t="s">
        <v>82</v>
      </c>
      <c r="AW180" s="14" t="s">
        <v>33</v>
      </c>
      <c r="AX180" s="14" t="s">
        <v>80</v>
      </c>
      <c r="AY180" s="201" t="s">
        <v>174</v>
      </c>
    </row>
    <row r="181" s="2" customFormat="1" ht="16.5" customHeight="1">
      <c r="A181" s="39"/>
      <c r="B181" s="166"/>
      <c r="C181" s="167" t="s">
        <v>277</v>
      </c>
      <c r="D181" s="167" t="s">
        <v>176</v>
      </c>
      <c r="E181" s="168" t="s">
        <v>278</v>
      </c>
      <c r="F181" s="169" t="s">
        <v>279</v>
      </c>
      <c r="G181" s="170" t="s">
        <v>137</v>
      </c>
      <c r="H181" s="171">
        <v>15.477</v>
      </c>
      <c r="I181" s="172"/>
      <c r="J181" s="173">
        <f>ROUND(I181*H181,2)</f>
        <v>0</v>
      </c>
      <c r="K181" s="169" t="s">
        <v>180</v>
      </c>
      <c r="L181" s="40"/>
      <c r="M181" s="174" t="s">
        <v>3</v>
      </c>
      <c r="N181" s="175" t="s">
        <v>43</v>
      </c>
      <c r="O181" s="73"/>
      <c r="P181" s="176">
        <f>O181*H181</f>
        <v>0</v>
      </c>
      <c r="Q181" s="176">
        <v>0</v>
      </c>
      <c r="R181" s="176">
        <f>Q181*H181</f>
        <v>0</v>
      </c>
      <c r="S181" s="176">
        <v>0</v>
      </c>
      <c r="T181" s="17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78" t="s">
        <v>181</v>
      </c>
      <c r="AT181" s="178" t="s">
        <v>176</v>
      </c>
      <c r="AU181" s="178" t="s">
        <v>82</v>
      </c>
      <c r="AY181" s="20" t="s">
        <v>174</v>
      </c>
      <c r="BE181" s="179">
        <f>IF(N181="základní",J181,0)</f>
        <v>0</v>
      </c>
      <c r="BF181" s="179">
        <f>IF(N181="snížená",J181,0)</f>
        <v>0</v>
      </c>
      <c r="BG181" s="179">
        <f>IF(N181="zákl. přenesená",J181,0)</f>
        <v>0</v>
      </c>
      <c r="BH181" s="179">
        <f>IF(N181="sníž. přenesená",J181,0)</f>
        <v>0</v>
      </c>
      <c r="BI181" s="179">
        <f>IF(N181="nulová",J181,0)</f>
        <v>0</v>
      </c>
      <c r="BJ181" s="20" t="s">
        <v>80</v>
      </c>
      <c r="BK181" s="179">
        <f>ROUND(I181*H181,2)</f>
        <v>0</v>
      </c>
      <c r="BL181" s="20" t="s">
        <v>181</v>
      </c>
      <c r="BM181" s="178" t="s">
        <v>280</v>
      </c>
    </row>
    <row r="182" s="2" customFormat="1">
      <c r="A182" s="39"/>
      <c r="B182" s="40"/>
      <c r="C182" s="39"/>
      <c r="D182" s="180" t="s">
        <v>183</v>
      </c>
      <c r="E182" s="39"/>
      <c r="F182" s="181" t="s">
        <v>281</v>
      </c>
      <c r="G182" s="39"/>
      <c r="H182" s="39"/>
      <c r="I182" s="182"/>
      <c r="J182" s="39"/>
      <c r="K182" s="39"/>
      <c r="L182" s="40"/>
      <c r="M182" s="183"/>
      <c r="N182" s="184"/>
      <c r="O182" s="73"/>
      <c r="P182" s="73"/>
      <c r="Q182" s="73"/>
      <c r="R182" s="73"/>
      <c r="S182" s="73"/>
      <c r="T182" s="74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0" t="s">
        <v>183</v>
      </c>
      <c r="AU182" s="20" t="s">
        <v>82</v>
      </c>
    </row>
    <row r="183" s="13" customFormat="1">
      <c r="A183" s="13"/>
      <c r="B183" s="185"/>
      <c r="C183" s="13"/>
      <c r="D183" s="186" t="s">
        <v>185</v>
      </c>
      <c r="E183" s="187" t="s">
        <v>3</v>
      </c>
      <c r="F183" s="188" t="s">
        <v>128</v>
      </c>
      <c r="G183" s="13"/>
      <c r="H183" s="187" t="s">
        <v>3</v>
      </c>
      <c r="I183" s="189"/>
      <c r="J183" s="13"/>
      <c r="K183" s="13"/>
      <c r="L183" s="185"/>
      <c r="M183" s="190"/>
      <c r="N183" s="191"/>
      <c r="O183" s="191"/>
      <c r="P183" s="191"/>
      <c r="Q183" s="191"/>
      <c r="R183" s="191"/>
      <c r="S183" s="191"/>
      <c r="T183" s="19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7" t="s">
        <v>185</v>
      </c>
      <c r="AU183" s="187" t="s">
        <v>82</v>
      </c>
      <c r="AV183" s="13" t="s">
        <v>80</v>
      </c>
      <c r="AW183" s="13" t="s">
        <v>33</v>
      </c>
      <c r="AX183" s="13" t="s">
        <v>72</v>
      </c>
      <c r="AY183" s="187" t="s">
        <v>174</v>
      </c>
    </row>
    <row r="184" s="14" customFormat="1">
      <c r="A184" s="14"/>
      <c r="B184" s="193"/>
      <c r="C184" s="14"/>
      <c r="D184" s="186" t="s">
        <v>185</v>
      </c>
      <c r="E184" s="194" t="s">
        <v>3</v>
      </c>
      <c r="F184" s="195" t="s">
        <v>127</v>
      </c>
      <c r="G184" s="14"/>
      <c r="H184" s="196">
        <v>15.477</v>
      </c>
      <c r="I184" s="197"/>
      <c r="J184" s="14"/>
      <c r="K184" s="14"/>
      <c r="L184" s="193"/>
      <c r="M184" s="198"/>
      <c r="N184" s="199"/>
      <c r="O184" s="199"/>
      <c r="P184" s="199"/>
      <c r="Q184" s="199"/>
      <c r="R184" s="199"/>
      <c r="S184" s="199"/>
      <c r="T184" s="20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01" t="s">
        <v>185</v>
      </c>
      <c r="AU184" s="201" t="s">
        <v>82</v>
      </c>
      <c r="AV184" s="14" t="s">
        <v>82</v>
      </c>
      <c r="AW184" s="14" t="s">
        <v>33</v>
      </c>
      <c r="AX184" s="14" t="s">
        <v>72</v>
      </c>
      <c r="AY184" s="201" t="s">
        <v>174</v>
      </c>
    </row>
    <row r="185" s="15" customFormat="1">
      <c r="A185" s="15"/>
      <c r="B185" s="202"/>
      <c r="C185" s="15"/>
      <c r="D185" s="186" t="s">
        <v>185</v>
      </c>
      <c r="E185" s="203" t="s">
        <v>3</v>
      </c>
      <c r="F185" s="204" t="s">
        <v>197</v>
      </c>
      <c r="G185" s="15"/>
      <c r="H185" s="205">
        <v>15.477</v>
      </c>
      <c r="I185" s="206"/>
      <c r="J185" s="15"/>
      <c r="K185" s="15"/>
      <c r="L185" s="202"/>
      <c r="M185" s="207"/>
      <c r="N185" s="208"/>
      <c r="O185" s="208"/>
      <c r="P185" s="208"/>
      <c r="Q185" s="208"/>
      <c r="R185" s="208"/>
      <c r="S185" s="208"/>
      <c r="T185" s="209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03" t="s">
        <v>185</v>
      </c>
      <c r="AU185" s="203" t="s">
        <v>82</v>
      </c>
      <c r="AV185" s="15" t="s">
        <v>181</v>
      </c>
      <c r="AW185" s="15" t="s">
        <v>33</v>
      </c>
      <c r="AX185" s="15" t="s">
        <v>80</v>
      </c>
      <c r="AY185" s="203" t="s">
        <v>174</v>
      </c>
    </row>
    <row r="186" s="12" customFormat="1" ht="22.8" customHeight="1">
      <c r="A186" s="12"/>
      <c r="B186" s="153"/>
      <c r="C186" s="12"/>
      <c r="D186" s="154" t="s">
        <v>71</v>
      </c>
      <c r="E186" s="164" t="s">
        <v>113</v>
      </c>
      <c r="F186" s="164" t="s">
        <v>282</v>
      </c>
      <c r="G186" s="12"/>
      <c r="H186" s="12"/>
      <c r="I186" s="156"/>
      <c r="J186" s="165">
        <f>BK186</f>
        <v>0</v>
      </c>
      <c r="K186" s="12"/>
      <c r="L186" s="153"/>
      <c r="M186" s="158"/>
      <c r="N186" s="159"/>
      <c r="O186" s="159"/>
      <c r="P186" s="160">
        <f>SUM(P187:P190)</f>
        <v>0</v>
      </c>
      <c r="Q186" s="159"/>
      <c r="R186" s="160">
        <f>SUM(R187:R190)</f>
        <v>8.0999999999999996</v>
      </c>
      <c r="S186" s="159"/>
      <c r="T186" s="161">
        <f>SUM(T187:T190)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54" t="s">
        <v>80</v>
      </c>
      <c r="AT186" s="162" t="s">
        <v>71</v>
      </c>
      <c r="AU186" s="162" t="s">
        <v>80</v>
      </c>
      <c r="AY186" s="154" t="s">
        <v>174</v>
      </c>
      <c r="BK186" s="163">
        <f>SUM(BK187:BK190)</f>
        <v>0</v>
      </c>
    </row>
    <row r="187" s="2" customFormat="1" ht="16.5" customHeight="1">
      <c r="A187" s="39"/>
      <c r="B187" s="166"/>
      <c r="C187" s="167" t="s">
        <v>283</v>
      </c>
      <c r="D187" s="167" t="s">
        <v>176</v>
      </c>
      <c r="E187" s="168" t="s">
        <v>284</v>
      </c>
      <c r="F187" s="169" t="s">
        <v>285</v>
      </c>
      <c r="G187" s="170" t="s">
        <v>286</v>
      </c>
      <c r="H187" s="171">
        <v>1</v>
      </c>
      <c r="I187" s="172"/>
      <c r="J187" s="173">
        <f>ROUND(I187*H187,2)</f>
        <v>0</v>
      </c>
      <c r="K187" s="169" t="s">
        <v>3</v>
      </c>
      <c r="L187" s="40"/>
      <c r="M187" s="174" t="s">
        <v>3</v>
      </c>
      <c r="N187" s="175" t="s">
        <v>43</v>
      </c>
      <c r="O187" s="73"/>
      <c r="P187" s="176">
        <f>O187*H187</f>
        <v>0</v>
      </c>
      <c r="Q187" s="176">
        <v>0.10000000000000001</v>
      </c>
      <c r="R187" s="176">
        <f>Q187*H187</f>
        <v>0.10000000000000001</v>
      </c>
      <c r="S187" s="176">
        <v>0</v>
      </c>
      <c r="T187" s="17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78" t="s">
        <v>181</v>
      </c>
      <c r="AT187" s="178" t="s">
        <v>176</v>
      </c>
      <c r="AU187" s="178" t="s">
        <v>82</v>
      </c>
      <c r="AY187" s="20" t="s">
        <v>174</v>
      </c>
      <c r="BE187" s="179">
        <f>IF(N187="základní",J187,0)</f>
        <v>0</v>
      </c>
      <c r="BF187" s="179">
        <f>IF(N187="snížená",J187,0)</f>
        <v>0</v>
      </c>
      <c r="BG187" s="179">
        <f>IF(N187="zákl. přenesená",J187,0)</f>
        <v>0</v>
      </c>
      <c r="BH187" s="179">
        <f>IF(N187="sníž. přenesená",J187,0)</f>
        <v>0</v>
      </c>
      <c r="BI187" s="179">
        <f>IF(N187="nulová",J187,0)</f>
        <v>0</v>
      </c>
      <c r="BJ187" s="20" t="s">
        <v>80</v>
      </c>
      <c r="BK187" s="179">
        <f>ROUND(I187*H187,2)</f>
        <v>0</v>
      </c>
      <c r="BL187" s="20" t="s">
        <v>181</v>
      </c>
      <c r="BM187" s="178" t="s">
        <v>287</v>
      </c>
    </row>
    <row r="188" s="2" customFormat="1">
      <c r="A188" s="39"/>
      <c r="B188" s="40"/>
      <c r="C188" s="39"/>
      <c r="D188" s="186" t="s">
        <v>209</v>
      </c>
      <c r="E188" s="39"/>
      <c r="F188" s="210" t="s">
        <v>288</v>
      </c>
      <c r="G188" s="39"/>
      <c r="H188" s="39"/>
      <c r="I188" s="182"/>
      <c r="J188" s="39"/>
      <c r="K188" s="39"/>
      <c r="L188" s="40"/>
      <c r="M188" s="183"/>
      <c r="N188" s="184"/>
      <c r="O188" s="73"/>
      <c r="P188" s="73"/>
      <c r="Q188" s="73"/>
      <c r="R188" s="73"/>
      <c r="S188" s="73"/>
      <c r="T188" s="74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20" t="s">
        <v>209</v>
      </c>
      <c r="AU188" s="20" t="s">
        <v>82</v>
      </c>
    </row>
    <row r="189" s="2" customFormat="1" ht="21.75" customHeight="1">
      <c r="A189" s="39"/>
      <c r="B189" s="166"/>
      <c r="C189" s="167" t="s">
        <v>289</v>
      </c>
      <c r="D189" s="167" t="s">
        <v>176</v>
      </c>
      <c r="E189" s="168" t="s">
        <v>290</v>
      </c>
      <c r="F189" s="169" t="s">
        <v>291</v>
      </c>
      <c r="G189" s="170" t="s">
        <v>286</v>
      </c>
      <c r="H189" s="171">
        <v>1</v>
      </c>
      <c r="I189" s="172"/>
      <c r="J189" s="173">
        <f>ROUND(I189*H189,2)</f>
        <v>0</v>
      </c>
      <c r="K189" s="169" t="s">
        <v>3</v>
      </c>
      <c r="L189" s="40"/>
      <c r="M189" s="174" t="s">
        <v>3</v>
      </c>
      <c r="N189" s="175" t="s">
        <v>43</v>
      </c>
      <c r="O189" s="73"/>
      <c r="P189" s="176">
        <f>O189*H189</f>
        <v>0</v>
      </c>
      <c r="Q189" s="176">
        <v>8</v>
      </c>
      <c r="R189" s="176">
        <f>Q189*H189</f>
        <v>8</v>
      </c>
      <c r="S189" s="176">
        <v>0</v>
      </c>
      <c r="T189" s="17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78" t="s">
        <v>181</v>
      </c>
      <c r="AT189" s="178" t="s">
        <v>176</v>
      </c>
      <c r="AU189" s="178" t="s">
        <v>82</v>
      </c>
      <c r="AY189" s="20" t="s">
        <v>174</v>
      </c>
      <c r="BE189" s="179">
        <f>IF(N189="základní",J189,0)</f>
        <v>0</v>
      </c>
      <c r="BF189" s="179">
        <f>IF(N189="snížená",J189,0)</f>
        <v>0</v>
      </c>
      <c r="BG189" s="179">
        <f>IF(N189="zákl. přenesená",J189,0)</f>
        <v>0</v>
      </c>
      <c r="BH189" s="179">
        <f>IF(N189="sníž. přenesená",J189,0)</f>
        <v>0</v>
      </c>
      <c r="BI189" s="179">
        <f>IF(N189="nulová",J189,0)</f>
        <v>0</v>
      </c>
      <c r="BJ189" s="20" t="s">
        <v>80</v>
      </c>
      <c r="BK189" s="179">
        <f>ROUND(I189*H189,2)</f>
        <v>0</v>
      </c>
      <c r="BL189" s="20" t="s">
        <v>181</v>
      </c>
      <c r="BM189" s="178" t="s">
        <v>292</v>
      </c>
    </row>
    <row r="190" s="2" customFormat="1">
      <c r="A190" s="39"/>
      <c r="B190" s="40"/>
      <c r="C190" s="39"/>
      <c r="D190" s="186" t="s">
        <v>209</v>
      </c>
      <c r="E190" s="39"/>
      <c r="F190" s="210" t="s">
        <v>293</v>
      </c>
      <c r="G190" s="39"/>
      <c r="H190" s="39"/>
      <c r="I190" s="182"/>
      <c r="J190" s="39"/>
      <c r="K190" s="39"/>
      <c r="L190" s="40"/>
      <c r="M190" s="183"/>
      <c r="N190" s="184"/>
      <c r="O190" s="73"/>
      <c r="P190" s="73"/>
      <c r="Q190" s="73"/>
      <c r="R190" s="73"/>
      <c r="S190" s="73"/>
      <c r="T190" s="74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20" t="s">
        <v>209</v>
      </c>
      <c r="AU190" s="20" t="s">
        <v>82</v>
      </c>
    </row>
    <row r="191" s="12" customFormat="1" ht="22.8" customHeight="1">
      <c r="A191" s="12"/>
      <c r="B191" s="153"/>
      <c r="C191" s="12"/>
      <c r="D191" s="154" t="s">
        <v>71</v>
      </c>
      <c r="E191" s="164" t="s">
        <v>294</v>
      </c>
      <c r="F191" s="164" t="s">
        <v>295</v>
      </c>
      <c r="G191" s="12"/>
      <c r="H191" s="12"/>
      <c r="I191" s="156"/>
      <c r="J191" s="165">
        <f>BK191</f>
        <v>0</v>
      </c>
      <c r="K191" s="12"/>
      <c r="L191" s="153"/>
      <c r="M191" s="158"/>
      <c r="N191" s="159"/>
      <c r="O191" s="159"/>
      <c r="P191" s="160">
        <f>SUM(P192:P193)</f>
        <v>0</v>
      </c>
      <c r="Q191" s="159"/>
      <c r="R191" s="160">
        <f>SUM(R192:R193)</f>
        <v>0</v>
      </c>
      <c r="S191" s="159"/>
      <c r="T191" s="161">
        <f>SUM(T192:T193)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4" t="s">
        <v>80</v>
      </c>
      <c r="AT191" s="162" t="s">
        <v>71</v>
      </c>
      <c r="AU191" s="162" t="s">
        <v>80</v>
      </c>
      <c r="AY191" s="154" t="s">
        <v>174</v>
      </c>
      <c r="BK191" s="163">
        <f>SUM(BK192:BK193)</f>
        <v>0</v>
      </c>
    </row>
    <row r="192" s="2" customFormat="1" ht="55.5" customHeight="1">
      <c r="A192" s="39"/>
      <c r="B192" s="166"/>
      <c r="C192" s="167" t="s">
        <v>296</v>
      </c>
      <c r="D192" s="167" t="s">
        <v>176</v>
      </c>
      <c r="E192" s="168" t="s">
        <v>297</v>
      </c>
      <c r="F192" s="169" t="s">
        <v>298</v>
      </c>
      <c r="G192" s="170" t="s">
        <v>222</v>
      </c>
      <c r="H192" s="171">
        <v>30.483000000000001</v>
      </c>
      <c r="I192" s="172"/>
      <c r="J192" s="173">
        <f>ROUND(I192*H192,2)</f>
        <v>0</v>
      </c>
      <c r="K192" s="169" t="s">
        <v>180</v>
      </c>
      <c r="L192" s="40"/>
      <c r="M192" s="174" t="s">
        <v>3</v>
      </c>
      <c r="N192" s="175" t="s">
        <v>43</v>
      </c>
      <c r="O192" s="73"/>
      <c r="P192" s="176">
        <f>O192*H192</f>
        <v>0</v>
      </c>
      <c r="Q192" s="176">
        <v>0</v>
      </c>
      <c r="R192" s="176">
        <f>Q192*H192</f>
        <v>0</v>
      </c>
      <c r="S192" s="176">
        <v>0</v>
      </c>
      <c r="T192" s="17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178" t="s">
        <v>181</v>
      </c>
      <c r="AT192" s="178" t="s">
        <v>176</v>
      </c>
      <c r="AU192" s="178" t="s">
        <v>82</v>
      </c>
      <c r="AY192" s="20" t="s">
        <v>174</v>
      </c>
      <c r="BE192" s="179">
        <f>IF(N192="základní",J192,0)</f>
        <v>0</v>
      </c>
      <c r="BF192" s="179">
        <f>IF(N192="snížená",J192,0)</f>
        <v>0</v>
      </c>
      <c r="BG192" s="179">
        <f>IF(N192="zákl. přenesená",J192,0)</f>
        <v>0</v>
      </c>
      <c r="BH192" s="179">
        <f>IF(N192="sníž. přenesená",J192,0)</f>
        <v>0</v>
      </c>
      <c r="BI192" s="179">
        <f>IF(N192="nulová",J192,0)</f>
        <v>0</v>
      </c>
      <c r="BJ192" s="20" t="s">
        <v>80</v>
      </c>
      <c r="BK192" s="179">
        <f>ROUND(I192*H192,2)</f>
        <v>0</v>
      </c>
      <c r="BL192" s="20" t="s">
        <v>181</v>
      </c>
      <c r="BM192" s="178" t="s">
        <v>299</v>
      </c>
    </row>
    <row r="193" s="2" customFormat="1">
      <c r="A193" s="39"/>
      <c r="B193" s="40"/>
      <c r="C193" s="39"/>
      <c r="D193" s="180" t="s">
        <v>183</v>
      </c>
      <c r="E193" s="39"/>
      <c r="F193" s="181" t="s">
        <v>300</v>
      </c>
      <c r="G193" s="39"/>
      <c r="H193" s="39"/>
      <c r="I193" s="182"/>
      <c r="J193" s="39"/>
      <c r="K193" s="39"/>
      <c r="L193" s="40"/>
      <c r="M193" s="183"/>
      <c r="N193" s="184"/>
      <c r="O193" s="73"/>
      <c r="P193" s="73"/>
      <c r="Q193" s="73"/>
      <c r="R193" s="73"/>
      <c r="S193" s="73"/>
      <c r="T193" s="74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20" t="s">
        <v>183</v>
      </c>
      <c r="AU193" s="20" t="s">
        <v>82</v>
      </c>
    </row>
    <row r="194" s="12" customFormat="1" ht="25.92" customHeight="1">
      <c r="A194" s="12"/>
      <c r="B194" s="153"/>
      <c r="C194" s="12"/>
      <c r="D194" s="154" t="s">
        <v>71</v>
      </c>
      <c r="E194" s="155" t="s">
        <v>301</v>
      </c>
      <c r="F194" s="155" t="s">
        <v>302</v>
      </c>
      <c r="G194" s="12"/>
      <c r="H194" s="12"/>
      <c r="I194" s="156"/>
      <c r="J194" s="157">
        <f>BK194</f>
        <v>0</v>
      </c>
      <c r="K194" s="12"/>
      <c r="L194" s="153"/>
      <c r="M194" s="158"/>
      <c r="N194" s="159"/>
      <c r="O194" s="159"/>
      <c r="P194" s="160">
        <f>P195+P206+P218+P237+P254+P297+P308</f>
        <v>0</v>
      </c>
      <c r="Q194" s="159"/>
      <c r="R194" s="160">
        <f>R195+R206+R218+R237+R254+R297+R308</f>
        <v>4.7553449649999999</v>
      </c>
      <c r="S194" s="159"/>
      <c r="T194" s="161">
        <f>T195+T206+T218+T237+T254+T297+T308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54" t="s">
        <v>82</v>
      </c>
      <c r="AT194" s="162" t="s">
        <v>71</v>
      </c>
      <c r="AU194" s="162" t="s">
        <v>72</v>
      </c>
      <c r="AY194" s="154" t="s">
        <v>174</v>
      </c>
      <c r="BK194" s="163">
        <f>BK195+BK206+BK218+BK237+BK254+BK297+BK308</f>
        <v>0</v>
      </c>
    </row>
    <row r="195" s="12" customFormat="1" ht="22.8" customHeight="1">
      <c r="A195" s="12"/>
      <c r="B195" s="153"/>
      <c r="C195" s="12"/>
      <c r="D195" s="154" t="s">
        <v>71</v>
      </c>
      <c r="E195" s="164" t="s">
        <v>303</v>
      </c>
      <c r="F195" s="164" t="s">
        <v>304</v>
      </c>
      <c r="G195" s="12"/>
      <c r="H195" s="12"/>
      <c r="I195" s="156"/>
      <c r="J195" s="165">
        <f>BK195</f>
        <v>0</v>
      </c>
      <c r="K195" s="12"/>
      <c r="L195" s="153"/>
      <c r="M195" s="158"/>
      <c r="N195" s="159"/>
      <c r="O195" s="159"/>
      <c r="P195" s="160">
        <f>SUM(P196:P205)</f>
        <v>0</v>
      </c>
      <c r="Q195" s="159"/>
      <c r="R195" s="160">
        <f>SUM(R196:R205)</f>
        <v>0.099251999999999993</v>
      </c>
      <c r="S195" s="159"/>
      <c r="T195" s="161">
        <f>SUM(T196:T205)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54" t="s">
        <v>82</v>
      </c>
      <c r="AT195" s="162" t="s">
        <v>71</v>
      </c>
      <c r="AU195" s="162" t="s">
        <v>80</v>
      </c>
      <c r="AY195" s="154" t="s">
        <v>174</v>
      </c>
      <c r="BK195" s="163">
        <f>SUM(BK196:BK205)</f>
        <v>0</v>
      </c>
    </row>
    <row r="196" s="2" customFormat="1" ht="33" customHeight="1">
      <c r="A196" s="39"/>
      <c r="B196" s="166"/>
      <c r="C196" s="167" t="s">
        <v>305</v>
      </c>
      <c r="D196" s="167" t="s">
        <v>176</v>
      </c>
      <c r="E196" s="168" t="s">
        <v>306</v>
      </c>
      <c r="F196" s="169" t="s">
        <v>307</v>
      </c>
      <c r="G196" s="170" t="s">
        <v>137</v>
      </c>
      <c r="H196" s="171">
        <v>21.289999999999999</v>
      </c>
      <c r="I196" s="172"/>
      <c r="J196" s="173">
        <f>ROUND(I196*H196,2)</f>
        <v>0</v>
      </c>
      <c r="K196" s="169" t="s">
        <v>180</v>
      </c>
      <c r="L196" s="40"/>
      <c r="M196" s="174" t="s">
        <v>3</v>
      </c>
      <c r="N196" s="175" t="s">
        <v>43</v>
      </c>
      <c r="O196" s="73"/>
      <c r="P196" s="176">
        <f>O196*H196</f>
        <v>0</v>
      </c>
      <c r="Q196" s="176">
        <v>0</v>
      </c>
      <c r="R196" s="176">
        <f>Q196*H196</f>
        <v>0</v>
      </c>
      <c r="S196" s="176">
        <v>0</v>
      </c>
      <c r="T196" s="17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178" t="s">
        <v>289</v>
      </c>
      <c r="AT196" s="178" t="s">
        <v>176</v>
      </c>
      <c r="AU196" s="178" t="s">
        <v>82</v>
      </c>
      <c r="AY196" s="20" t="s">
        <v>174</v>
      </c>
      <c r="BE196" s="179">
        <f>IF(N196="základní",J196,0)</f>
        <v>0</v>
      </c>
      <c r="BF196" s="179">
        <f>IF(N196="snížená",J196,0)</f>
        <v>0</v>
      </c>
      <c r="BG196" s="179">
        <f>IF(N196="zákl. přenesená",J196,0)</f>
        <v>0</v>
      </c>
      <c r="BH196" s="179">
        <f>IF(N196="sníž. přenesená",J196,0)</f>
        <v>0</v>
      </c>
      <c r="BI196" s="179">
        <f>IF(N196="nulová",J196,0)</f>
        <v>0</v>
      </c>
      <c r="BJ196" s="20" t="s">
        <v>80</v>
      </c>
      <c r="BK196" s="179">
        <f>ROUND(I196*H196,2)</f>
        <v>0</v>
      </c>
      <c r="BL196" s="20" t="s">
        <v>289</v>
      </c>
      <c r="BM196" s="178" t="s">
        <v>308</v>
      </c>
    </row>
    <row r="197" s="2" customFormat="1">
      <c r="A197" s="39"/>
      <c r="B197" s="40"/>
      <c r="C197" s="39"/>
      <c r="D197" s="180" t="s">
        <v>183</v>
      </c>
      <c r="E197" s="39"/>
      <c r="F197" s="181" t="s">
        <v>309</v>
      </c>
      <c r="G197" s="39"/>
      <c r="H197" s="39"/>
      <c r="I197" s="182"/>
      <c r="J197" s="39"/>
      <c r="K197" s="39"/>
      <c r="L197" s="40"/>
      <c r="M197" s="183"/>
      <c r="N197" s="184"/>
      <c r="O197" s="73"/>
      <c r="P197" s="73"/>
      <c r="Q197" s="73"/>
      <c r="R197" s="73"/>
      <c r="S197" s="73"/>
      <c r="T197" s="74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20" t="s">
        <v>183</v>
      </c>
      <c r="AU197" s="20" t="s">
        <v>82</v>
      </c>
    </row>
    <row r="198" s="2" customFormat="1">
      <c r="A198" s="39"/>
      <c r="B198" s="40"/>
      <c r="C198" s="39"/>
      <c r="D198" s="186" t="s">
        <v>209</v>
      </c>
      <c r="E198" s="39"/>
      <c r="F198" s="210" t="s">
        <v>310</v>
      </c>
      <c r="G198" s="39"/>
      <c r="H198" s="39"/>
      <c r="I198" s="182"/>
      <c r="J198" s="39"/>
      <c r="K198" s="39"/>
      <c r="L198" s="40"/>
      <c r="M198" s="183"/>
      <c r="N198" s="184"/>
      <c r="O198" s="73"/>
      <c r="P198" s="73"/>
      <c r="Q198" s="73"/>
      <c r="R198" s="73"/>
      <c r="S198" s="73"/>
      <c r="T198" s="74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20" t="s">
        <v>209</v>
      </c>
      <c r="AU198" s="20" t="s">
        <v>82</v>
      </c>
    </row>
    <row r="199" s="13" customFormat="1">
      <c r="A199" s="13"/>
      <c r="B199" s="185"/>
      <c r="C199" s="13"/>
      <c r="D199" s="186" t="s">
        <v>185</v>
      </c>
      <c r="E199" s="187" t="s">
        <v>3</v>
      </c>
      <c r="F199" s="188" t="s">
        <v>132</v>
      </c>
      <c r="G199" s="13"/>
      <c r="H199" s="187" t="s">
        <v>3</v>
      </c>
      <c r="I199" s="189"/>
      <c r="J199" s="13"/>
      <c r="K199" s="13"/>
      <c r="L199" s="185"/>
      <c r="M199" s="190"/>
      <c r="N199" s="191"/>
      <c r="O199" s="191"/>
      <c r="P199" s="191"/>
      <c r="Q199" s="191"/>
      <c r="R199" s="191"/>
      <c r="S199" s="191"/>
      <c r="T199" s="19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7" t="s">
        <v>185</v>
      </c>
      <c r="AU199" s="187" t="s">
        <v>82</v>
      </c>
      <c r="AV199" s="13" t="s">
        <v>80</v>
      </c>
      <c r="AW199" s="13" t="s">
        <v>33</v>
      </c>
      <c r="AX199" s="13" t="s">
        <v>72</v>
      </c>
      <c r="AY199" s="187" t="s">
        <v>174</v>
      </c>
    </row>
    <row r="200" s="14" customFormat="1">
      <c r="A200" s="14"/>
      <c r="B200" s="193"/>
      <c r="C200" s="14"/>
      <c r="D200" s="186" t="s">
        <v>185</v>
      </c>
      <c r="E200" s="194" t="s">
        <v>3</v>
      </c>
      <c r="F200" s="195" t="s">
        <v>131</v>
      </c>
      <c r="G200" s="14"/>
      <c r="H200" s="196">
        <v>21.289999999999999</v>
      </c>
      <c r="I200" s="197"/>
      <c r="J200" s="14"/>
      <c r="K200" s="14"/>
      <c r="L200" s="193"/>
      <c r="M200" s="198"/>
      <c r="N200" s="199"/>
      <c r="O200" s="199"/>
      <c r="P200" s="199"/>
      <c r="Q200" s="199"/>
      <c r="R200" s="199"/>
      <c r="S200" s="199"/>
      <c r="T200" s="20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1" t="s">
        <v>185</v>
      </c>
      <c r="AU200" s="201" t="s">
        <v>82</v>
      </c>
      <c r="AV200" s="14" t="s">
        <v>82</v>
      </c>
      <c r="AW200" s="14" t="s">
        <v>33</v>
      </c>
      <c r="AX200" s="14" t="s">
        <v>72</v>
      </c>
      <c r="AY200" s="201" t="s">
        <v>174</v>
      </c>
    </row>
    <row r="201" s="15" customFormat="1">
      <c r="A201" s="15"/>
      <c r="B201" s="202"/>
      <c r="C201" s="15"/>
      <c r="D201" s="186" t="s">
        <v>185</v>
      </c>
      <c r="E201" s="203" t="s">
        <v>3</v>
      </c>
      <c r="F201" s="204" t="s">
        <v>197</v>
      </c>
      <c r="G201" s="15"/>
      <c r="H201" s="205">
        <v>21.289999999999999</v>
      </c>
      <c r="I201" s="206"/>
      <c r="J201" s="15"/>
      <c r="K201" s="15"/>
      <c r="L201" s="202"/>
      <c r="M201" s="207"/>
      <c r="N201" s="208"/>
      <c r="O201" s="208"/>
      <c r="P201" s="208"/>
      <c r="Q201" s="208"/>
      <c r="R201" s="208"/>
      <c r="S201" s="208"/>
      <c r="T201" s="209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03" t="s">
        <v>185</v>
      </c>
      <c r="AU201" s="203" t="s">
        <v>82</v>
      </c>
      <c r="AV201" s="15" t="s">
        <v>181</v>
      </c>
      <c r="AW201" s="15" t="s">
        <v>33</v>
      </c>
      <c r="AX201" s="15" t="s">
        <v>80</v>
      </c>
      <c r="AY201" s="203" t="s">
        <v>174</v>
      </c>
    </row>
    <row r="202" s="2" customFormat="1" ht="49.05" customHeight="1">
      <c r="A202" s="39"/>
      <c r="B202" s="166"/>
      <c r="C202" s="211" t="s">
        <v>311</v>
      </c>
      <c r="D202" s="211" t="s">
        <v>312</v>
      </c>
      <c r="E202" s="212" t="s">
        <v>313</v>
      </c>
      <c r="F202" s="213" t="s">
        <v>314</v>
      </c>
      <c r="G202" s="214" t="s">
        <v>137</v>
      </c>
      <c r="H202" s="215">
        <v>24.812999999999999</v>
      </c>
      <c r="I202" s="216"/>
      <c r="J202" s="217">
        <f>ROUND(I202*H202,2)</f>
        <v>0</v>
      </c>
      <c r="K202" s="213" t="s">
        <v>180</v>
      </c>
      <c r="L202" s="218"/>
      <c r="M202" s="219" t="s">
        <v>3</v>
      </c>
      <c r="N202" s="220" t="s">
        <v>43</v>
      </c>
      <c r="O202" s="73"/>
      <c r="P202" s="176">
        <f>O202*H202</f>
        <v>0</v>
      </c>
      <c r="Q202" s="176">
        <v>0.0040000000000000001</v>
      </c>
      <c r="R202" s="176">
        <f>Q202*H202</f>
        <v>0.099251999999999993</v>
      </c>
      <c r="S202" s="176">
        <v>0</v>
      </c>
      <c r="T202" s="17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178" t="s">
        <v>315</v>
      </c>
      <c r="AT202" s="178" t="s">
        <v>312</v>
      </c>
      <c r="AU202" s="178" t="s">
        <v>82</v>
      </c>
      <c r="AY202" s="20" t="s">
        <v>174</v>
      </c>
      <c r="BE202" s="179">
        <f>IF(N202="základní",J202,0)</f>
        <v>0</v>
      </c>
      <c r="BF202" s="179">
        <f>IF(N202="snížená",J202,0)</f>
        <v>0</v>
      </c>
      <c r="BG202" s="179">
        <f>IF(N202="zákl. přenesená",J202,0)</f>
        <v>0</v>
      </c>
      <c r="BH202" s="179">
        <f>IF(N202="sníž. přenesená",J202,0)</f>
        <v>0</v>
      </c>
      <c r="BI202" s="179">
        <f>IF(N202="nulová",J202,0)</f>
        <v>0</v>
      </c>
      <c r="BJ202" s="20" t="s">
        <v>80</v>
      </c>
      <c r="BK202" s="179">
        <f>ROUND(I202*H202,2)</f>
        <v>0</v>
      </c>
      <c r="BL202" s="20" t="s">
        <v>289</v>
      </c>
      <c r="BM202" s="178" t="s">
        <v>316</v>
      </c>
    </row>
    <row r="203" s="14" customFormat="1">
      <c r="A203" s="14"/>
      <c r="B203" s="193"/>
      <c r="C203" s="14"/>
      <c r="D203" s="186" t="s">
        <v>185</v>
      </c>
      <c r="E203" s="14"/>
      <c r="F203" s="194" t="s">
        <v>317</v>
      </c>
      <c r="G203" s="14"/>
      <c r="H203" s="196">
        <v>24.812999999999999</v>
      </c>
      <c r="I203" s="197"/>
      <c r="J203" s="14"/>
      <c r="K203" s="14"/>
      <c r="L203" s="193"/>
      <c r="M203" s="198"/>
      <c r="N203" s="199"/>
      <c r="O203" s="199"/>
      <c r="P203" s="199"/>
      <c r="Q203" s="199"/>
      <c r="R203" s="199"/>
      <c r="S203" s="199"/>
      <c r="T203" s="20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01" t="s">
        <v>185</v>
      </c>
      <c r="AU203" s="201" t="s">
        <v>82</v>
      </c>
      <c r="AV203" s="14" t="s">
        <v>82</v>
      </c>
      <c r="AW203" s="14" t="s">
        <v>4</v>
      </c>
      <c r="AX203" s="14" t="s">
        <v>80</v>
      </c>
      <c r="AY203" s="201" t="s">
        <v>174</v>
      </c>
    </row>
    <row r="204" s="2" customFormat="1" ht="49.05" customHeight="1">
      <c r="A204" s="39"/>
      <c r="B204" s="166"/>
      <c r="C204" s="167" t="s">
        <v>318</v>
      </c>
      <c r="D204" s="167" t="s">
        <v>176</v>
      </c>
      <c r="E204" s="168" t="s">
        <v>319</v>
      </c>
      <c r="F204" s="169" t="s">
        <v>320</v>
      </c>
      <c r="G204" s="170" t="s">
        <v>222</v>
      </c>
      <c r="H204" s="171">
        <v>0.099000000000000005</v>
      </c>
      <c r="I204" s="172"/>
      <c r="J204" s="173">
        <f>ROUND(I204*H204,2)</f>
        <v>0</v>
      </c>
      <c r="K204" s="169" t="s">
        <v>180</v>
      </c>
      <c r="L204" s="40"/>
      <c r="M204" s="174" t="s">
        <v>3</v>
      </c>
      <c r="N204" s="175" t="s">
        <v>43</v>
      </c>
      <c r="O204" s="73"/>
      <c r="P204" s="176">
        <f>O204*H204</f>
        <v>0</v>
      </c>
      <c r="Q204" s="176">
        <v>0</v>
      </c>
      <c r="R204" s="176">
        <f>Q204*H204</f>
        <v>0</v>
      </c>
      <c r="S204" s="176">
        <v>0</v>
      </c>
      <c r="T204" s="17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178" t="s">
        <v>289</v>
      </c>
      <c r="AT204" s="178" t="s">
        <v>176</v>
      </c>
      <c r="AU204" s="178" t="s">
        <v>82</v>
      </c>
      <c r="AY204" s="20" t="s">
        <v>174</v>
      </c>
      <c r="BE204" s="179">
        <f>IF(N204="základní",J204,0)</f>
        <v>0</v>
      </c>
      <c r="BF204" s="179">
        <f>IF(N204="snížená",J204,0)</f>
        <v>0</v>
      </c>
      <c r="BG204" s="179">
        <f>IF(N204="zákl. přenesená",J204,0)</f>
        <v>0</v>
      </c>
      <c r="BH204" s="179">
        <f>IF(N204="sníž. přenesená",J204,0)</f>
        <v>0</v>
      </c>
      <c r="BI204" s="179">
        <f>IF(N204="nulová",J204,0)</f>
        <v>0</v>
      </c>
      <c r="BJ204" s="20" t="s">
        <v>80</v>
      </c>
      <c r="BK204" s="179">
        <f>ROUND(I204*H204,2)</f>
        <v>0</v>
      </c>
      <c r="BL204" s="20" t="s">
        <v>289</v>
      </c>
      <c r="BM204" s="178" t="s">
        <v>321</v>
      </c>
    </row>
    <row r="205" s="2" customFormat="1">
      <c r="A205" s="39"/>
      <c r="B205" s="40"/>
      <c r="C205" s="39"/>
      <c r="D205" s="180" t="s">
        <v>183</v>
      </c>
      <c r="E205" s="39"/>
      <c r="F205" s="181" t="s">
        <v>322</v>
      </c>
      <c r="G205" s="39"/>
      <c r="H205" s="39"/>
      <c r="I205" s="182"/>
      <c r="J205" s="39"/>
      <c r="K205" s="39"/>
      <c r="L205" s="40"/>
      <c r="M205" s="183"/>
      <c r="N205" s="184"/>
      <c r="O205" s="73"/>
      <c r="P205" s="73"/>
      <c r="Q205" s="73"/>
      <c r="R205" s="73"/>
      <c r="S205" s="73"/>
      <c r="T205" s="74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20" t="s">
        <v>183</v>
      </c>
      <c r="AU205" s="20" t="s">
        <v>82</v>
      </c>
    </row>
    <row r="206" s="12" customFormat="1" ht="22.8" customHeight="1">
      <c r="A206" s="12"/>
      <c r="B206" s="153"/>
      <c r="C206" s="12"/>
      <c r="D206" s="154" t="s">
        <v>71</v>
      </c>
      <c r="E206" s="164" t="s">
        <v>323</v>
      </c>
      <c r="F206" s="164" t="s">
        <v>324</v>
      </c>
      <c r="G206" s="12"/>
      <c r="H206" s="12"/>
      <c r="I206" s="156"/>
      <c r="J206" s="165">
        <f>BK206</f>
        <v>0</v>
      </c>
      <c r="K206" s="12"/>
      <c r="L206" s="153"/>
      <c r="M206" s="158"/>
      <c r="N206" s="159"/>
      <c r="O206" s="159"/>
      <c r="P206" s="160">
        <f>SUM(P207:P217)</f>
        <v>0</v>
      </c>
      <c r="Q206" s="159"/>
      <c r="R206" s="160">
        <f>SUM(R207:R217)</f>
        <v>0.45573374000000005</v>
      </c>
      <c r="S206" s="159"/>
      <c r="T206" s="161">
        <f>SUM(T207:T217)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54" t="s">
        <v>82</v>
      </c>
      <c r="AT206" s="162" t="s">
        <v>71</v>
      </c>
      <c r="AU206" s="162" t="s">
        <v>80</v>
      </c>
      <c r="AY206" s="154" t="s">
        <v>174</v>
      </c>
      <c r="BK206" s="163">
        <f>SUM(BK207:BK217)</f>
        <v>0</v>
      </c>
    </row>
    <row r="207" s="2" customFormat="1" ht="37.8" customHeight="1">
      <c r="A207" s="39"/>
      <c r="B207" s="166"/>
      <c r="C207" s="167" t="s">
        <v>8</v>
      </c>
      <c r="D207" s="167" t="s">
        <v>176</v>
      </c>
      <c r="E207" s="168" t="s">
        <v>325</v>
      </c>
      <c r="F207" s="169" t="s">
        <v>326</v>
      </c>
      <c r="G207" s="170" t="s">
        <v>137</v>
      </c>
      <c r="H207" s="171">
        <v>21.289999999999999</v>
      </c>
      <c r="I207" s="172"/>
      <c r="J207" s="173">
        <f>ROUND(I207*H207,2)</f>
        <v>0</v>
      </c>
      <c r="K207" s="169" t="s">
        <v>180</v>
      </c>
      <c r="L207" s="40"/>
      <c r="M207" s="174" t="s">
        <v>3</v>
      </c>
      <c r="N207" s="175" t="s">
        <v>43</v>
      </c>
      <c r="O207" s="73"/>
      <c r="P207" s="176">
        <f>O207*H207</f>
        <v>0</v>
      </c>
      <c r="Q207" s="176">
        <v>0</v>
      </c>
      <c r="R207" s="176">
        <f>Q207*H207</f>
        <v>0</v>
      </c>
      <c r="S207" s="176">
        <v>0</v>
      </c>
      <c r="T207" s="17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178" t="s">
        <v>289</v>
      </c>
      <c r="AT207" s="178" t="s">
        <v>176</v>
      </c>
      <c r="AU207" s="178" t="s">
        <v>82</v>
      </c>
      <c r="AY207" s="20" t="s">
        <v>174</v>
      </c>
      <c r="BE207" s="179">
        <f>IF(N207="základní",J207,0)</f>
        <v>0</v>
      </c>
      <c r="BF207" s="179">
        <f>IF(N207="snížená",J207,0)</f>
        <v>0</v>
      </c>
      <c r="BG207" s="179">
        <f>IF(N207="zákl. přenesená",J207,0)</f>
        <v>0</v>
      </c>
      <c r="BH207" s="179">
        <f>IF(N207="sníž. přenesená",J207,0)</f>
        <v>0</v>
      </c>
      <c r="BI207" s="179">
        <f>IF(N207="nulová",J207,0)</f>
        <v>0</v>
      </c>
      <c r="BJ207" s="20" t="s">
        <v>80</v>
      </c>
      <c r="BK207" s="179">
        <f>ROUND(I207*H207,2)</f>
        <v>0</v>
      </c>
      <c r="BL207" s="20" t="s">
        <v>289</v>
      </c>
      <c r="BM207" s="178" t="s">
        <v>327</v>
      </c>
    </row>
    <row r="208" s="2" customFormat="1">
      <c r="A208" s="39"/>
      <c r="B208" s="40"/>
      <c r="C208" s="39"/>
      <c r="D208" s="180" t="s">
        <v>183</v>
      </c>
      <c r="E208" s="39"/>
      <c r="F208" s="181" t="s">
        <v>328</v>
      </c>
      <c r="G208" s="39"/>
      <c r="H208" s="39"/>
      <c r="I208" s="182"/>
      <c r="J208" s="39"/>
      <c r="K208" s="39"/>
      <c r="L208" s="40"/>
      <c r="M208" s="183"/>
      <c r="N208" s="184"/>
      <c r="O208" s="73"/>
      <c r="P208" s="73"/>
      <c r="Q208" s="73"/>
      <c r="R208" s="73"/>
      <c r="S208" s="73"/>
      <c r="T208" s="74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20" t="s">
        <v>183</v>
      </c>
      <c r="AU208" s="20" t="s">
        <v>82</v>
      </c>
    </row>
    <row r="209" s="2" customFormat="1">
      <c r="A209" s="39"/>
      <c r="B209" s="40"/>
      <c r="C209" s="39"/>
      <c r="D209" s="186" t="s">
        <v>209</v>
      </c>
      <c r="E209" s="39"/>
      <c r="F209" s="210" t="s">
        <v>329</v>
      </c>
      <c r="G209" s="39"/>
      <c r="H209" s="39"/>
      <c r="I209" s="182"/>
      <c r="J209" s="39"/>
      <c r="K209" s="39"/>
      <c r="L209" s="40"/>
      <c r="M209" s="183"/>
      <c r="N209" s="184"/>
      <c r="O209" s="73"/>
      <c r="P209" s="73"/>
      <c r="Q209" s="73"/>
      <c r="R209" s="73"/>
      <c r="S209" s="73"/>
      <c r="T209" s="74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20" t="s">
        <v>209</v>
      </c>
      <c r="AU209" s="20" t="s">
        <v>82</v>
      </c>
    </row>
    <row r="210" s="13" customFormat="1">
      <c r="A210" s="13"/>
      <c r="B210" s="185"/>
      <c r="C210" s="13"/>
      <c r="D210" s="186" t="s">
        <v>185</v>
      </c>
      <c r="E210" s="187" t="s">
        <v>3</v>
      </c>
      <c r="F210" s="188" t="s">
        <v>186</v>
      </c>
      <c r="G210" s="13"/>
      <c r="H210" s="187" t="s">
        <v>3</v>
      </c>
      <c r="I210" s="189"/>
      <c r="J210" s="13"/>
      <c r="K210" s="13"/>
      <c r="L210" s="185"/>
      <c r="M210" s="190"/>
      <c r="N210" s="191"/>
      <c r="O210" s="191"/>
      <c r="P210" s="191"/>
      <c r="Q210" s="191"/>
      <c r="R210" s="191"/>
      <c r="S210" s="191"/>
      <c r="T210" s="19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7" t="s">
        <v>185</v>
      </c>
      <c r="AU210" s="187" t="s">
        <v>82</v>
      </c>
      <c r="AV210" s="13" t="s">
        <v>80</v>
      </c>
      <c r="AW210" s="13" t="s">
        <v>33</v>
      </c>
      <c r="AX210" s="13" t="s">
        <v>72</v>
      </c>
      <c r="AY210" s="187" t="s">
        <v>174</v>
      </c>
    </row>
    <row r="211" s="13" customFormat="1">
      <c r="A211" s="13"/>
      <c r="B211" s="185"/>
      <c r="C211" s="13"/>
      <c r="D211" s="186" t="s">
        <v>185</v>
      </c>
      <c r="E211" s="187" t="s">
        <v>3</v>
      </c>
      <c r="F211" s="188" t="s">
        <v>330</v>
      </c>
      <c r="G211" s="13"/>
      <c r="H211" s="187" t="s">
        <v>3</v>
      </c>
      <c r="I211" s="189"/>
      <c r="J211" s="13"/>
      <c r="K211" s="13"/>
      <c r="L211" s="185"/>
      <c r="M211" s="190"/>
      <c r="N211" s="191"/>
      <c r="O211" s="191"/>
      <c r="P211" s="191"/>
      <c r="Q211" s="191"/>
      <c r="R211" s="191"/>
      <c r="S211" s="191"/>
      <c r="T211" s="19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7" t="s">
        <v>185</v>
      </c>
      <c r="AU211" s="187" t="s">
        <v>82</v>
      </c>
      <c r="AV211" s="13" t="s">
        <v>80</v>
      </c>
      <c r="AW211" s="13" t="s">
        <v>33</v>
      </c>
      <c r="AX211" s="13" t="s">
        <v>72</v>
      </c>
      <c r="AY211" s="187" t="s">
        <v>174</v>
      </c>
    </row>
    <row r="212" s="13" customFormat="1">
      <c r="A212" s="13"/>
      <c r="B212" s="185"/>
      <c r="C212" s="13"/>
      <c r="D212" s="186" t="s">
        <v>185</v>
      </c>
      <c r="E212" s="187" t="s">
        <v>3</v>
      </c>
      <c r="F212" s="188" t="s">
        <v>331</v>
      </c>
      <c r="G212" s="13"/>
      <c r="H212" s="187" t="s">
        <v>3</v>
      </c>
      <c r="I212" s="189"/>
      <c r="J212" s="13"/>
      <c r="K212" s="13"/>
      <c r="L212" s="185"/>
      <c r="M212" s="190"/>
      <c r="N212" s="191"/>
      <c r="O212" s="191"/>
      <c r="P212" s="191"/>
      <c r="Q212" s="191"/>
      <c r="R212" s="191"/>
      <c r="S212" s="191"/>
      <c r="T212" s="19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7" t="s">
        <v>185</v>
      </c>
      <c r="AU212" s="187" t="s">
        <v>82</v>
      </c>
      <c r="AV212" s="13" t="s">
        <v>80</v>
      </c>
      <c r="AW212" s="13" t="s">
        <v>33</v>
      </c>
      <c r="AX212" s="13" t="s">
        <v>72</v>
      </c>
      <c r="AY212" s="187" t="s">
        <v>174</v>
      </c>
    </row>
    <row r="213" s="14" customFormat="1">
      <c r="A213" s="14"/>
      <c r="B213" s="193"/>
      <c r="C213" s="14"/>
      <c r="D213" s="186" t="s">
        <v>185</v>
      </c>
      <c r="E213" s="194" t="s">
        <v>3</v>
      </c>
      <c r="F213" s="195" t="s">
        <v>131</v>
      </c>
      <c r="G213" s="14"/>
      <c r="H213" s="196">
        <v>21.289999999999999</v>
      </c>
      <c r="I213" s="197"/>
      <c r="J213" s="14"/>
      <c r="K213" s="14"/>
      <c r="L213" s="193"/>
      <c r="M213" s="198"/>
      <c r="N213" s="199"/>
      <c r="O213" s="199"/>
      <c r="P213" s="199"/>
      <c r="Q213" s="199"/>
      <c r="R213" s="199"/>
      <c r="S213" s="199"/>
      <c r="T213" s="20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1" t="s">
        <v>185</v>
      </c>
      <c r="AU213" s="201" t="s">
        <v>82</v>
      </c>
      <c r="AV213" s="14" t="s">
        <v>82</v>
      </c>
      <c r="AW213" s="14" t="s">
        <v>33</v>
      </c>
      <c r="AX213" s="14" t="s">
        <v>80</v>
      </c>
      <c r="AY213" s="201" t="s">
        <v>174</v>
      </c>
    </row>
    <row r="214" s="2" customFormat="1" ht="21.75" customHeight="1">
      <c r="A214" s="39"/>
      <c r="B214" s="166"/>
      <c r="C214" s="211" t="s">
        <v>332</v>
      </c>
      <c r="D214" s="211" t="s">
        <v>312</v>
      </c>
      <c r="E214" s="212" t="s">
        <v>333</v>
      </c>
      <c r="F214" s="213" t="s">
        <v>334</v>
      </c>
      <c r="G214" s="214" t="s">
        <v>137</v>
      </c>
      <c r="H214" s="215">
        <v>23.419</v>
      </c>
      <c r="I214" s="216"/>
      <c r="J214" s="217">
        <f>ROUND(I214*H214,2)</f>
        <v>0</v>
      </c>
      <c r="K214" s="213" t="s">
        <v>3</v>
      </c>
      <c r="L214" s="218"/>
      <c r="M214" s="219" t="s">
        <v>3</v>
      </c>
      <c r="N214" s="220" t="s">
        <v>43</v>
      </c>
      <c r="O214" s="73"/>
      <c r="P214" s="176">
        <f>O214*H214</f>
        <v>0</v>
      </c>
      <c r="Q214" s="176">
        <v>0.019460000000000002</v>
      </c>
      <c r="R214" s="176">
        <f>Q214*H214</f>
        <v>0.45573374000000005</v>
      </c>
      <c r="S214" s="176">
        <v>0</v>
      </c>
      <c r="T214" s="177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178" t="s">
        <v>315</v>
      </c>
      <c r="AT214" s="178" t="s">
        <v>312</v>
      </c>
      <c r="AU214" s="178" t="s">
        <v>82</v>
      </c>
      <c r="AY214" s="20" t="s">
        <v>174</v>
      </c>
      <c r="BE214" s="179">
        <f>IF(N214="základní",J214,0)</f>
        <v>0</v>
      </c>
      <c r="BF214" s="179">
        <f>IF(N214="snížená",J214,0)</f>
        <v>0</v>
      </c>
      <c r="BG214" s="179">
        <f>IF(N214="zákl. přenesená",J214,0)</f>
        <v>0</v>
      </c>
      <c r="BH214" s="179">
        <f>IF(N214="sníž. přenesená",J214,0)</f>
        <v>0</v>
      </c>
      <c r="BI214" s="179">
        <f>IF(N214="nulová",J214,0)</f>
        <v>0</v>
      </c>
      <c r="BJ214" s="20" t="s">
        <v>80</v>
      </c>
      <c r="BK214" s="179">
        <f>ROUND(I214*H214,2)</f>
        <v>0</v>
      </c>
      <c r="BL214" s="20" t="s">
        <v>289</v>
      </c>
      <c r="BM214" s="178" t="s">
        <v>335</v>
      </c>
    </row>
    <row r="215" s="14" customFormat="1">
      <c r="A215" s="14"/>
      <c r="B215" s="193"/>
      <c r="C215" s="14"/>
      <c r="D215" s="186" t="s">
        <v>185</v>
      </c>
      <c r="E215" s="14"/>
      <c r="F215" s="194" t="s">
        <v>336</v>
      </c>
      <c r="G215" s="14"/>
      <c r="H215" s="196">
        <v>23.419</v>
      </c>
      <c r="I215" s="197"/>
      <c r="J215" s="14"/>
      <c r="K215" s="14"/>
      <c r="L215" s="193"/>
      <c r="M215" s="198"/>
      <c r="N215" s="199"/>
      <c r="O215" s="199"/>
      <c r="P215" s="199"/>
      <c r="Q215" s="199"/>
      <c r="R215" s="199"/>
      <c r="S215" s="199"/>
      <c r="T215" s="20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01" t="s">
        <v>185</v>
      </c>
      <c r="AU215" s="201" t="s">
        <v>82</v>
      </c>
      <c r="AV215" s="14" t="s">
        <v>82</v>
      </c>
      <c r="AW215" s="14" t="s">
        <v>4</v>
      </c>
      <c r="AX215" s="14" t="s">
        <v>80</v>
      </c>
      <c r="AY215" s="201" t="s">
        <v>174</v>
      </c>
    </row>
    <row r="216" s="2" customFormat="1" ht="49.05" customHeight="1">
      <c r="A216" s="39"/>
      <c r="B216" s="166"/>
      <c r="C216" s="167" t="s">
        <v>337</v>
      </c>
      <c r="D216" s="167" t="s">
        <v>176</v>
      </c>
      <c r="E216" s="168" t="s">
        <v>338</v>
      </c>
      <c r="F216" s="169" t="s">
        <v>339</v>
      </c>
      <c r="G216" s="170" t="s">
        <v>222</v>
      </c>
      <c r="H216" s="171">
        <v>0.45600000000000002</v>
      </c>
      <c r="I216" s="172"/>
      <c r="J216" s="173">
        <f>ROUND(I216*H216,2)</f>
        <v>0</v>
      </c>
      <c r="K216" s="169" t="s">
        <v>180</v>
      </c>
      <c r="L216" s="40"/>
      <c r="M216" s="174" t="s">
        <v>3</v>
      </c>
      <c r="N216" s="175" t="s">
        <v>43</v>
      </c>
      <c r="O216" s="73"/>
      <c r="P216" s="176">
        <f>O216*H216</f>
        <v>0</v>
      </c>
      <c r="Q216" s="176">
        <v>0</v>
      </c>
      <c r="R216" s="176">
        <f>Q216*H216</f>
        <v>0</v>
      </c>
      <c r="S216" s="176">
        <v>0</v>
      </c>
      <c r="T216" s="177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178" t="s">
        <v>289</v>
      </c>
      <c r="AT216" s="178" t="s">
        <v>176</v>
      </c>
      <c r="AU216" s="178" t="s">
        <v>82</v>
      </c>
      <c r="AY216" s="20" t="s">
        <v>174</v>
      </c>
      <c r="BE216" s="179">
        <f>IF(N216="základní",J216,0)</f>
        <v>0</v>
      </c>
      <c r="BF216" s="179">
        <f>IF(N216="snížená",J216,0)</f>
        <v>0</v>
      </c>
      <c r="BG216" s="179">
        <f>IF(N216="zákl. přenesená",J216,0)</f>
        <v>0</v>
      </c>
      <c r="BH216" s="179">
        <f>IF(N216="sníž. přenesená",J216,0)</f>
        <v>0</v>
      </c>
      <c r="BI216" s="179">
        <f>IF(N216="nulová",J216,0)</f>
        <v>0</v>
      </c>
      <c r="BJ216" s="20" t="s">
        <v>80</v>
      </c>
      <c r="BK216" s="179">
        <f>ROUND(I216*H216,2)</f>
        <v>0</v>
      </c>
      <c r="BL216" s="20" t="s">
        <v>289</v>
      </c>
      <c r="BM216" s="178" t="s">
        <v>340</v>
      </c>
    </row>
    <row r="217" s="2" customFormat="1">
      <c r="A217" s="39"/>
      <c r="B217" s="40"/>
      <c r="C217" s="39"/>
      <c r="D217" s="180" t="s">
        <v>183</v>
      </c>
      <c r="E217" s="39"/>
      <c r="F217" s="181" t="s">
        <v>341</v>
      </c>
      <c r="G217" s="39"/>
      <c r="H217" s="39"/>
      <c r="I217" s="182"/>
      <c r="J217" s="39"/>
      <c r="K217" s="39"/>
      <c r="L217" s="40"/>
      <c r="M217" s="183"/>
      <c r="N217" s="184"/>
      <c r="O217" s="73"/>
      <c r="P217" s="73"/>
      <c r="Q217" s="73"/>
      <c r="R217" s="73"/>
      <c r="S217" s="73"/>
      <c r="T217" s="74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20" t="s">
        <v>183</v>
      </c>
      <c r="AU217" s="20" t="s">
        <v>82</v>
      </c>
    </row>
    <row r="218" s="12" customFormat="1" ht="22.8" customHeight="1">
      <c r="A218" s="12"/>
      <c r="B218" s="153"/>
      <c r="C218" s="12"/>
      <c r="D218" s="154" t="s">
        <v>71</v>
      </c>
      <c r="E218" s="164" t="s">
        <v>342</v>
      </c>
      <c r="F218" s="164" t="s">
        <v>343</v>
      </c>
      <c r="G218" s="12"/>
      <c r="H218" s="12"/>
      <c r="I218" s="156"/>
      <c r="J218" s="165">
        <f>BK218</f>
        <v>0</v>
      </c>
      <c r="K218" s="12"/>
      <c r="L218" s="153"/>
      <c r="M218" s="158"/>
      <c r="N218" s="159"/>
      <c r="O218" s="159"/>
      <c r="P218" s="160">
        <f>SUM(P219:P236)</f>
        <v>0</v>
      </c>
      <c r="Q218" s="159"/>
      <c r="R218" s="160">
        <f>SUM(R219:R236)</f>
        <v>0.211532425</v>
      </c>
      <c r="S218" s="159"/>
      <c r="T218" s="161">
        <f>SUM(T219:T236)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154" t="s">
        <v>82</v>
      </c>
      <c r="AT218" s="162" t="s">
        <v>71</v>
      </c>
      <c r="AU218" s="162" t="s">
        <v>80</v>
      </c>
      <c r="AY218" s="154" t="s">
        <v>174</v>
      </c>
      <c r="BK218" s="163">
        <f>SUM(BK219:BK236)</f>
        <v>0</v>
      </c>
    </row>
    <row r="219" s="2" customFormat="1" ht="62.7" customHeight="1">
      <c r="A219" s="39"/>
      <c r="B219" s="166"/>
      <c r="C219" s="167" t="s">
        <v>344</v>
      </c>
      <c r="D219" s="167" t="s">
        <v>176</v>
      </c>
      <c r="E219" s="168" t="s">
        <v>345</v>
      </c>
      <c r="F219" s="169" t="s">
        <v>346</v>
      </c>
      <c r="G219" s="170" t="s">
        <v>137</v>
      </c>
      <c r="H219" s="171">
        <v>21.289999999999999</v>
      </c>
      <c r="I219" s="172"/>
      <c r="J219" s="173">
        <f>ROUND(I219*H219,2)</f>
        <v>0</v>
      </c>
      <c r="K219" s="169" t="s">
        <v>180</v>
      </c>
      <c r="L219" s="40"/>
      <c r="M219" s="174" t="s">
        <v>3</v>
      </c>
      <c r="N219" s="175" t="s">
        <v>43</v>
      </c>
      <c r="O219" s="73"/>
      <c r="P219" s="176">
        <f>O219*H219</f>
        <v>0</v>
      </c>
      <c r="Q219" s="176">
        <v>0.0068999999999999999</v>
      </c>
      <c r="R219" s="176">
        <f>Q219*H219</f>
        <v>0.146901</v>
      </c>
      <c r="S219" s="176">
        <v>0</v>
      </c>
      <c r="T219" s="17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178" t="s">
        <v>289</v>
      </c>
      <c r="AT219" s="178" t="s">
        <v>176</v>
      </c>
      <c r="AU219" s="178" t="s">
        <v>82</v>
      </c>
      <c r="AY219" s="20" t="s">
        <v>174</v>
      </c>
      <c r="BE219" s="179">
        <f>IF(N219="základní",J219,0)</f>
        <v>0</v>
      </c>
      <c r="BF219" s="179">
        <f>IF(N219="snížená",J219,0)</f>
        <v>0</v>
      </c>
      <c r="BG219" s="179">
        <f>IF(N219="zákl. přenesená",J219,0)</f>
        <v>0</v>
      </c>
      <c r="BH219" s="179">
        <f>IF(N219="sníž. přenesená",J219,0)</f>
        <v>0</v>
      </c>
      <c r="BI219" s="179">
        <f>IF(N219="nulová",J219,0)</f>
        <v>0</v>
      </c>
      <c r="BJ219" s="20" t="s">
        <v>80</v>
      </c>
      <c r="BK219" s="179">
        <f>ROUND(I219*H219,2)</f>
        <v>0</v>
      </c>
      <c r="BL219" s="20" t="s">
        <v>289</v>
      </c>
      <c r="BM219" s="178" t="s">
        <v>347</v>
      </c>
    </row>
    <row r="220" s="2" customFormat="1">
      <c r="A220" s="39"/>
      <c r="B220" s="40"/>
      <c r="C220" s="39"/>
      <c r="D220" s="180" t="s">
        <v>183</v>
      </c>
      <c r="E220" s="39"/>
      <c r="F220" s="181" t="s">
        <v>348</v>
      </c>
      <c r="G220" s="39"/>
      <c r="H220" s="39"/>
      <c r="I220" s="182"/>
      <c r="J220" s="39"/>
      <c r="K220" s="39"/>
      <c r="L220" s="40"/>
      <c r="M220" s="183"/>
      <c r="N220" s="184"/>
      <c r="O220" s="73"/>
      <c r="P220" s="73"/>
      <c r="Q220" s="73"/>
      <c r="R220" s="73"/>
      <c r="S220" s="73"/>
      <c r="T220" s="74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20" t="s">
        <v>183</v>
      </c>
      <c r="AU220" s="20" t="s">
        <v>82</v>
      </c>
    </row>
    <row r="221" s="2" customFormat="1">
      <c r="A221" s="39"/>
      <c r="B221" s="40"/>
      <c r="C221" s="39"/>
      <c r="D221" s="186" t="s">
        <v>209</v>
      </c>
      <c r="E221" s="39"/>
      <c r="F221" s="210" t="s">
        <v>349</v>
      </c>
      <c r="G221" s="39"/>
      <c r="H221" s="39"/>
      <c r="I221" s="182"/>
      <c r="J221" s="39"/>
      <c r="K221" s="39"/>
      <c r="L221" s="40"/>
      <c r="M221" s="183"/>
      <c r="N221" s="184"/>
      <c r="O221" s="73"/>
      <c r="P221" s="73"/>
      <c r="Q221" s="73"/>
      <c r="R221" s="73"/>
      <c r="S221" s="73"/>
      <c r="T221" s="74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20" t="s">
        <v>209</v>
      </c>
      <c r="AU221" s="20" t="s">
        <v>82</v>
      </c>
    </row>
    <row r="222" s="13" customFormat="1">
      <c r="A222" s="13"/>
      <c r="B222" s="185"/>
      <c r="C222" s="13"/>
      <c r="D222" s="186" t="s">
        <v>185</v>
      </c>
      <c r="E222" s="187" t="s">
        <v>3</v>
      </c>
      <c r="F222" s="188" t="s">
        <v>132</v>
      </c>
      <c r="G222" s="13"/>
      <c r="H222" s="187" t="s">
        <v>3</v>
      </c>
      <c r="I222" s="189"/>
      <c r="J222" s="13"/>
      <c r="K222" s="13"/>
      <c r="L222" s="185"/>
      <c r="M222" s="190"/>
      <c r="N222" s="191"/>
      <c r="O222" s="191"/>
      <c r="P222" s="191"/>
      <c r="Q222" s="191"/>
      <c r="R222" s="191"/>
      <c r="S222" s="191"/>
      <c r="T222" s="19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7" t="s">
        <v>185</v>
      </c>
      <c r="AU222" s="187" t="s">
        <v>82</v>
      </c>
      <c r="AV222" s="13" t="s">
        <v>80</v>
      </c>
      <c r="AW222" s="13" t="s">
        <v>33</v>
      </c>
      <c r="AX222" s="13" t="s">
        <v>72</v>
      </c>
      <c r="AY222" s="187" t="s">
        <v>174</v>
      </c>
    </row>
    <row r="223" s="14" customFormat="1">
      <c r="A223" s="14"/>
      <c r="B223" s="193"/>
      <c r="C223" s="14"/>
      <c r="D223" s="186" t="s">
        <v>185</v>
      </c>
      <c r="E223" s="194" t="s">
        <v>3</v>
      </c>
      <c r="F223" s="195" t="s">
        <v>131</v>
      </c>
      <c r="G223" s="14"/>
      <c r="H223" s="196">
        <v>21.289999999999999</v>
      </c>
      <c r="I223" s="197"/>
      <c r="J223" s="14"/>
      <c r="K223" s="14"/>
      <c r="L223" s="193"/>
      <c r="M223" s="198"/>
      <c r="N223" s="199"/>
      <c r="O223" s="199"/>
      <c r="P223" s="199"/>
      <c r="Q223" s="199"/>
      <c r="R223" s="199"/>
      <c r="S223" s="199"/>
      <c r="T223" s="20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01" t="s">
        <v>185</v>
      </c>
      <c r="AU223" s="201" t="s">
        <v>82</v>
      </c>
      <c r="AV223" s="14" t="s">
        <v>82</v>
      </c>
      <c r="AW223" s="14" t="s">
        <v>33</v>
      </c>
      <c r="AX223" s="14" t="s">
        <v>72</v>
      </c>
      <c r="AY223" s="201" t="s">
        <v>174</v>
      </c>
    </row>
    <row r="224" s="15" customFormat="1">
      <c r="A224" s="15"/>
      <c r="B224" s="202"/>
      <c r="C224" s="15"/>
      <c r="D224" s="186" t="s">
        <v>185</v>
      </c>
      <c r="E224" s="203" t="s">
        <v>3</v>
      </c>
      <c r="F224" s="204" t="s">
        <v>197</v>
      </c>
      <c r="G224" s="15"/>
      <c r="H224" s="205">
        <v>21.289999999999999</v>
      </c>
      <c r="I224" s="206"/>
      <c r="J224" s="15"/>
      <c r="K224" s="15"/>
      <c r="L224" s="202"/>
      <c r="M224" s="207"/>
      <c r="N224" s="208"/>
      <c r="O224" s="208"/>
      <c r="P224" s="208"/>
      <c r="Q224" s="208"/>
      <c r="R224" s="208"/>
      <c r="S224" s="208"/>
      <c r="T224" s="209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03" t="s">
        <v>185</v>
      </c>
      <c r="AU224" s="203" t="s">
        <v>82</v>
      </c>
      <c r="AV224" s="15" t="s">
        <v>181</v>
      </c>
      <c r="AW224" s="15" t="s">
        <v>33</v>
      </c>
      <c r="AX224" s="15" t="s">
        <v>80</v>
      </c>
      <c r="AY224" s="203" t="s">
        <v>174</v>
      </c>
    </row>
    <row r="225" s="2" customFormat="1" ht="55.5" customHeight="1">
      <c r="A225" s="39"/>
      <c r="B225" s="166"/>
      <c r="C225" s="167" t="s">
        <v>350</v>
      </c>
      <c r="D225" s="167" t="s">
        <v>176</v>
      </c>
      <c r="E225" s="168" t="s">
        <v>351</v>
      </c>
      <c r="F225" s="169" t="s">
        <v>352</v>
      </c>
      <c r="G225" s="170" t="s">
        <v>137</v>
      </c>
      <c r="H225" s="171">
        <v>21.289999999999999</v>
      </c>
      <c r="I225" s="172"/>
      <c r="J225" s="173">
        <f>ROUND(I225*H225,2)</f>
        <v>0</v>
      </c>
      <c r="K225" s="169" t="s">
        <v>180</v>
      </c>
      <c r="L225" s="40"/>
      <c r="M225" s="174" t="s">
        <v>3</v>
      </c>
      <c r="N225" s="175" t="s">
        <v>43</v>
      </c>
      <c r="O225" s="73"/>
      <c r="P225" s="176">
        <f>O225*H225</f>
        <v>0</v>
      </c>
      <c r="Q225" s="176">
        <v>0.00035</v>
      </c>
      <c r="R225" s="176">
        <f>Q225*H225</f>
        <v>0.0074514999999999998</v>
      </c>
      <c r="S225" s="176">
        <v>0</v>
      </c>
      <c r="T225" s="17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178" t="s">
        <v>289</v>
      </c>
      <c r="AT225" s="178" t="s">
        <v>176</v>
      </c>
      <c r="AU225" s="178" t="s">
        <v>82</v>
      </c>
      <c r="AY225" s="20" t="s">
        <v>174</v>
      </c>
      <c r="BE225" s="179">
        <f>IF(N225="základní",J225,0)</f>
        <v>0</v>
      </c>
      <c r="BF225" s="179">
        <f>IF(N225="snížená",J225,0)</f>
        <v>0</v>
      </c>
      <c r="BG225" s="179">
        <f>IF(N225="zákl. přenesená",J225,0)</f>
        <v>0</v>
      </c>
      <c r="BH225" s="179">
        <f>IF(N225="sníž. přenesená",J225,0)</f>
        <v>0</v>
      </c>
      <c r="BI225" s="179">
        <f>IF(N225="nulová",J225,0)</f>
        <v>0</v>
      </c>
      <c r="BJ225" s="20" t="s">
        <v>80</v>
      </c>
      <c r="BK225" s="179">
        <f>ROUND(I225*H225,2)</f>
        <v>0</v>
      </c>
      <c r="BL225" s="20" t="s">
        <v>289</v>
      </c>
      <c r="BM225" s="178" t="s">
        <v>353</v>
      </c>
    </row>
    <row r="226" s="2" customFormat="1">
      <c r="A226" s="39"/>
      <c r="B226" s="40"/>
      <c r="C226" s="39"/>
      <c r="D226" s="180" t="s">
        <v>183</v>
      </c>
      <c r="E226" s="39"/>
      <c r="F226" s="181" t="s">
        <v>354</v>
      </c>
      <c r="G226" s="39"/>
      <c r="H226" s="39"/>
      <c r="I226" s="182"/>
      <c r="J226" s="39"/>
      <c r="K226" s="39"/>
      <c r="L226" s="40"/>
      <c r="M226" s="183"/>
      <c r="N226" s="184"/>
      <c r="O226" s="73"/>
      <c r="P226" s="73"/>
      <c r="Q226" s="73"/>
      <c r="R226" s="73"/>
      <c r="S226" s="73"/>
      <c r="T226" s="74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20" t="s">
        <v>183</v>
      </c>
      <c r="AU226" s="20" t="s">
        <v>82</v>
      </c>
    </row>
    <row r="227" s="13" customFormat="1">
      <c r="A227" s="13"/>
      <c r="B227" s="185"/>
      <c r="C227" s="13"/>
      <c r="D227" s="186" t="s">
        <v>185</v>
      </c>
      <c r="E227" s="187" t="s">
        <v>3</v>
      </c>
      <c r="F227" s="188" t="s">
        <v>132</v>
      </c>
      <c r="G227" s="13"/>
      <c r="H227" s="187" t="s">
        <v>3</v>
      </c>
      <c r="I227" s="189"/>
      <c r="J227" s="13"/>
      <c r="K227" s="13"/>
      <c r="L227" s="185"/>
      <c r="M227" s="190"/>
      <c r="N227" s="191"/>
      <c r="O227" s="191"/>
      <c r="P227" s="191"/>
      <c r="Q227" s="191"/>
      <c r="R227" s="191"/>
      <c r="S227" s="191"/>
      <c r="T227" s="19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7" t="s">
        <v>185</v>
      </c>
      <c r="AU227" s="187" t="s">
        <v>82</v>
      </c>
      <c r="AV227" s="13" t="s">
        <v>80</v>
      </c>
      <c r="AW227" s="13" t="s">
        <v>33</v>
      </c>
      <c r="AX227" s="13" t="s">
        <v>72</v>
      </c>
      <c r="AY227" s="187" t="s">
        <v>174</v>
      </c>
    </row>
    <row r="228" s="14" customFormat="1">
      <c r="A228" s="14"/>
      <c r="B228" s="193"/>
      <c r="C228" s="14"/>
      <c r="D228" s="186" t="s">
        <v>185</v>
      </c>
      <c r="E228" s="194" t="s">
        <v>3</v>
      </c>
      <c r="F228" s="195" t="s">
        <v>131</v>
      </c>
      <c r="G228" s="14"/>
      <c r="H228" s="196">
        <v>21.289999999999999</v>
      </c>
      <c r="I228" s="197"/>
      <c r="J228" s="14"/>
      <c r="K228" s="14"/>
      <c r="L228" s="193"/>
      <c r="M228" s="198"/>
      <c r="N228" s="199"/>
      <c r="O228" s="199"/>
      <c r="P228" s="199"/>
      <c r="Q228" s="199"/>
      <c r="R228" s="199"/>
      <c r="S228" s="199"/>
      <c r="T228" s="20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01" t="s">
        <v>185</v>
      </c>
      <c r="AU228" s="201" t="s">
        <v>82</v>
      </c>
      <c r="AV228" s="14" t="s">
        <v>82</v>
      </c>
      <c r="AW228" s="14" t="s">
        <v>33</v>
      </c>
      <c r="AX228" s="14" t="s">
        <v>72</v>
      </c>
      <c r="AY228" s="201" t="s">
        <v>174</v>
      </c>
    </row>
    <row r="229" s="15" customFormat="1">
      <c r="A229" s="15"/>
      <c r="B229" s="202"/>
      <c r="C229" s="15"/>
      <c r="D229" s="186" t="s">
        <v>185</v>
      </c>
      <c r="E229" s="203" t="s">
        <v>3</v>
      </c>
      <c r="F229" s="204" t="s">
        <v>197</v>
      </c>
      <c r="G229" s="15"/>
      <c r="H229" s="205">
        <v>21.289999999999999</v>
      </c>
      <c r="I229" s="206"/>
      <c r="J229" s="15"/>
      <c r="K229" s="15"/>
      <c r="L229" s="202"/>
      <c r="M229" s="207"/>
      <c r="N229" s="208"/>
      <c r="O229" s="208"/>
      <c r="P229" s="208"/>
      <c r="Q229" s="208"/>
      <c r="R229" s="208"/>
      <c r="S229" s="208"/>
      <c r="T229" s="209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03" t="s">
        <v>185</v>
      </c>
      <c r="AU229" s="203" t="s">
        <v>82</v>
      </c>
      <c r="AV229" s="15" t="s">
        <v>181</v>
      </c>
      <c r="AW229" s="15" t="s">
        <v>33</v>
      </c>
      <c r="AX229" s="15" t="s">
        <v>80</v>
      </c>
      <c r="AY229" s="203" t="s">
        <v>174</v>
      </c>
    </row>
    <row r="230" s="2" customFormat="1" ht="37.8" customHeight="1">
      <c r="A230" s="39"/>
      <c r="B230" s="166"/>
      <c r="C230" s="167" t="s">
        <v>355</v>
      </c>
      <c r="D230" s="167" t="s">
        <v>176</v>
      </c>
      <c r="E230" s="168" t="s">
        <v>356</v>
      </c>
      <c r="F230" s="169" t="s">
        <v>357</v>
      </c>
      <c r="G230" s="170" t="s">
        <v>358</v>
      </c>
      <c r="H230" s="171">
        <v>30.199999999999999</v>
      </c>
      <c r="I230" s="172"/>
      <c r="J230" s="173">
        <f>ROUND(I230*H230,2)</f>
        <v>0</v>
      </c>
      <c r="K230" s="169" t="s">
        <v>3</v>
      </c>
      <c r="L230" s="40"/>
      <c r="M230" s="174" t="s">
        <v>3</v>
      </c>
      <c r="N230" s="175" t="s">
        <v>43</v>
      </c>
      <c r="O230" s="73"/>
      <c r="P230" s="176">
        <f>O230*H230</f>
        <v>0</v>
      </c>
      <c r="Q230" s="176">
        <v>0.0018933750000000001</v>
      </c>
      <c r="R230" s="176">
        <f>Q230*H230</f>
        <v>0.057179925</v>
      </c>
      <c r="S230" s="176">
        <v>0</v>
      </c>
      <c r="T230" s="177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78" t="s">
        <v>289</v>
      </c>
      <c r="AT230" s="178" t="s">
        <v>176</v>
      </c>
      <c r="AU230" s="178" t="s">
        <v>82</v>
      </c>
      <c r="AY230" s="20" t="s">
        <v>174</v>
      </c>
      <c r="BE230" s="179">
        <f>IF(N230="základní",J230,0)</f>
        <v>0</v>
      </c>
      <c r="BF230" s="179">
        <f>IF(N230="snížená",J230,0)</f>
        <v>0</v>
      </c>
      <c r="BG230" s="179">
        <f>IF(N230="zákl. přenesená",J230,0)</f>
        <v>0</v>
      </c>
      <c r="BH230" s="179">
        <f>IF(N230="sníž. přenesená",J230,0)</f>
        <v>0</v>
      </c>
      <c r="BI230" s="179">
        <f>IF(N230="nulová",J230,0)</f>
        <v>0</v>
      </c>
      <c r="BJ230" s="20" t="s">
        <v>80</v>
      </c>
      <c r="BK230" s="179">
        <f>ROUND(I230*H230,2)</f>
        <v>0</v>
      </c>
      <c r="BL230" s="20" t="s">
        <v>289</v>
      </c>
      <c r="BM230" s="178" t="s">
        <v>359</v>
      </c>
    </row>
    <row r="231" s="2" customFormat="1">
      <c r="A231" s="39"/>
      <c r="B231" s="40"/>
      <c r="C231" s="39"/>
      <c r="D231" s="186" t="s">
        <v>209</v>
      </c>
      <c r="E231" s="39"/>
      <c r="F231" s="210" t="s">
        <v>360</v>
      </c>
      <c r="G231" s="39"/>
      <c r="H231" s="39"/>
      <c r="I231" s="182"/>
      <c r="J231" s="39"/>
      <c r="K231" s="39"/>
      <c r="L231" s="40"/>
      <c r="M231" s="183"/>
      <c r="N231" s="184"/>
      <c r="O231" s="73"/>
      <c r="P231" s="73"/>
      <c r="Q231" s="73"/>
      <c r="R231" s="73"/>
      <c r="S231" s="73"/>
      <c r="T231" s="74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20" t="s">
        <v>209</v>
      </c>
      <c r="AU231" s="20" t="s">
        <v>82</v>
      </c>
    </row>
    <row r="232" s="13" customFormat="1">
      <c r="A232" s="13"/>
      <c r="B232" s="185"/>
      <c r="C232" s="13"/>
      <c r="D232" s="186" t="s">
        <v>185</v>
      </c>
      <c r="E232" s="187" t="s">
        <v>3</v>
      </c>
      <c r="F232" s="188" t="s">
        <v>361</v>
      </c>
      <c r="G232" s="13"/>
      <c r="H232" s="187" t="s">
        <v>3</v>
      </c>
      <c r="I232" s="189"/>
      <c r="J232" s="13"/>
      <c r="K232" s="13"/>
      <c r="L232" s="185"/>
      <c r="M232" s="190"/>
      <c r="N232" s="191"/>
      <c r="O232" s="191"/>
      <c r="P232" s="191"/>
      <c r="Q232" s="191"/>
      <c r="R232" s="191"/>
      <c r="S232" s="191"/>
      <c r="T232" s="19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7" t="s">
        <v>185</v>
      </c>
      <c r="AU232" s="187" t="s">
        <v>82</v>
      </c>
      <c r="AV232" s="13" t="s">
        <v>80</v>
      </c>
      <c r="AW232" s="13" t="s">
        <v>33</v>
      </c>
      <c r="AX232" s="13" t="s">
        <v>72</v>
      </c>
      <c r="AY232" s="187" t="s">
        <v>174</v>
      </c>
    </row>
    <row r="233" s="14" customFormat="1">
      <c r="A233" s="14"/>
      <c r="B233" s="193"/>
      <c r="C233" s="14"/>
      <c r="D233" s="186" t="s">
        <v>185</v>
      </c>
      <c r="E233" s="201" t="s">
        <v>3</v>
      </c>
      <c r="F233" s="194" t="s">
        <v>362</v>
      </c>
      <c r="G233" s="14"/>
      <c r="H233" s="196">
        <v>30.199999999999999</v>
      </c>
      <c r="I233" s="197"/>
      <c r="J233" s="14"/>
      <c r="K233" s="14"/>
      <c r="L233" s="193"/>
      <c r="M233" s="198"/>
      <c r="N233" s="199"/>
      <c r="O233" s="199"/>
      <c r="P233" s="199"/>
      <c r="Q233" s="199"/>
      <c r="R233" s="199"/>
      <c r="S233" s="199"/>
      <c r="T233" s="200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01" t="s">
        <v>185</v>
      </c>
      <c r="AU233" s="201" t="s">
        <v>82</v>
      </c>
      <c r="AV233" s="14" t="s">
        <v>82</v>
      </c>
      <c r="AW233" s="14" t="s">
        <v>33</v>
      </c>
      <c r="AX233" s="14" t="s">
        <v>72</v>
      </c>
      <c r="AY233" s="201" t="s">
        <v>174</v>
      </c>
    </row>
    <row r="234" s="15" customFormat="1">
      <c r="A234" s="15"/>
      <c r="B234" s="202"/>
      <c r="C234" s="15"/>
      <c r="D234" s="186" t="s">
        <v>185</v>
      </c>
      <c r="E234" s="203" t="s">
        <v>3</v>
      </c>
      <c r="F234" s="204" t="s">
        <v>197</v>
      </c>
      <c r="G234" s="15"/>
      <c r="H234" s="205">
        <v>30.199999999999999</v>
      </c>
      <c r="I234" s="206"/>
      <c r="J234" s="15"/>
      <c r="K234" s="15"/>
      <c r="L234" s="202"/>
      <c r="M234" s="207"/>
      <c r="N234" s="208"/>
      <c r="O234" s="208"/>
      <c r="P234" s="208"/>
      <c r="Q234" s="208"/>
      <c r="R234" s="208"/>
      <c r="S234" s="208"/>
      <c r="T234" s="209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03" t="s">
        <v>185</v>
      </c>
      <c r="AU234" s="203" t="s">
        <v>82</v>
      </c>
      <c r="AV234" s="15" t="s">
        <v>181</v>
      </c>
      <c r="AW234" s="15" t="s">
        <v>33</v>
      </c>
      <c r="AX234" s="15" t="s">
        <v>80</v>
      </c>
      <c r="AY234" s="203" t="s">
        <v>174</v>
      </c>
    </row>
    <row r="235" s="2" customFormat="1" ht="49.05" customHeight="1">
      <c r="A235" s="39"/>
      <c r="B235" s="166"/>
      <c r="C235" s="167" t="s">
        <v>363</v>
      </c>
      <c r="D235" s="167" t="s">
        <v>176</v>
      </c>
      <c r="E235" s="168" t="s">
        <v>364</v>
      </c>
      <c r="F235" s="169" t="s">
        <v>365</v>
      </c>
      <c r="G235" s="170" t="s">
        <v>222</v>
      </c>
      <c r="H235" s="171">
        <v>0.21199999999999999</v>
      </c>
      <c r="I235" s="172"/>
      <c r="J235" s="173">
        <f>ROUND(I235*H235,2)</f>
        <v>0</v>
      </c>
      <c r="K235" s="169" t="s">
        <v>180</v>
      </c>
      <c r="L235" s="40"/>
      <c r="M235" s="174" t="s">
        <v>3</v>
      </c>
      <c r="N235" s="175" t="s">
        <v>43</v>
      </c>
      <c r="O235" s="73"/>
      <c r="P235" s="176">
        <f>O235*H235</f>
        <v>0</v>
      </c>
      <c r="Q235" s="176">
        <v>0</v>
      </c>
      <c r="R235" s="176">
        <f>Q235*H235</f>
        <v>0</v>
      </c>
      <c r="S235" s="176">
        <v>0</v>
      </c>
      <c r="T235" s="177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178" t="s">
        <v>289</v>
      </c>
      <c r="AT235" s="178" t="s">
        <v>176</v>
      </c>
      <c r="AU235" s="178" t="s">
        <v>82</v>
      </c>
      <c r="AY235" s="20" t="s">
        <v>174</v>
      </c>
      <c r="BE235" s="179">
        <f>IF(N235="základní",J235,0)</f>
        <v>0</v>
      </c>
      <c r="BF235" s="179">
        <f>IF(N235="snížená",J235,0)</f>
        <v>0</v>
      </c>
      <c r="BG235" s="179">
        <f>IF(N235="zákl. přenesená",J235,0)</f>
        <v>0</v>
      </c>
      <c r="BH235" s="179">
        <f>IF(N235="sníž. přenesená",J235,0)</f>
        <v>0</v>
      </c>
      <c r="BI235" s="179">
        <f>IF(N235="nulová",J235,0)</f>
        <v>0</v>
      </c>
      <c r="BJ235" s="20" t="s">
        <v>80</v>
      </c>
      <c r="BK235" s="179">
        <f>ROUND(I235*H235,2)</f>
        <v>0</v>
      </c>
      <c r="BL235" s="20" t="s">
        <v>289</v>
      </c>
      <c r="BM235" s="178" t="s">
        <v>366</v>
      </c>
    </row>
    <row r="236" s="2" customFormat="1">
      <c r="A236" s="39"/>
      <c r="B236" s="40"/>
      <c r="C236" s="39"/>
      <c r="D236" s="180" t="s">
        <v>183</v>
      </c>
      <c r="E236" s="39"/>
      <c r="F236" s="181" t="s">
        <v>367</v>
      </c>
      <c r="G236" s="39"/>
      <c r="H236" s="39"/>
      <c r="I236" s="182"/>
      <c r="J236" s="39"/>
      <c r="K236" s="39"/>
      <c r="L236" s="40"/>
      <c r="M236" s="183"/>
      <c r="N236" s="184"/>
      <c r="O236" s="73"/>
      <c r="P236" s="73"/>
      <c r="Q236" s="73"/>
      <c r="R236" s="73"/>
      <c r="S236" s="73"/>
      <c r="T236" s="74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20" t="s">
        <v>183</v>
      </c>
      <c r="AU236" s="20" t="s">
        <v>82</v>
      </c>
    </row>
    <row r="237" s="12" customFormat="1" ht="22.8" customHeight="1">
      <c r="A237" s="12"/>
      <c r="B237" s="153"/>
      <c r="C237" s="12"/>
      <c r="D237" s="154" t="s">
        <v>71</v>
      </c>
      <c r="E237" s="164" t="s">
        <v>368</v>
      </c>
      <c r="F237" s="164" t="s">
        <v>369</v>
      </c>
      <c r="G237" s="12"/>
      <c r="H237" s="12"/>
      <c r="I237" s="156"/>
      <c r="J237" s="165">
        <f>BK237</f>
        <v>0</v>
      </c>
      <c r="K237" s="12"/>
      <c r="L237" s="153"/>
      <c r="M237" s="158"/>
      <c r="N237" s="159"/>
      <c r="O237" s="159"/>
      <c r="P237" s="160">
        <f>SUM(P238:P253)</f>
        <v>0</v>
      </c>
      <c r="Q237" s="159"/>
      <c r="R237" s="160">
        <f>SUM(R238:R253)</f>
        <v>0.17120000000000002</v>
      </c>
      <c r="S237" s="159"/>
      <c r="T237" s="161">
        <f>SUM(T238:T253)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54" t="s">
        <v>82</v>
      </c>
      <c r="AT237" s="162" t="s">
        <v>71</v>
      </c>
      <c r="AU237" s="162" t="s">
        <v>80</v>
      </c>
      <c r="AY237" s="154" t="s">
        <v>174</v>
      </c>
      <c r="BK237" s="163">
        <f>SUM(BK238:BK253)</f>
        <v>0</v>
      </c>
    </row>
    <row r="238" s="2" customFormat="1" ht="24.15" customHeight="1">
      <c r="A238" s="39"/>
      <c r="B238" s="166"/>
      <c r="C238" s="167" t="s">
        <v>370</v>
      </c>
      <c r="D238" s="167" t="s">
        <v>176</v>
      </c>
      <c r="E238" s="168" t="s">
        <v>371</v>
      </c>
      <c r="F238" s="169" t="s">
        <v>372</v>
      </c>
      <c r="G238" s="170" t="s">
        <v>373</v>
      </c>
      <c r="H238" s="171">
        <v>96</v>
      </c>
      <c r="I238" s="172"/>
      <c r="J238" s="173">
        <f>ROUND(I238*H238,2)</f>
        <v>0</v>
      </c>
      <c r="K238" s="169" t="s">
        <v>180</v>
      </c>
      <c r="L238" s="40"/>
      <c r="M238" s="174" t="s">
        <v>3</v>
      </c>
      <c r="N238" s="175" t="s">
        <v>43</v>
      </c>
      <c r="O238" s="73"/>
      <c r="P238" s="176">
        <f>O238*H238</f>
        <v>0</v>
      </c>
      <c r="Q238" s="176">
        <v>6.9999999999999994E-05</v>
      </c>
      <c r="R238" s="176">
        <f>Q238*H238</f>
        <v>0.0067199999999999994</v>
      </c>
      <c r="S238" s="176">
        <v>0</v>
      </c>
      <c r="T238" s="17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178" t="s">
        <v>289</v>
      </c>
      <c r="AT238" s="178" t="s">
        <v>176</v>
      </c>
      <c r="AU238" s="178" t="s">
        <v>82</v>
      </c>
      <c r="AY238" s="20" t="s">
        <v>174</v>
      </c>
      <c r="BE238" s="179">
        <f>IF(N238="základní",J238,0)</f>
        <v>0</v>
      </c>
      <c r="BF238" s="179">
        <f>IF(N238="snížená",J238,0)</f>
        <v>0</v>
      </c>
      <c r="BG238" s="179">
        <f>IF(N238="zákl. přenesená",J238,0)</f>
        <v>0</v>
      </c>
      <c r="BH238" s="179">
        <f>IF(N238="sníž. přenesená",J238,0)</f>
        <v>0</v>
      </c>
      <c r="BI238" s="179">
        <f>IF(N238="nulová",J238,0)</f>
        <v>0</v>
      </c>
      <c r="BJ238" s="20" t="s">
        <v>80</v>
      </c>
      <c r="BK238" s="179">
        <f>ROUND(I238*H238,2)</f>
        <v>0</v>
      </c>
      <c r="BL238" s="20" t="s">
        <v>289</v>
      </c>
      <c r="BM238" s="178" t="s">
        <v>374</v>
      </c>
    </row>
    <row r="239" s="2" customFormat="1">
      <c r="A239" s="39"/>
      <c r="B239" s="40"/>
      <c r="C239" s="39"/>
      <c r="D239" s="180" t="s">
        <v>183</v>
      </c>
      <c r="E239" s="39"/>
      <c r="F239" s="181" t="s">
        <v>375</v>
      </c>
      <c r="G239" s="39"/>
      <c r="H239" s="39"/>
      <c r="I239" s="182"/>
      <c r="J239" s="39"/>
      <c r="K239" s="39"/>
      <c r="L239" s="40"/>
      <c r="M239" s="183"/>
      <c r="N239" s="184"/>
      <c r="O239" s="73"/>
      <c r="P239" s="73"/>
      <c r="Q239" s="73"/>
      <c r="R239" s="73"/>
      <c r="S239" s="73"/>
      <c r="T239" s="74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20" t="s">
        <v>183</v>
      </c>
      <c r="AU239" s="20" t="s">
        <v>82</v>
      </c>
    </row>
    <row r="240" s="13" customFormat="1">
      <c r="A240" s="13"/>
      <c r="B240" s="185"/>
      <c r="C240" s="13"/>
      <c r="D240" s="186" t="s">
        <v>185</v>
      </c>
      <c r="E240" s="187" t="s">
        <v>3</v>
      </c>
      <c r="F240" s="188" t="s">
        <v>376</v>
      </c>
      <c r="G240" s="13"/>
      <c r="H240" s="187" t="s">
        <v>3</v>
      </c>
      <c r="I240" s="189"/>
      <c r="J240" s="13"/>
      <c r="K240" s="13"/>
      <c r="L240" s="185"/>
      <c r="M240" s="190"/>
      <c r="N240" s="191"/>
      <c r="O240" s="191"/>
      <c r="P240" s="191"/>
      <c r="Q240" s="191"/>
      <c r="R240" s="191"/>
      <c r="S240" s="191"/>
      <c r="T240" s="19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87" t="s">
        <v>185</v>
      </c>
      <c r="AU240" s="187" t="s">
        <v>82</v>
      </c>
      <c r="AV240" s="13" t="s">
        <v>80</v>
      </c>
      <c r="AW240" s="13" t="s">
        <v>33</v>
      </c>
      <c r="AX240" s="13" t="s">
        <v>72</v>
      </c>
      <c r="AY240" s="187" t="s">
        <v>174</v>
      </c>
    </row>
    <row r="241" s="14" customFormat="1">
      <c r="A241" s="14"/>
      <c r="B241" s="193"/>
      <c r="C241" s="14"/>
      <c r="D241" s="186" t="s">
        <v>185</v>
      </c>
      <c r="E241" s="201" t="s">
        <v>3</v>
      </c>
      <c r="F241" s="194" t="s">
        <v>377</v>
      </c>
      <c r="G241" s="14"/>
      <c r="H241" s="196">
        <v>96</v>
      </c>
      <c r="I241" s="197"/>
      <c r="J241" s="14"/>
      <c r="K241" s="14"/>
      <c r="L241" s="193"/>
      <c r="M241" s="198"/>
      <c r="N241" s="199"/>
      <c r="O241" s="199"/>
      <c r="P241" s="199"/>
      <c r="Q241" s="199"/>
      <c r="R241" s="199"/>
      <c r="S241" s="199"/>
      <c r="T241" s="20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1" t="s">
        <v>185</v>
      </c>
      <c r="AU241" s="201" t="s">
        <v>82</v>
      </c>
      <c r="AV241" s="14" t="s">
        <v>82</v>
      </c>
      <c r="AW241" s="14" t="s">
        <v>33</v>
      </c>
      <c r="AX241" s="14" t="s">
        <v>72</v>
      </c>
      <c r="AY241" s="201" t="s">
        <v>174</v>
      </c>
    </row>
    <row r="242" s="15" customFormat="1">
      <c r="A242" s="15"/>
      <c r="B242" s="202"/>
      <c r="C242" s="15"/>
      <c r="D242" s="186" t="s">
        <v>185</v>
      </c>
      <c r="E242" s="203" t="s">
        <v>3</v>
      </c>
      <c r="F242" s="204" t="s">
        <v>197</v>
      </c>
      <c r="G242" s="15"/>
      <c r="H242" s="205">
        <v>96</v>
      </c>
      <c r="I242" s="206"/>
      <c r="J242" s="15"/>
      <c r="K242" s="15"/>
      <c r="L242" s="202"/>
      <c r="M242" s="207"/>
      <c r="N242" s="208"/>
      <c r="O242" s="208"/>
      <c r="P242" s="208"/>
      <c r="Q242" s="208"/>
      <c r="R242" s="208"/>
      <c r="S242" s="208"/>
      <c r="T242" s="209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03" t="s">
        <v>185</v>
      </c>
      <c r="AU242" s="203" t="s">
        <v>82</v>
      </c>
      <c r="AV242" s="15" t="s">
        <v>181</v>
      </c>
      <c r="AW242" s="15" t="s">
        <v>33</v>
      </c>
      <c r="AX242" s="15" t="s">
        <v>80</v>
      </c>
      <c r="AY242" s="203" t="s">
        <v>174</v>
      </c>
    </row>
    <row r="243" s="2" customFormat="1" ht="16.5" customHeight="1">
      <c r="A243" s="39"/>
      <c r="B243" s="166"/>
      <c r="C243" s="211" t="s">
        <v>378</v>
      </c>
      <c r="D243" s="211" t="s">
        <v>312</v>
      </c>
      <c r="E243" s="212" t="s">
        <v>379</v>
      </c>
      <c r="F243" s="213" t="s">
        <v>380</v>
      </c>
      <c r="G243" s="214" t="s">
        <v>3</v>
      </c>
      <c r="H243" s="215">
        <v>96</v>
      </c>
      <c r="I243" s="216"/>
      <c r="J243" s="217">
        <f>ROUND(I243*H243,2)</f>
        <v>0</v>
      </c>
      <c r="K243" s="213" t="s">
        <v>3</v>
      </c>
      <c r="L243" s="218"/>
      <c r="M243" s="219" t="s">
        <v>3</v>
      </c>
      <c r="N243" s="220" t="s">
        <v>43</v>
      </c>
      <c r="O243" s="73"/>
      <c r="P243" s="176">
        <f>O243*H243</f>
        <v>0</v>
      </c>
      <c r="Q243" s="176">
        <v>0.001</v>
      </c>
      <c r="R243" s="176">
        <f>Q243*H243</f>
        <v>0.096000000000000002</v>
      </c>
      <c r="S243" s="176">
        <v>0</v>
      </c>
      <c r="T243" s="17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178" t="s">
        <v>315</v>
      </c>
      <c r="AT243" s="178" t="s">
        <v>312</v>
      </c>
      <c r="AU243" s="178" t="s">
        <v>82</v>
      </c>
      <c r="AY243" s="20" t="s">
        <v>174</v>
      </c>
      <c r="BE243" s="179">
        <f>IF(N243="základní",J243,0)</f>
        <v>0</v>
      </c>
      <c r="BF243" s="179">
        <f>IF(N243="snížená",J243,0)</f>
        <v>0</v>
      </c>
      <c r="BG243" s="179">
        <f>IF(N243="zákl. přenesená",J243,0)</f>
        <v>0</v>
      </c>
      <c r="BH243" s="179">
        <f>IF(N243="sníž. přenesená",J243,0)</f>
        <v>0</v>
      </c>
      <c r="BI243" s="179">
        <f>IF(N243="nulová",J243,0)</f>
        <v>0</v>
      </c>
      <c r="BJ243" s="20" t="s">
        <v>80</v>
      </c>
      <c r="BK243" s="179">
        <f>ROUND(I243*H243,2)</f>
        <v>0</v>
      </c>
      <c r="BL243" s="20" t="s">
        <v>289</v>
      </c>
      <c r="BM243" s="178" t="s">
        <v>381</v>
      </c>
    </row>
    <row r="244" s="2" customFormat="1">
      <c r="A244" s="39"/>
      <c r="B244" s="40"/>
      <c r="C244" s="39"/>
      <c r="D244" s="186" t="s">
        <v>209</v>
      </c>
      <c r="E244" s="39"/>
      <c r="F244" s="210" t="s">
        <v>382</v>
      </c>
      <c r="G244" s="39"/>
      <c r="H244" s="39"/>
      <c r="I244" s="182"/>
      <c r="J244" s="39"/>
      <c r="K244" s="39"/>
      <c r="L244" s="40"/>
      <c r="M244" s="183"/>
      <c r="N244" s="184"/>
      <c r="O244" s="73"/>
      <c r="P244" s="73"/>
      <c r="Q244" s="73"/>
      <c r="R244" s="73"/>
      <c r="S244" s="73"/>
      <c r="T244" s="74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20" t="s">
        <v>209</v>
      </c>
      <c r="AU244" s="20" t="s">
        <v>82</v>
      </c>
    </row>
    <row r="245" s="2" customFormat="1" ht="24.15" customHeight="1">
      <c r="A245" s="39"/>
      <c r="B245" s="166"/>
      <c r="C245" s="167" t="s">
        <v>383</v>
      </c>
      <c r="D245" s="167" t="s">
        <v>176</v>
      </c>
      <c r="E245" s="168" t="s">
        <v>384</v>
      </c>
      <c r="F245" s="169" t="s">
        <v>385</v>
      </c>
      <c r="G245" s="170" t="s">
        <v>373</v>
      </c>
      <c r="H245" s="171">
        <v>64</v>
      </c>
      <c r="I245" s="172"/>
      <c r="J245" s="173">
        <f>ROUND(I245*H245,2)</f>
        <v>0</v>
      </c>
      <c r="K245" s="169" t="s">
        <v>180</v>
      </c>
      <c r="L245" s="40"/>
      <c r="M245" s="174" t="s">
        <v>3</v>
      </c>
      <c r="N245" s="175" t="s">
        <v>43</v>
      </c>
      <c r="O245" s="73"/>
      <c r="P245" s="176">
        <f>O245*H245</f>
        <v>0</v>
      </c>
      <c r="Q245" s="176">
        <v>6.9999999999999994E-05</v>
      </c>
      <c r="R245" s="176">
        <f>Q245*H245</f>
        <v>0.0044799999999999996</v>
      </c>
      <c r="S245" s="176">
        <v>0</v>
      </c>
      <c r="T245" s="17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178" t="s">
        <v>289</v>
      </c>
      <c r="AT245" s="178" t="s">
        <v>176</v>
      </c>
      <c r="AU245" s="178" t="s">
        <v>82</v>
      </c>
      <c r="AY245" s="20" t="s">
        <v>174</v>
      </c>
      <c r="BE245" s="179">
        <f>IF(N245="základní",J245,0)</f>
        <v>0</v>
      </c>
      <c r="BF245" s="179">
        <f>IF(N245="snížená",J245,0)</f>
        <v>0</v>
      </c>
      <c r="BG245" s="179">
        <f>IF(N245="zákl. přenesená",J245,0)</f>
        <v>0</v>
      </c>
      <c r="BH245" s="179">
        <f>IF(N245="sníž. přenesená",J245,0)</f>
        <v>0</v>
      </c>
      <c r="BI245" s="179">
        <f>IF(N245="nulová",J245,0)</f>
        <v>0</v>
      </c>
      <c r="BJ245" s="20" t="s">
        <v>80</v>
      </c>
      <c r="BK245" s="179">
        <f>ROUND(I245*H245,2)</f>
        <v>0</v>
      </c>
      <c r="BL245" s="20" t="s">
        <v>289</v>
      </c>
      <c r="BM245" s="178" t="s">
        <v>386</v>
      </c>
    </row>
    <row r="246" s="2" customFormat="1">
      <c r="A246" s="39"/>
      <c r="B246" s="40"/>
      <c r="C246" s="39"/>
      <c r="D246" s="180" t="s">
        <v>183</v>
      </c>
      <c r="E246" s="39"/>
      <c r="F246" s="181" t="s">
        <v>387</v>
      </c>
      <c r="G246" s="39"/>
      <c r="H246" s="39"/>
      <c r="I246" s="182"/>
      <c r="J246" s="39"/>
      <c r="K246" s="39"/>
      <c r="L246" s="40"/>
      <c r="M246" s="183"/>
      <c r="N246" s="184"/>
      <c r="O246" s="73"/>
      <c r="P246" s="73"/>
      <c r="Q246" s="73"/>
      <c r="R246" s="73"/>
      <c r="S246" s="73"/>
      <c r="T246" s="74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20" t="s">
        <v>183</v>
      </c>
      <c r="AU246" s="20" t="s">
        <v>82</v>
      </c>
    </row>
    <row r="247" s="13" customFormat="1">
      <c r="A247" s="13"/>
      <c r="B247" s="185"/>
      <c r="C247" s="13"/>
      <c r="D247" s="186" t="s">
        <v>185</v>
      </c>
      <c r="E247" s="187" t="s">
        <v>3</v>
      </c>
      <c r="F247" s="188" t="s">
        <v>388</v>
      </c>
      <c r="G247" s="13"/>
      <c r="H247" s="187" t="s">
        <v>3</v>
      </c>
      <c r="I247" s="189"/>
      <c r="J247" s="13"/>
      <c r="K247" s="13"/>
      <c r="L247" s="185"/>
      <c r="M247" s="190"/>
      <c r="N247" s="191"/>
      <c r="O247" s="191"/>
      <c r="P247" s="191"/>
      <c r="Q247" s="191"/>
      <c r="R247" s="191"/>
      <c r="S247" s="191"/>
      <c r="T247" s="19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7" t="s">
        <v>185</v>
      </c>
      <c r="AU247" s="187" t="s">
        <v>82</v>
      </c>
      <c r="AV247" s="13" t="s">
        <v>80</v>
      </c>
      <c r="AW247" s="13" t="s">
        <v>33</v>
      </c>
      <c r="AX247" s="13" t="s">
        <v>72</v>
      </c>
      <c r="AY247" s="187" t="s">
        <v>174</v>
      </c>
    </row>
    <row r="248" s="14" customFormat="1">
      <c r="A248" s="14"/>
      <c r="B248" s="193"/>
      <c r="C248" s="14"/>
      <c r="D248" s="186" t="s">
        <v>185</v>
      </c>
      <c r="E248" s="201" t="s">
        <v>3</v>
      </c>
      <c r="F248" s="194" t="s">
        <v>389</v>
      </c>
      <c r="G248" s="14"/>
      <c r="H248" s="196">
        <v>64</v>
      </c>
      <c r="I248" s="197"/>
      <c r="J248" s="14"/>
      <c r="K248" s="14"/>
      <c r="L248" s="193"/>
      <c r="M248" s="198"/>
      <c r="N248" s="199"/>
      <c r="O248" s="199"/>
      <c r="P248" s="199"/>
      <c r="Q248" s="199"/>
      <c r="R248" s="199"/>
      <c r="S248" s="199"/>
      <c r="T248" s="20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1" t="s">
        <v>185</v>
      </c>
      <c r="AU248" s="201" t="s">
        <v>82</v>
      </c>
      <c r="AV248" s="14" t="s">
        <v>82</v>
      </c>
      <c r="AW248" s="14" t="s">
        <v>33</v>
      </c>
      <c r="AX248" s="14" t="s">
        <v>72</v>
      </c>
      <c r="AY248" s="201" t="s">
        <v>174</v>
      </c>
    </row>
    <row r="249" s="15" customFormat="1">
      <c r="A249" s="15"/>
      <c r="B249" s="202"/>
      <c r="C249" s="15"/>
      <c r="D249" s="186" t="s">
        <v>185</v>
      </c>
      <c r="E249" s="203" t="s">
        <v>3</v>
      </c>
      <c r="F249" s="204" t="s">
        <v>197</v>
      </c>
      <c r="G249" s="15"/>
      <c r="H249" s="205">
        <v>64</v>
      </c>
      <c r="I249" s="206"/>
      <c r="J249" s="15"/>
      <c r="K249" s="15"/>
      <c r="L249" s="202"/>
      <c r="M249" s="207"/>
      <c r="N249" s="208"/>
      <c r="O249" s="208"/>
      <c r="P249" s="208"/>
      <c r="Q249" s="208"/>
      <c r="R249" s="208"/>
      <c r="S249" s="208"/>
      <c r="T249" s="209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03" t="s">
        <v>185</v>
      </c>
      <c r="AU249" s="203" t="s">
        <v>82</v>
      </c>
      <c r="AV249" s="15" t="s">
        <v>181</v>
      </c>
      <c r="AW249" s="15" t="s">
        <v>33</v>
      </c>
      <c r="AX249" s="15" t="s">
        <v>80</v>
      </c>
      <c r="AY249" s="203" t="s">
        <v>174</v>
      </c>
    </row>
    <row r="250" s="2" customFormat="1" ht="16.5" customHeight="1">
      <c r="A250" s="39"/>
      <c r="B250" s="166"/>
      <c r="C250" s="211" t="s">
        <v>390</v>
      </c>
      <c r="D250" s="211" t="s">
        <v>312</v>
      </c>
      <c r="E250" s="212" t="s">
        <v>391</v>
      </c>
      <c r="F250" s="213" t="s">
        <v>392</v>
      </c>
      <c r="G250" s="214" t="s">
        <v>3</v>
      </c>
      <c r="H250" s="215">
        <v>32</v>
      </c>
      <c r="I250" s="216"/>
      <c r="J250" s="217">
        <f>ROUND(I250*H250,2)</f>
        <v>0</v>
      </c>
      <c r="K250" s="213" t="s">
        <v>3</v>
      </c>
      <c r="L250" s="218"/>
      <c r="M250" s="219" t="s">
        <v>3</v>
      </c>
      <c r="N250" s="220" t="s">
        <v>43</v>
      </c>
      <c r="O250" s="73"/>
      <c r="P250" s="176">
        <f>O250*H250</f>
        <v>0</v>
      </c>
      <c r="Q250" s="176">
        <v>0.002</v>
      </c>
      <c r="R250" s="176">
        <f>Q250*H250</f>
        <v>0.064000000000000001</v>
      </c>
      <c r="S250" s="176">
        <v>0</v>
      </c>
      <c r="T250" s="177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178" t="s">
        <v>315</v>
      </c>
      <c r="AT250" s="178" t="s">
        <v>312</v>
      </c>
      <c r="AU250" s="178" t="s">
        <v>82</v>
      </c>
      <c r="AY250" s="20" t="s">
        <v>174</v>
      </c>
      <c r="BE250" s="179">
        <f>IF(N250="základní",J250,0)</f>
        <v>0</v>
      </c>
      <c r="BF250" s="179">
        <f>IF(N250="snížená",J250,0)</f>
        <v>0</v>
      </c>
      <c r="BG250" s="179">
        <f>IF(N250="zákl. přenesená",J250,0)</f>
        <v>0</v>
      </c>
      <c r="BH250" s="179">
        <f>IF(N250="sníž. přenesená",J250,0)</f>
        <v>0</v>
      </c>
      <c r="BI250" s="179">
        <f>IF(N250="nulová",J250,0)</f>
        <v>0</v>
      </c>
      <c r="BJ250" s="20" t="s">
        <v>80</v>
      </c>
      <c r="BK250" s="179">
        <f>ROUND(I250*H250,2)</f>
        <v>0</v>
      </c>
      <c r="BL250" s="20" t="s">
        <v>289</v>
      </c>
      <c r="BM250" s="178" t="s">
        <v>393</v>
      </c>
    </row>
    <row r="251" s="2" customFormat="1">
      <c r="A251" s="39"/>
      <c r="B251" s="40"/>
      <c r="C251" s="39"/>
      <c r="D251" s="186" t="s">
        <v>209</v>
      </c>
      <c r="E251" s="39"/>
      <c r="F251" s="210" t="s">
        <v>382</v>
      </c>
      <c r="G251" s="39"/>
      <c r="H251" s="39"/>
      <c r="I251" s="182"/>
      <c r="J251" s="39"/>
      <c r="K251" s="39"/>
      <c r="L251" s="40"/>
      <c r="M251" s="183"/>
      <c r="N251" s="184"/>
      <c r="O251" s="73"/>
      <c r="P251" s="73"/>
      <c r="Q251" s="73"/>
      <c r="R251" s="73"/>
      <c r="S251" s="73"/>
      <c r="T251" s="74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20" t="s">
        <v>209</v>
      </c>
      <c r="AU251" s="20" t="s">
        <v>82</v>
      </c>
    </row>
    <row r="252" s="2" customFormat="1" ht="49.05" customHeight="1">
      <c r="A252" s="39"/>
      <c r="B252" s="166"/>
      <c r="C252" s="167" t="s">
        <v>315</v>
      </c>
      <c r="D252" s="167" t="s">
        <v>176</v>
      </c>
      <c r="E252" s="168" t="s">
        <v>394</v>
      </c>
      <c r="F252" s="169" t="s">
        <v>395</v>
      </c>
      <c r="G252" s="170" t="s">
        <v>222</v>
      </c>
      <c r="H252" s="171">
        <v>0.17100000000000001</v>
      </c>
      <c r="I252" s="172"/>
      <c r="J252" s="173">
        <f>ROUND(I252*H252,2)</f>
        <v>0</v>
      </c>
      <c r="K252" s="169" t="s">
        <v>180</v>
      </c>
      <c r="L252" s="40"/>
      <c r="M252" s="174" t="s">
        <v>3</v>
      </c>
      <c r="N252" s="175" t="s">
        <v>43</v>
      </c>
      <c r="O252" s="73"/>
      <c r="P252" s="176">
        <f>O252*H252</f>
        <v>0</v>
      </c>
      <c r="Q252" s="176">
        <v>0</v>
      </c>
      <c r="R252" s="176">
        <f>Q252*H252</f>
        <v>0</v>
      </c>
      <c r="S252" s="176">
        <v>0</v>
      </c>
      <c r="T252" s="17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178" t="s">
        <v>289</v>
      </c>
      <c r="AT252" s="178" t="s">
        <v>176</v>
      </c>
      <c r="AU252" s="178" t="s">
        <v>82</v>
      </c>
      <c r="AY252" s="20" t="s">
        <v>174</v>
      </c>
      <c r="BE252" s="179">
        <f>IF(N252="základní",J252,0)</f>
        <v>0</v>
      </c>
      <c r="BF252" s="179">
        <f>IF(N252="snížená",J252,0)</f>
        <v>0</v>
      </c>
      <c r="BG252" s="179">
        <f>IF(N252="zákl. přenesená",J252,0)</f>
        <v>0</v>
      </c>
      <c r="BH252" s="179">
        <f>IF(N252="sníž. přenesená",J252,0)</f>
        <v>0</v>
      </c>
      <c r="BI252" s="179">
        <f>IF(N252="nulová",J252,0)</f>
        <v>0</v>
      </c>
      <c r="BJ252" s="20" t="s">
        <v>80</v>
      </c>
      <c r="BK252" s="179">
        <f>ROUND(I252*H252,2)</f>
        <v>0</v>
      </c>
      <c r="BL252" s="20" t="s">
        <v>289</v>
      </c>
      <c r="BM252" s="178" t="s">
        <v>396</v>
      </c>
    </row>
    <row r="253" s="2" customFormat="1">
      <c r="A253" s="39"/>
      <c r="B253" s="40"/>
      <c r="C253" s="39"/>
      <c r="D253" s="180" t="s">
        <v>183</v>
      </c>
      <c r="E253" s="39"/>
      <c r="F253" s="181" t="s">
        <v>397</v>
      </c>
      <c r="G253" s="39"/>
      <c r="H253" s="39"/>
      <c r="I253" s="182"/>
      <c r="J253" s="39"/>
      <c r="K253" s="39"/>
      <c r="L253" s="40"/>
      <c r="M253" s="183"/>
      <c r="N253" s="184"/>
      <c r="O253" s="73"/>
      <c r="P253" s="73"/>
      <c r="Q253" s="73"/>
      <c r="R253" s="73"/>
      <c r="S253" s="73"/>
      <c r="T253" s="74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20" t="s">
        <v>183</v>
      </c>
      <c r="AU253" s="20" t="s">
        <v>82</v>
      </c>
    </row>
    <row r="254" s="12" customFormat="1" ht="22.8" customHeight="1">
      <c r="A254" s="12"/>
      <c r="B254" s="153"/>
      <c r="C254" s="12"/>
      <c r="D254" s="154" t="s">
        <v>71</v>
      </c>
      <c r="E254" s="164" t="s">
        <v>398</v>
      </c>
      <c r="F254" s="164" t="s">
        <v>399</v>
      </c>
      <c r="G254" s="12"/>
      <c r="H254" s="12"/>
      <c r="I254" s="156"/>
      <c r="J254" s="165">
        <f>BK254</f>
        <v>0</v>
      </c>
      <c r="K254" s="12"/>
      <c r="L254" s="153"/>
      <c r="M254" s="158"/>
      <c r="N254" s="159"/>
      <c r="O254" s="159"/>
      <c r="P254" s="160">
        <f>SUM(P255:P296)</f>
        <v>0</v>
      </c>
      <c r="Q254" s="159"/>
      <c r="R254" s="160">
        <f>SUM(R255:R296)</f>
        <v>3.7980683999999996</v>
      </c>
      <c r="S254" s="159"/>
      <c r="T254" s="161">
        <f>SUM(T255:T296)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54" t="s">
        <v>82</v>
      </c>
      <c r="AT254" s="162" t="s">
        <v>71</v>
      </c>
      <c r="AU254" s="162" t="s">
        <v>80</v>
      </c>
      <c r="AY254" s="154" t="s">
        <v>174</v>
      </c>
      <c r="BK254" s="163">
        <f>SUM(BK255:BK296)</f>
        <v>0</v>
      </c>
    </row>
    <row r="255" s="2" customFormat="1" ht="24.15" customHeight="1">
      <c r="A255" s="39"/>
      <c r="B255" s="166"/>
      <c r="C255" s="167" t="s">
        <v>400</v>
      </c>
      <c r="D255" s="167" t="s">
        <v>176</v>
      </c>
      <c r="E255" s="168" t="s">
        <v>401</v>
      </c>
      <c r="F255" s="169" t="s">
        <v>402</v>
      </c>
      <c r="G255" s="170" t="s">
        <v>137</v>
      </c>
      <c r="H255" s="171">
        <v>57.415999999999997</v>
      </c>
      <c r="I255" s="172"/>
      <c r="J255" s="173">
        <f>ROUND(I255*H255,2)</f>
        <v>0</v>
      </c>
      <c r="K255" s="169" t="s">
        <v>3</v>
      </c>
      <c r="L255" s="40"/>
      <c r="M255" s="174" t="s">
        <v>3</v>
      </c>
      <c r="N255" s="175" t="s">
        <v>43</v>
      </c>
      <c r="O255" s="73"/>
      <c r="P255" s="176">
        <f>O255*H255</f>
        <v>0</v>
      </c>
      <c r="Q255" s="176">
        <v>0.065799999999999997</v>
      </c>
      <c r="R255" s="176">
        <f>Q255*H255</f>
        <v>3.7779727999999997</v>
      </c>
      <c r="S255" s="176">
        <v>0</v>
      </c>
      <c r="T255" s="177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78" t="s">
        <v>289</v>
      </c>
      <c r="AT255" s="178" t="s">
        <v>176</v>
      </c>
      <c r="AU255" s="178" t="s">
        <v>82</v>
      </c>
      <c r="AY255" s="20" t="s">
        <v>174</v>
      </c>
      <c r="BE255" s="179">
        <f>IF(N255="základní",J255,0)</f>
        <v>0</v>
      </c>
      <c r="BF255" s="179">
        <f>IF(N255="snížená",J255,0)</f>
        <v>0</v>
      </c>
      <c r="BG255" s="179">
        <f>IF(N255="zákl. přenesená",J255,0)</f>
        <v>0</v>
      </c>
      <c r="BH255" s="179">
        <f>IF(N255="sníž. přenesená",J255,0)</f>
        <v>0</v>
      </c>
      <c r="BI255" s="179">
        <f>IF(N255="nulová",J255,0)</f>
        <v>0</v>
      </c>
      <c r="BJ255" s="20" t="s">
        <v>80</v>
      </c>
      <c r="BK255" s="179">
        <f>ROUND(I255*H255,2)</f>
        <v>0</v>
      </c>
      <c r="BL255" s="20" t="s">
        <v>289</v>
      </c>
      <c r="BM255" s="178" t="s">
        <v>403</v>
      </c>
    </row>
    <row r="256" s="13" customFormat="1">
      <c r="A256" s="13"/>
      <c r="B256" s="185"/>
      <c r="C256" s="13"/>
      <c r="D256" s="186" t="s">
        <v>185</v>
      </c>
      <c r="E256" s="187" t="s">
        <v>3</v>
      </c>
      <c r="F256" s="188" t="s">
        <v>186</v>
      </c>
      <c r="G256" s="13"/>
      <c r="H256" s="187" t="s">
        <v>3</v>
      </c>
      <c r="I256" s="189"/>
      <c r="J256" s="13"/>
      <c r="K256" s="13"/>
      <c r="L256" s="185"/>
      <c r="M256" s="190"/>
      <c r="N256" s="191"/>
      <c r="O256" s="191"/>
      <c r="P256" s="191"/>
      <c r="Q256" s="191"/>
      <c r="R256" s="191"/>
      <c r="S256" s="191"/>
      <c r="T256" s="19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87" t="s">
        <v>185</v>
      </c>
      <c r="AU256" s="187" t="s">
        <v>82</v>
      </c>
      <c r="AV256" s="13" t="s">
        <v>80</v>
      </c>
      <c r="AW256" s="13" t="s">
        <v>33</v>
      </c>
      <c r="AX256" s="13" t="s">
        <v>72</v>
      </c>
      <c r="AY256" s="187" t="s">
        <v>174</v>
      </c>
    </row>
    <row r="257" s="13" customFormat="1">
      <c r="A257" s="13"/>
      <c r="B257" s="185"/>
      <c r="C257" s="13"/>
      <c r="D257" s="186" t="s">
        <v>185</v>
      </c>
      <c r="E257" s="187" t="s">
        <v>3</v>
      </c>
      <c r="F257" s="188" t="s">
        <v>404</v>
      </c>
      <c r="G257" s="13"/>
      <c r="H257" s="187" t="s">
        <v>3</v>
      </c>
      <c r="I257" s="189"/>
      <c r="J257" s="13"/>
      <c r="K257" s="13"/>
      <c r="L257" s="185"/>
      <c r="M257" s="190"/>
      <c r="N257" s="191"/>
      <c r="O257" s="191"/>
      <c r="P257" s="191"/>
      <c r="Q257" s="191"/>
      <c r="R257" s="191"/>
      <c r="S257" s="191"/>
      <c r="T257" s="19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7" t="s">
        <v>185</v>
      </c>
      <c r="AU257" s="187" t="s">
        <v>82</v>
      </c>
      <c r="AV257" s="13" t="s">
        <v>80</v>
      </c>
      <c r="AW257" s="13" t="s">
        <v>33</v>
      </c>
      <c r="AX257" s="13" t="s">
        <v>72</v>
      </c>
      <c r="AY257" s="187" t="s">
        <v>174</v>
      </c>
    </row>
    <row r="258" s="13" customFormat="1">
      <c r="A258" s="13"/>
      <c r="B258" s="185"/>
      <c r="C258" s="13"/>
      <c r="D258" s="186" t="s">
        <v>185</v>
      </c>
      <c r="E258" s="187" t="s">
        <v>3</v>
      </c>
      <c r="F258" s="188" t="s">
        <v>405</v>
      </c>
      <c r="G258" s="13"/>
      <c r="H258" s="187" t="s">
        <v>3</v>
      </c>
      <c r="I258" s="189"/>
      <c r="J258" s="13"/>
      <c r="K258" s="13"/>
      <c r="L258" s="185"/>
      <c r="M258" s="190"/>
      <c r="N258" s="191"/>
      <c r="O258" s="191"/>
      <c r="P258" s="191"/>
      <c r="Q258" s="191"/>
      <c r="R258" s="191"/>
      <c r="S258" s="191"/>
      <c r="T258" s="19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7" t="s">
        <v>185</v>
      </c>
      <c r="AU258" s="187" t="s">
        <v>82</v>
      </c>
      <c r="AV258" s="13" t="s">
        <v>80</v>
      </c>
      <c r="AW258" s="13" t="s">
        <v>33</v>
      </c>
      <c r="AX258" s="13" t="s">
        <v>72</v>
      </c>
      <c r="AY258" s="187" t="s">
        <v>174</v>
      </c>
    </row>
    <row r="259" s="13" customFormat="1">
      <c r="A259" s="13"/>
      <c r="B259" s="185"/>
      <c r="C259" s="13"/>
      <c r="D259" s="186" t="s">
        <v>185</v>
      </c>
      <c r="E259" s="187" t="s">
        <v>3</v>
      </c>
      <c r="F259" s="188" t="s">
        <v>406</v>
      </c>
      <c r="G259" s="13"/>
      <c r="H259" s="187" t="s">
        <v>3</v>
      </c>
      <c r="I259" s="189"/>
      <c r="J259" s="13"/>
      <c r="K259" s="13"/>
      <c r="L259" s="185"/>
      <c r="M259" s="190"/>
      <c r="N259" s="191"/>
      <c r="O259" s="191"/>
      <c r="P259" s="191"/>
      <c r="Q259" s="191"/>
      <c r="R259" s="191"/>
      <c r="S259" s="191"/>
      <c r="T259" s="19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7" t="s">
        <v>185</v>
      </c>
      <c r="AU259" s="187" t="s">
        <v>82</v>
      </c>
      <c r="AV259" s="13" t="s">
        <v>80</v>
      </c>
      <c r="AW259" s="13" t="s">
        <v>33</v>
      </c>
      <c r="AX259" s="13" t="s">
        <v>72</v>
      </c>
      <c r="AY259" s="187" t="s">
        <v>174</v>
      </c>
    </row>
    <row r="260" s="13" customFormat="1">
      <c r="A260" s="13"/>
      <c r="B260" s="185"/>
      <c r="C260" s="13"/>
      <c r="D260" s="186" t="s">
        <v>185</v>
      </c>
      <c r="E260" s="187" t="s">
        <v>3</v>
      </c>
      <c r="F260" s="188" t="s">
        <v>407</v>
      </c>
      <c r="G260" s="13"/>
      <c r="H260" s="187" t="s">
        <v>3</v>
      </c>
      <c r="I260" s="189"/>
      <c r="J260" s="13"/>
      <c r="K260" s="13"/>
      <c r="L260" s="185"/>
      <c r="M260" s="190"/>
      <c r="N260" s="191"/>
      <c r="O260" s="191"/>
      <c r="P260" s="191"/>
      <c r="Q260" s="191"/>
      <c r="R260" s="191"/>
      <c r="S260" s="191"/>
      <c r="T260" s="19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87" t="s">
        <v>185</v>
      </c>
      <c r="AU260" s="187" t="s">
        <v>82</v>
      </c>
      <c r="AV260" s="13" t="s">
        <v>80</v>
      </c>
      <c r="AW260" s="13" t="s">
        <v>33</v>
      </c>
      <c r="AX260" s="13" t="s">
        <v>72</v>
      </c>
      <c r="AY260" s="187" t="s">
        <v>174</v>
      </c>
    </row>
    <row r="261" s="13" customFormat="1">
      <c r="A261" s="13"/>
      <c r="B261" s="185"/>
      <c r="C261" s="13"/>
      <c r="D261" s="186" t="s">
        <v>185</v>
      </c>
      <c r="E261" s="187" t="s">
        <v>3</v>
      </c>
      <c r="F261" s="188" t="s">
        <v>408</v>
      </c>
      <c r="G261" s="13"/>
      <c r="H261" s="187" t="s">
        <v>3</v>
      </c>
      <c r="I261" s="189"/>
      <c r="J261" s="13"/>
      <c r="K261" s="13"/>
      <c r="L261" s="185"/>
      <c r="M261" s="190"/>
      <c r="N261" s="191"/>
      <c r="O261" s="191"/>
      <c r="P261" s="191"/>
      <c r="Q261" s="191"/>
      <c r="R261" s="191"/>
      <c r="S261" s="191"/>
      <c r="T261" s="19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87" t="s">
        <v>185</v>
      </c>
      <c r="AU261" s="187" t="s">
        <v>82</v>
      </c>
      <c r="AV261" s="13" t="s">
        <v>80</v>
      </c>
      <c r="AW261" s="13" t="s">
        <v>33</v>
      </c>
      <c r="AX261" s="13" t="s">
        <v>72</v>
      </c>
      <c r="AY261" s="187" t="s">
        <v>174</v>
      </c>
    </row>
    <row r="262" s="13" customFormat="1">
      <c r="A262" s="13"/>
      <c r="B262" s="185"/>
      <c r="C262" s="13"/>
      <c r="D262" s="186" t="s">
        <v>185</v>
      </c>
      <c r="E262" s="187" t="s">
        <v>3</v>
      </c>
      <c r="F262" s="188" t="s">
        <v>409</v>
      </c>
      <c r="G262" s="13"/>
      <c r="H262" s="187" t="s">
        <v>3</v>
      </c>
      <c r="I262" s="189"/>
      <c r="J262" s="13"/>
      <c r="K262" s="13"/>
      <c r="L262" s="185"/>
      <c r="M262" s="190"/>
      <c r="N262" s="191"/>
      <c r="O262" s="191"/>
      <c r="P262" s="191"/>
      <c r="Q262" s="191"/>
      <c r="R262" s="191"/>
      <c r="S262" s="191"/>
      <c r="T262" s="19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87" t="s">
        <v>185</v>
      </c>
      <c r="AU262" s="187" t="s">
        <v>82</v>
      </c>
      <c r="AV262" s="13" t="s">
        <v>80</v>
      </c>
      <c r="AW262" s="13" t="s">
        <v>33</v>
      </c>
      <c r="AX262" s="13" t="s">
        <v>72</v>
      </c>
      <c r="AY262" s="187" t="s">
        <v>174</v>
      </c>
    </row>
    <row r="263" s="13" customFormat="1">
      <c r="A263" s="13"/>
      <c r="B263" s="185"/>
      <c r="C263" s="13"/>
      <c r="D263" s="186" t="s">
        <v>185</v>
      </c>
      <c r="E263" s="187" t="s">
        <v>3</v>
      </c>
      <c r="F263" s="188" t="s">
        <v>410</v>
      </c>
      <c r="G263" s="13"/>
      <c r="H263" s="187" t="s">
        <v>3</v>
      </c>
      <c r="I263" s="189"/>
      <c r="J263" s="13"/>
      <c r="K263" s="13"/>
      <c r="L263" s="185"/>
      <c r="M263" s="190"/>
      <c r="N263" s="191"/>
      <c r="O263" s="191"/>
      <c r="P263" s="191"/>
      <c r="Q263" s="191"/>
      <c r="R263" s="191"/>
      <c r="S263" s="191"/>
      <c r="T263" s="19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7" t="s">
        <v>185</v>
      </c>
      <c r="AU263" s="187" t="s">
        <v>82</v>
      </c>
      <c r="AV263" s="13" t="s">
        <v>80</v>
      </c>
      <c r="AW263" s="13" t="s">
        <v>33</v>
      </c>
      <c r="AX263" s="13" t="s">
        <v>72</v>
      </c>
      <c r="AY263" s="187" t="s">
        <v>174</v>
      </c>
    </row>
    <row r="264" s="13" customFormat="1">
      <c r="A264" s="13"/>
      <c r="B264" s="185"/>
      <c r="C264" s="13"/>
      <c r="D264" s="186" t="s">
        <v>185</v>
      </c>
      <c r="E264" s="187" t="s">
        <v>3</v>
      </c>
      <c r="F264" s="188" t="s">
        <v>411</v>
      </c>
      <c r="G264" s="13"/>
      <c r="H264" s="187" t="s">
        <v>3</v>
      </c>
      <c r="I264" s="189"/>
      <c r="J264" s="13"/>
      <c r="K264" s="13"/>
      <c r="L264" s="185"/>
      <c r="M264" s="190"/>
      <c r="N264" s="191"/>
      <c r="O264" s="191"/>
      <c r="P264" s="191"/>
      <c r="Q264" s="191"/>
      <c r="R264" s="191"/>
      <c r="S264" s="191"/>
      <c r="T264" s="19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7" t="s">
        <v>185</v>
      </c>
      <c r="AU264" s="187" t="s">
        <v>82</v>
      </c>
      <c r="AV264" s="13" t="s">
        <v>80</v>
      </c>
      <c r="AW264" s="13" t="s">
        <v>33</v>
      </c>
      <c r="AX264" s="13" t="s">
        <v>72</v>
      </c>
      <c r="AY264" s="187" t="s">
        <v>174</v>
      </c>
    </row>
    <row r="265" s="13" customFormat="1">
      <c r="A265" s="13"/>
      <c r="B265" s="185"/>
      <c r="C265" s="13"/>
      <c r="D265" s="186" t="s">
        <v>185</v>
      </c>
      <c r="E265" s="187" t="s">
        <v>3</v>
      </c>
      <c r="F265" s="188" t="s">
        <v>412</v>
      </c>
      <c r="G265" s="13"/>
      <c r="H265" s="187" t="s">
        <v>3</v>
      </c>
      <c r="I265" s="189"/>
      <c r="J265" s="13"/>
      <c r="K265" s="13"/>
      <c r="L265" s="185"/>
      <c r="M265" s="190"/>
      <c r="N265" s="191"/>
      <c r="O265" s="191"/>
      <c r="P265" s="191"/>
      <c r="Q265" s="191"/>
      <c r="R265" s="191"/>
      <c r="S265" s="191"/>
      <c r="T265" s="19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7" t="s">
        <v>185</v>
      </c>
      <c r="AU265" s="187" t="s">
        <v>82</v>
      </c>
      <c r="AV265" s="13" t="s">
        <v>80</v>
      </c>
      <c r="AW265" s="13" t="s">
        <v>33</v>
      </c>
      <c r="AX265" s="13" t="s">
        <v>72</v>
      </c>
      <c r="AY265" s="187" t="s">
        <v>174</v>
      </c>
    </row>
    <row r="266" s="13" customFormat="1">
      <c r="A266" s="13"/>
      <c r="B266" s="185"/>
      <c r="C266" s="13"/>
      <c r="D266" s="186" t="s">
        <v>185</v>
      </c>
      <c r="E266" s="187" t="s">
        <v>3</v>
      </c>
      <c r="F266" s="188" t="s">
        <v>413</v>
      </c>
      <c r="G266" s="13"/>
      <c r="H266" s="187" t="s">
        <v>3</v>
      </c>
      <c r="I266" s="189"/>
      <c r="J266" s="13"/>
      <c r="K266" s="13"/>
      <c r="L266" s="185"/>
      <c r="M266" s="190"/>
      <c r="N266" s="191"/>
      <c r="O266" s="191"/>
      <c r="P266" s="191"/>
      <c r="Q266" s="191"/>
      <c r="R266" s="191"/>
      <c r="S266" s="191"/>
      <c r="T266" s="19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87" t="s">
        <v>185</v>
      </c>
      <c r="AU266" s="187" t="s">
        <v>82</v>
      </c>
      <c r="AV266" s="13" t="s">
        <v>80</v>
      </c>
      <c r="AW266" s="13" t="s">
        <v>33</v>
      </c>
      <c r="AX266" s="13" t="s">
        <v>72</v>
      </c>
      <c r="AY266" s="187" t="s">
        <v>174</v>
      </c>
    </row>
    <row r="267" s="13" customFormat="1">
      <c r="A267" s="13"/>
      <c r="B267" s="185"/>
      <c r="C267" s="13"/>
      <c r="D267" s="186" t="s">
        <v>185</v>
      </c>
      <c r="E267" s="187" t="s">
        <v>3</v>
      </c>
      <c r="F267" s="188" t="s">
        <v>414</v>
      </c>
      <c r="G267" s="13"/>
      <c r="H267" s="187" t="s">
        <v>3</v>
      </c>
      <c r="I267" s="189"/>
      <c r="J267" s="13"/>
      <c r="K267" s="13"/>
      <c r="L267" s="185"/>
      <c r="M267" s="190"/>
      <c r="N267" s="191"/>
      <c r="O267" s="191"/>
      <c r="P267" s="191"/>
      <c r="Q267" s="191"/>
      <c r="R267" s="191"/>
      <c r="S267" s="191"/>
      <c r="T267" s="19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7" t="s">
        <v>185</v>
      </c>
      <c r="AU267" s="187" t="s">
        <v>82</v>
      </c>
      <c r="AV267" s="13" t="s">
        <v>80</v>
      </c>
      <c r="AW267" s="13" t="s">
        <v>33</v>
      </c>
      <c r="AX267" s="13" t="s">
        <v>72</v>
      </c>
      <c r="AY267" s="187" t="s">
        <v>174</v>
      </c>
    </row>
    <row r="268" s="13" customFormat="1">
      <c r="A268" s="13"/>
      <c r="B268" s="185"/>
      <c r="C268" s="13"/>
      <c r="D268" s="186" t="s">
        <v>185</v>
      </c>
      <c r="E268" s="187" t="s">
        <v>3</v>
      </c>
      <c r="F268" s="188" t="s">
        <v>415</v>
      </c>
      <c r="G268" s="13"/>
      <c r="H268" s="187" t="s">
        <v>3</v>
      </c>
      <c r="I268" s="189"/>
      <c r="J268" s="13"/>
      <c r="K268" s="13"/>
      <c r="L268" s="185"/>
      <c r="M268" s="190"/>
      <c r="N268" s="191"/>
      <c r="O268" s="191"/>
      <c r="P268" s="191"/>
      <c r="Q268" s="191"/>
      <c r="R268" s="191"/>
      <c r="S268" s="191"/>
      <c r="T268" s="19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7" t="s">
        <v>185</v>
      </c>
      <c r="AU268" s="187" t="s">
        <v>82</v>
      </c>
      <c r="AV268" s="13" t="s">
        <v>80</v>
      </c>
      <c r="AW268" s="13" t="s">
        <v>33</v>
      </c>
      <c r="AX268" s="13" t="s">
        <v>72</v>
      </c>
      <c r="AY268" s="187" t="s">
        <v>174</v>
      </c>
    </row>
    <row r="269" s="13" customFormat="1">
      <c r="A269" s="13"/>
      <c r="B269" s="185"/>
      <c r="C269" s="13"/>
      <c r="D269" s="186" t="s">
        <v>185</v>
      </c>
      <c r="E269" s="187" t="s">
        <v>3</v>
      </c>
      <c r="F269" s="188" t="s">
        <v>416</v>
      </c>
      <c r="G269" s="13"/>
      <c r="H269" s="187" t="s">
        <v>3</v>
      </c>
      <c r="I269" s="189"/>
      <c r="J269" s="13"/>
      <c r="K269" s="13"/>
      <c r="L269" s="185"/>
      <c r="M269" s="190"/>
      <c r="N269" s="191"/>
      <c r="O269" s="191"/>
      <c r="P269" s="191"/>
      <c r="Q269" s="191"/>
      <c r="R269" s="191"/>
      <c r="S269" s="191"/>
      <c r="T269" s="19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7" t="s">
        <v>185</v>
      </c>
      <c r="AU269" s="187" t="s">
        <v>82</v>
      </c>
      <c r="AV269" s="13" t="s">
        <v>80</v>
      </c>
      <c r="AW269" s="13" t="s">
        <v>33</v>
      </c>
      <c r="AX269" s="13" t="s">
        <v>72</v>
      </c>
      <c r="AY269" s="187" t="s">
        <v>174</v>
      </c>
    </row>
    <row r="270" s="13" customFormat="1">
      <c r="A270" s="13"/>
      <c r="B270" s="185"/>
      <c r="C270" s="13"/>
      <c r="D270" s="186" t="s">
        <v>185</v>
      </c>
      <c r="E270" s="187" t="s">
        <v>3</v>
      </c>
      <c r="F270" s="188" t="s">
        <v>417</v>
      </c>
      <c r="G270" s="13"/>
      <c r="H270" s="187" t="s">
        <v>3</v>
      </c>
      <c r="I270" s="189"/>
      <c r="J270" s="13"/>
      <c r="K270" s="13"/>
      <c r="L270" s="185"/>
      <c r="M270" s="190"/>
      <c r="N270" s="191"/>
      <c r="O270" s="191"/>
      <c r="P270" s="191"/>
      <c r="Q270" s="191"/>
      <c r="R270" s="191"/>
      <c r="S270" s="191"/>
      <c r="T270" s="19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87" t="s">
        <v>185</v>
      </c>
      <c r="AU270" s="187" t="s">
        <v>82</v>
      </c>
      <c r="AV270" s="13" t="s">
        <v>80</v>
      </c>
      <c r="AW270" s="13" t="s">
        <v>33</v>
      </c>
      <c r="AX270" s="13" t="s">
        <v>72</v>
      </c>
      <c r="AY270" s="187" t="s">
        <v>174</v>
      </c>
    </row>
    <row r="271" s="13" customFormat="1">
      <c r="A271" s="13"/>
      <c r="B271" s="185"/>
      <c r="C271" s="13"/>
      <c r="D271" s="186" t="s">
        <v>185</v>
      </c>
      <c r="E271" s="187" t="s">
        <v>3</v>
      </c>
      <c r="F271" s="188" t="s">
        <v>418</v>
      </c>
      <c r="G271" s="13"/>
      <c r="H271" s="187" t="s">
        <v>3</v>
      </c>
      <c r="I271" s="189"/>
      <c r="J271" s="13"/>
      <c r="K271" s="13"/>
      <c r="L271" s="185"/>
      <c r="M271" s="190"/>
      <c r="N271" s="191"/>
      <c r="O271" s="191"/>
      <c r="P271" s="191"/>
      <c r="Q271" s="191"/>
      <c r="R271" s="191"/>
      <c r="S271" s="191"/>
      <c r="T271" s="19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7" t="s">
        <v>185</v>
      </c>
      <c r="AU271" s="187" t="s">
        <v>82</v>
      </c>
      <c r="AV271" s="13" t="s">
        <v>80</v>
      </c>
      <c r="AW271" s="13" t="s">
        <v>33</v>
      </c>
      <c r="AX271" s="13" t="s">
        <v>72</v>
      </c>
      <c r="AY271" s="187" t="s">
        <v>174</v>
      </c>
    </row>
    <row r="272" s="13" customFormat="1">
      <c r="A272" s="13"/>
      <c r="B272" s="185"/>
      <c r="C272" s="13"/>
      <c r="D272" s="186" t="s">
        <v>185</v>
      </c>
      <c r="E272" s="187" t="s">
        <v>3</v>
      </c>
      <c r="F272" s="188" t="s">
        <v>419</v>
      </c>
      <c r="G272" s="13"/>
      <c r="H272" s="187" t="s">
        <v>3</v>
      </c>
      <c r="I272" s="189"/>
      <c r="J272" s="13"/>
      <c r="K272" s="13"/>
      <c r="L272" s="185"/>
      <c r="M272" s="190"/>
      <c r="N272" s="191"/>
      <c r="O272" s="191"/>
      <c r="P272" s="191"/>
      <c r="Q272" s="191"/>
      <c r="R272" s="191"/>
      <c r="S272" s="191"/>
      <c r="T272" s="19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87" t="s">
        <v>185</v>
      </c>
      <c r="AU272" s="187" t="s">
        <v>82</v>
      </c>
      <c r="AV272" s="13" t="s">
        <v>80</v>
      </c>
      <c r="AW272" s="13" t="s">
        <v>33</v>
      </c>
      <c r="AX272" s="13" t="s">
        <v>72</v>
      </c>
      <c r="AY272" s="187" t="s">
        <v>174</v>
      </c>
    </row>
    <row r="273" s="14" customFormat="1">
      <c r="A273" s="14"/>
      <c r="B273" s="193"/>
      <c r="C273" s="14"/>
      <c r="D273" s="186" t="s">
        <v>185</v>
      </c>
      <c r="E273" s="194" t="s">
        <v>3</v>
      </c>
      <c r="F273" s="195" t="s">
        <v>139</v>
      </c>
      <c r="G273" s="14"/>
      <c r="H273" s="196">
        <v>57.415999999999997</v>
      </c>
      <c r="I273" s="197"/>
      <c r="J273" s="14"/>
      <c r="K273" s="14"/>
      <c r="L273" s="193"/>
      <c r="M273" s="198"/>
      <c r="N273" s="199"/>
      <c r="O273" s="199"/>
      <c r="P273" s="199"/>
      <c r="Q273" s="199"/>
      <c r="R273" s="199"/>
      <c r="S273" s="199"/>
      <c r="T273" s="20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01" t="s">
        <v>185</v>
      </c>
      <c r="AU273" s="201" t="s">
        <v>82</v>
      </c>
      <c r="AV273" s="14" t="s">
        <v>82</v>
      </c>
      <c r="AW273" s="14" t="s">
        <v>33</v>
      </c>
      <c r="AX273" s="14" t="s">
        <v>80</v>
      </c>
      <c r="AY273" s="201" t="s">
        <v>174</v>
      </c>
    </row>
    <row r="274" s="2" customFormat="1" ht="24.15" customHeight="1">
      <c r="A274" s="39"/>
      <c r="B274" s="166"/>
      <c r="C274" s="167" t="s">
        <v>420</v>
      </c>
      <c r="D274" s="167" t="s">
        <v>176</v>
      </c>
      <c r="E274" s="168" t="s">
        <v>421</v>
      </c>
      <c r="F274" s="169" t="s">
        <v>422</v>
      </c>
      <c r="G274" s="170" t="s">
        <v>137</v>
      </c>
      <c r="H274" s="171">
        <v>57.415999999999997</v>
      </c>
      <c r="I274" s="172"/>
      <c r="J274" s="173">
        <f>ROUND(I274*H274,2)</f>
        <v>0</v>
      </c>
      <c r="K274" s="169" t="s">
        <v>3</v>
      </c>
      <c r="L274" s="40"/>
      <c r="M274" s="174" t="s">
        <v>3</v>
      </c>
      <c r="N274" s="175" t="s">
        <v>43</v>
      </c>
      <c r="O274" s="73"/>
      <c r="P274" s="176">
        <f>O274*H274</f>
        <v>0</v>
      </c>
      <c r="Q274" s="176">
        <v>0</v>
      </c>
      <c r="R274" s="176">
        <f>Q274*H274</f>
        <v>0</v>
      </c>
      <c r="S274" s="176">
        <v>0</v>
      </c>
      <c r="T274" s="17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178" t="s">
        <v>289</v>
      </c>
      <c r="AT274" s="178" t="s">
        <v>176</v>
      </c>
      <c r="AU274" s="178" t="s">
        <v>82</v>
      </c>
      <c r="AY274" s="20" t="s">
        <v>174</v>
      </c>
      <c r="BE274" s="179">
        <f>IF(N274="základní",J274,0)</f>
        <v>0</v>
      </c>
      <c r="BF274" s="179">
        <f>IF(N274="snížená",J274,0)</f>
        <v>0</v>
      </c>
      <c r="BG274" s="179">
        <f>IF(N274="zákl. přenesená",J274,0)</f>
        <v>0</v>
      </c>
      <c r="BH274" s="179">
        <f>IF(N274="sníž. přenesená",J274,0)</f>
        <v>0</v>
      </c>
      <c r="BI274" s="179">
        <f>IF(N274="nulová",J274,0)</f>
        <v>0</v>
      </c>
      <c r="BJ274" s="20" t="s">
        <v>80</v>
      </c>
      <c r="BK274" s="179">
        <f>ROUND(I274*H274,2)</f>
        <v>0</v>
      </c>
      <c r="BL274" s="20" t="s">
        <v>289</v>
      </c>
      <c r="BM274" s="178" t="s">
        <v>423</v>
      </c>
    </row>
    <row r="275" s="13" customFormat="1">
      <c r="A275" s="13"/>
      <c r="B275" s="185"/>
      <c r="C275" s="13"/>
      <c r="D275" s="186" t="s">
        <v>185</v>
      </c>
      <c r="E275" s="187" t="s">
        <v>3</v>
      </c>
      <c r="F275" s="188" t="s">
        <v>140</v>
      </c>
      <c r="G275" s="13"/>
      <c r="H275" s="187" t="s">
        <v>3</v>
      </c>
      <c r="I275" s="189"/>
      <c r="J275" s="13"/>
      <c r="K275" s="13"/>
      <c r="L275" s="185"/>
      <c r="M275" s="190"/>
      <c r="N275" s="191"/>
      <c r="O275" s="191"/>
      <c r="P275" s="191"/>
      <c r="Q275" s="191"/>
      <c r="R275" s="191"/>
      <c r="S275" s="191"/>
      <c r="T275" s="19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7" t="s">
        <v>185</v>
      </c>
      <c r="AU275" s="187" t="s">
        <v>82</v>
      </c>
      <c r="AV275" s="13" t="s">
        <v>80</v>
      </c>
      <c r="AW275" s="13" t="s">
        <v>33</v>
      </c>
      <c r="AX275" s="13" t="s">
        <v>72</v>
      </c>
      <c r="AY275" s="187" t="s">
        <v>174</v>
      </c>
    </row>
    <row r="276" s="14" customFormat="1">
      <c r="A276" s="14"/>
      <c r="B276" s="193"/>
      <c r="C276" s="14"/>
      <c r="D276" s="186" t="s">
        <v>185</v>
      </c>
      <c r="E276" s="194" t="s">
        <v>3</v>
      </c>
      <c r="F276" s="195" t="s">
        <v>139</v>
      </c>
      <c r="G276" s="14"/>
      <c r="H276" s="196">
        <v>57.415999999999997</v>
      </c>
      <c r="I276" s="197"/>
      <c r="J276" s="14"/>
      <c r="K276" s="14"/>
      <c r="L276" s="193"/>
      <c r="M276" s="198"/>
      <c r="N276" s="199"/>
      <c r="O276" s="199"/>
      <c r="P276" s="199"/>
      <c r="Q276" s="199"/>
      <c r="R276" s="199"/>
      <c r="S276" s="199"/>
      <c r="T276" s="20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01" t="s">
        <v>185</v>
      </c>
      <c r="AU276" s="201" t="s">
        <v>82</v>
      </c>
      <c r="AV276" s="14" t="s">
        <v>82</v>
      </c>
      <c r="AW276" s="14" t="s">
        <v>33</v>
      </c>
      <c r="AX276" s="14" t="s">
        <v>72</v>
      </c>
      <c r="AY276" s="201" t="s">
        <v>174</v>
      </c>
    </row>
    <row r="277" s="15" customFormat="1">
      <c r="A277" s="15"/>
      <c r="B277" s="202"/>
      <c r="C277" s="15"/>
      <c r="D277" s="186" t="s">
        <v>185</v>
      </c>
      <c r="E277" s="203" t="s">
        <v>3</v>
      </c>
      <c r="F277" s="204" t="s">
        <v>197</v>
      </c>
      <c r="G277" s="15"/>
      <c r="H277" s="205">
        <v>57.415999999999997</v>
      </c>
      <c r="I277" s="206"/>
      <c r="J277" s="15"/>
      <c r="K277" s="15"/>
      <c r="L277" s="202"/>
      <c r="M277" s="207"/>
      <c r="N277" s="208"/>
      <c r="O277" s="208"/>
      <c r="P277" s="208"/>
      <c r="Q277" s="208"/>
      <c r="R277" s="208"/>
      <c r="S277" s="208"/>
      <c r="T277" s="209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03" t="s">
        <v>185</v>
      </c>
      <c r="AU277" s="203" t="s">
        <v>82</v>
      </c>
      <c r="AV277" s="15" t="s">
        <v>181</v>
      </c>
      <c r="AW277" s="15" t="s">
        <v>33</v>
      </c>
      <c r="AX277" s="15" t="s">
        <v>80</v>
      </c>
      <c r="AY277" s="203" t="s">
        <v>174</v>
      </c>
    </row>
    <row r="278" s="2" customFormat="1" ht="24.15" customHeight="1">
      <c r="A278" s="39"/>
      <c r="B278" s="166"/>
      <c r="C278" s="167" t="s">
        <v>424</v>
      </c>
      <c r="D278" s="167" t="s">
        <v>176</v>
      </c>
      <c r="E278" s="168" t="s">
        <v>425</v>
      </c>
      <c r="F278" s="169" t="s">
        <v>426</v>
      </c>
      <c r="G278" s="170" t="s">
        <v>137</v>
      </c>
      <c r="H278" s="171">
        <v>57.415999999999997</v>
      </c>
      <c r="I278" s="172"/>
      <c r="J278" s="173">
        <f>ROUND(I278*H278,2)</f>
        <v>0</v>
      </c>
      <c r="K278" s="169" t="s">
        <v>3</v>
      </c>
      <c r="L278" s="40"/>
      <c r="M278" s="174" t="s">
        <v>3</v>
      </c>
      <c r="N278" s="175" t="s">
        <v>43</v>
      </c>
      <c r="O278" s="73"/>
      <c r="P278" s="176">
        <f>O278*H278</f>
        <v>0</v>
      </c>
      <c r="Q278" s="176">
        <v>1.0000000000000001E-05</v>
      </c>
      <c r="R278" s="176">
        <f>Q278*H278</f>
        <v>0.00057415999999999999</v>
      </c>
      <c r="S278" s="176">
        <v>0</v>
      </c>
      <c r="T278" s="177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178" t="s">
        <v>289</v>
      </c>
      <c r="AT278" s="178" t="s">
        <v>176</v>
      </c>
      <c r="AU278" s="178" t="s">
        <v>82</v>
      </c>
      <c r="AY278" s="20" t="s">
        <v>174</v>
      </c>
      <c r="BE278" s="179">
        <f>IF(N278="základní",J278,0)</f>
        <v>0</v>
      </c>
      <c r="BF278" s="179">
        <f>IF(N278="snížená",J278,0)</f>
        <v>0</v>
      </c>
      <c r="BG278" s="179">
        <f>IF(N278="zákl. přenesená",J278,0)</f>
        <v>0</v>
      </c>
      <c r="BH278" s="179">
        <f>IF(N278="sníž. přenesená",J278,0)</f>
        <v>0</v>
      </c>
      <c r="BI278" s="179">
        <f>IF(N278="nulová",J278,0)</f>
        <v>0</v>
      </c>
      <c r="BJ278" s="20" t="s">
        <v>80</v>
      </c>
      <c r="BK278" s="179">
        <f>ROUND(I278*H278,2)</f>
        <v>0</v>
      </c>
      <c r="BL278" s="20" t="s">
        <v>289</v>
      </c>
      <c r="BM278" s="178" t="s">
        <v>427</v>
      </c>
    </row>
    <row r="279" s="13" customFormat="1">
      <c r="A279" s="13"/>
      <c r="B279" s="185"/>
      <c r="C279" s="13"/>
      <c r="D279" s="186" t="s">
        <v>185</v>
      </c>
      <c r="E279" s="187" t="s">
        <v>3</v>
      </c>
      <c r="F279" s="188" t="s">
        <v>140</v>
      </c>
      <c r="G279" s="13"/>
      <c r="H279" s="187" t="s">
        <v>3</v>
      </c>
      <c r="I279" s="189"/>
      <c r="J279" s="13"/>
      <c r="K279" s="13"/>
      <c r="L279" s="185"/>
      <c r="M279" s="190"/>
      <c r="N279" s="191"/>
      <c r="O279" s="191"/>
      <c r="P279" s="191"/>
      <c r="Q279" s="191"/>
      <c r="R279" s="191"/>
      <c r="S279" s="191"/>
      <c r="T279" s="19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7" t="s">
        <v>185</v>
      </c>
      <c r="AU279" s="187" t="s">
        <v>82</v>
      </c>
      <c r="AV279" s="13" t="s">
        <v>80</v>
      </c>
      <c r="AW279" s="13" t="s">
        <v>33</v>
      </c>
      <c r="AX279" s="13" t="s">
        <v>72</v>
      </c>
      <c r="AY279" s="187" t="s">
        <v>174</v>
      </c>
    </row>
    <row r="280" s="14" customFormat="1">
      <c r="A280" s="14"/>
      <c r="B280" s="193"/>
      <c r="C280" s="14"/>
      <c r="D280" s="186" t="s">
        <v>185</v>
      </c>
      <c r="E280" s="194" t="s">
        <v>3</v>
      </c>
      <c r="F280" s="195" t="s">
        <v>139</v>
      </c>
      <c r="G280" s="14"/>
      <c r="H280" s="196">
        <v>57.415999999999997</v>
      </c>
      <c r="I280" s="197"/>
      <c r="J280" s="14"/>
      <c r="K280" s="14"/>
      <c r="L280" s="193"/>
      <c r="M280" s="198"/>
      <c r="N280" s="199"/>
      <c r="O280" s="199"/>
      <c r="P280" s="199"/>
      <c r="Q280" s="199"/>
      <c r="R280" s="199"/>
      <c r="S280" s="199"/>
      <c r="T280" s="20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01" t="s">
        <v>185</v>
      </c>
      <c r="AU280" s="201" t="s">
        <v>82</v>
      </c>
      <c r="AV280" s="14" t="s">
        <v>82</v>
      </c>
      <c r="AW280" s="14" t="s">
        <v>33</v>
      </c>
      <c r="AX280" s="14" t="s">
        <v>72</v>
      </c>
      <c r="AY280" s="201" t="s">
        <v>174</v>
      </c>
    </row>
    <row r="281" s="15" customFormat="1">
      <c r="A281" s="15"/>
      <c r="B281" s="202"/>
      <c r="C281" s="15"/>
      <c r="D281" s="186" t="s">
        <v>185</v>
      </c>
      <c r="E281" s="203" t="s">
        <v>3</v>
      </c>
      <c r="F281" s="204" t="s">
        <v>197</v>
      </c>
      <c r="G281" s="15"/>
      <c r="H281" s="205">
        <v>57.415999999999997</v>
      </c>
      <c r="I281" s="206"/>
      <c r="J281" s="15"/>
      <c r="K281" s="15"/>
      <c r="L281" s="202"/>
      <c r="M281" s="207"/>
      <c r="N281" s="208"/>
      <c r="O281" s="208"/>
      <c r="P281" s="208"/>
      <c r="Q281" s="208"/>
      <c r="R281" s="208"/>
      <c r="S281" s="208"/>
      <c r="T281" s="209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03" t="s">
        <v>185</v>
      </c>
      <c r="AU281" s="203" t="s">
        <v>82</v>
      </c>
      <c r="AV281" s="15" t="s">
        <v>181</v>
      </c>
      <c r="AW281" s="15" t="s">
        <v>33</v>
      </c>
      <c r="AX281" s="15" t="s">
        <v>80</v>
      </c>
      <c r="AY281" s="203" t="s">
        <v>174</v>
      </c>
    </row>
    <row r="282" s="2" customFormat="1" ht="24.15" customHeight="1">
      <c r="A282" s="39"/>
      <c r="B282" s="166"/>
      <c r="C282" s="167" t="s">
        <v>428</v>
      </c>
      <c r="D282" s="167" t="s">
        <v>176</v>
      </c>
      <c r="E282" s="168" t="s">
        <v>429</v>
      </c>
      <c r="F282" s="169" t="s">
        <v>430</v>
      </c>
      <c r="G282" s="170" t="s">
        <v>137</v>
      </c>
      <c r="H282" s="171">
        <v>57.415999999999997</v>
      </c>
      <c r="I282" s="172"/>
      <c r="J282" s="173">
        <f>ROUND(I282*H282,2)</f>
        <v>0</v>
      </c>
      <c r="K282" s="169" t="s">
        <v>3</v>
      </c>
      <c r="L282" s="40"/>
      <c r="M282" s="174" t="s">
        <v>3</v>
      </c>
      <c r="N282" s="175" t="s">
        <v>43</v>
      </c>
      <c r="O282" s="73"/>
      <c r="P282" s="176">
        <f>O282*H282</f>
        <v>0</v>
      </c>
      <c r="Q282" s="176">
        <v>0.00019000000000000001</v>
      </c>
      <c r="R282" s="176">
        <f>Q282*H282</f>
        <v>0.01090904</v>
      </c>
      <c r="S282" s="176">
        <v>0</v>
      </c>
      <c r="T282" s="17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178" t="s">
        <v>289</v>
      </c>
      <c r="AT282" s="178" t="s">
        <v>176</v>
      </c>
      <c r="AU282" s="178" t="s">
        <v>82</v>
      </c>
      <c r="AY282" s="20" t="s">
        <v>174</v>
      </c>
      <c r="BE282" s="179">
        <f>IF(N282="základní",J282,0)</f>
        <v>0</v>
      </c>
      <c r="BF282" s="179">
        <f>IF(N282="snížená",J282,0)</f>
        <v>0</v>
      </c>
      <c r="BG282" s="179">
        <f>IF(N282="zákl. přenesená",J282,0)</f>
        <v>0</v>
      </c>
      <c r="BH282" s="179">
        <f>IF(N282="sníž. přenesená",J282,0)</f>
        <v>0</v>
      </c>
      <c r="BI282" s="179">
        <f>IF(N282="nulová",J282,0)</f>
        <v>0</v>
      </c>
      <c r="BJ282" s="20" t="s">
        <v>80</v>
      </c>
      <c r="BK282" s="179">
        <f>ROUND(I282*H282,2)</f>
        <v>0</v>
      </c>
      <c r="BL282" s="20" t="s">
        <v>289</v>
      </c>
      <c r="BM282" s="178" t="s">
        <v>431</v>
      </c>
    </row>
    <row r="283" s="13" customFormat="1">
      <c r="A283" s="13"/>
      <c r="B283" s="185"/>
      <c r="C283" s="13"/>
      <c r="D283" s="186" t="s">
        <v>185</v>
      </c>
      <c r="E283" s="187" t="s">
        <v>3</v>
      </c>
      <c r="F283" s="188" t="s">
        <v>140</v>
      </c>
      <c r="G283" s="13"/>
      <c r="H283" s="187" t="s">
        <v>3</v>
      </c>
      <c r="I283" s="189"/>
      <c r="J283" s="13"/>
      <c r="K283" s="13"/>
      <c r="L283" s="185"/>
      <c r="M283" s="190"/>
      <c r="N283" s="191"/>
      <c r="O283" s="191"/>
      <c r="P283" s="191"/>
      <c r="Q283" s="191"/>
      <c r="R283" s="191"/>
      <c r="S283" s="191"/>
      <c r="T283" s="19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87" t="s">
        <v>185</v>
      </c>
      <c r="AU283" s="187" t="s">
        <v>82</v>
      </c>
      <c r="AV283" s="13" t="s">
        <v>80</v>
      </c>
      <c r="AW283" s="13" t="s">
        <v>33</v>
      </c>
      <c r="AX283" s="13" t="s">
        <v>72</v>
      </c>
      <c r="AY283" s="187" t="s">
        <v>174</v>
      </c>
    </row>
    <row r="284" s="14" customFormat="1">
      <c r="A284" s="14"/>
      <c r="B284" s="193"/>
      <c r="C284" s="14"/>
      <c r="D284" s="186" t="s">
        <v>185</v>
      </c>
      <c r="E284" s="194" t="s">
        <v>3</v>
      </c>
      <c r="F284" s="195" t="s">
        <v>139</v>
      </c>
      <c r="G284" s="14"/>
      <c r="H284" s="196">
        <v>57.415999999999997</v>
      </c>
      <c r="I284" s="197"/>
      <c r="J284" s="14"/>
      <c r="K284" s="14"/>
      <c r="L284" s="193"/>
      <c r="M284" s="198"/>
      <c r="N284" s="199"/>
      <c r="O284" s="199"/>
      <c r="P284" s="199"/>
      <c r="Q284" s="199"/>
      <c r="R284" s="199"/>
      <c r="S284" s="199"/>
      <c r="T284" s="200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01" t="s">
        <v>185</v>
      </c>
      <c r="AU284" s="201" t="s">
        <v>82</v>
      </c>
      <c r="AV284" s="14" t="s">
        <v>82</v>
      </c>
      <c r="AW284" s="14" t="s">
        <v>33</v>
      </c>
      <c r="AX284" s="14" t="s">
        <v>72</v>
      </c>
      <c r="AY284" s="201" t="s">
        <v>174</v>
      </c>
    </row>
    <row r="285" s="15" customFormat="1">
      <c r="A285" s="15"/>
      <c r="B285" s="202"/>
      <c r="C285" s="15"/>
      <c r="D285" s="186" t="s">
        <v>185</v>
      </c>
      <c r="E285" s="203" t="s">
        <v>3</v>
      </c>
      <c r="F285" s="204" t="s">
        <v>197</v>
      </c>
      <c r="G285" s="15"/>
      <c r="H285" s="205">
        <v>57.415999999999997</v>
      </c>
      <c r="I285" s="206"/>
      <c r="J285" s="15"/>
      <c r="K285" s="15"/>
      <c r="L285" s="202"/>
      <c r="M285" s="207"/>
      <c r="N285" s="208"/>
      <c r="O285" s="208"/>
      <c r="P285" s="208"/>
      <c r="Q285" s="208"/>
      <c r="R285" s="208"/>
      <c r="S285" s="208"/>
      <c r="T285" s="209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03" t="s">
        <v>185</v>
      </c>
      <c r="AU285" s="203" t="s">
        <v>82</v>
      </c>
      <c r="AV285" s="15" t="s">
        <v>181</v>
      </c>
      <c r="AW285" s="15" t="s">
        <v>33</v>
      </c>
      <c r="AX285" s="15" t="s">
        <v>80</v>
      </c>
      <c r="AY285" s="203" t="s">
        <v>174</v>
      </c>
    </row>
    <row r="286" s="2" customFormat="1" ht="16.5" customHeight="1">
      <c r="A286" s="39"/>
      <c r="B286" s="166"/>
      <c r="C286" s="167" t="s">
        <v>432</v>
      </c>
      <c r="D286" s="167" t="s">
        <v>176</v>
      </c>
      <c r="E286" s="168" t="s">
        <v>433</v>
      </c>
      <c r="F286" s="169" t="s">
        <v>434</v>
      </c>
      <c r="G286" s="170" t="s">
        <v>137</v>
      </c>
      <c r="H286" s="171">
        <v>57.415999999999997</v>
      </c>
      <c r="I286" s="172"/>
      <c r="J286" s="173">
        <f>ROUND(I286*H286,2)</f>
        <v>0</v>
      </c>
      <c r="K286" s="169" t="s">
        <v>3</v>
      </c>
      <c r="L286" s="40"/>
      <c r="M286" s="174" t="s">
        <v>3</v>
      </c>
      <c r="N286" s="175" t="s">
        <v>43</v>
      </c>
      <c r="O286" s="73"/>
      <c r="P286" s="176">
        <f>O286*H286</f>
        <v>0</v>
      </c>
      <c r="Q286" s="176">
        <v>0.00014999999999999999</v>
      </c>
      <c r="R286" s="176">
        <f>Q286*H286</f>
        <v>0.0086123999999999992</v>
      </c>
      <c r="S286" s="176">
        <v>0</v>
      </c>
      <c r="T286" s="177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178" t="s">
        <v>289</v>
      </c>
      <c r="AT286" s="178" t="s">
        <v>176</v>
      </c>
      <c r="AU286" s="178" t="s">
        <v>82</v>
      </c>
      <c r="AY286" s="20" t="s">
        <v>174</v>
      </c>
      <c r="BE286" s="179">
        <f>IF(N286="základní",J286,0)</f>
        <v>0</v>
      </c>
      <c r="BF286" s="179">
        <f>IF(N286="snížená",J286,0)</f>
        <v>0</v>
      </c>
      <c r="BG286" s="179">
        <f>IF(N286="zákl. přenesená",J286,0)</f>
        <v>0</v>
      </c>
      <c r="BH286" s="179">
        <f>IF(N286="sníž. přenesená",J286,0)</f>
        <v>0</v>
      </c>
      <c r="BI286" s="179">
        <f>IF(N286="nulová",J286,0)</f>
        <v>0</v>
      </c>
      <c r="BJ286" s="20" t="s">
        <v>80</v>
      </c>
      <c r="BK286" s="179">
        <f>ROUND(I286*H286,2)</f>
        <v>0</v>
      </c>
      <c r="BL286" s="20" t="s">
        <v>289</v>
      </c>
      <c r="BM286" s="178" t="s">
        <v>435</v>
      </c>
    </row>
    <row r="287" s="13" customFormat="1">
      <c r="A287" s="13"/>
      <c r="B287" s="185"/>
      <c r="C287" s="13"/>
      <c r="D287" s="186" t="s">
        <v>185</v>
      </c>
      <c r="E287" s="187" t="s">
        <v>3</v>
      </c>
      <c r="F287" s="188" t="s">
        <v>140</v>
      </c>
      <c r="G287" s="13"/>
      <c r="H287" s="187" t="s">
        <v>3</v>
      </c>
      <c r="I287" s="189"/>
      <c r="J287" s="13"/>
      <c r="K287" s="13"/>
      <c r="L287" s="185"/>
      <c r="M287" s="190"/>
      <c r="N287" s="191"/>
      <c r="O287" s="191"/>
      <c r="P287" s="191"/>
      <c r="Q287" s="191"/>
      <c r="R287" s="191"/>
      <c r="S287" s="191"/>
      <c r="T287" s="19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7" t="s">
        <v>185</v>
      </c>
      <c r="AU287" s="187" t="s">
        <v>82</v>
      </c>
      <c r="AV287" s="13" t="s">
        <v>80</v>
      </c>
      <c r="AW287" s="13" t="s">
        <v>33</v>
      </c>
      <c r="AX287" s="13" t="s">
        <v>72</v>
      </c>
      <c r="AY287" s="187" t="s">
        <v>174</v>
      </c>
    </row>
    <row r="288" s="14" customFormat="1">
      <c r="A288" s="14"/>
      <c r="B288" s="193"/>
      <c r="C288" s="14"/>
      <c r="D288" s="186" t="s">
        <v>185</v>
      </c>
      <c r="E288" s="194" t="s">
        <v>3</v>
      </c>
      <c r="F288" s="195" t="s">
        <v>139</v>
      </c>
      <c r="G288" s="14"/>
      <c r="H288" s="196">
        <v>57.415999999999997</v>
      </c>
      <c r="I288" s="197"/>
      <c r="J288" s="14"/>
      <c r="K288" s="14"/>
      <c r="L288" s="193"/>
      <c r="M288" s="198"/>
      <c r="N288" s="199"/>
      <c r="O288" s="199"/>
      <c r="P288" s="199"/>
      <c r="Q288" s="199"/>
      <c r="R288" s="199"/>
      <c r="S288" s="199"/>
      <c r="T288" s="20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01" t="s">
        <v>185</v>
      </c>
      <c r="AU288" s="201" t="s">
        <v>82</v>
      </c>
      <c r="AV288" s="14" t="s">
        <v>82</v>
      </c>
      <c r="AW288" s="14" t="s">
        <v>33</v>
      </c>
      <c r="AX288" s="14" t="s">
        <v>72</v>
      </c>
      <c r="AY288" s="201" t="s">
        <v>174</v>
      </c>
    </row>
    <row r="289" s="15" customFormat="1">
      <c r="A289" s="15"/>
      <c r="B289" s="202"/>
      <c r="C289" s="15"/>
      <c r="D289" s="186" t="s">
        <v>185</v>
      </c>
      <c r="E289" s="203" t="s">
        <v>3</v>
      </c>
      <c r="F289" s="204" t="s">
        <v>197</v>
      </c>
      <c r="G289" s="15"/>
      <c r="H289" s="205">
        <v>57.415999999999997</v>
      </c>
      <c r="I289" s="206"/>
      <c r="J289" s="15"/>
      <c r="K289" s="15"/>
      <c r="L289" s="202"/>
      <c r="M289" s="207"/>
      <c r="N289" s="208"/>
      <c r="O289" s="208"/>
      <c r="P289" s="208"/>
      <c r="Q289" s="208"/>
      <c r="R289" s="208"/>
      <c r="S289" s="208"/>
      <c r="T289" s="209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03" t="s">
        <v>185</v>
      </c>
      <c r="AU289" s="203" t="s">
        <v>82</v>
      </c>
      <c r="AV289" s="15" t="s">
        <v>181</v>
      </c>
      <c r="AW289" s="15" t="s">
        <v>33</v>
      </c>
      <c r="AX289" s="15" t="s">
        <v>80</v>
      </c>
      <c r="AY289" s="203" t="s">
        <v>174</v>
      </c>
    </row>
    <row r="290" s="2" customFormat="1" ht="24.15" customHeight="1">
      <c r="A290" s="39"/>
      <c r="B290" s="166"/>
      <c r="C290" s="167" t="s">
        <v>436</v>
      </c>
      <c r="D290" s="167" t="s">
        <v>176</v>
      </c>
      <c r="E290" s="168" t="s">
        <v>437</v>
      </c>
      <c r="F290" s="169" t="s">
        <v>438</v>
      </c>
      <c r="G290" s="170" t="s">
        <v>137</v>
      </c>
      <c r="H290" s="171">
        <v>57.415999999999997</v>
      </c>
      <c r="I290" s="172"/>
      <c r="J290" s="173">
        <f>ROUND(I290*H290,2)</f>
        <v>0</v>
      </c>
      <c r="K290" s="169" t="s">
        <v>180</v>
      </c>
      <c r="L290" s="40"/>
      <c r="M290" s="174" t="s">
        <v>3</v>
      </c>
      <c r="N290" s="175" t="s">
        <v>43</v>
      </c>
      <c r="O290" s="73"/>
      <c r="P290" s="176">
        <f>O290*H290</f>
        <v>0</v>
      </c>
      <c r="Q290" s="176">
        <v>0</v>
      </c>
      <c r="R290" s="176">
        <f>Q290*H290</f>
        <v>0</v>
      </c>
      <c r="S290" s="176">
        <v>0</v>
      </c>
      <c r="T290" s="177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178" t="s">
        <v>289</v>
      </c>
      <c r="AT290" s="178" t="s">
        <v>176</v>
      </c>
      <c r="AU290" s="178" t="s">
        <v>82</v>
      </c>
      <c r="AY290" s="20" t="s">
        <v>174</v>
      </c>
      <c r="BE290" s="179">
        <f>IF(N290="základní",J290,0)</f>
        <v>0</v>
      </c>
      <c r="BF290" s="179">
        <f>IF(N290="snížená",J290,0)</f>
        <v>0</v>
      </c>
      <c r="BG290" s="179">
        <f>IF(N290="zákl. přenesená",J290,0)</f>
        <v>0</v>
      </c>
      <c r="BH290" s="179">
        <f>IF(N290="sníž. přenesená",J290,0)</f>
        <v>0</v>
      </c>
      <c r="BI290" s="179">
        <f>IF(N290="nulová",J290,0)</f>
        <v>0</v>
      </c>
      <c r="BJ290" s="20" t="s">
        <v>80</v>
      </c>
      <c r="BK290" s="179">
        <f>ROUND(I290*H290,2)</f>
        <v>0</v>
      </c>
      <c r="BL290" s="20" t="s">
        <v>289</v>
      </c>
      <c r="BM290" s="178" t="s">
        <v>439</v>
      </c>
    </row>
    <row r="291" s="2" customFormat="1">
      <c r="A291" s="39"/>
      <c r="B291" s="40"/>
      <c r="C291" s="39"/>
      <c r="D291" s="180" t="s">
        <v>183</v>
      </c>
      <c r="E291" s="39"/>
      <c r="F291" s="181" t="s">
        <v>440</v>
      </c>
      <c r="G291" s="39"/>
      <c r="H291" s="39"/>
      <c r="I291" s="182"/>
      <c r="J291" s="39"/>
      <c r="K291" s="39"/>
      <c r="L291" s="40"/>
      <c r="M291" s="183"/>
      <c r="N291" s="184"/>
      <c r="O291" s="73"/>
      <c r="P291" s="73"/>
      <c r="Q291" s="73"/>
      <c r="R291" s="73"/>
      <c r="S291" s="73"/>
      <c r="T291" s="74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20" t="s">
        <v>183</v>
      </c>
      <c r="AU291" s="20" t="s">
        <v>82</v>
      </c>
    </row>
    <row r="292" s="13" customFormat="1">
      <c r="A292" s="13"/>
      <c r="B292" s="185"/>
      <c r="C292" s="13"/>
      <c r="D292" s="186" t="s">
        <v>185</v>
      </c>
      <c r="E292" s="187" t="s">
        <v>3</v>
      </c>
      <c r="F292" s="188" t="s">
        <v>140</v>
      </c>
      <c r="G292" s="13"/>
      <c r="H292" s="187" t="s">
        <v>3</v>
      </c>
      <c r="I292" s="189"/>
      <c r="J292" s="13"/>
      <c r="K292" s="13"/>
      <c r="L292" s="185"/>
      <c r="M292" s="190"/>
      <c r="N292" s="191"/>
      <c r="O292" s="191"/>
      <c r="P292" s="191"/>
      <c r="Q292" s="191"/>
      <c r="R292" s="191"/>
      <c r="S292" s="191"/>
      <c r="T292" s="19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87" t="s">
        <v>185</v>
      </c>
      <c r="AU292" s="187" t="s">
        <v>82</v>
      </c>
      <c r="AV292" s="13" t="s">
        <v>80</v>
      </c>
      <c r="AW292" s="13" t="s">
        <v>33</v>
      </c>
      <c r="AX292" s="13" t="s">
        <v>72</v>
      </c>
      <c r="AY292" s="187" t="s">
        <v>174</v>
      </c>
    </row>
    <row r="293" s="14" customFormat="1">
      <c r="A293" s="14"/>
      <c r="B293" s="193"/>
      <c r="C293" s="14"/>
      <c r="D293" s="186" t="s">
        <v>185</v>
      </c>
      <c r="E293" s="194" t="s">
        <v>3</v>
      </c>
      <c r="F293" s="195" t="s">
        <v>139</v>
      </c>
      <c r="G293" s="14"/>
      <c r="H293" s="196">
        <v>57.415999999999997</v>
      </c>
      <c r="I293" s="197"/>
      <c r="J293" s="14"/>
      <c r="K293" s="14"/>
      <c r="L293" s="193"/>
      <c r="M293" s="198"/>
      <c r="N293" s="199"/>
      <c r="O293" s="199"/>
      <c r="P293" s="199"/>
      <c r="Q293" s="199"/>
      <c r="R293" s="199"/>
      <c r="S293" s="199"/>
      <c r="T293" s="20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01" t="s">
        <v>185</v>
      </c>
      <c r="AU293" s="201" t="s">
        <v>82</v>
      </c>
      <c r="AV293" s="14" t="s">
        <v>82</v>
      </c>
      <c r="AW293" s="14" t="s">
        <v>33</v>
      </c>
      <c r="AX293" s="14" t="s">
        <v>72</v>
      </c>
      <c r="AY293" s="201" t="s">
        <v>174</v>
      </c>
    </row>
    <row r="294" s="15" customFormat="1">
      <c r="A294" s="15"/>
      <c r="B294" s="202"/>
      <c r="C294" s="15"/>
      <c r="D294" s="186" t="s">
        <v>185</v>
      </c>
      <c r="E294" s="203" t="s">
        <v>3</v>
      </c>
      <c r="F294" s="204" t="s">
        <v>197</v>
      </c>
      <c r="G294" s="15"/>
      <c r="H294" s="205">
        <v>57.415999999999997</v>
      </c>
      <c r="I294" s="206"/>
      <c r="J294" s="15"/>
      <c r="K294" s="15"/>
      <c r="L294" s="202"/>
      <c r="M294" s="207"/>
      <c r="N294" s="208"/>
      <c r="O294" s="208"/>
      <c r="P294" s="208"/>
      <c r="Q294" s="208"/>
      <c r="R294" s="208"/>
      <c r="S294" s="208"/>
      <c r="T294" s="209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03" t="s">
        <v>185</v>
      </c>
      <c r="AU294" s="203" t="s">
        <v>82</v>
      </c>
      <c r="AV294" s="15" t="s">
        <v>181</v>
      </c>
      <c r="AW294" s="15" t="s">
        <v>33</v>
      </c>
      <c r="AX294" s="15" t="s">
        <v>80</v>
      </c>
      <c r="AY294" s="203" t="s">
        <v>174</v>
      </c>
    </row>
    <row r="295" s="2" customFormat="1" ht="49.05" customHeight="1">
      <c r="A295" s="39"/>
      <c r="B295" s="166"/>
      <c r="C295" s="167" t="s">
        <v>441</v>
      </c>
      <c r="D295" s="167" t="s">
        <v>176</v>
      </c>
      <c r="E295" s="168" t="s">
        <v>442</v>
      </c>
      <c r="F295" s="169" t="s">
        <v>443</v>
      </c>
      <c r="G295" s="170" t="s">
        <v>222</v>
      </c>
      <c r="H295" s="171">
        <v>3.798</v>
      </c>
      <c r="I295" s="172"/>
      <c r="J295" s="173">
        <f>ROUND(I295*H295,2)</f>
        <v>0</v>
      </c>
      <c r="K295" s="169" t="s">
        <v>180</v>
      </c>
      <c r="L295" s="40"/>
      <c r="M295" s="174" t="s">
        <v>3</v>
      </c>
      <c r="N295" s="175" t="s">
        <v>43</v>
      </c>
      <c r="O295" s="73"/>
      <c r="P295" s="176">
        <f>O295*H295</f>
        <v>0</v>
      </c>
      <c r="Q295" s="176">
        <v>0</v>
      </c>
      <c r="R295" s="176">
        <f>Q295*H295</f>
        <v>0</v>
      </c>
      <c r="S295" s="176">
        <v>0</v>
      </c>
      <c r="T295" s="177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178" t="s">
        <v>289</v>
      </c>
      <c r="AT295" s="178" t="s">
        <v>176</v>
      </c>
      <c r="AU295" s="178" t="s">
        <v>82</v>
      </c>
      <c r="AY295" s="20" t="s">
        <v>174</v>
      </c>
      <c r="BE295" s="179">
        <f>IF(N295="základní",J295,0)</f>
        <v>0</v>
      </c>
      <c r="BF295" s="179">
        <f>IF(N295="snížená",J295,0)</f>
        <v>0</v>
      </c>
      <c r="BG295" s="179">
        <f>IF(N295="zákl. přenesená",J295,0)</f>
        <v>0</v>
      </c>
      <c r="BH295" s="179">
        <f>IF(N295="sníž. přenesená",J295,0)</f>
        <v>0</v>
      </c>
      <c r="BI295" s="179">
        <f>IF(N295="nulová",J295,0)</f>
        <v>0</v>
      </c>
      <c r="BJ295" s="20" t="s">
        <v>80</v>
      </c>
      <c r="BK295" s="179">
        <f>ROUND(I295*H295,2)</f>
        <v>0</v>
      </c>
      <c r="BL295" s="20" t="s">
        <v>289</v>
      </c>
      <c r="BM295" s="178" t="s">
        <v>444</v>
      </c>
    </row>
    <row r="296" s="2" customFormat="1">
      <c r="A296" s="39"/>
      <c r="B296" s="40"/>
      <c r="C296" s="39"/>
      <c r="D296" s="180" t="s">
        <v>183</v>
      </c>
      <c r="E296" s="39"/>
      <c r="F296" s="181" t="s">
        <v>445</v>
      </c>
      <c r="G296" s="39"/>
      <c r="H296" s="39"/>
      <c r="I296" s="182"/>
      <c r="J296" s="39"/>
      <c r="K296" s="39"/>
      <c r="L296" s="40"/>
      <c r="M296" s="183"/>
      <c r="N296" s="184"/>
      <c r="O296" s="73"/>
      <c r="P296" s="73"/>
      <c r="Q296" s="73"/>
      <c r="R296" s="73"/>
      <c r="S296" s="73"/>
      <c r="T296" s="74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20" t="s">
        <v>183</v>
      </c>
      <c r="AU296" s="20" t="s">
        <v>82</v>
      </c>
    </row>
    <row r="297" s="12" customFormat="1" ht="22.8" customHeight="1">
      <c r="A297" s="12"/>
      <c r="B297" s="153"/>
      <c r="C297" s="12"/>
      <c r="D297" s="154" t="s">
        <v>71</v>
      </c>
      <c r="E297" s="164" t="s">
        <v>446</v>
      </c>
      <c r="F297" s="164" t="s">
        <v>447</v>
      </c>
      <c r="G297" s="12"/>
      <c r="H297" s="12"/>
      <c r="I297" s="156"/>
      <c r="J297" s="165">
        <f>BK297</f>
        <v>0</v>
      </c>
      <c r="K297" s="12"/>
      <c r="L297" s="153"/>
      <c r="M297" s="158"/>
      <c r="N297" s="159"/>
      <c r="O297" s="159"/>
      <c r="P297" s="160">
        <f>SUM(P298:P307)</f>
        <v>0</v>
      </c>
      <c r="Q297" s="159"/>
      <c r="R297" s="160">
        <f>SUM(R298:R307)</f>
        <v>0.018662399999999999</v>
      </c>
      <c r="S297" s="159"/>
      <c r="T297" s="161">
        <f>SUM(T298:T307)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154" t="s">
        <v>82</v>
      </c>
      <c r="AT297" s="162" t="s">
        <v>71</v>
      </c>
      <c r="AU297" s="162" t="s">
        <v>80</v>
      </c>
      <c r="AY297" s="154" t="s">
        <v>174</v>
      </c>
      <c r="BK297" s="163">
        <f>SUM(BK298:BK307)</f>
        <v>0</v>
      </c>
    </row>
    <row r="298" s="2" customFormat="1" ht="24.15" customHeight="1">
      <c r="A298" s="39"/>
      <c r="B298" s="166"/>
      <c r="C298" s="167" t="s">
        <v>448</v>
      </c>
      <c r="D298" s="167" t="s">
        <v>176</v>
      </c>
      <c r="E298" s="168" t="s">
        <v>449</v>
      </c>
      <c r="F298" s="169" t="s">
        <v>450</v>
      </c>
      <c r="G298" s="170" t="s">
        <v>137</v>
      </c>
      <c r="H298" s="171">
        <v>93.311999999999998</v>
      </c>
      <c r="I298" s="172"/>
      <c r="J298" s="173">
        <f>ROUND(I298*H298,2)</f>
        <v>0</v>
      </c>
      <c r="K298" s="169" t="s">
        <v>180</v>
      </c>
      <c r="L298" s="40"/>
      <c r="M298" s="174" t="s">
        <v>3</v>
      </c>
      <c r="N298" s="175" t="s">
        <v>43</v>
      </c>
      <c r="O298" s="73"/>
      <c r="P298" s="176">
        <f>O298*H298</f>
        <v>0</v>
      </c>
      <c r="Q298" s="176">
        <v>0</v>
      </c>
      <c r="R298" s="176">
        <f>Q298*H298</f>
        <v>0</v>
      </c>
      <c r="S298" s="176">
        <v>0</v>
      </c>
      <c r="T298" s="177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178" t="s">
        <v>289</v>
      </c>
      <c r="AT298" s="178" t="s">
        <v>176</v>
      </c>
      <c r="AU298" s="178" t="s">
        <v>82</v>
      </c>
      <c r="AY298" s="20" t="s">
        <v>174</v>
      </c>
      <c r="BE298" s="179">
        <f>IF(N298="základní",J298,0)</f>
        <v>0</v>
      </c>
      <c r="BF298" s="179">
        <f>IF(N298="snížená",J298,0)</f>
        <v>0</v>
      </c>
      <c r="BG298" s="179">
        <f>IF(N298="zákl. přenesená",J298,0)</f>
        <v>0</v>
      </c>
      <c r="BH298" s="179">
        <f>IF(N298="sníž. přenesená",J298,0)</f>
        <v>0</v>
      </c>
      <c r="BI298" s="179">
        <f>IF(N298="nulová",J298,0)</f>
        <v>0</v>
      </c>
      <c r="BJ298" s="20" t="s">
        <v>80</v>
      </c>
      <c r="BK298" s="179">
        <f>ROUND(I298*H298,2)</f>
        <v>0</v>
      </c>
      <c r="BL298" s="20" t="s">
        <v>289</v>
      </c>
      <c r="BM298" s="178" t="s">
        <v>451</v>
      </c>
    </row>
    <row r="299" s="2" customFormat="1">
      <c r="A299" s="39"/>
      <c r="B299" s="40"/>
      <c r="C299" s="39"/>
      <c r="D299" s="180" t="s">
        <v>183</v>
      </c>
      <c r="E299" s="39"/>
      <c r="F299" s="181" t="s">
        <v>452</v>
      </c>
      <c r="G299" s="39"/>
      <c r="H299" s="39"/>
      <c r="I299" s="182"/>
      <c r="J299" s="39"/>
      <c r="K299" s="39"/>
      <c r="L299" s="40"/>
      <c r="M299" s="183"/>
      <c r="N299" s="184"/>
      <c r="O299" s="73"/>
      <c r="P299" s="73"/>
      <c r="Q299" s="73"/>
      <c r="R299" s="73"/>
      <c r="S299" s="73"/>
      <c r="T299" s="74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20" t="s">
        <v>183</v>
      </c>
      <c r="AU299" s="20" t="s">
        <v>82</v>
      </c>
    </row>
    <row r="300" s="13" customFormat="1">
      <c r="A300" s="13"/>
      <c r="B300" s="185"/>
      <c r="C300" s="13"/>
      <c r="D300" s="186" t="s">
        <v>185</v>
      </c>
      <c r="E300" s="187" t="s">
        <v>3</v>
      </c>
      <c r="F300" s="188" t="s">
        <v>136</v>
      </c>
      <c r="G300" s="13"/>
      <c r="H300" s="187" t="s">
        <v>3</v>
      </c>
      <c r="I300" s="189"/>
      <c r="J300" s="13"/>
      <c r="K300" s="13"/>
      <c r="L300" s="185"/>
      <c r="M300" s="190"/>
      <c r="N300" s="191"/>
      <c r="O300" s="191"/>
      <c r="P300" s="191"/>
      <c r="Q300" s="191"/>
      <c r="R300" s="191"/>
      <c r="S300" s="191"/>
      <c r="T300" s="19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87" t="s">
        <v>185</v>
      </c>
      <c r="AU300" s="187" t="s">
        <v>82</v>
      </c>
      <c r="AV300" s="13" t="s">
        <v>80</v>
      </c>
      <c r="AW300" s="13" t="s">
        <v>33</v>
      </c>
      <c r="AX300" s="13" t="s">
        <v>72</v>
      </c>
      <c r="AY300" s="187" t="s">
        <v>174</v>
      </c>
    </row>
    <row r="301" s="14" customFormat="1">
      <c r="A301" s="14"/>
      <c r="B301" s="193"/>
      <c r="C301" s="14"/>
      <c r="D301" s="186" t="s">
        <v>185</v>
      </c>
      <c r="E301" s="201" t="s">
        <v>3</v>
      </c>
      <c r="F301" s="194" t="s">
        <v>135</v>
      </c>
      <c r="G301" s="14"/>
      <c r="H301" s="196">
        <v>93.311999999999998</v>
      </c>
      <c r="I301" s="197"/>
      <c r="J301" s="14"/>
      <c r="K301" s="14"/>
      <c r="L301" s="193"/>
      <c r="M301" s="198"/>
      <c r="N301" s="199"/>
      <c r="O301" s="199"/>
      <c r="P301" s="199"/>
      <c r="Q301" s="199"/>
      <c r="R301" s="199"/>
      <c r="S301" s="199"/>
      <c r="T301" s="20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01" t="s">
        <v>185</v>
      </c>
      <c r="AU301" s="201" t="s">
        <v>82</v>
      </c>
      <c r="AV301" s="14" t="s">
        <v>82</v>
      </c>
      <c r="AW301" s="14" t="s">
        <v>33</v>
      </c>
      <c r="AX301" s="14" t="s">
        <v>72</v>
      </c>
      <c r="AY301" s="201" t="s">
        <v>174</v>
      </c>
    </row>
    <row r="302" s="15" customFormat="1">
      <c r="A302" s="15"/>
      <c r="B302" s="202"/>
      <c r="C302" s="15"/>
      <c r="D302" s="186" t="s">
        <v>185</v>
      </c>
      <c r="E302" s="203" t="s">
        <v>3</v>
      </c>
      <c r="F302" s="204" t="s">
        <v>197</v>
      </c>
      <c r="G302" s="15"/>
      <c r="H302" s="205">
        <v>93.311999999999998</v>
      </c>
      <c r="I302" s="206"/>
      <c r="J302" s="15"/>
      <c r="K302" s="15"/>
      <c r="L302" s="202"/>
      <c r="M302" s="207"/>
      <c r="N302" s="208"/>
      <c r="O302" s="208"/>
      <c r="P302" s="208"/>
      <c r="Q302" s="208"/>
      <c r="R302" s="208"/>
      <c r="S302" s="208"/>
      <c r="T302" s="209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03" t="s">
        <v>185</v>
      </c>
      <c r="AU302" s="203" t="s">
        <v>82</v>
      </c>
      <c r="AV302" s="15" t="s">
        <v>181</v>
      </c>
      <c r="AW302" s="15" t="s">
        <v>33</v>
      </c>
      <c r="AX302" s="15" t="s">
        <v>80</v>
      </c>
      <c r="AY302" s="203" t="s">
        <v>174</v>
      </c>
    </row>
    <row r="303" s="2" customFormat="1" ht="33" customHeight="1">
      <c r="A303" s="39"/>
      <c r="B303" s="166"/>
      <c r="C303" s="167" t="s">
        <v>453</v>
      </c>
      <c r="D303" s="167" t="s">
        <v>176</v>
      </c>
      <c r="E303" s="168" t="s">
        <v>454</v>
      </c>
      <c r="F303" s="169" t="s">
        <v>455</v>
      </c>
      <c r="G303" s="170" t="s">
        <v>137</v>
      </c>
      <c r="H303" s="171">
        <v>93.311999999999998</v>
      </c>
      <c r="I303" s="172"/>
      <c r="J303" s="173">
        <f>ROUND(I303*H303,2)</f>
        <v>0</v>
      </c>
      <c r="K303" s="169" t="s">
        <v>3</v>
      </c>
      <c r="L303" s="40"/>
      <c r="M303" s="174" t="s">
        <v>3</v>
      </c>
      <c r="N303" s="175" t="s">
        <v>43</v>
      </c>
      <c r="O303" s="73"/>
      <c r="P303" s="176">
        <f>O303*H303</f>
        <v>0</v>
      </c>
      <c r="Q303" s="176">
        <v>0.00020000000000000001</v>
      </c>
      <c r="R303" s="176">
        <f>Q303*H303</f>
        <v>0.018662399999999999</v>
      </c>
      <c r="S303" s="176">
        <v>0</v>
      </c>
      <c r="T303" s="177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178" t="s">
        <v>289</v>
      </c>
      <c r="AT303" s="178" t="s">
        <v>176</v>
      </c>
      <c r="AU303" s="178" t="s">
        <v>82</v>
      </c>
      <c r="AY303" s="20" t="s">
        <v>174</v>
      </c>
      <c r="BE303" s="179">
        <f>IF(N303="základní",J303,0)</f>
        <v>0</v>
      </c>
      <c r="BF303" s="179">
        <f>IF(N303="snížená",J303,0)</f>
        <v>0</v>
      </c>
      <c r="BG303" s="179">
        <f>IF(N303="zákl. přenesená",J303,0)</f>
        <v>0</v>
      </c>
      <c r="BH303" s="179">
        <f>IF(N303="sníž. přenesená",J303,0)</f>
        <v>0</v>
      </c>
      <c r="BI303" s="179">
        <f>IF(N303="nulová",J303,0)</f>
        <v>0</v>
      </c>
      <c r="BJ303" s="20" t="s">
        <v>80</v>
      </c>
      <c r="BK303" s="179">
        <f>ROUND(I303*H303,2)</f>
        <v>0</v>
      </c>
      <c r="BL303" s="20" t="s">
        <v>289</v>
      </c>
      <c r="BM303" s="178" t="s">
        <v>456</v>
      </c>
    </row>
    <row r="304" s="2" customFormat="1">
      <c r="A304" s="39"/>
      <c r="B304" s="40"/>
      <c r="C304" s="39"/>
      <c r="D304" s="186" t="s">
        <v>209</v>
      </c>
      <c r="E304" s="39"/>
      <c r="F304" s="210" t="s">
        <v>457</v>
      </c>
      <c r="G304" s="39"/>
      <c r="H304" s="39"/>
      <c r="I304" s="182"/>
      <c r="J304" s="39"/>
      <c r="K304" s="39"/>
      <c r="L304" s="40"/>
      <c r="M304" s="183"/>
      <c r="N304" s="184"/>
      <c r="O304" s="73"/>
      <c r="P304" s="73"/>
      <c r="Q304" s="73"/>
      <c r="R304" s="73"/>
      <c r="S304" s="73"/>
      <c r="T304" s="74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20" t="s">
        <v>209</v>
      </c>
      <c r="AU304" s="20" t="s">
        <v>82</v>
      </c>
    </row>
    <row r="305" s="13" customFormat="1">
      <c r="A305" s="13"/>
      <c r="B305" s="185"/>
      <c r="C305" s="13"/>
      <c r="D305" s="186" t="s">
        <v>185</v>
      </c>
      <c r="E305" s="187" t="s">
        <v>3</v>
      </c>
      <c r="F305" s="188" t="s">
        <v>136</v>
      </c>
      <c r="G305" s="13"/>
      <c r="H305" s="187" t="s">
        <v>3</v>
      </c>
      <c r="I305" s="189"/>
      <c r="J305" s="13"/>
      <c r="K305" s="13"/>
      <c r="L305" s="185"/>
      <c r="M305" s="190"/>
      <c r="N305" s="191"/>
      <c r="O305" s="191"/>
      <c r="P305" s="191"/>
      <c r="Q305" s="191"/>
      <c r="R305" s="191"/>
      <c r="S305" s="191"/>
      <c r="T305" s="19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7" t="s">
        <v>185</v>
      </c>
      <c r="AU305" s="187" t="s">
        <v>82</v>
      </c>
      <c r="AV305" s="13" t="s">
        <v>80</v>
      </c>
      <c r="AW305" s="13" t="s">
        <v>33</v>
      </c>
      <c r="AX305" s="13" t="s">
        <v>72</v>
      </c>
      <c r="AY305" s="187" t="s">
        <v>174</v>
      </c>
    </row>
    <row r="306" s="14" customFormat="1">
      <c r="A306" s="14"/>
      <c r="B306" s="193"/>
      <c r="C306" s="14"/>
      <c r="D306" s="186" t="s">
        <v>185</v>
      </c>
      <c r="E306" s="201" t="s">
        <v>3</v>
      </c>
      <c r="F306" s="194" t="s">
        <v>135</v>
      </c>
      <c r="G306" s="14"/>
      <c r="H306" s="196">
        <v>93.311999999999998</v>
      </c>
      <c r="I306" s="197"/>
      <c r="J306" s="14"/>
      <c r="K306" s="14"/>
      <c r="L306" s="193"/>
      <c r="M306" s="198"/>
      <c r="N306" s="199"/>
      <c r="O306" s="199"/>
      <c r="P306" s="199"/>
      <c r="Q306" s="199"/>
      <c r="R306" s="199"/>
      <c r="S306" s="199"/>
      <c r="T306" s="200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01" t="s">
        <v>185</v>
      </c>
      <c r="AU306" s="201" t="s">
        <v>82</v>
      </c>
      <c r="AV306" s="14" t="s">
        <v>82</v>
      </c>
      <c r="AW306" s="14" t="s">
        <v>33</v>
      </c>
      <c r="AX306" s="14" t="s">
        <v>72</v>
      </c>
      <c r="AY306" s="201" t="s">
        <v>174</v>
      </c>
    </row>
    <row r="307" s="15" customFormat="1">
      <c r="A307" s="15"/>
      <c r="B307" s="202"/>
      <c r="C307" s="15"/>
      <c r="D307" s="186" t="s">
        <v>185</v>
      </c>
      <c r="E307" s="203" t="s">
        <v>3</v>
      </c>
      <c r="F307" s="204" t="s">
        <v>197</v>
      </c>
      <c r="G307" s="15"/>
      <c r="H307" s="205">
        <v>93.311999999999998</v>
      </c>
      <c r="I307" s="206"/>
      <c r="J307" s="15"/>
      <c r="K307" s="15"/>
      <c r="L307" s="202"/>
      <c r="M307" s="207"/>
      <c r="N307" s="208"/>
      <c r="O307" s="208"/>
      <c r="P307" s="208"/>
      <c r="Q307" s="208"/>
      <c r="R307" s="208"/>
      <c r="S307" s="208"/>
      <c r="T307" s="209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03" t="s">
        <v>185</v>
      </c>
      <c r="AU307" s="203" t="s">
        <v>82</v>
      </c>
      <c r="AV307" s="15" t="s">
        <v>181</v>
      </c>
      <c r="AW307" s="15" t="s">
        <v>33</v>
      </c>
      <c r="AX307" s="15" t="s">
        <v>80</v>
      </c>
      <c r="AY307" s="203" t="s">
        <v>174</v>
      </c>
    </row>
    <row r="308" s="12" customFormat="1" ht="22.8" customHeight="1">
      <c r="A308" s="12"/>
      <c r="B308" s="153"/>
      <c r="C308" s="12"/>
      <c r="D308" s="154" t="s">
        <v>71</v>
      </c>
      <c r="E308" s="164" t="s">
        <v>458</v>
      </c>
      <c r="F308" s="164" t="s">
        <v>459</v>
      </c>
      <c r="G308" s="12"/>
      <c r="H308" s="12"/>
      <c r="I308" s="156"/>
      <c r="J308" s="165">
        <f>BK308</f>
        <v>0</v>
      </c>
      <c r="K308" s="12"/>
      <c r="L308" s="153"/>
      <c r="M308" s="158"/>
      <c r="N308" s="159"/>
      <c r="O308" s="159"/>
      <c r="P308" s="160">
        <f>SUM(P309:P314)</f>
        <v>0</v>
      </c>
      <c r="Q308" s="159"/>
      <c r="R308" s="160">
        <f>SUM(R309:R314)</f>
        <v>0.00089599999999999999</v>
      </c>
      <c r="S308" s="159"/>
      <c r="T308" s="161">
        <f>SUM(T309:T314)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154" t="s">
        <v>82</v>
      </c>
      <c r="AT308" s="162" t="s">
        <v>71</v>
      </c>
      <c r="AU308" s="162" t="s">
        <v>80</v>
      </c>
      <c r="AY308" s="154" t="s">
        <v>174</v>
      </c>
      <c r="BK308" s="163">
        <f>SUM(BK309:BK314)</f>
        <v>0</v>
      </c>
    </row>
    <row r="309" s="2" customFormat="1" ht="16.5" customHeight="1">
      <c r="A309" s="39"/>
      <c r="B309" s="166"/>
      <c r="C309" s="167" t="s">
        <v>460</v>
      </c>
      <c r="D309" s="167" t="s">
        <v>176</v>
      </c>
      <c r="E309" s="168" t="s">
        <v>461</v>
      </c>
      <c r="F309" s="169" t="s">
        <v>462</v>
      </c>
      <c r="G309" s="170" t="s">
        <v>137</v>
      </c>
      <c r="H309" s="171">
        <v>1.28</v>
      </c>
      <c r="I309" s="172"/>
      <c r="J309" s="173">
        <f>ROUND(I309*H309,2)</f>
        <v>0</v>
      </c>
      <c r="K309" s="169" t="s">
        <v>180</v>
      </c>
      <c r="L309" s="40"/>
      <c r="M309" s="174" t="s">
        <v>3</v>
      </c>
      <c r="N309" s="175" t="s">
        <v>43</v>
      </c>
      <c r="O309" s="73"/>
      <c r="P309" s="176">
        <f>O309*H309</f>
        <v>0</v>
      </c>
      <c r="Q309" s="176">
        <v>0.00069999999999999999</v>
      </c>
      <c r="R309" s="176">
        <f>Q309*H309</f>
        <v>0.00089599999999999999</v>
      </c>
      <c r="S309" s="176">
        <v>0</v>
      </c>
      <c r="T309" s="177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178" t="s">
        <v>289</v>
      </c>
      <c r="AT309" s="178" t="s">
        <v>176</v>
      </c>
      <c r="AU309" s="178" t="s">
        <v>82</v>
      </c>
      <c r="AY309" s="20" t="s">
        <v>174</v>
      </c>
      <c r="BE309" s="179">
        <f>IF(N309="základní",J309,0)</f>
        <v>0</v>
      </c>
      <c r="BF309" s="179">
        <f>IF(N309="snížená",J309,0)</f>
        <v>0</v>
      </c>
      <c r="BG309" s="179">
        <f>IF(N309="zákl. přenesená",J309,0)</f>
        <v>0</v>
      </c>
      <c r="BH309" s="179">
        <f>IF(N309="sníž. přenesená",J309,0)</f>
        <v>0</v>
      </c>
      <c r="BI309" s="179">
        <f>IF(N309="nulová",J309,0)</f>
        <v>0</v>
      </c>
      <c r="BJ309" s="20" t="s">
        <v>80</v>
      </c>
      <c r="BK309" s="179">
        <f>ROUND(I309*H309,2)</f>
        <v>0</v>
      </c>
      <c r="BL309" s="20" t="s">
        <v>289</v>
      </c>
      <c r="BM309" s="178" t="s">
        <v>463</v>
      </c>
    </row>
    <row r="310" s="2" customFormat="1">
      <c r="A310" s="39"/>
      <c r="B310" s="40"/>
      <c r="C310" s="39"/>
      <c r="D310" s="180" t="s">
        <v>183</v>
      </c>
      <c r="E310" s="39"/>
      <c r="F310" s="181" t="s">
        <v>464</v>
      </c>
      <c r="G310" s="39"/>
      <c r="H310" s="39"/>
      <c r="I310" s="182"/>
      <c r="J310" s="39"/>
      <c r="K310" s="39"/>
      <c r="L310" s="40"/>
      <c r="M310" s="183"/>
      <c r="N310" s="184"/>
      <c r="O310" s="73"/>
      <c r="P310" s="73"/>
      <c r="Q310" s="73"/>
      <c r="R310" s="73"/>
      <c r="S310" s="73"/>
      <c r="T310" s="74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20" t="s">
        <v>183</v>
      </c>
      <c r="AU310" s="20" t="s">
        <v>82</v>
      </c>
    </row>
    <row r="311" s="2" customFormat="1">
      <c r="A311" s="39"/>
      <c r="B311" s="40"/>
      <c r="C311" s="39"/>
      <c r="D311" s="186" t="s">
        <v>209</v>
      </c>
      <c r="E311" s="39"/>
      <c r="F311" s="210" t="s">
        <v>465</v>
      </c>
      <c r="G311" s="39"/>
      <c r="H311" s="39"/>
      <c r="I311" s="182"/>
      <c r="J311" s="39"/>
      <c r="K311" s="39"/>
      <c r="L311" s="40"/>
      <c r="M311" s="183"/>
      <c r="N311" s="184"/>
      <c r="O311" s="73"/>
      <c r="P311" s="73"/>
      <c r="Q311" s="73"/>
      <c r="R311" s="73"/>
      <c r="S311" s="73"/>
      <c r="T311" s="74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20" t="s">
        <v>209</v>
      </c>
      <c r="AU311" s="20" t="s">
        <v>82</v>
      </c>
    </row>
    <row r="312" s="13" customFormat="1">
      <c r="A312" s="13"/>
      <c r="B312" s="185"/>
      <c r="C312" s="13"/>
      <c r="D312" s="186" t="s">
        <v>185</v>
      </c>
      <c r="E312" s="187" t="s">
        <v>3</v>
      </c>
      <c r="F312" s="188" t="s">
        <v>466</v>
      </c>
      <c r="G312" s="13"/>
      <c r="H312" s="187" t="s">
        <v>3</v>
      </c>
      <c r="I312" s="189"/>
      <c r="J312" s="13"/>
      <c r="K312" s="13"/>
      <c r="L312" s="185"/>
      <c r="M312" s="190"/>
      <c r="N312" s="191"/>
      <c r="O312" s="191"/>
      <c r="P312" s="191"/>
      <c r="Q312" s="191"/>
      <c r="R312" s="191"/>
      <c r="S312" s="191"/>
      <c r="T312" s="19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87" t="s">
        <v>185</v>
      </c>
      <c r="AU312" s="187" t="s">
        <v>82</v>
      </c>
      <c r="AV312" s="13" t="s">
        <v>80</v>
      </c>
      <c r="AW312" s="13" t="s">
        <v>33</v>
      </c>
      <c r="AX312" s="13" t="s">
        <v>72</v>
      </c>
      <c r="AY312" s="187" t="s">
        <v>174</v>
      </c>
    </row>
    <row r="313" s="14" customFormat="1">
      <c r="A313" s="14"/>
      <c r="B313" s="193"/>
      <c r="C313" s="14"/>
      <c r="D313" s="186" t="s">
        <v>185</v>
      </c>
      <c r="E313" s="201" t="s">
        <v>3</v>
      </c>
      <c r="F313" s="194" t="s">
        <v>467</v>
      </c>
      <c r="G313" s="14"/>
      <c r="H313" s="196">
        <v>1.28</v>
      </c>
      <c r="I313" s="197"/>
      <c r="J313" s="14"/>
      <c r="K313" s="14"/>
      <c r="L313" s="193"/>
      <c r="M313" s="198"/>
      <c r="N313" s="199"/>
      <c r="O313" s="199"/>
      <c r="P313" s="199"/>
      <c r="Q313" s="199"/>
      <c r="R313" s="199"/>
      <c r="S313" s="199"/>
      <c r="T313" s="200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01" t="s">
        <v>185</v>
      </c>
      <c r="AU313" s="201" t="s">
        <v>82</v>
      </c>
      <c r="AV313" s="14" t="s">
        <v>82</v>
      </c>
      <c r="AW313" s="14" t="s">
        <v>33</v>
      </c>
      <c r="AX313" s="14" t="s">
        <v>72</v>
      </c>
      <c r="AY313" s="201" t="s">
        <v>174</v>
      </c>
    </row>
    <row r="314" s="15" customFormat="1">
      <c r="A314" s="15"/>
      <c r="B314" s="202"/>
      <c r="C314" s="15"/>
      <c r="D314" s="186" t="s">
        <v>185</v>
      </c>
      <c r="E314" s="203" t="s">
        <v>3</v>
      </c>
      <c r="F314" s="204" t="s">
        <v>197</v>
      </c>
      <c r="G314" s="15"/>
      <c r="H314" s="205">
        <v>1.28</v>
      </c>
      <c r="I314" s="206"/>
      <c r="J314" s="15"/>
      <c r="K314" s="15"/>
      <c r="L314" s="202"/>
      <c r="M314" s="221"/>
      <c r="N314" s="222"/>
      <c r="O314" s="222"/>
      <c r="P314" s="222"/>
      <c r="Q314" s="222"/>
      <c r="R314" s="222"/>
      <c r="S314" s="222"/>
      <c r="T314" s="223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03" t="s">
        <v>185</v>
      </c>
      <c r="AU314" s="203" t="s">
        <v>82</v>
      </c>
      <c r="AV314" s="15" t="s">
        <v>181</v>
      </c>
      <c r="AW314" s="15" t="s">
        <v>33</v>
      </c>
      <c r="AX314" s="15" t="s">
        <v>80</v>
      </c>
      <c r="AY314" s="203" t="s">
        <v>174</v>
      </c>
    </row>
    <row r="315" s="2" customFormat="1" ht="6.96" customHeight="1">
      <c r="A315" s="39"/>
      <c r="B315" s="56"/>
      <c r="C315" s="57"/>
      <c r="D315" s="57"/>
      <c r="E315" s="57"/>
      <c r="F315" s="57"/>
      <c r="G315" s="57"/>
      <c r="H315" s="57"/>
      <c r="I315" s="57"/>
      <c r="J315" s="57"/>
      <c r="K315" s="57"/>
      <c r="L315" s="40"/>
      <c r="M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</row>
  </sheetData>
  <autoFilter ref="C91:K314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5_02/122251101"/>
    <hyperlink ref="F102" r:id="rId2" display="VV0001"/>
    <hyperlink ref="F104" r:id="rId3" display="https://podminky.urs.cz/item/CS_URS_2025_02/162351103"/>
    <hyperlink ref="F109" r:id="rId4" display="https://podminky.urs.cz/item/CS_URS_2025_02/162751117"/>
    <hyperlink ref="F111" r:id="rId5" display="VV0001"/>
    <hyperlink ref="F116" r:id="rId6" display="https://podminky.urs.cz/item/CS_URS_2025_02/162751119"/>
    <hyperlink ref="F124" r:id="rId7" display="https://podminky.urs.cz/item/CS_URS_2025_02/167151101"/>
    <hyperlink ref="F126" r:id="rId8" display="VV0002"/>
    <hyperlink ref="F129" r:id="rId9" display="https://podminky.urs.cz/item/CS_URS_2025_02/171201221"/>
    <hyperlink ref="F136" r:id="rId10" display="https://podminky.urs.cz/item/CS_URS_2025_02/171251201"/>
    <hyperlink ref="F138" r:id="rId11" display="VV0001"/>
    <hyperlink ref="F143" r:id="rId12" display="https://podminky.urs.cz/item/CS_URS_2025_02/174151101"/>
    <hyperlink ref="F148" r:id="rId13" display="VV0002"/>
    <hyperlink ref="F151" r:id="rId14" display="https://podminky.urs.cz/item/CS_URS_2025_02/273313811"/>
    <hyperlink ref="F155" r:id="rId15" display="VV0003"/>
    <hyperlink ref="F157" r:id="rId16" display="https://podminky.urs.cz/item/CS_URS_2025_02/273322511"/>
    <hyperlink ref="F161" r:id="rId17" display="VV0004"/>
    <hyperlink ref="F163" r:id="rId18" display="https://podminky.urs.cz/item/CS_URS_2025_02/273361821"/>
    <hyperlink ref="F168" r:id="rId19" display="https://podminky.urs.cz/item/CS_URS_2025_02/275322511"/>
    <hyperlink ref="F173" r:id="rId20" display="VV0005"/>
    <hyperlink ref="F175" r:id="rId21" display="https://podminky.urs.cz/item/CS_URS_2025_02/275351121"/>
    <hyperlink ref="F180" r:id="rId22" display="VV0006"/>
    <hyperlink ref="F182" r:id="rId23" display="https://podminky.urs.cz/item/CS_URS_2025_02/275351122"/>
    <hyperlink ref="F184" r:id="rId24" display="VV0006"/>
    <hyperlink ref="F193" r:id="rId25" display="https://podminky.urs.cz/item/CS_URS_2025_02/998011001"/>
    <hyperlink ref="F197" r:id="rId26" display="https://podminky.urs.cz/item/CS_URS_2025_02/712331111"/>
    <hyperlink ref="F200" r:id="rId27" display="VV0010"/>
    <hyperlink ref="F205" r:id="rId28" display="https://podminky.urs.cz/item/CS_URS_2025_02/998712101"/>
    <hyperlink ref="F208" r:id="rId29" display="https://podminky.urs.cz/item/CS_URS_2025_02/762341270"/>
    <hyperlink ref="F213" r:id="rId30" display="VV0010"/>
    <hyperlink ref="F217" r:id="rId31" display="https://podminky.urs.cz/item/CS_URS_2025_02/998762101"/>
    <hyperlink ref="F220" r:id="rId32" display="https://podminky.urs.cz/item/CS_URS_2025_02/764111641"/>
    <hyperlink ref="F223" r:id="rId33" display="VV0010"/>
    <hyperlink ref="F226" r:id="rId34" display="https://podminky.urs.cz/item/CS_URS_2025_02/764111691"/>
    <hyperlink ref="F228" r:id="rId35" display="VV0010"/>
    <hyperlink ref="F236" r:id="rId36" display="https://podminky.urs.cz/item/CS_URS_2025_02/998764101"/>
    <hyperlink ref="F239" r:id="rId37" display="https://podminky.urs.cz/item/CS_URS_2025_02/767995101"/>
    <hyperlink ref="F246" r:id="rId38" display="https://podminky.urs.cz/item/CS_URS_2025_02/767995102"/>
    <hyperlink ref="F253" r:id="rId39" display="https://podminky.urs.cz/item/CS_URS_2025_02/998767101"/>
    <hyperlink ref="F273" r:id="rId40" display="VV0012"/>
    <hyperlink ref="F276" r:id="rId41" display="VV0012"/>
    <hyperlink ref="F280" r:id="rId42" display="VV0012"/>
    <hyperlink ref="F284" r:id="rId43" display="VV0012"/>
    <hyperlink ref="F288" r:id="rId44" display="VV0012"/>
    <hyperlink ref="F291" r:id="rId45" display="https://podminky.urs.cz/item/CS_URS_2025_02/773999091"/>
    <hyperlink ref="F293" r:id="rId46" display="VV0012"/>
    <hyperlink ref="F296" r:id="rId47" display="https://podminky.urs.cz/item/CS_URS_2025_02/998773101"/>
    <hyperlink ref="F299" r:id="rId48" display="https://podminky.urs.cz/item/CS_URS_2025_02/783901453"/>
    <hyperlink ref="F310" r:id="rId49" display="https://podminky.urs.cz/item/CS_URS_2025_02/7843710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  <c r="AZ2" s="115" t="s">
        <v>110</v>
      </c>
      <c r="BA2" s="115" t="s">
        <v>111</v>
      </c>
      <c r="BB2" s="115" t="s">
        <v>3</v>
      </c>
      <c r="BC2" s="115" t="s">
        <v>112</v>
      </c>
      <c r="BD2" s="115" t="s">
        <v>113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82</v>
      </c>
      <c r="AZ3" s="115" t="s">
        <v>114</v>
      </c>
      <c r="BA3" s="115" t="s">
        <v>115</v>
      </c>
      <c r="BB3" s="115" t="s">
        <v>3</v>
      </c>
      <c r="BC3" s="115" t="s">
        <v>116</v>
      </c>
      <c r="BD3" s="115" t="s">
        <v>113</v>
      </c>
    </row>
    <row r="4" s="1" customFormat="1" ht="24.96" customHeight="1">
      <c r="B4" s="23"/>
      <c r="D4" s="24" t="s">
        <v>117</v>
      </c>
      <c r="L4" s="23"/>
      <c r="M4" s="116" t="s">
        <v>11</v>
      </c>
      <c r="AT4" s="20" t="s">
        <v>4</v>
      </c>
      <c r="AZ4" s="115" t="s">
        <v>118</v>
      </c>
      <c r="BA4" s="115" t="s">
        <v>119</v>
      </c>
      <c r="BB4" s="115" t="s">
        <v>3</v>
      </c>
      <c r="BC4" s="115" t="s">
        <v>120</v>
      </c>
      <c r="BD4" s="115" t="s">
        <v>113</v>
      </c>
    </row>
    <row r="5" s="1" customFormat="1" ht="6.96" customHeight="1">
      <c r="B5" s="23"/>
      <c r="L5" s="23"/>
      <c r="AZ5" s="115" t="s">
        <v>121</v>
      </c>
      <c r="BA5" s="115" t="s">
        <v>122</v>
      </c>
      <c r="BB5" s="115" t="s">
        <v>3</v>
      </c>
      <c r="BC5" s="115" t="s">
        <v>123</v>
      </c>
      <c r="BD5" s="115" t="s">
        <v>113</v>
      </c>
    </row>
    <row r="6" s="1" customFormat="1" ht="12" customHeight="1">
      <c r="B6" s="23"/>
      <c r="D6" s="33" t="s">
        <v>17</v>
      </c>
      <c r="L6" s="23"/>
      <c r="AZ6" s="115" t="s">
        <v>124</v>
      </c>
      <c r="BA6" s="115" t="s">
        <v>125</v>
      </c>
      <c r="BB6" s="115" t="s">
        <v>3</v>
      </c>
      <c r="BC6" s="115" t="s">
        <v>126</v>
      </c>
      <c r="BD6" s="115" t="s">
        <v>113</v>
      </c>
    </row>
    <row r="7" s="1" customFormat="1" ht="16.5" customHeight="1">
      <c r="B7" s="23"/>
      <c r="E7" s="117" t="str">
        <f>'Rekapitulace stavby'!K6</f>
        <v>Kolumbárium Nymburk</v>
      </c>
      <c r="F7" s="33"/>
      <c r="G7" s="33"/>
      <c r="H7" s="33"/>
      <c r="L7" s="23"/>
      <c r="AZ7" s="115" t="s">
        <v>127</v>
      </c>
      <c r="BA7" s="115" t="s">
        <v>128</v>
      </c>
      <c r="BB7" s="115" t="s">
        <v>3</v>
      </c>
      <c r="BC7" s="115" t="s">
        <v>129</v>
      </c>
      <c r="BD7" s="115" t="s">
        <v>113</v>
      </c>
    </row>
    <row r="8" s="2" customFormat="1" ht="12" customHeight="1">
      <c r="A8" s="39"/>
      <c r="B8" s="40"/>
      <c r="C8" s="39"/>
      <c r="D8" s="33" t="s">
        <v>130</v>
      </c>
      <c r="E8" s="39"/>
      <c r="F8" s="39"/>
      <c r="G8" s="39"/>
      <c r="H8" s="39"/>
      <c r="I8" s="39"/>
      <c r="J8" s="39"/>
      <c r="K8" s="39"/>
      <c r="L8" s="118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15" t="s">
        <v>131</v>
      </c>
      <c r="BA8" s="115" t="s">
        <v>132</v>
      </c>
      <c r="BB8" s="115" t="s">
        <v>3</v>
      </c>
      <c r="BC8" s="115" t="s">
        <v>133</v>
      </c>
      <c r="BD8" s="115" t="s">
        <v>113</v>
      </c>
    </row>
    <row r="9" s="2" customFormat="1" ht="30" customHeight="1">
      <c r="A9" s="39"/>
      <c r="B9" s="40"/>
      <c r="C9" s="39"/>
      <c r="D9" s="39"/>
      <c r="E9" s="63" t="s">
        <v>468</v>
      </c>
      <c r="F9" s="39"/>
      <c r="G9" s="39"/>
      <c r="H9" s="39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15" t="s">
        <v>135</v>
      </c>
      <c r="BA9" s="115" t="s">
        <v>136</v>
      </c>
      <c r="BB9" s="115" t="s">
        <v>137</v>
      </c>
      <c r="BC9" s="115" t="s">
        <v>138</v>
      </c>
      <c r="BD9" s="115" t="s">
        <v>113</v>
      </c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15" t="s">
        <v>139</v>
      </c>
      <c r="BA10" s="115" t="s">
        <v>140</v>
      </c>
      <c r="BB10" s="115" t="s">
        <v>3</v>
      </c>
      <c r="BC10" s="115" t="s">
        <v>141</v>
      </c>
      <c r="BD10" s="115" t="s">
        <v>113</v>
      </c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23. 10. 2025</v>
      </c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35</v>
      </c>
      <c r="F24" s="39"/>
      <c r="G24" s="39"/>
      <c r="H24" s="39"/>
      <c r="I24" s="33" t="s">
        <v>28</v>
      </c>
      <c r="J24" s="28" t="s">
        <v>3</v>
      </c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36</v>
      </c>
      <c r="E26" s="39"/>
      <c r="F26" s="39"/>
      <c r="G26" s="39"/>
      <c r="H26" s="39"/>
      <c r="I26" s="39"/>
      <c r="J26" s="39"/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9"/>
      <c r="B27" s="120"/>
      <c r="C27" s="119"/>
      <c r="D27" s="119"/>
      <c r="E27" s="37" t="s">
        <v>3</v>
      </c>
      <c r="F27" s="37"/>
      <c r="G27" s="37"/>
      <c r="H27" s="37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8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2" t="s">
        <v>38</v>
      </c>
      <c r="E30" s="39"/>
      <c r="F30" s="39"/>
      <c r="G30" s="39"/>
      <c r="H30" s="39"/>
      <c r="I30" s="39"/>
      <c r="J30" s="91">
        <f>ROUND(J92, 2)</f>
        <v>0</v>
      </c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40</v>
      </c>
      <c r="G32" s="39"/>
      <c r="H32" s="39"/>
      <c r="I32" s="44" t="s">
        <v>39</v>
      </c>
      <c r="J32" s="44" t="s">
        <v>41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3" t="s">
        <v>42</v>
      </c>
      <c r="E33" s="33" t="s">
        <v>43</v>
      </c>
      <c r="F33" s="124">
        <f>ROUND((SUM(BE92:BE314)),  2)</f>
        <v>0</v>
      </c>
      <c r="G33" s="39"/>
      <c r="H33" s="39"/>
      <c r="I33" s="125">
        <v>0.20999999999999999</v>
      </c>
      <c r="J33" s="124">
        <f>ROUND(((SUM(BE92:BE314))*I33),  2)</f>
        <v>0</v>
      </c>
      <c r="K33" s="39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44</v>
      </c>
      <c r="F34" s="124">
        <f>ROUND((SUM(BF92:BF314)),  2)</f>
        <v>0</v>
      </c>
      <c r="G34" s="39"/>
      <c r="H34" s="39"/>
      <c r="I34" s="125">
        <v>0.12</v>
      </c>
      <c r="J34" s="124">
        <f>ROUND(((SUM(BF92:BF314))*I34),  2)</f>
        <v>0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45</v>
      </c>
      <c r="F35" s="124">
        <f>ROUND((SUM(BG92:BG314)),  2)</f>
        <v>0</v>
      </c>
      <c r="G35" s="39"/>
      <c r="H35" s="39"/>
      <c r="I35" s="125">
        <v>0.20999999999999999</v>
      </c>
      <c r="J35" s="124">
        <f>0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46</v>
      </c>
      <c r="F36" s="124">
        <f>ROUND((SUM(BH92:BH314)),  2)</f>
        <v>0</v>
      </c>
      <c r="G36" s="39"/>
      <c r="H36" s="39"/>
      <c r="I36" s="125">
        <v>0.12</v>
      </c>
      <c r="J36" s="124">
        <f>0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47</v>
      </c>
      <c r="F37" s="124">
        <f>ROUND((SUM(BI92:BI314)),  2)</f>
        <v>0</v>
      </c>
      <c r="G37" s="39"/>
      <c r="H37" s="39"/>
      <c r="I37" s="125">
        <v>0</v>
      </c>
      <c r="J37" s="124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6"/>
      <c r="D39" s="127" t="s">
        <v>48</v>
      </c>
      <c r="E39" s="77"/>
      <c r="F39" s="77"/>
      <c r="G39" s="128" t="s">
        <v>49</v>
      </c>
      <c r="H39" s="129" t="s">
        <v>50</v>
      </c>
      <c r="I39" s="77"/>
      <c r="J39" s="130">
        <f>SUM(J30:J37)</f>
        <v>0</v>
      </c>
      <c r="K39" s="131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142</v>
      </c>
      <c r="D45" s="39"/>
      <c r="E45" s="39"/>
      <c r="F45" s="39"/>
      <c r="G45" s="39"/>
      <c r="H45" s="39"/>
      <c r="I45" s="39"/>
      <c r="J45" s="39"/>
      <c r="K45" s="39"/>
      <c r="L45" s="118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7" t="str">
        <f>E7</f>
        <v>Kolumbárium Nymburk</v>
      </c>
      <c r="F48" s="33"/>
      <c r="G48" s="33"/>
      <c r="H48" s="33"/>
      <c r="I48" s="39"/>
      <c r="J48" s="39"/>
      <c r="K48" s="39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130</v>
      </c>
      <c r="D49" s="39"/>
      <c r="E49" s="39"/>
      <c r="F49" s="39"/>
      <c r="G49" s="39"/>
      <c r="H49" s="39"/>
      <c r="I49" s="39"/>
      <c r="J49" s="39"/>
      <c r="K49" s="39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30" customHeight="1">
      <c r="A50" s="39"/>
      <c r="B50" s="40"/>
      <c r="C50" s="39"/>
      <c r="D50" s="39"/>
      <c r="E50" s="63" t="str">
        <f>E9</f>
        <v>2025/033/b - Architektonicko stavební a konstrukční řešení 2/8</v>
      </c>
      <c r="F50" s="39"/>
      <c r="G50" s="39"/>
      <c r="H50" s="39"/>
      <c r="I50" s="39"/>
      <c r="J50" s="39"/>
      <c r="K50" s="39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8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23. 10. 2025</v>
      </c>
      <c r="K52" s="39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39"/>
      <c r="E54" s="39"/>
      <c r="F54" s="28" t="str">
        <f>E15</f>
        <v>Město Nymburk</v>
      </c>
      <c r="G54" s="39"/>
      <c r="H54" s="39"/>
      <c r="I54" s="33" t="s">
        <v>31</v>
      </c>
      <c r="J54" s="37" t="str">
        <f>E21</f>
        <v>Atribut Solutions, s.r.o.</v>
      </c>
      <c r="K54" s="39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>Bc. Kateřina Vaculíková</v>
      </c>
      <c r="K55" s="39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2" t="s">
        <v>143</v>
      </c>
      <c r="D57" s="126"/>
      <c r="E57" s="126"/>
      <c r="F57" s="126"/>
      <c r="G57" s="126"/>
      <c r="H57" s="126"/>
      <c r="I57" s="126"/>
      <c r="J57" s="133" t="s">
        <v>144</v>
      </c>
      <c r="K57" s="126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4" t="s">
        <v>70</v>
      </c>
      <c r="D59" s="39"/>
      <c r="E59" s="39"/>
      <c r="F59" s="39"/>
      <c r="G59" s="39"/>
      <c r="H59" s="39"/>
      <c r="I59" s="39"/>
      <c r="J59" s="91">
        <f>J92</f>
        <v>0</v>
      </c>
      <c r="K59" s="39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145</v>
      </c>
    </row>
    <row r="60" s="9" customFormat="1" ht="24.96" customHeight="1">
      <c r="A60" s="9"/>
      <c r="B60" s="135"/>
      <c r="C60" s="9"/>
      <c r="D60" s="136" t="s">
        <v>146</v>
      </c>
      <c r="E60" s="137"/>
      <c r="F60" s="137"/>
      <c r="G60" s="137"/>
      <c r="H60" s="137"/>
      <c r="I60" s="137"/>
      <c r="J60" s="138">
        <f>J93</f>
        <v>0</v>
      </c>
      <c r="K60" s="9"/>
      <c r="L60" s="13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9"/>
      <c r="C61" s="10"/>
      <c r="D61" s="140" t="s">
        <v>147</v>
      </c>
      <c r="E61" s="141"/>
      <c r="F61" s="141"/>
      <c r="G61" s="141"/>
      <c r="H61" s="141"/>
      <c r="I61" s="141"/>
      <c r="J61" s="142">
        <f>J94</f>
        <v>0</v>
      </c>
      <c r="K61" s="10"/>
      <c r="L61" s="13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9"/>
      <c r="C62" s="10"/>
      <c r="D62" s="140" t="s">
        <v>148</v>
      </c>
      <c r="E62" s="141"/>
      <c r="F62" s="141"/>
      <c r="G62" s="141"/>
      <c r="H62" s="141"/>
      <c r="I62" s="141"/>
      <c r="J62" s="142">
        <f>J149</f>
        <v>0</v>
      </c>
      <c r="K62" s="10"/>
      <c r="L62" s="13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9"/>
      <c r="C63" s="10"/>
      <c r="D63" s="140" t="s">
        <v>149</v>
      </c>
      <c r="E63" s="141"/>
      <c r="F63" s="141"/>
      <c r="G63" s="141"/>
      <c r="H63" s="141"/>
      <c r="I63" s="141"/>
      <c r="J63" s="142">
        <f>J186</f>
        <v>0</v>
      </c>
      <c r="K63" s="10"/>
      <c r="L63" s="13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9"/>
      <c r="C64" s="10"/>
      <c r="D64" s="140" t="s">
        <v>150</v>
      </c>
      <c r="E64" s="141"/>
      <c r="F64" s="141"/>
      <c r="G64" s="141"/>
      <c r="H64" s="141"/>
      <c r="I64" s="141"/>
      <c r="J64" s="142">
        <f>J191</f>
        <v>0</v>
      </c>
      <c r="K64" s="10"/>
      <c r="L64" s="13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35"/>
      <c r="C65" s="9"/>
      <c r="D65" s="136" t="s">
        <v>151</v>
      </c>
      <c r="E65" s="137"/>
      <c r="F65" s="137"/>
      <c r="G65" s="137"/>
      <c r="H65" s="137"/>
      <c r="I65" s="137"/>
      <c r="J65" s="138">
        <f>J194</f>
        <v>0</v>
      </c>
      <c r="K65" s="9"/>
      <c r="L65" s="135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39"/>
      <c r="C66" s="10"/>
      <c r="D66" s="140" t="s">
        <v>152</v>
      </c>
      <c r="E66" s="141"/>
      <c r="F66" s="141"/>
      <c r="G66" s="141"/>
      <c r="H66" s="141"/>
      <c r="I66" s="141"/>
      <c r="J66" s="142">
        <f>J195</f>
        <v>0</v>
      </c>
      <c r="K66" s="10"/>
      <c r="L66" s="13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39"/>
      <c r="C67" s="10"/>
      <c r="D67" s="140" t="s">
        <v>153</v>
      </c>
      <c r="E67" s="141"/>
      <c r="F67" s="141"/>
      <c r="G67" s="141"/>
      <c r="H67" s="141"/>
      <c r="I67" s="141"/>
      <c r="J67" s="142">
        <f>J206</f>
        <v>0</v>
      </c>
      <c r="K67" s="10"/>
      <c r="L67" s="13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9"/>
      <c r="C68" s="10"/>
      <c r="D68" s="140" t="s">
        <v>154</v>
      </c>
      <c r="E68" s="141"/>
      <c r="F68" s="141"/>
      <c r="G68" s="141"/>
      <c r="H68" s="141"/>
      <c r="I68" s="141"/>
      <c r="J68" s="142">
        <f>J218</f>
        <v>0</v>
      </c>
      <c r="K68" s="10"/>
      <c r="L68" s="13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9"/>
      <c r="C69" s="10"/>
      <c r="D69" s="140" t="s">
        <v>155</v>
      </c>
      <c r="E69" s="141"/>
      <c r="F69" s="141"/>
      <c r="G69" s="141"/>
      <c r="H69" s="141"/>
      <c r="I69" s="141"/>
      <c r="J69" s="142">
        <f>J237</f>
        <v>0</v>
      </c>
      <c r="K69" s="10"/>
      <c r="L69" s="13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39"/>
      <c r="C70" s="10"/>
      <c r="D70" s="140" t="s">
        <v>156</v>
      </c>
      <c r="E70" s="141"/>
      <c r="F70" s="141"/>
      <c r="G70" s="141"/>
      <c r="H70" s="141"/>
      <c r="I70" s="141"/>
      <c r="J70" s="142">
        <f>J254</f>
        <v>0</v>
      </c>
      <c r="K70" s="10"/>
      <c r="L70" s="13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39"/>
      <c r="C71" s="10"/>
      <c r="D71" s="140" t="s">
        <v>157</v>
      </c>
      <c r="E71" s="141"/>
      <c r="F71" s="141"/>
      <c r="G71" s="141"/>
      <c r="H71" s="141"/>
      <c r="I71" s="141"/>
      <c r="J71" s="142">
        <f>J297</f>
        <v>0</v>
      </c>
      <c r="K71" s="10"/>
      <c r="L71" s="13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39"/>
      <c r="C72" s="10"/>
      <c r="D72" s="140" t="s">
        <v>158</v>
      </c>
      <c r="E72" s="141"/>
      <c r="F72" s="141"/>
      <c r="G72" s="141"/>
      <c r="H72" s="141"/>
      <c r="I72" s="141"/>
      <c r="J72" s="142">
        <f>J308</f>
        <v>0</v>
      </c>
      <c r="K72" s="10"/>
      <c r="L72" s="13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8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118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118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159</v>
      </c>
      <c r="D79" s="39"/>
      <c r="E79" s="39"/>
      <c r="F79" s="39"/>
      <c r="G79" s="39"/>
      <c r="H79" s="39"/>
      <c r="I79" s="39"/>
      <c r="J79" s="39"/>
      <c r="K79" s="39"/>
      <c r="L79" s="118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8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17</v>
      </c>
      <c r="D81" s="39"/>
      <c r="E81" s="39"/>
      <c r="F81" s="39"/>
      <c r="G81" s="39"/>
      <c r="H81" s="39"/>
      <c r="I81" s="39"/>
      <c r="J81" s="39"/>
      <c r="K81" s="39"/>
      <c r="L81" s="118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39"/>
      <c r="D82" s="39"/>
      <c r="E82" s="117" t="str">
        <f>E7</f>
        <v>Kolumbárium Nymburk</v>
      </c>
      <c r="F82" s="33"/>
      <c r="G82" s="33"/>
      <c r="H82" s="33"/>
      <c r="I82" s="39"/>
      <c r="J82" s="39"/>
      <c r="K82" s="39"/>
      <c r="L82" s="118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130</v>
      </c>
      <c r="D83" s="39"/>
      <c r="E83" s="39"/>
      <c r="F83" s="39"/>
      <c r="G83" s="39"/>
      <c r="H83" s="39"/>
      <c r="I83" s="39"/>
      <c r="J83" s="39"/>
      <c r="K83" s="39"/>
      <c r="L83" s="118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30" customHeight="1">
      <c r="A84" s="39"/>
      <c r="B84" s="40"/>
      <c r="C84" s="39"/>
      <c r="D84" s="39"/>
      <c r="E84" s="63" t="str">
        <f>E9</f>
        <v>2025/033/b - Architektonicko stavební a konstrukční řešení 2/8</v>
      </c>
      <c r="F84" s="39"/>
      <c r="G84" s="39"/>
      <c r="H84" s="39"/>
      <c r="I84" s="39"/>
      <c r="J84" s="39"/>
      <c r="K84" s="39"/>
      <c r="L84" s="118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39"/>
      <c r="D85" s="39"/>
      <c r="E85" s="39"/>
      <c r="F85" s="39"/>
      <c r="G85" s="39"/>
      <c r="H85" s="39"/>
      <c r="I85" s="39"/>
      <c r="J85" s="39"/>
      <c r="K85" s="39"/>
      <c r="L85" s="118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39"/>
      <c r="E86" s="39"/>
      <c r="F86" s="28" t="str">
        <f>F12</f>
        <v xml:space="preserve"> </v>
      </c>
      <c r="G86" s="39"/>
      <c r="H86" s="39"/>
      <c r="I86" s="33" t="s">
        <v>23</v>
      </c>
      <c r="J86" s="65" t="str">
        <f>IF(J12="","",J12)</f>
        <v>23. 10. 2025</v>
      </c>
      <c r="K86" s="39"/>
      <c r="L86" s="118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39"/>
      <c r="D87" s="39"/>
      <c r="E87" s="39"/>
      <c r="F87" s="39"/>
      <c r="G87" s="39"/>
      <c r="H87" s="39"/>
      <c r="I87" s="39"/>
      <c r="J87" s="39"/>
      <c r="K87" s="39"/>
      <c r="L87" s="118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5.65" customHeight="1">
      <c r="A88" s="39"/>
      <c r="B88" s="40"/>
      <c r="C88" s="33" t="s">
        <v>25</v>
      </c>
      <c r="D88" s="39"/>
      <c r="E88" s="39"/>
      <c r="F88" s="28" t="str">
        <f>E15</f>
        <v>Město Nymburk</v>
      </c>
      <c r="G88" s="39"/>
      <c r="H88" s="39"/>
      <c r="I88" s="33" t="s">
        <v>31</v>
      </c>
      <c r="J88" s="37" t="str">
        <f>E21</f>
        <v>Atribut Solutions, s.r.o.</v>
      </c>
      <c r="K88" s="39"/>
      <c r="L88" s="118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5.65" customHeight="1">
      <c r="A89" s="39"/>
      <c r="B89" s="40"/>
      <c r="C89" s="33" t="s">
        <v>29</v>
      </c>
      <c r="D89" s="39"/>
      <c r="E89" s="39"/>
      <c r="F89" s="28" t="str">
        <f>IF(E18="","",E18)</f>
        <v>Vyplň údaj</v>
      </c>
      <c r="G89" s="39"/>
      <c r="H89" s="39"/>
      <c r="I89" s="33" t="s">
        <v>34</v>
      </c>
      <c r="J89" s="37" t="str">
        <f>E24</f>
        <v>Bc. Kateřina Vaculíková</v>
      </c>
      <c r="K89" s="39"/>
      <c r="L89" s="118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18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43"/>
      <c r="B91" s="144"/>
      <c r="C91" s="145" t="s">
        <v>160</v>
      </c>
      <c r="D91" s="146" t="s">
        <v>57</v>
      </c>
      <c r="E91" s="146" t="s">
        <v>53</v>
      </c>
      <c r="F91" s="146" t="s">
        <v>54</v>
      </c>
      <c r="G91" s="146" t="s">
        <v>161</v>
      </c>
      <c r="H91" s="146" t="s">
        <v>162</v>
      </c>
      <c r="I91" s="146" t="s">
        <v>163</v>
      </c>
      <c r="J91" s="146" t="s">
        <v>144</v>
      </c>
      <c r="K91" s="147" t="s">
        <v>164</v>
      </c>
      <c r="L91" s="148"/>
      <c r="M91" s="81" t="s">
        <v>3</v>
      </c>
      <c r="N91" s="82" t="s">
        <v>42</v>
      </c>
      <c r="O91" s="82" t="s">
        <v>165</v>
      </c>
      <c r="P91" s="82" t="s">
        <v>166</v>
      </c>
      <c r="Q91" s="82" t="s">
        <v>167</v>
      </c>
      <c r="R91" s="82" t="s">
        <v>168</v>
      </c>
      <c r="S91" s="82" t="s">
        <v>169</v>
      </c>
      <c r="T91" s="83" t="s">
        <v>170</v>
      </c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</row>
    <row r="92" s="2" customFormat="1" ht="22.8" customHeight="1">
      <c r="A92" s="39"/>
      <c r="B92" s="40"/>
      <c r="C92" s="88" t="s">
        <v>171</v>
      </c>
      <c r="D92" s="39"/>
      <c r="E92" s="39"/>
      <c r="F92" s="39"/>
      <c r="G92" s="39"/>
      <c r="H92" s="39"/>
      <c r="I92" s="39"/>
      <c r="J92" s="149">
        <f>BK92</f>
        <v>0</v>
      </c>
      <c r="K92" s="39"/>
      <c r="L92" s="40"/>
      <c r="M92" s="84"/>
      <c r="N92" s="69"/>
      <c r="O92" s="85"/>
      <c r="P92" s="150">
        <f>P93+P194</f>
        <v>0</v>
      </c>
      <c r="Q92" s="85"/>
      <c r="R92" s="150">
        <f>R93+R194</f>
        <v>35.238796254999997</v>
      </c>
      <c r="S92" s="85"/>
      <c r="T92" s="151">
        <f>T93+T194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71</v>
      </c>
      <c r="AU92" s="20" t="s">
        <v>145</v>
      </c>
      <c r="BK92" s="152">
        <f>BK93+BK194</f>
        <v>0</v>
      </c>
    </row>
    <row r="93" s="12" customFormat="1" ht="25.92" customHeight="1">
      <c r="A93" s="12"/>
      <c r="B93" s="153"/>
      <c r="C93" s="12"/>
      <c r="D93" s="154" t="s">
        <v>71</v>
      </c>
      <c r="E93" s="155" t="s">
        <v>172</v>
      </c>
      <c r="F93" s="155" t="s">
        <v>173</v>
      </c>
      <c r="G93" s="12"/>
      <c r="H93" s="12"/>
      <c r="I93" s="156"/>
      <c r="J93" s="157">
        <f>BK93</f>
        <v>0</v>
      </c>
      <c r="K93" s="12"/>
      <c r="L93" s="153"/>
      <c r="M93" s="158"/>
      <c r="N93" s="159"/>
      <c r="O93" s="159"/>
      <c r="P93" s="160">
        <f>P94+P149+P186+P191</f>
        <v>0</v>
      </c>
      <c r="Q93" s="159"/>
      <c r="R93" s="160">
        <f>R94+R149+R186+R191</f>
        <v>30.483451289999998</v>
      </c>
      <c r="S93" s="159"/>
      <c r="T93" s="161">
        <f>T94+T149+T186+T191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54" t="s">
        <v>80</v>
      </c>
      <c r="AT93" s="162" t="s">
        <v>71</v>
      </c>
      <c r="AU93" s="162" t="s">
        <v>72</v>
      </c>
      <c r="AY93" s="154" t="s">
        <v>174</v>
      </c>
      <c r="BK93" s="163">
        <f>BK94+BK149+BK186+BK191</f>
        <v>0</v>
      </c>
    </row>
    <row r="94" s="12" customFormat="1" ht="22.8" customHeight="1">
      <c r="A94" s="12"/>
      <c r="B94" s="153"/>
      <c r="C94" s="12"/>
      <c r="D94" s="154" t="s">
        <v>71</v>
      </c>
      <c r="E94" s="164" t="s">
        <v>80</v>
      </c>
      <c r="F94" s="164" t="s">
        <v>175</v>
      </c>
      <c r="G94" s="12"/>
      <c r="H94" s="12"/>
      <c r="I94" s="156"/>
      <c r="J94" s="165">
        <f>BK94</f>
        <v>0</v>
      </c>
      <c r="K94" s="12"/>
      <c r="L94" s="153"/>
      <c r="M94" s="158"/>
      <c r="N94" s="159"/>
      <c r="O94" s="159"/>
      <c r="P94" s="160">
        <f>SUM(P95:P148)</f>
        <v>0</v>
      </c>
      <c r="Q94" s="159"/>
      <c r="R94" s="160">
        <f>SUM(R95:R148)</f>
        <v>0</v>
      </c>
      <c r="S94" s="159"/>
      <c r="T94" s="161">
        <f>SUM(T95:T148)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54" t="s">
        <v>80</v>
      </c>
      <c r="AT94" s="162" t="s">
        <v>71</v>
      </c>
      <c r="AU94" s="162" t="s">
        <v>80</v>
      </c>
      <c r="AY94" s="154" t="s">
        <v>174</v>
      </c>
      <c r="BK94" s="163">
        <f>SUM(BK95:BK148)</f>
        <v>0</v>
      </c>
    </row>
    <row r="95" s="2" customFormat="1" ht="24.15" customHeight="1">
      <c r="A95" s="39"/>
      <c r="B95" s="166"/>
      <c r="C95" s="167" t="s">
        <v>80</v>
      </c>
      <c r="D95" s="167" t="s">
        <v>176</v>
      </c>
      <c r="E95" s="168" t="s">
        <v>177</v>
      </c>
      <c r="F95" s="169" t="s">
        <v>178</v>
      </c>
      <c r="G95" s="170" t="s">
        <v>179</v>
      </c>
      <c r="H95" s="171">
        <v>16.952000000000002</v>
      </c>
      <c r="I95" s="172"/>
      <c r="J95" s="173">
        <f>ROUND(I95*H95,2)</f>
        <v>0</v>
      </c>
      <c r="K95" s="169" t="s">
        <v>180</v>
      </c>
      <c r="L95" s="40"/>
      <c r="M95" s="174" t="s">
        <v>3</v>
      </c>
      <c r="N95" s="175" t="s">
        <v>43</v>
      </c>
      <c r="O95" s="73"/>
      <c r="P95" s="176">
        <f>O95*H95</f>
        <v>0</v>
      </c>
      <c r="Q95" s="176">
        <v>0</v>
      </c>
      <c r="R95" s="176">
        <f>Q95*H95</f>
        <v>0</v>
      </c>
      <c r="S95" s="176">
        <v>0</v>
      </c>
      <c r="T95" s="17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8" t="s">
        <v>181</v>
      </c>
      <c r="AT95" s="178" t="s">
        <v>176</v>
      </c>
      <c r="AU95" s="178" t="s">
        <v>82</v>
      </c>
      <c r="AY95" s="20" t="s">
        <v>174</v>
      </c>
      <c r="BE95" s="179">
        <f>IF(N95="základní",J95,0)</f>
        <v>0</v>
      </c>
      <c r="BF95" s="179">
        <f>IF(N95="snížená",J95,0)</f>
        <v>0</v>
      </c>
      <c r="BG95" s="179">
        <f>IF(N95="zákl. přenesená",J95,0)</f>
        <v>0</v>
      </c>
      <c r="BH95" s="179">
        <f>IF(N95="sníž. přenesená",J95,0)</f>
        <v>0</v>
      </c>
      <c r="BI95" s="179">
        <f>IF(N95="nulová",J95,0)</f>
        <v>0</v>
      </c>
      <c r="BJ95" s="20" t="s">
        <v>80</v>
      </c>
      <c r="BK95" s="179">
        <f>ROUND(I95*H95,2)</f>
        <v>0</v>
      </c>
      <c r="BL95" s="20" t="s">
        <v>181</v>
      </c>
      <c r="BM95" s="178" t="s">
        <v>182</v>
      </c>
    </row>
    <row r="96" s="2" customFormat="1">
      <c r="A96" s="39"/>
      <c r="B96" s="40"/>
      <c r="C96" s="39"/>
      <c r="D96" s="180" t="s">
        <v>183</v>
      </c>
      <c r="E96" s="39"/>
      <c r="F96" s="181" t="s">
        <v>184</v>
      </c>
      <c r="G96" s="39"/>
      <c r="H96" s="39"/>
      <c r="I96" s="182"/>
      <c r="J96" s="39"/>
      <c r="K96" s="39"/>
      <c r="L96" s="40"/>
      <c r="M96" s="183"/>
      <c r="N96" s="184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183</v>
      </c>
      <c r="AU96" s="20" t="s">
        <v>82</v>
      </c>
    </row>
    <row r="97" s="13" customFormat="1">
      <c r="A97" s="13"/>
      <c r="B97" s="185"/>
      <c r="C97" s="13"/>
      <c r="D97" s="186" t="s">
        <v>185</v>
      </c>
      <c r="E97" s="187" t="s">
        <v>3</v>
      </c>
      <c r="F97" s="188" t="s">
        <v>186</v>
      </c>
      <c r="G97" s="13"/>
      <c r="H97" s="187" t="s">
        <v>3</v>
      </c>
      <c r="I97" s="189"/>
      <c r="J97" s="13"/>
      <c r="K97" s="13"/>
      <c r="L97" s="185"/>
      <c r="M97" s="190"/>
      <c r="N97" s="191"/>
      <c r="O97" s="191"/>
      <c r="P97" s="191"/>
      <c r="Q97" s="191"/>
      <c r="R97" s="191"/>
      <c r="S97" s="191"/>
      <c r="T97" s="19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87" t="s">
        <v>185</v>
      </c>
      <c r="AU97" s="187" t="s">
        <v>82</v>
      </c>
      <c r="AV97" s="13" t="s">
        <v>80</v>
      </c>
      <c r="AW97" s="13" t="s">
        <v>33</v>
      </c>
      <c r="AX97" s="13" t="s">
        <v>72</v>
      </c>
      <c r="AY97" s="187" t="s">
        <v>174</v>
      </c>
    </row>
    <row r="98" s="13" customFormat="1">
      <c r="A98" s="13"/>
      <c r="B98" s="185"/>
      <c r="C98" s="13"/>
      <c r="D98" s="186" t="s">
        <v>185</v>
      </c>
      <c r="E98" s="187" t="s">
        <v>3</v>
      </c>
      <c r="F98" s="188" t="s">
        <v>187</v>
      </c>
      <c r="G98" s="13"/>
      <c r="H98" s="187" t="s">
        <v>3</v>
      </c>
      <c r="I98" s="189"/>
      <c r="J98" s="13"/>
      <c r="K98" s="13"/>
      <c r="L98" s="185"/>
      <c r="M98" s="190"/>
      <c r="N98" s="191"/>
      <c r="O98" s="191"/>
      <c r="P98" s="191"/>
      <c r="Q98" s="191"/>
      <c r="R98" s="191"/>
      <c r="S98" s="191"/>
      <c r="T98" s="19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187" t="s">
        <v>185</v>
      </c>
      <c r="AU98" s="187" t="s">
        <v>82</v>
      </c>
      <c r="AV98" s="13" t="s">
        <v>80</v>
      </c>
      <c r="AW98" s="13" t="s">
        <v>33</v>
      </c>
      <c r="AX98" s="13" t="s">
        <v>72</v>
      </c>
      <c r="AY98" s="187" t="s">
        <v>174</v>
      </c>
    </row>
    <row r="99" s="13" customFormat="1">
      <c r="A99" s="13"/>
      <c r="B99" s="185"/>
      <c r="C99" s="13"/>
      <c r="D99" s="186" t="s">
        <v>185</v>
      </c>
      <c r="E99" s="187" t="s">
        <v>3</v>
      </c>
      <c r="F99" s="188" t="s">
        <v>188</v>
      </c>
      <c r="G99" s="13"/>
      <c r="H99" s="187" t="s">
        <v>3</v>
      </c>
      <c r="I99" s="189"/>
      <c r="J99" s="13"/>
      <c r="K99" s="13"/>
      <c r="L99" s="185"/>
      <c r="M99" s="190"/>
      <c r="N99" s="191"/>
      <c r="O99" s="191"/>
      <c r="P99" s="191"/>
      <c r="Q99" s="191"/>
      <c r="R99" s="191"/>
      <c r="S99" s="191"/>
      <c r="T99" s="19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187" t="s">
        <v>185</v>
      </c>
      <c r="AU99" s="187" t="s">
        <v>82</v>
      </c>
      <c r="AV99" s="13" t="s">
        <v>80</v>
      </c>
      <c r="AW99" s="13" t="s">
        <v>33</v>
      </c>
      <c r="AX99" s="13" t="s">
        <v>72</v>
      </c>
      <c r="AY99" s="187" t="s">
        <v>174</v>
      </c>
    </row>
    <row r="100" s="13" customFormat="1">
      <c r="A100" s="13"/>
      <c r="B100" s="185"/>
      <c r="C100" s="13"/>
      <c r="D100" s="186" t="s">
        <v>185</v>
      </c>
      <c r="E100" s="187" t="s">
        <v>3</v>
      </c>
      <c r="F100" s="188" t="s">
        <v>189</v>
      </c>
      <c r="G100" s="13"/>
      <c r="H100" s="187" t="s">
        <v>3</v>
      </c>
      <c r="I100" s="189"/>
      <c r="J100" s="13"/>
      <c r="K100" s="13"/>
      <c r="L100" s="185"/>
      <c r="M100" s="190"/>
      <c r="N100" s="191"/>
      <c r="O100" s="191"/>
      <c r="P100" s="191"/>
      <c r="Q100" s="191"/>
      <c r="R100" s="191"/>
      <c r="S100" s="191"/>
      <c r="T100" s="19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187" t="s">
        <v>185</v>
      </c>
      <c r="AU100" s="187" t="s">
        <v>82</v>
      </c>
      <c r="AV100" s="13" t="s">
        <v>80</v>
      </c>
      <c r="AW100" s="13" t="s">
        <v>33</v>
      </c>
      <c r="AX100" s="13" t="s">
        <v>72</v>
      </c>
      <c r="AY100" s="187" t="s">
        <v>174</v>
      </c>
    </row>
    <row r="101" s="13" customFormat="1">
      <c r="A101" s="13"/>
      <c r="B101" s="185"/>
      <c r="C101" s="13"/>
      <c r="D101" s="186" t="s">
        <v>185</v>
      </c>
      <c r="E101" s="187" t="s">
        <v>3</v>
      </c>
      <c r="F101" s="188" t="s">
        <v>190</v>
      </c>
      <c r="G101" s="13"/>
      <c r="H101" s="187" t="s">
        <v>3</v>
      </c>
      <c r="I101" s="189"/>
      <c r="J101" s="13"/>
      <c r="K101" s="13"/>
      <c r="L101" s="185"/>
      <c r="M101" s="190"/>
      <c r="N101" s="191"/>
      <c r="O101" s="191"/>
      <c r="P101" s="191"/>
      <c r="Q101" s="191"/>
      <c r="R101" s="191"/>
      <c r="S101" s="191"/>
      <c r="T101" s="19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187" t="s">
        <v>185</v>
      </c>
      <c r="AU101" s="187" t="s">
        <v>82</v>
      </c>
      <c r="AV101" s="13" t="s">
        <v>80</v>
      </c>
      <c r="AW101" s="13" t="s">
        <v>33</v>
      </c>
      <c r="AX101" s="13" t="s">
        <v>72</v>
      </c>
      <c r="AY101" s="187" t="s">
        <v>174</v>
      </c>
    </row>
    <row r="102" s="14" customFormat="1">
      <c r="A102" s="14"/>
      <c r="B102" s="193"/>
      <c r="C102" s="14"/>
      <c r="D102" s="186" t="s">
        <v>185</v>
      </c>
      <c r="E102" s="194" t="s">
        <v>3</v>
      </c>
      <c r="F102" s="195" t="s">
        <v>110</v>
      </c>
      <c r="G102" s="14"/>
      <c r="H102" s="196">
        <v>16.952000000000002</v>
      </c>
      <c r="I102" s="197"/>
      <c r="J102" s="14"/>
      <c r="K102" s="14"/>
      <c r="L102" s="193"/>
      <c r="M102" s="198"/>
      <c r="N102" s="199"/>
      <c r="O102" s="199"/>
      <c r="P102" s="199"/>
      <c r="Q102" s="199"/>
      <c r="R102" s="199"/>
      <c r="S102" s="199"/>
      <c r="T102" s="200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01" t="s">
        <v>185</v>
      </c>
      <c r="AU102" s="201" t="s">
        <v>82</v>
      </c>
      <c r="AV102" s="14" t="s">
        <v>82</v>
      </c>
      <c r="AW102" s="14" t="s">
        <v>33</v>
      </c>
      <c r="AX102" s="14" t="s">
        <v>80</v>
      </c>
      <c r="AY102" s="201" t="s">
        <v>174</v>
      </c>
    </row>
    <row r="103" s="2" customFormat="1" ht="62.7" customHeight="1">
      <c r="A103" s="39"/>
      <c r="B103" s="166"/>
      <c r="C103" s="167" t="s">
        <v>82</v>
      </c>
      <c r="D103" s="167" t="s">
        <v>176</v>
      </c>
      <c r="E103" s="168" t="s">
        <v>191</v>
      </c>
      <c r="F103" s="169" t="s">
        <v>192</v>
      </c>
      <c r="G103" s="170" t="s">
        <v>179</v>
      </c>
      <c r="H103" s="171">
        <v>17.879999999999999</v>
      </c>
      <c r="I103" s="172"/>
      <c r="J103" s="173">
        <f>ROUND(I103*H103,2)</f>
        <v>0</v>
      </c>
      <c r="K103" s="169" t="s">
        <v>180</v>
      </c>
      <c r="L103" s="40"/>
      <c r="M103" s="174" t="s">
        <v>3</v>
      </c>
      <c r="N103" s="175" t="s">
        <v>43</v>
      </c>
      <c r="O103" s="73"/>
      <c r="P103" s="176">
        <f>O103*H103</f>
        <v>0</v>
      </c>
      <c r="Q103" s="176">
        <v>0</v>
      </c>
      <c r="R103" s="176">
        <f>Q103*H103</f>
        <v>0</v>
      </c>
      <c r="S103" s="176">
        <v>0</v>
      </c>
      <c r="T103" s="17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8" t="s">
        <v>181</v>
      </c>
      <c r="AT103" s="178" t="s">
        <v>176</v>
      </c>
      <c r="AU103" s="178" t="s">
        <v>82</v>
      </c>
      <c r="AY103" s="20" t="s">
        <v>174</v>
      </c>
      <c r="BE103" s="179">
        <f>IF(N103="základní",J103,0)</f>
        <v>0</v>
      </c>
      <c r="BF103" s="179">
        <f>IF(N103="snížená",J103,0)</f>
        <v>0</v>
      </c>
      <c r="BG103" s="179">
        <f>IF(N103="zákl. přenesená",J103,0)</f>
        <v>0</v>
      </c>
      <c r="BH103" s="179">
        <f>IF(N103="sníž. přenesená",J103,0)</f>
        <v>0</v>
      </c>
      <c r="BI103" s="179">
        <f>IF(N103="nulová",J103,0)</f>
        <v>0</v>
      </c>
      <c r="BJ103" s="20" t="s">
        <v>80</v>
      </c>
      <c r="BK103" s="179">
        <f>ROUND(I103*H103,2)</f>
        <v>0</v>
      </c>
      <c r="BL103" s="20" t="s">
        <v>181</v>
      </c>
      <c r="BM103" s="178" t="s">
        <v>193</v>
      </c>
    </row>
    <row r="104" s="2" customFormat="1">
      <c r="A104" s="39"/>
      <c r="B104" s="40"/>
      <c r="C104" s="39"/>
      <c r="D104" s="180" t="s">
        <v>183</v>
      </c>
      <c r="E104" s="39"/>
      <c r="F104" s="181" t="s">
        <v>194</v>
      </c>
      <c r="G104" s="39"/>
      <c r="H104" s="39"/>
      <c r="I104" s="182"/>
      <c r="J104" s="39"/>
      <c r="K104" s="39"/>
      <c r="L104" s="40"/>
      <c r="M104" s="183"/>
      <c r="N104" s="184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183</v>
      </c>
      <c r="AU104" s="20" t="s">
        <v>82</v>
      </c>
    </row>
    <row r="105" s="13" customFormat="1">
      <c r="A105" s="13"/>
      <c r="B105" s="185"/>
      <c r="C105" s="13"/>
      <c r="D105" s="186" t="s">
        <v>185</v>
      </c>
      <c r="E105" s="187" t="s">
        <v>3</v>
      </c>
      <c r="F105" s="188" t="s">
        <v>195</v>
      </c>
      <c r="G105" s="13"/>
      <c r="H105" s="187" t="s">
        <v>3</v>
      </c>
      <c r="I105" s="189"/>
      <c r="J105" s="13"/>
      <c r="K105" s="13"/>
      <c r="L105" s="185"/>
      <c r="M105" s="190"/>
      <c r="N105" s="191"/>
      <c r="O105" s="191"/>
      <c r="P105" s="191"/>
      <c r="Q105" s="191"/>
      <c r="R105" s="191"/>
      <c r="S105" s="191"/>
      <c r="T105" s="19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87" t="s">
        <v>185</v>
      </c>
      <c r="AU105" s="187" t="s">
        <v>82</v>
      </c>
      <c r="AV105" s="13" t="s">
        <v>80</v>
      </c>
      <c r="AW105" s="13" t="s">
        <v>33</v>
      </c>
      <c r="AX105" s="13" t="s">
        <v>72</v>
      </c>
      <c r="AY105" s="187" t="s">
        <v>174</v>
      </c>
    </row>
    <row r="106" s="14" customFormat="1">
      <c r="A106" s="14"/>
      <c r="B106" s="193"/>
      <c r="C106" s="14"/>
      <c r="D106" s="186" t="s">
        <v>185</v>
      </c>
      <c r="E106" s="201" t="s">
        <v>3</v>
      </c>
      <c r="F106" s="194" t="s">
        <v>196</v>
      </c>
      <c r="G106" s="14"/>
      <c r="H106" s="196">
        <v>17.879999999999999</v>
      </c>
      <c r="I106" s="197"/>
      <c r="J106" s="14"/>
      <c r="K106" s="14"/>
      <c r="L106" s="193"/>
      <c r="M106" s="198"/>
      <c r="N106" s="199"/>
      <c r="O106" s="199"/>
      <c r="P106" s="199"/>
      <c r="Q106" s="199"/>
      <c r="R106" s="199"/>
      <c r="S106" s="199"/>
      <c r="T106" s="20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01" t="s">
        <v>185</v>
      </c>
      <c r="AU106" s="201" t="s">
        <v>82</v>
      </c>
      <c r="AV106" s="14" t="s">
        <v>82</v>
      </c>
      <c r="AW106" s="14" t="s">
        <v>33</v>
      </c>
      <c r="AX106" s="14" t="s">
        <v>72</v>
      </c>
      <c r="AY106" s="201" t="s">
        <v>174</v>
      </c>
    </row>
    <row r="107" s="15" customFormat="1">
      <c r="A107" s="15"/>
      <c r="B107" s="202"/>
      <c r="C107" s="15"/>
      <c r="D107" s="186" t="s">
        <v>185</v>
      </c>
      <c r="E107" s="203" t="s">
        <v>3</v>
      </c>
      <c r="F107" s="204" t="s">
        <v>197</v>
      </c>
      <c r="G107" s="15"/>
      <c r="H107" s="205">
        <v>17.879999999999999</v>
      </c>
      <c r="I107" s="206"/>
      <c r="J107" s="15"/>
      <c r="K107" s="15"/>
      <c r="L107" s="202"/>
      <c r="M107" s="207"/>
      <c r="N107" s="208"/>
      <c r="O107" s="208"/>
      <c r="P107" s="208"/>
      <c r="Q107" s="208"/>
      <c r="R107" s="208"/>
      <c r="S107" s="208"/>
      <c r="T107" s="209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03" t="s">
        <v>185</v>
      </c>
      <c r="AU107" s="203" t="s">
        <v>82</v>
      </c>
      <c r="AV107" s="15" t="s">
        <v>181</v>
      </c>
      <c r="AW107" s="15" t="s">
        <v>33</v>
      </c>
      <c r="AX107" s="15" t="s">
        <v>80</v>
      </c>
      <c r="AY107" s="203" t="s">
        <v>174</v>
      </c>
    </row>
    <row r="108" s="2" customFormat="1" ht="62.7" customHeight="1">
      <c r="A108" s="39"/>
      <c r="B108" s="166"/>
      <c r="C108" s="167" t="s">
        <v>113</v>
      </c>
      <c r="D108" s="167" t="s">
        <v>176</v>
      </c>
      <c r="E108" s="168" t="s">
        <v>198</v>
      </c>
      <c r="F108" s="169" t="s">
        <v>199</v>
      </c>
      <c r="G108" s="170" t="s">
        <v>179</v>
      </c>
      <c r="H108" s="171">
        <v>8.0120000000000005</v>
      </c>
      <c r="I108" s="172"/>
      <c r="J108" s="173">
        <f>ROUND(I108*H108,2)</f>
        <v>0</v>
      </c>
      <c r="K108" s="169" t="s">
        <v>180</v>
      </c>
      <c r="L108" s="40"/>
      <c r="M108" s="174" t="s">
        <v>3</v>
      </c>
      <c r="N108" s="175" t="s">
        <v>43</v>
      </c>
      <c r="O108" s="73"/>
      <c r="P108" s="176">
        <f>O108*H108</f>
        <v>0</v>
      </c>
      <c r="Q108" s="176">
        <v>0</v>
      </c>
      <c r="R108" s="176">
        <f>Q108*H108</f>
        <v>0</v>
      </c>
      <c r="S108" s="176">
        <v>0</v>
      </c>
      <c r="T108" s="17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8" t="s">
        <v>181</v>
      </c>
      <c r="AT108" s="178" t="s">
        <v>176</v>
      </c>
      <c r="AU108" s="178" t="s">
        <v>82</v>
      </c>
      <c r="AY108" s="20" t="s">
        <v>174</v>
      </c>
      <c r="BE108" s="179">
        <f>IF(N108="základní",J108,0)</f>
        <v>0</v>
      </c>
      <c r="BF108" s="179">
        <f>IF(N108="snížená",J108,0)</f>
        <v>0</v>
      </c>
      <c r="BG108" s="179">
        <f>IF(N108="zákl. přenesená",J108,0)</f>
        <v>0</v>
      </c>
      <c r="BH108" s="179">
        <f>IF(N108="sníž. přenesená",J108,0)</f>
        <v>0</v>
      </c>
      <c r="BI108" s="179">
        <f>IF(N108="nulová",J108,0)</f>
        <v>0</v>
      </c>
      <c r="BJ108" s="20" t="s">
        <v>80</v>
      </c>
      <c r="BK108" s="179">
        <f>ROUND(I108*H108,2)</f>
        <v>0</v>
      </c>
      <c r="BL108" s="20" t="s">
        <v>181</v>
      </c>
      <c r="BM108" s="178" t="s">
        <v>200</v>
      </c>
    </row>
    <row r="109" s="2" customFormat="1">
      <c r="A109" s="39"/>
      <c r="B109" s="40"/>
      <c r="C109" s="39"/>
      <c r="D109" s="180" t="s">
        <v>183</v>
      </c>
      <c r="E109" s="39"/>
      <c r="F109" s="181" t="s">
        <v>201</v>
      </c>
      <c r="G109" s="39"/>
      <c r="H109" s="39"/>
      <c r="I109" s="182"/>
      <c r="J109" s="39"/>
      <c r="K109" s="39"/>
      <c r="L109" s="40"/>
      <c r="M109" s="183"/>
      <c r="N109" s="184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183</v>
      </c>
      <c r="AU109" s="20" t="s">
        <v>82</v>
      </c>
    </row>
    <row r="110" s="13" customFormat="1">
      <c r="A110" s="13"/>
      <c r="B110" s="185"/>
      <c r="C110" s="13"/>
      <c r="D110" s="186" t="s">
        <v>185</v>
      </c>
      <c r="E110" s="187" t="s">
        <v>3</v>
      </c>
      <c r="F110" s="188" t="s">
        <v>202</v>
      </c>
      <c r="G110" s="13"/>
      <c r="H110" s="187" t="s">
        <v>3</v>
      </c>
      <c r="I110" s="189"/>
      <c r="J110" s="13"/>
      <c r="K110" s="13"/>
      <c r="L110" s="185"/>
      <c r="M110" s="190"/>
      <c r="N110" s="191"/>
      <c r="O110" s="191"/>
      <c r="P110" s="191"/>
      <c r="Q110" s="191"/>
      <c r="R110" s="191"/>
      <c r="S110" s="191"/>
      <c r="T110" s="19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87" t="s">
        <v>185</v>
      </c>
      <c r="AU110" s="187" t="s">
        <v>82</v>
      </c>
      <c r="AV110" s="13" t="s">
        <v>80</v>
      </c>
      <c r="AW110" s="13" t="s">
        <v>33</v>
      </c>
      <c r="AX110" s="13" t="s">
        <v>72</v>
      </c>
      <c r="AY110" s="187" t="s">
        <v>174</v>
      </c>
    </row>
    <row r="111" s="14" customFormat="1">
      <c r="A111" s="14"/>
      <c r="B111" s="193"/>
      <c r="C111" s="14"/>
      <c r="D111" s="186" t="s">
        <v>185</v>
      </c>
      <c r="E111" s="194" t="s">
        <v>3</v>
      </c>
      <c r="F111" s="195" t="s">
        <v>110</v>
      </c>
      <c r="G111" s="14"/>
      <c r="H111" s="196">
        <v>16.952000000000002</v>
      </c>
      <c r="I111" s="197"/>
      <c r="J111" s="14"/>
      <c r="K111" s="14"/>
      <c r="L111" s="193"/>
      <c r="M111" s="198"/>
      <c r="N111" s="199"/>
      <c r="O111" s="199"/>
      <c r="P111" s="199"/>
      <c r="Q111" s="199"/>
      <c r="R111" s="199"/>
      <c r="S111" s="199"/>
      <c r="T111" s="200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01" t="s">
        <v>185</v>
      </c>
      <c r="AU111" s="201" t="s">
        <v>82</v>
      </c>
      <c r="AV111" s="14" t="s">
        <v>82</v>
      </c>
      <c r="AW111" s="14" t="s">
        <v>33</v>
      </c>
      <c r="AX111" s="14" t="s">
        <v>72</v>
      </c>
      <c r="AY111" s="201" t="s">
        <v>174</v>
      </c>
    </row>
    <row r="112" s="13" customFormat="1">
      <c r="A112" s="13"/>
      <c r="B112" s="185"/>
      <c r="C112" s="13"/>
      <c r="D112" s="186" t="s">
        <v>185</v>
      </c>
      <c r="E112" s="187" t="s">
        <v>3</v>
      </c>
      <c r="F112" s="188" t="s">
        <v>203</v>
      </c>
      <c r="G112" s="13"/>
      <c r="H112" s="187" t="s">
        <v>3</v>
      </c>
      <c r="I112" s="189"/>
      <c r="J112" s="13"/>
      <c r="K112" s="13"/>
      <c r="L112" s="185"/>
      <c r="M112" s="190"/>
      <c r="N112" s="191"/>
      <c r="O112" s="191"/>
      <c r="P112" s="191"/>
      <c r="Q112" s="191"/>
      <c r="R112" s="191"/>
      <c r="S112" s="191"/>
      <c r="T112" s="19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187" t="s">
        <v>185</v>
      </c>
      <c r="AU112" s="187" t="s">
        <v>82</v>
      </c>
      <c r="AV112" s="13" t="s">
        <v>80</v>
      </c>
      <c r="AW112" s="13" t="s">
        <v>33</v>
      </c>
      <c r="AX112" s="13" t="s">
        <v>72</v>
      </c>
      <c r="AY112" s="187" t="s">
        <v>174</v>
      </c>
    </row>
    <row r="113" s="14" customFormat="1">
      <c r="A113" s="14"/>
      <c r="B113" s="193"/>
      <c r="C113" s="14"/>
      <c r="D113" s="186" t="s">
        <v>185</v>
      </c>
      <c r="E113" s="201" t="s">
        <v>3</v>
      </c>
      <c r="F113" s="194" t="s">
        <v>204</v>
      </c>
      <c r="G113" s="14"/>
      <c r="H113" s="196">
        <v>-8.9399999999999995</v>
      </c>
      <c r="I113" s="197"/>
      <c r="J113" s="14"/>
      <c r="K113" s="14"/>
      <c r="L113" s="193"/>
      <c r="M113" s="198"/>
      <c r="N113" s="199"/>
      <c r="O113" s="199"/>
      <c r="P113" s="199"/>
      <c r="Q113" s="199"/>
      <c r="R113" s="199"/>
      <c r="S113" s="199"/>
      <c r="T113" s="20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01" t="s">
        <v>185</v>
      </c>
      <c r="AU113" s="201" t="s">
        <v>82</v>
      </c>
      <c r="AV113" s="14" t="s">
        <v>82</v>
      </c>
      <c r="AW113" s="14" t="s">
        <v>33</v>
      </c>
      <c r="AX113" s="14" t="s">
        <v>72</v>
      </c>
      <c r="AY113" s="201" t="s">
        <v>174</v>
      </c>
    </row>
    <row r="114" s="15" customFormat="1">
      <c r="A114" s="15"/>
      <c r="B114" s="202"/>
      <c r="C114" s="15"/>
      <c r="D114" s="186" t="s">
        <v>185</v>
      </c>
      <c r="E114" s="203" t="s">
        <v>3</v>
      </c>
      <c r="F114" s="204" t="s">
        <v>197</v>
      </c>
      <c r="G114" s="15"/>
      <c r="H114" s="205">
        <v>8.0120000000000005</v>
      </c>
      <c r="I114" s="206"/>
      <c r="J114" s="15"/>
      <c r="K114" s="15"/>
      <c r="L114" s="202"/>
      <c r="M114" s="207"/>
      <c r="N114" s="208"/>
      <c r="O114" s="208"/>
      <c r="P114" s="208"/>
      <c r="Q114" s="208"/>
      <c r="R114" s="208"/>
      <c r="S114" s="208"/>
      <c r="T114" s="209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03" t="s">
        <v>185</v>
      </c>
      <c r="AU114" s="203" t="s">
        <v>82</v>
      </c>
      <c r="AV114" s="15" t="s">
        <v>181</v>
      </c>
      <c r="AW114" s="15" t="s">
        <v>33</v>
      </c>
      <c r="AX114" s="15" t="s">
        <v>80</v>
      </c>
      <c r="AY114" s="203" t="s">
        <v>174</v>
      </c>
    </row>
    <row r="115" s="2" customFormat="1" ht="66.75" customHeight="1">
      <c r="A115" s="39"/>
      <c r="B115" s="166"/>
      <c r="C115" s="167" t="s">
        <v>181</v>
      </c>
      <c r="D115" s="167" t="s">
        <v>176</v>
      </c>
      <c r="E115" s="168" t="s">
        <v>205</v>
      </c>
      <c r="F115" s="169" t="s">
        <v>206</v>
      </c>
      <c r="G115" s="170" t="s">
        <v>179</v>
      </c>
      <c r="H115" s="171">
        <v>120.18000000000001</v>
      </c>
      <c r="I115" s="172"/>
      <c r="J115" s="173">
        <f>ROUND(I115*H115,2)</f>
        <v>0</v>
      </c>
      <c r="K115" s="169" t="s">
        <v>180</v>
      </c>
      <c r="L115" s="40"/>
      <c r="M115" s="174" t="s">
        <v>3</v>
      </c>
      <c r="N115" s="175" t="s">
        <v>43</v>
      </c>
      <c r="O115" s="73"/>
      <c r="P115" s="176">
        <f>O115*H115</f>
        <v>0</v>
      </c>
      <c r="Q115" s="176">
        <v>0</v>
      </c>
      <c r="R115" s="176">
        <f>Q115*H115</f>
        <v>0</v>
      </c>
      <c r="S115" s="176">
        <v>0</v>
      </c>
      <c r="T115" s="17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78" t="s">
        <v>181</v>
      </c>
      <c r="AT115" s="178" t="s">
        <v>176</v>
      </c>
      <c r="AU115" s="178" t="s">
        <v>82</v>
      </c>
      <c r="AY115" s="20" t="s">
        <v>174</v>
      </c>
      <c r="BE115" s="179">
        <f>IF(N115="základní",J115,0)</f>
        <v>0</v>
      </c>
      <c r="BF115" s="179">
        <f>IF(N115="snížená",J115,0)</f>
        <v>0</v>
      </c>
      <c r="BG115" s="179">
        <f>IF(N115="zákl. přenesená",J115,0)</f>
        <v>0</v>
      </c>
      <c r="BH115" s="179">
        <f>IF(N115="sníž. přenesená",J115,0)</f>
        <v>0</v>
      </c>
      <c r="BI115" s="179">
        <f>IF(N115="nulová",J115,0)</f>
        <v>0</v>
      </c>
      <c r="BJ115" s="20" t="s">
        <v>80</v>
      </c>
      <c r="BK115" s="179">
        <f>ROUND(I115*H115,2)</f>
        <v>0</v>
      </c>
      <c r="BL115" s="20" t="s">
        <v>181</v>
      </c>
      <c r="BM115" s="178" t="s">
        <v>207</v>
      </c>
    </row>
    <row r="116" s="2" customFormat="1">
      <c r="A116" s="39"/>
      <c r="B116" s="40"/>
      <c r="C116" s="39"/>
      <c r="D116" s="180" t="s">
        <v>183</v>
      </c>
      <c r="E116" s="39"/>
      <c r="F116" s="181" t="s">
        <v>208</v>
      </c>
      <c r="G116" s="39"/>
      <c r="H116" s="39"/>
      <c r="I116" s="182"/>
      <c r="J116" s="39"/>
      <c r="K116" s="39"/>
      <c r="L116" s="40"/>
      <c r="M116" s="183"/>
      <c r="N116" s="184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183</v>
      </c>
      <c r="AU116" s="20" t="s">
        <v>82</v>
      </c>
    </row>
    <row r="117" s="2" customFormat="1">
      <c r="A117" s="39"/>
      <c r="B117" s="40"/>
      <c r="C117" s="39"/>
      <c r="D117" s="186" t="s">
        <v>209</v>
      </c>
      <c r="E117" s="39"/>
      <c r="F117" s="210" t="s">
        <v>210</v>
      </c>
      <c r="G117" s="39"/>
      <c r="H117" s="39"/>
      <c r="I117" s="182"/>
      <c r="J117" s="39"/>
      <c r="K117" s="39"/>
      <c r="L117" s="40"/>
      <c r="M117" s="183"/>
      <c r="N117" s="184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209</v>
      </c>
      <c r="AU117" s="20" t="s">
        <v>82</v>
      </c>
    </row>
    <row r="118" s="13" customFormat="1">
      <c r="A118" s="13"/>
      <c r="B118" s="185"/>
      <c r="C118" s="13"/>
      <c r="D118" s="186" t="s">
        <v>185</v>
      </c>
      <c r="E118" s="187" t="s">
        <v>3</v>
      </c>
      <c r="F118" s="188" t="s">
        <v>202</v>
      </c>
      <c r="G118" s="13"/>
      <c r="H118" s="187" t="s">
        <v>3</v>
      </c>
      <c r="I118" s="189"/>
      <c r="J118" s="13"/>
      <c r="K118" s="13"/>
      <c r="L118" s="185"/>
      <c r="M118" s="190"/>
      <c r="N118" s="191"/>
      <c r="O118" s="191"/>
      <c r="P118" s="191"/>
      <c r="Q118" s="191"/>
      <c r="R118" s="191"/>
      <c r="S118" s="191"/>
      <c r="T118" s="19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87" t="s">
        <v>185</v>
      </c>
      <c r="AU118" s="187" t="s">
        <v>82</v>
      </c>
      <c r="AV118" s="13" t="s">
        <v>80</v>
      </c>
      <c r="AW118" s="13" t="s">
        <v>33</v>
      </c>
      <c r="AX118" s="13" t="s">
        <v>72</v>
      </c>
      <c r="AY118" s="187" t="s">
        <v>174</v>
      </c>
    </row>
    <row r="119" s="14" customFormat="1">
      <c r="A119" s="14"/>
      <c r="B119" s="193"/>
      <c r="C119" s="14"/>
      <c r="D119" s="186" t="s">
        <v>185</v>
      </c>
      <c r="E119" s="201" t="s">
        <v>3</v>
      </c>
      <c r="F119" s="194" t="s">
        <v>211</v>
      </c>
      <c r="G119" s="14"/>
      <c r="H119" s="196">
        <v>254.28</v>
      </c>
      <c r="I119" s="197"/>
      <c r="J119" s="14"/>
      <c r="K119" s="14"/>
      <c r="L119" s="193"/>
      <c r="M119" s="198"/>
      <c r="N119" s="199"/>
      <c r="O119" s="199"/>
      <c r="P119" s="199"/>
      <c r="Q119" s="199"/>
      <c r="R119" s="199"/>
      <c r="S119" s="199"/>
      <c r="T119" s="200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01" t="s">
        <v>185</v>
      </c>
      <c r="AU119" s="201" t="s">
        <v>82</v>
      </c>
      <c r="AV119" s="14" t="s">
        <v>82</v>
      </c>
      <c r="AW119" s="14" t="s">
        <v>33</v>
      </c>
      <c r="AX119" s="14" t="s">
        <v>72</v>
      </c>
      <c r="AY119" s="201" t="s">
        <v>174</v>
      </c>
    </row>
    <row r="120" s="13" customFormat="1">
      <c r="A120" s="13"/>
      <c r="B120" s="185"/>
      <c r="C120" s="13"/>
      <c r="D120" s="186" t="s">
        <v>185</v>
      </c>
      <c r="E120" s="187" t="s">
        <v>3</v>
      </c>
      <c r="F120" s="188" t="s">
        <v>203</v>
      </c>
      <c r="G120" s="13"/>
      <c r="H120" s="187" t="s">
        <v>3</v>
      </c>
      <c r="I120" s="189"/>
      <c r="J120" s="13"/>
      <c r="K120" s="13"/>
      <c r="L120" s="185"/>
      <c r="M120" s="190"/>
      <c r="N120" s="191"/>
      <c r="O120" s="191"/>
      <c r="P120" s="191"/>
      <c r="Q120" s="191"/>
      <c r="R120" s="191"/>
      <c r="S120" s="191"/>
      <c r="T120" s="19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87" t="s">
        <v>185</v>
      </c>
      <c r="AU120" s="187" t="s">
        <v>82</v>
      </c>
      <c r="AV120" s="13" t="s">
        <v>80</v>
      </c>
      <c r="AW120" s="13" t="s">
        <v>33</v>
      </c>
      <c r="AX120" s="13" t="s">
        <v>72</v>
      </c>
      <c r="AY120" s="187" t="s">
        <v>174</v>
      </c>
    </row>
    <row r="121" s="14" customFormat="1">
      <c r="A121" s="14"/>
      <c r="B121" s="193"/>
      <c r="C121" s="14"/>
      <c r="D121" s="186" t="s">
        <v>185</v>
      </c>
      <c r="E121" s="201" t="s">
        <v>3</v>
      </c>
      <c r="F121" s="194" t="s">
        <v>212</v>
      </c>
      <c r="G121" s="14"/>
      <c r="H121" s="196">
        <v>-134.09999999999999</v>
      </c>
      <c r="I121" s="197"/>
      <c r="J121" s="14"/>
      <c r="K121" s="14"/>
      <c r="L121" s="193"/>
      <c r="M121" s="198"/>
      <c r="N121" s="199"/>
      <c r="O121" s="199"/>
      <c r="P121" s="199"/>
      <c r="Q121" s="199"/>
      <c r="R121" s="199"/>
      <c r="S121" s="199"/>
      <c r="T121" s="20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01" t="s">
        <v>185</v>
      </c>
      <c r="AU121" s="201" t="s">
        <v>82</v>
      </c>
      <c r="AV121" s="14" t="s">
        <v>82</v>
      </c>
      <c r="AW121" s="14" t="s">
        <v>33</v>
      </c>
      <c r="AX121" s="14" t="s">
        <v>72</v>
      </c>
      <c r="AY121" s="201" t="s">
        <v>174</v>
      </c>
    </row>
    <row r="122" s="15" customFormat="1">
      <c r="A122" s="15"/>
      <c r="B122" s="202"/>
      <c r="C122" s="15"/>
      <c r="D122" s="186" t="s">
        <v>185</v>
      </c>
      <c r="E122" s="203" t="s">
        <v>3</v>
      </c>
      <c r="F122" s="204" t="s">
        <v>197</v>
      </c>
      <c r="G122" s="15"/>
      <c r="H122" s="205">
        <v>120.18000000000001</v>
      </c>
      <c r="I122" s="206"/>
      <c r="J122" s="15"/>
      <c r="K122" s="15"/>
      <c r="L122" s="202"/>
      <c r="M122" s="207"/>
      <c r="N122" s="208"/>
      <c r="O122" s="208"/>
      <c r="P122" s="208"/>
      <c r="Q122" s="208"/>
      <c r="R122" s="208"/>
      <c r="S122" s="208"/>
      <c r="T122" s="209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03" t="s">
        <v>185</v>
      </c>
      <c r="AU122" s="203" t="s">
        <v>82</v>
      </c>
      <c r="AV122" s="15" t="s">
        <v>181</v>
      </c>
      <c r="AW122" s="15" t="s">
        <v>33</v>
      </c>
      <c r="AX122" s="15" t="s">
        <v>80</v>
      </c>
      <c r="AY122" s="203" t="s">
        <v>174</v>
      </c>
    </row>
    <row r="123" s="2" customFormat="1" ht="44.25" customHeight="1">
      <c r="A123" s="39"/>
      <c r="B123" s="166"/>
      <c r="C123" s="167" t="s">
        <v>213</v>
      </c>
      <c r="D123" s="167" t="s">
        <v>176</v>
      </c>
      <c r="E123" s="168" t="s">
        <v>214</v>
      </c>
      <c r="F123" s="169" t="s">
        <v>215</v>
      </c>
      <c r="G123" s="170" t="s">
        <v>179</v>
      </c>
      <c r="H123" s="171">
        <v>8.9399999999999995</v>
      </c>
      <c r="I123" s="172"/>
      <c r="J123" s="173">
        <f>ROUND(I123*H123,2)</f>
        <v>0</v>
      </c>
      <c r="K123" s="169" t="s">
        <v>180</v>
      </c>
      <c r="L123" s="40"/>
      <c r="M123" s="174" t="s">
        <v>3</v>
      </c>
      <c r="N123" s="175" t="s">
        <v>43</v>
      </c>
      <c r="O123" s="73"/>
      <c r="P123" s="176">
        <f>O123*H123</f>
        <v>0</v>
      </c>
      <c r="Q123" s="176">
        <v>0</v>
      </c>
      <c r="R123" s="176">
        <f>Q123*H123</f>
        <v>0</v>
      </c>
      <c r="S123" s="176">
        <v>0</v>
      </c>
      <c r="T123" s="17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78" t="s">
        <v>181</v>
      </c>
      <c r="AT123" s="178" t="s">
        <v>176</v>
      </c>
      <c r="AU123" s="178" t="s">
        <v>82</v>
      </c>
      <c r="AY123" s="20" t="s">
        <v>174</v>
      </c>
      <c r="BE123" s="179">
        <f>IF(N123="základní",J123,0)</f>
        <v>0</v>
      </c>
      <c r="BF123" s="179">
        <f>IF(N123="snížená",J123,0)</f>
        <v>0</v>
      </c>
      <c r="BG123" s="179">
        <f>IF(N123="zákl. přenesená",J123,0)</f>
        <v>0</v>
      </c>
      <c r="BH123" s="179">
        <f>IF(N123="sníž. přenesená",J123,0)</f>
        <v>0</v>
      </c>
      <c r="BI123" s="179">
        <f>IF(N123="nulová",J123,0)</f>
        <v>0</v>
      </c>
      <c r="BJ123" s="20" t="s">
        <v>80</v>
      </c>
      <c r="BK123" s="179">
        <f>ROUND(I123*H123,2)</f>
        <v>0</v>
      </c>
      <c r="BL123" s="20" t="s">
        <v>181</v>
      </c>
      <c r="BM123" s="178" t="s">
        <v>216</v>
      </c>
    </row>
    <row r="124" s="2" customFormat="1">
      <c r="A124" s="39"/>
      <c r="B124" s="40"/>
      <c r="C124" s="39"/>
      <c r="D124" s="180" t="s">
        <v>183</v>
      </c>
      <c r="E124" s="39"/>
      <c r="F124" s="181" t="s">
        <v>217</v>
      </c>
      <c r="G124" s="39"/>
      <c r="H124" s="39"/>
      <c r="I124" s="182"/>
      <c r="J124" s="39"/>
      <c r="K124" s="39"/>
      <c r="L124" s="40"/>
      <c r="M124" s="183"/>
      <c r="N124" s="184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183</v>
      </c>
      <c r="AU124" s="20" t="s">
        <v>82</v>
      </c>
    </row>
    <row r="125" s="13" customFormat="1">
      <c r="A125" s="13"/>
      <c r="B125" s="185"/>
      <c r="C125" s="13"/>
      <c r="D125" s="186" t="s">
        <v>185</v>
      </c>
      <c r="E125" s="187" t="s">
        <v>3</v>
      </c>
      <c r="F125" s="188" t="s">
        <v>218</v>
      </c>
      <c r="G125" s="13"/>
      <c r="H125" s="187" t="s">
        <v>3</v>
      </c>
      <c r="I125" s="189"/>
      <c r="J125" s="13"/>
      <c r="K125" s="13"/>
      <c r="L125" s="185"/>
      <c r="M125" s="190"/>
      <c r="N125" s="191"/>
      <c r="O125" s="191"/>
      <c r="P125" s="191"/>
      <c r="Q125" s="191"/>
      <c r="R125" s="191"/>
      <c r="S125" s="191"/>
      <c r="T125" s="19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7" t="s">
        <v>185</v>
      </c>
      <c r="AU125" s="187" t="s">
        <v>82</v>
      </c>
      <c r="AV125" s="13" t="s">
        <v>80</v>
      </c>
      <c r="AW125" s="13" t="s">
        <v>33</v>
      </c>
      <c r="AX125" s="13" t="s">
        <v>72</v>
      </c>
      <c r="AY125" s="187" t="s">
        <v>174</v>
      </c>
    </row>
    <row r="126" s="14" customFormat="1">
      <c r="A126" s="14"/>
      <c r="B126" s="193"/>
      <c r="C126" s="14"/>
      <c r="D126" s="186" t="s">
        <v>185</v>
      </c>
      <c r="E126" s="194" t="s">
        <v>3</v>
      </c>
      <c r="F126" s="195" t="s">
        <v>114</v>
      </c>
      <c r="G126" s="14"/>
      <c r="H126" s="196">
        <v>8.9399999999999995</v>
      </c>
      <c r="I126" s="197"/>
      <c r="J126" s="14"/>
      <c r="K126" s="14"/>
      <c r="L126" s="193"/>
      <c r="M126" s="198"/>
      <c r="N126" s="199"/>
      <c r="O126" s="199"/>
      <c r="P126" s="199"/>
      <c r="Q126" s="199"/>
      <c r="R126" s="199"/>
      <c r="S126" s="199"/>
      <c r="T126" s="20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01" t="s">
        <v>185</v>
      </c>
      <c r="AU126" s="201" t="s">
        <v>82</v>
      </c>
      <c r="AV126" s="14" t="s">
        <v>82</v>
      </c>
      <c r="AW126" s="14" t="s">
        <v>33</v>
      </c>
      <c r="AX126" s="14" t="s">
        <v>72</v>
      </c>
      <c r="AY126" s="201" t="s">
        <v>174</v>
      </c>
    </row>
    <row r="127" s="15" customFormat="1">
      <c r="A127" s="15"/>
      <c r="B127" s="202"/>
      <c r="C127" s="15"/>
      <c r="D127" s="186" t="s">
        <v>185</v>
      </c>
      <c r="E127" s="203" t="s">
        <v>3</v>
      </c>
      <c r="F127" s="204" t="s">
        <v>197</v>
      </c>
      <c r="G127" s="15"/>
      <c r="H127" s="205">
        <v>8.9399999999999995</v>
      </c>
      <c r="I127" s="206"/>
      <c r="J127" s="15"/>
      <c r="K127" s="15"/>
      <c r="L127" s="202"/>
      <c r="M127" s="207"/>
      <c r="N127" s="208"/>
      <c r="O127" s="208"/>
      <c r="P127" s="208"/>
      <c r="Q127" s="208"/>
      <c r="R127" s="208"/>
      <c r="S127" s="208"/>
      <c r="T127" s="209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03" t="s">
        <v>185</v>
      </c>
      <c r="AU127" s="203" t="s">
        <v>82</v>
      </c>
      <c r="AV127" s="15" t="s">
        <v>181</v>
      </c>
      <c r="AW127" s="15" t="s">
        <v>33</v>
      </c>
      <c r="AX127" s="15" t="s">
        <v>80</v>
      </c>
      <c r="AY127" s="203" t="s">
        <v>174</v>
      </c>
    </row>
    <row r="128" s="2" customFormat="1" ht="44.25" customHeight="1">
      <c r="A128" s="39"/>
      <c r="B128" s="166"/>
      <c r="C128" s="167" t="s">
        <v>219</v>
      </c>
      <c r="D128" s="167" t="s">
        <v>176</v>
      </c>
      <c r="E128" s="168" t="s">
        <v>220</v>
      </c>
      <c r="F128" s="169" t="s">
        <v>221</v>
      </c>
      <c r="G128" s="170" t="s">
        <v>222</v>
      </c>
      <c r="H128" s="171">
        <v>14.422000000000001</v>
      </c>
      <c r="I128" s="172"/>
      <c r="J128" s="173">
        <f>ROUND(I128*H128,2)</f>
        <v>0</v>
      </c>
      <c r="K128" s="169" t="s">
        <v>180</v>
      </c>
      <c r="L128" s="40"/>
      <c r="M128" s="174" t="s">
        <v>3</v>
      </c>
      <c r="N128" s="175" t="s">
        <v>43</v>
      </c>
      <c r="O128" s="73"/>
      <c r="P128" s="176">
        <f>O128*H128</f>
        <v>0</v>
      </c>
      <c r="Q128" s="176">
        <v>0</v>
      </c>
      <c r="R128" s="176">
        <f>Q128*H128</f>
        <v>0</v>
      </c>
      <c r="S128" s="176">
        <v>0</v>
      </c>
      <c r="T128" s="17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8" t="s">
        <v>181</v>
      </c>
      <c r="AT128" s="178" t="s">
        <v>176</v>
      </c>
      <c r="AU128" s="178" t="s">
        <v>82</v>
      </c>
      <c r="AY128" s="20" t="s">
        <v>174</v>
      </c>
      <c r="BE128" s="179">
        <f>IF(N128="základní",J128,0)</f>
        <v>0</v>
      </c>
      <c r="BF128" s="179">
        <f>IF(N128="snížená",J128,0)</f>
        <v>0</v>
      </c>
      <c r="BG128" s="179">
        <f>IF(N128="zákl. přenesená",J128,0)</f>
        <v>0</v>
      </c>
      <c r="BH128" s="179">
        <f>IF(N128="sníž. přenesená",J128,0)</f>
        <v>0</v>
      </c>
      <c r="BI128" s="179">
        <f>IF(N128="nulová",J128,0)</f>
        <v>0</v>
      </c>
      <c r="BJ128" s="20" t="s">
        <v>80</v>
      </c>
      <c r="BK128" s="179">
        <f>ROUND(I128*H128,2)</f>
        <v>0</v>
      </c>
      <c r="BL128" s="20" t="s">
        <v>181</v>
      </c>
      <c r="BM128" s="178" t="s">
        <v>223</v>
      </c>
    </row>
    <row r="129" s="2" customFormat="1">
      <c r="A129" s="39"/>
      <c r="B129" s="40"/>
      <c r="C129" s="39"/>
      <c r="D129" s="180" t="s">
        <v>183</v>
      </c>
      <c r="E129" s="39"/>
      <c r="F129" s="181" t="s">
        <v>224</v>
      </c>
      <c r="G129" s="39"/>
      <c r="H129" s="39"/>
      <c r="I129" s="182"/>
      <c r="J129" s="39"/>
      <c r="K129" s="39"/>
      <c r="L129" s="40"/>
      <c r="M129" s="183"/>
      <c r="N129" s="184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183</v>
      </c>
      <c r="AU129" s="20" t="s">
        <v>82</v>
      </c>
    </row>
    <row r="130" s="13" customFormat="1">
      <c r="A130" s="13"/>
      <c r="B130" s="185"/>
      <c r="C130" s="13"/>
      <c r="D130" s="186" t="s">
        <v>185</v>
      </c>
      <c r="E130" s="187" t="s">
        <v>3</v>
      </c>
      <c r="F130" s="188" t="s">
        <v>202</v>
      </c>
      <c r="G130" s="13"/>
      <c r="H130" s="187" t="s">
        <v>3</v>
      </c>
      <c r="I130" s="189"/>
      <c r="J130" s="13"/>
      <c r="K130" s="13"/>
      <c r="L130" s="185"/>
      <c r="M130" s="190"/>
      <c r="N130" s="191"/>
      <c r="O130" s="191"/>
      <c r="P130" s="191"/>
      <c r="Q130" s="191"/>
      <c r="R130" s="191"/>
      <c r="S130" s="191"/>
      <c r="T130" s="19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7" t="s">
        <v>185</v>
      </c>
      <c r="AU130" s="187" t="s">
        <v>82</v>
      </c>
      <c r="AV130" s="13" t="s">
        <v>80</v>
      </c>
      <c r="AW130" s="13" t="s">
        <v>33</v>
      </c>
      <c r="AX130" s="13" t="s">
        <v>72</v>
      </c>
      <c r="AY130" s="187" t="s">
        <v>174</v>
      </c>
    </row>
    <row r="131" s="14" customFormat="1">
      <c r="A131" s="14"/>
      <c r="B131" s="193"/>
      <c r="C131" s="14"/>
      <c r="D131" s="186" t="s">
        <v>185</v>
      </c>
      <c r="E131" s="201" t="s">
        <v>3</v>
      </c>
      <c r="F131" s="194" t="s">
        <v>225</v>
      </c>
      <c r="G131" s="14"/>
      <c r="H131" s="196">
        <v>30.513999999999999</v>
      </c>
      <c r="I131" s="197"/>
      <c r="J131" s="14"/>
      <c r="K131" s="14"/>
      <c r="L131" s="193"/>
      <c r="M131" s="198"/>
      <c r="N131" s="199"/>
      <c r="O131" s="199"/>
      <c r="P131" s="199"/>
      <c r="Q131" s="199"/>
      <c r="R131" s="199"/>
      <c r="S131" s="199"/>
      <c r="T131" s="20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1" t="s">
        <v>185</v>
      </c>
      <c r="AU131" s="201" t="s">
        <v>82</v>
      </c>
      <c r="AV131" s="14" t="s">
        <v>82</v>
      </c>
      <c r="AW131" s="14" t="s">
        <v>33</v>
      </c>
      <c r="AX131" s="14" t="s">
        <v>72</v>
      </c>
      <c r="AY131" s="201" t="s">
        <v>174</v>
      </c>
    </row>
    <row r="132" s="13" customFormat="1">
      <c r="A132" s="13"/>
      <c r="B132" s="185"/>
      <c r="C132" s="13"/>
      <c r="D132" s="186" t="s">
        <v>185</v>
      </c>
      <c r="E132" s="187" t="s">
        <v>3</v>
      </c>
      <c r="F132" s="188" t="s">
        <v>203</v>
      </c>
      <c r="G132" s="13"/>
      <c r="H132" s="187" t="s">
        <v>3</v>
      </c>
      <c r="I132" s="189"/>
      <c r="J132" s="13"/>
      <c r="K132" s="13"/>
      <c r="L132" s="185"/>
      <c r="M132" s="190"/>
      <c r="N132" s="191"/>
      <c r="O132" s="191"/>
      <c r="P132" s="191"/>
      <c r="Q132" s="191"/>
      <c r="R132" s="191"/>
      <c r="S132" s="191"/>
      <c r="T132" s="19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7" t="s">
        <v>185</v>
      </c>
      <c r="AU132" s="187" t="s">
        <v>82</v>
      </c>
      <c r="AV132" s="13" t="s">
        <v>80</v>
      </c>
      <c r="AW132" s="13" t="s">
        <v>33</v>
      </c>
      <c r="AX132" s="13" t="s">
        <v>72</v>
      </c>
      <c r="AY132" s="187" t="s">
        <v>174</v>
      </c>
    </row>
    <row r="133" s="14" customFormat="1">
      <c r="A133" s="14"/>
      <c r="B133" s="193"/>
      <c r="C133" s="14"/>
      <c r="D133" s="186" t="s">
        <v>185</v>
      </c>
      <c r="E133" s="201" t="s">
        <v>3</v>
      </c>
      <c r="F133" s="194" t="s">
        <v>226</v>
      </c>
      <c r="G133" s="14"/>
      <c r="H133" s="196">
        <v>-16.091999999999999</v>
      </c>
      <c r="I133" s="197"/>
      <c r="J133" s="14"/>
      <c r="K133" s="14"/>
      <c r="L133" s="193"/>
      <c r="M133" s="198"/>
      <c r="N133" s="199"/>
      <c r="O133" s="199"/>
      <c r="P133" s="199"/>
      <c r="Q133" s="199"/>
      <c r="R133" s="199"/>
      <c r="S133" s="199"/>
      <c r="T133" s="20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1" t="s">
        <v>185</v>
      </c>
      <c r="AU133" s="201" t="s">
        <v>82</v>
      </c>
      <c r="AV133" s="14" t="s">
        <v>82</v>
      </c>
      <c r="AW133" s="14" t="s">
        <v>33</v>
      </c>
      <c r="AX133" s="14" t="s">
        <v>72</v>
      </c>
      <c r="AY133" s="201" t="s">
        <v>174</v>
      </c>
    </row>
    <row r="134" s="15" customFormat="1">
      <c r="A134" s="15"/>
      <c r="B134" s="202"/>
      <c r="C134" s="15"/>
      <c r="D134" s="186" t="s">
        <v>185</v>
      </c>
      <c r="E134" s="203" t="s">
        <v>3</v>
      </c>
      <c r="F134" s="204" t="s">
        <v>197</v>
      </c>
      <c r="G134" s="15"/>
      <c r="H134" s="205">
        <v>14.422000000000001</v>
      </c>
      <c r="I134" s="206"/>
      <c r="J134" s="15"/>
      <c r="K134" s="15"/>
      <c r="L134" s="202"/>
      <c r="M134" s="207"/>
      <c r="N134" s="208"/>
      <c r="O134" s="208"/>
      <c r="P134" s="208"/>
      <c r="Q134" s="208"/>
      <c r="R134" s="208"/>
      <c r="S134" s="208"/>
      <c r="T134" s="209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03" t="s">
        <v>185</v>
      </c>
      <c r="AU134" s="203" t="s">
        <v>82</v>
      </c>
      <c r="AV134" s="15" t="s">
        <v>181</v>
      </c>
      <c r="AW134" s="15" t="s">
        <v>33</v>
      </c>
      <c r="AX134" s="15" t="s">
        <v>80</v>
      </c>
      <c r="AY134" s="203" t="s">
        <v>174</v>
      </c>
    </row>
    <row r="135" s="2" customFormat="1" ht="37.8" customHeight="1">
      <c r="A135" s="39"/>
      <c r="B135" s="166"/>
      <c r="C135" s="167" t="s">
        <v>227</v>
      </c>
      <c r="D135" s="167" t="s">
        <v>176</v>
      </c>
      <c r="E135" s="168" t="s">
        <v>228</v>
      </c>
      <c r="F135" s="169" t="s">
        <v>229</v>
      </c>
      <c r="G135" s="170" t="s">
        <v>179</v>
      </c>
      <c r="H135" s="171">
        <v>8.0120000000000005</v>
      </c>
      <c r="I135" s="172"/>
      <c r="J135" s="173">
        <f>ROUND(I135*H135,2)</f>
        <v>0</v>
      </c>
      <c r="K135" s="169" t="s">
        <v>180</v>
      </c>
      <c r="L135" s="40"/>
      <c r="M135" s="174" t="s">
        <v>3</v>
      </c>
      <c r="N135" s="175" t="s">
        <v>43</v>
      </c>
      <c r="O135" s="73"/>
      <c r="P135" s="176">
        <f>O135*H135</f>
        <v>0</v>
      </c>
      <c r="Q135" s="176">
        <v>0</v>
      </c>
      <c r="R135" s="176">
        <f>Q135*H135</f>
        <v>0</v>
      </c>
      <c r="S135" s="176">
        <v>0</v>
      </c>
      <c r="T135" s="17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178" t="s">
        <v>181</v>
      </c>
      <c r="AT135" s="178" t="s">
        <v>176</v>
      </c>
      <c r="AU135" s="178" t="s">
        <v>82</v>
      </c>
      <c r="AY135" s="20" t="s">
        <v>174</v>
      </c>
      <c r="BE135" s="179">
        <f>IF(N135="základní",J135,0)</f>
        <v>0</v>
      </c>
      <c r="BF135" s="179">
        <f>IF(N135="snížená",J135,0)</f>
        <v>0</v>
      </c>
      <c r="BG135" s="179">
        <f>IF(N135="zákl. přenesená",J135,0)</f>
        <v>0</v>
      </c>
      <c r="BH135" s="179">
        <f>IF(N135="sníž. přenesená",J135,0)</f>
        <v>0</v>
      </c>
      <c r="BI135" s="179">
        <f>IF(N135="nulová",J135,0)</f>
        <v>0</v>
      </c>
      <c r="BJ135" s="20" t="s">
        <v>80</v>
      </c>
      <c r="BK135" s="179">
        <f>ROUND(I135*H135,2)</f>
        <v>0</v>
      </c>
      <c r="BL135" s="20" t="s">
        <v>181</v>
      </c>
      <c r="BM135" s="178" t="s">
        <v>230</v>
      </c>
    </row>
    <row r="136" s="2" customFormat="1">
      <c r="A136" s="39"/>
      <c r="B136" s="40"/>
      <c r="C136" s="39"/>
      <c r="D136" s="180" t="s">
        <v>183</v>
      </c>
      <c r="E136" s="39"/>
      <c r="F136" s="181" t="s">
        <v>231</v>
      </c>
      <c r="G136" s="39"/>
      <c r="H136" s="39"/>
      <c r="I136" s="182"/>
      <c r="J136" s="39"/>
      <c r="K136" s="39"/>
      <c r="L136" s="40"/>
      <c r="M136" s="183"/>
      <c r="N136" s="184"/>
      <c r="O136" s="73"/>
      <c r="P136" s="73"/>
      <c r="Q136" s="73"/>
      <c r="R136" s="73"/>
      <c r="S136" s="73"/>
      <c r="T136" s="74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20" t="s">
        <v>183</v>
      </c>
      <c r="AU136" s="20" t="s">
        <v>82</v>
      </c>
    </row>
    <row r="137" s="13" customFormat="1">
      <c r="A137" s="13"/>
      <c r="B137" s="185"/>
      <c r="C137" s="13"/>
      <c r="D137" s="186" t="s">
        <v>185</v>
      </c>
      <c r="E137" s="187" t="s">
        <v>3</v>
      </c>
      <c r="F137" s="188" t="s">
        <v>202</v>
      </c>
      <c r="G137" s="13"/>
      <c r="H137" s="187" t="s">
        <v>3</v>
      </c>
      <c r="I137" s="189"/>
      <c r="J137" s="13"/>
      <c r="K137" s="13"/>
      <c r="L137" s="185"/>
      <c r="M137" s="190"/>
      <c r="N137" s="191"/>
      <c r="O137" s="191"/>
      <c r="P137" s="191"/>
      <c r="Q137" s="191"/>
      <c r="R137" s="191"/>
      <c r="S137" s="191"/>
      <c r="T137" s="19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7" t="s">
        <v>185</v>
      </c>
      <c r="AU137" s="187" t="s">
        <v>82</v>
      </c>
      <c r="AV137" s="13" t="s">
        <v>80</v>
      </c>
      <c r="AW137" s="13" t="s">
        <v>33</v>
      </c>
      <c r="AX137" s="13" t="s">
        <v>72</v>
      </c>
      <c r="AY137" s="187" t="s">
        <v>174</v>
      </c>
    </row>
    <row r="138" s="14" customFormat="1">
      <c r="A138" s="14"/>
      <c r="B138" s="193"/>
      <c r="C138" s="14"/>
      <c r="D138" s="186" t="s">
        <v>185</v>
      </c>
      <c r="E138" s="194" t="s">
        <v>3</v>
      </c>
      <c r="F138" s="195" t="s">
        <v>110</v>
      </c>
      <c r="G138" s="14"/>
      <c r="H138" s="196">
        <v>16.952000000000002</v>
      </c>
      <c r="I138" s="197"/>
      <c r="J138" s="14"/>
      <c r="K138" s="14"/>
      <c r="L138" s="193"/>
      <c r="M138" s="198"/>
      <c r="N138" s="199"/>
      <c r="O138" s="199"/>
      <c r="P138" s="199"/>
      <c r="Q138" s="199"/>
      <c r="R138" s="199"/>
      <c r="S138" s="199"/>
      <c r="T138" s="20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1" t="s">
        <v>185</v>
      </c>
      <c r="AU138" s="201" t="s">
        <v>82</v>
      </c>
      <c r="AV138" s="14" t="s">
        <v>82</v>
      </c>
      <c r="AW138" s="14" t="s">
        <v>33</v>
      </c>
      <c r="AX138" s="14" t="s">
        <v>72</v>
      </c>
      <c r="AY138" s="201" t="s">
        <v>174</v>
      </c>
    </row>
    <row r="139" s="13" customFormat="1">
      <c r="A139" s="13"/>
      <c r="B139" s="185"/>
      <c r="C139" s="13"/>
      <c r="D139" s="186" t="s">
        <v>185</v>
      </c>
      <c r="E139" s="187" t="s">
        <v>3</v>
      </c>
      <c r="F139" s="188" t="s">
        <v>203</v>
      </c>
      <c r="G139" s="13"/>
      <c r="H139" s="187" t="s">
        <v>3</v>
      </c>
      <c r="I139" s="189"/>
      <c r="J139" s="13"/>
      <c r="K139" s="13"/>
      <c r="L139" s="185"/>
      <c r="M139" s="190"/>
      <c r="N139" s="191"/>
      <c r="O139" s="191"/>
      <c r="P139" s="191"/>
      <c r="Q139" s="191"/>
      <c r="R139" s="191"/>
      <c r="S139" s="191"/>
      <c r="T139" s="19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7" t="s">
        <v>185</v>
      </c>
      <c r="AU139" s="187" t="s">
        <v>82</v>
      </c>
      <c r="AV139" s="13" t="s">
        <v>80</v>
      </c>
      <c r="AW139" s="13" t="s">
        <v>33</v>
      </c>
      <c r="AX139" s="13" t="s">
        <v>72</v>
      </c>
      <c r="AY139" s="187" t="s">
        <v>174</v>
      </c>
    </row>
    <row r="140" s="14" customFormat="1">
      <c r="A140" s="14"/>
      <c r="B140" s="193"/>
      <c r="C140" s="14"/>
      <c r="D140" s="186" t="s">
        <v>185</v>
      </c>
      <c r="E140" s="201" t="s">
        <v>3</v>
      </c>
      <c r="F140" s="194" t="s">
        <v>204</v>
      </c>
      <c r="G140" s="14"/>
      <c r="H140" s="196">
        <v>-8.9399999999999995</v>
      </c>
      <c r="I140" s="197"/>
      <c r="J140" s="14"/>
      <c r="K140" s="14"/>
      <c r="L140" s="193"/>
      <c r="M140" s="198"/>
      <c r="N140" s="199"/>
      <c r="O140" s="199"/>
      <c r="P140" s="199"/>
      <c r="Q140" s="199"/>
      <c r="R140" s="199"/>
      <c r="S140" s="199"/>
      <c r="T140" s="20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1" t="s">
        <v>185</v>
      </c>
      <c r="AU140" s="201" t="s">
        <v>82</v>
      </c>
      <c r="AV140" s="14" t="s">
        <v>82</v>
      </c>
      <c r="AW140" s="14" t="s">
        <v>33</v>
      </c>
      <c r="AX140" s="14" t="s">
        <v>72</v>
      </c>
      <c r="AY140" s="201" t="s">
        <v>174</v>
      </c>
    </row>
    <row r="141" s="15" customFormat="1">
      <c r="A141" s="15"/>
      <c r="B141" s="202"/>
      <c r="C141" s="15"/>
      <c r="D141" s="186" t="s">
        <v>185</v>
      </c>
      <c r="E141" s="203" t="s">
        <v>3</v>
      </c>
      <c r="F141" s="204" t="s">
        <v>197</v>
      </c>
      <c r="G141" s="15"/>
      <c r="H141" s="205">
        <v>8.0120000000000005</v>
      </c>
      <c r="I141" s="206"/>
      <c r="J141" s="15"/>
      <c r="K141" s="15"/>
      <c r="L141" s="202"/>
      <c r="M141" s="207"/>
      <c r="N141" s="208"/>
      <c r="O141" s="208"/>
      <c r="P141" s="208"/>
      <c r="Q141" s="208"/>
      <c r="R141" s="208"/>
      <c r="S141" s="208"/>
      <c r="T141" s="209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03" t="s">
        <v>185</v>
      </c>
      <c r="AU141" s="203" t="s">
        <v>82</v>
      </c>
      <c r="AV141" s="15" t="s">
        <v>181</v>
      </c>
      <c r="AW141" s="15" t="s">
        <v>33</v>
      </c>
      <c r="AX141" s="15" t="s">
        <v>80</v>
      </c>
      <c r="AY141" s="203" t="s">
        <v>174</v>
      </c>
    </row>
    <row r="142" s="2" customFormat="1" ht="44.25" customHeight="1">
      <c r="A142" s="39"/>
      <c r="B142" s="166"/>
      <c r="C142" s="167" t="s">
        <v>232</v>
      </c>
      <c r="D142" s="167" t="s">
        <v>176</v>
      </c>
      <c r="E142" s="168" t="s">
        <v>233</v>
      </c>
      <c r="F142" s="169" t="s">
        <v>234</v>
      </c>
      <c r="G142" s="170" t="s">
        <v>179</v>
      </c>
      <c r="H142" s="171">
        <v>8.9399999999999995</v>
      </c>
      <c r="I142" s="172"/>
      <c r="J142" s="173">
        <f>ROUND(I142*H142,2)</f>
        <v>0</v>
      </c>
      <c r="K142" s="169" t="s">
        <v>180</v>
      </c>
      <c r="L142" s="40"/>
      <c r="M142" s="174" t="s">
        <v>3</v>
      </c>
      <c r="N142" s="175" t="s">
        <v>43</v>
      </c>
      <c r="O142" s="73"/>
      <c r="P142" s="176">
        <f>O142*H142</f>
        <v>0</v>
      </c>
      <c r="Q142" s="176">
        <v>0</v>
      </c>
      <c r="R142" s="176">
        <f>Q142*H142</f>
        <v>0</v>
      </c>
      <c r="S142" s="176">
        <v>0</v>
      </c>
      <c r="T142" s="17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8" t="s">
        <v>181</v>
      </c>
      <c r="AT142" s="178" t="s">
        <v>176</v>
      </c>
      <c r="AU142" s="178" t="s">
        <v>82</v>
      </c>
      <c r="AY142" s="20" t="s">
        <v>174</v>
      </c>
      <c r="BE142" s="179">
        <f>IF(N142="základní",J142,0)</f>
        <v>0</v>
      </c>
      <c r="BF142" s="179">
        <f>IF(N142="snížená",J142,0)</f>
        <v>0</v>
      </c>
      <c r="BG142" s="179">
        <f>IF(N142="zákl. přenesená",J142,0)</f>
        <v>0</v>
      </c>
      <c r="BH142" s="179">
        <f>IF(N142="sníž. přenesená",J142,0)</f>
        <v>0</v>
      </c>
      <c r="BI142" s="179">
        <f>IF(N142="nulová",J142,0)</f>
        <v>0</v>
      </c>
      <c r="BJ142" s="20" t="s">
        <v>80</v>
      </c>
      <c r="BK142" s="179">
        <f>ROUND(I142*H142,2)</f>
        <v>0</v>
      </c>
      <c r="BL142" s="20" t="s">
        <v>181</v>
      </c>
      <c r="BM142" s="178" t="s">
        <v>235</v>
      </c>
    </row>
    <row r="143" s="2" customFormat="1">
      <c r="A143" s="39"/>
      <c r="B143" s="40"/>
      <c r="C143" s="39"/>
      <c r="D143" s="180" t="s">
        <v>183</v>
      </c>
      <c r="E143" s="39"/>
      <c r="F143" s="181" t="s">
        <v>236</v>
      </c>
      <c r="G143" s="39"/>
      <c r="H143" s="39"/>
      <c r="I143" s="182"/>
      <c r="J143" s="39"/>
      <c r="K143" s="39"/>
      <c r="L143" s="40"/>
      <c r="M143" s="183"/>
      <c r="N143" s="184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183</v>
      </c>
      <c r="AU143" s="20" t="s">
        <v>82</v>
      </c>
    </row>
    <row r="144" s="13" customFormat="1">
      <c r="A144" s="13"/>
      <c r="B144" s="185"/>
      <c r="C144" s="13"/>
      <c r="D144" s="186" t="s">
        <v>185</v>
      </c>
      <c r="E144" s="187" t="s">
        <v>3</v>
      </c>
      <c r="F144" s="188" t="s">
        <v>186</v>
      </c>
      <c r="G144" s="13"/>
      <c r="H144" s="187" t="s">
        <v>3</v>
      </c>
      <c r="I144" s="189"/>
      <c r="J144" s="13"/>
      <c r="K144" s="13"/>
      <c r="L144" s="185"/>
      <c r="M144" s="190"/>
      <c r="N144" s="191"/>
      <c r="O144" s="191"/>
      <c r="P144" s="191"/>
      <c r="Q144" s="191"/>
      <c r="R144" s="191"/>
      <c r="S144" s="191"/>
      <c r="T144" s="19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7" t="s">
        <v>185</v>
      </c>
      <c r="AU144" s="187" t="s">
        <v>82</v>
      </c>
      <c r="AV144" s="13" t="s">
        <v>80</v>
      </c>
      <c r="AW144" s="13" t="s">
        <v>33</v>
      </c>
      <c r="AX144" s="13" t="s">
        <v>72</v>
      </c>
      <c r="AY144" s="187" t="s">
        <v>174</v>
      </c>
    </row>
    <row r="145" s="13" customFormat="1">
      <c r="A145" s="13"/>
      <c r="B145" s="185"/>
      <c r="C145" s="13"/>
      <c r="D145" s="186" t="s">
        <v>185</v>
      </c>
      <c r="E145" s="187" t="s">
        <v>3</v>
      </c>
      <c r="F145" s="188" t="s">
        <v>237</v>
      </c>
      <c r="G145" s="13"/>
      <c r="H145" s="187" t="s">
        <v>3</v>
      </c>
      <c r="I145" s="189"/>
      <c r="J145" s="13"/>
      <c r="K145" s="13"/>
      <c r="L145" s="185"/>
      <c r="M145" s="190"/>
      <c r="N145" s="191"/>
      <c r="O145" s="191"/>
      <c r="P145" s="191"/>
      <c r="Q145" s="191"/>
      <c r="R145" s="191"/>
      <c r="S145" s="191"/>
      <c r="T145" s="19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7" t="s">
        <v>185</v>
      </c>
      <c r="AU145" s="187" t="s">
        <v>82</v>
      </c>
      <c r="AV145" s="13" t="s">
        <v>80</v>
      </c>
      <c r="AW145" s="13" t="s">
        <v>33</v>
      </c>
      <c r="AX145" s="13" t="s">
        <v>72</v>
      </c>
      <c r="AY145" s="187" t="s">
        <v>174</v>
      </c>
    </row>
    <row r="146" s="13" customFormat="1">
      <c r="A146" s="13"/>
      <c r="B146" s="185"/>
      <c r="C146" s="13"/>
      <c r="D146" s="186" t="s">
        <v>185</v>
      </c>
      <c r="E146" s="187" t="s">
        <v>3</v>
      </c>
      <c r="F146" s="188" t="s">
        <v>238</v>
      </c>
      <c r="G146" s="13"/>
      <c r="H146" s="187" t="s">
        <v>3</v>
      </c>
      <c r="I146" s="189"/>
      <c r="J146" s="13"/>
      <c r="K146" s="13"/>
      <c r="L146" s="185"/>
      <c r="M146" s="190"/>
      <c r="N146" s="191"/>
      <c r="O146" s="191"/>
      <c r="P146" s="191"/>
      <c r="Q146" s="191"/>
      <c r="R146" s="191"/>
      <c r="S146" s="191"/>
      <c r="T146" s="19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7" t="s">
        <v>185</v>
      </c>
      <c r="AU146" s="187" t="s">
        <v>82</v>
      </c>
      <c r="AV146" s="13" t="s">
        <v>80</v>
      </c>
      <c r="AW146" s="13" t="s">
        <v>33</v>
      </c>
      <c r="AX146" s="13" t="s">
        <v>72</v>
      </c>
      <c r="AY146" s="187" t="s">
        <v>174</v>
      </c>
    </row>
    <row r="147" s="13" customFormat="1">
      <c r="A147" s="13"/>
      <c r="B147" s="185"/>
      <c r="C147" s="13"/>
      <c r="D147" s="186" t="s">
        <v>185</v>
      </c>
      <c r="E147" s="187" t="s">
        <v>3</v>
      </c>
      <c r="F147" s="188" t="s">
        <v>239</v>
      </c>
      <c r="G147" s="13"/>
      <c r="H147" s="187" t="s">
        <v>3</v>
      </c>
      <c r="I147" s="189"/>
      <c r="J147" s="13"/>
      <c r="K147" s="13"/>
      <c r="L147" s="185"/>
      <c r="M147" s="190"/>
      <c r="N147" s="191"/>
      <c r="O147" s="191"/>
      <c r="P147" s="191"/>
      <c r="Q147" s="191"/>
      <c r="R147" s="191"/>
      <c r="S147" s="191"/>
      <c r="T147" s="19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7" t="s">
        <v>185</v>
      </c>
      <c r="AU147" s="187" t="s">
        <v>82</v>
      </c>
      <c r="AV147" s="13" t="s">
        <v>80</v>
      </c>
      <c r="AW147" s="13" t="s">
        <v>33</v>
      </c>
      <c r="AX147" s="13" t="s">
        <v>72</v>
      </c>
      <c r="AY147" s="187" t="s">
        <v>174</v>
      </c>
    </row>
    <row r="148" s="14" customFormat="1">
      <c r="A148" s="14"/>
      <c r="B148" s="193"/>
      <c r="C148" s="14"/>
      <c r="D148" s="186" t="s">
        <v>185</v>
      </c>
      <c r="E148" s="194" t="s">
        <v>3</v>
      </c>
      <c r="F148" s="195" t="s">
        <v>114</v>
      </c>
      <c r="G148" s="14"/>
      <c r="H148" s="196">
        <v>8.9399999999999995</v>
      </c>
      <c r="I148" s="197"/>
      <c r="J148" s="14"/>
      <c r="K148" s="14"/>
      <c r="L148" s="193"/>
      <c r="M148" s="198"/>
      <c r="N148" s="199"/>
      <c r="O148" s="199"/>
      <c r="P148" s="199"/>
      <c r="Q148" s="199"/>
      <c r="R148" s="199"/>
      <c r="S148" s="199"/>
      <c r="T148" s="20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1" t="s">
        <v>185</v>
      </c>
      <c r="AU148" s="201" t="s">
        <v>82</v>
      </c>
      <c r="AV148" s="14" t="s">
        <v>82</v>
      </c>
      <c r="AW148" s="14" t="s">
        <v>33</v>
      </c>
      <c r="AX148" s="14" t="s">
        <v>80</v>
      </c>
      <c r="AY148" s="201" t="s">
        <v>174</v>
      </c>
    </row>
    <row r="149" s="12" customFormat="1" ht="22.8" customHeight="1">
      <c r="A149" s="12"/>
      <c r="B149" s="153"/>
      <c r="C149" s="12"/>
      <c r="D149" s="154" t="s">
        <v>71</v>
      </c>
      <c r="E149" s="164" t="s">
        <v>82</v>
      </c>
      <c r="F149" s="164" t="s">
        <v>240</v>
      </c>
      <c r="G149" s="12"/>
      <c r="H149" s="12"/>
      <c r="I149" s="156"/>
      <c r="J149" s="165">
        <f>BK149</f>
        <v>0</v>
      </c>
      <c r="K149" s="12"/>
      <c r="L149" s="153"/>
      <c r="M149" s="158"/>
      <c r="N149" s="159"/>
      <c r="O149" s="159"/>
      <c r="P149" s="160">
        <f>SUM(P150:P185)</f>
        <v>0</v>
      </c>
      <c r="Q149" s="159"/>
      <c r="R149" s="160">
        <f>SUM(R150:R185)</f>
        <v>22.383451289999996</v>
      </c>
      <c r="S149" s="159"/>
      <c r="T149" s="161">
        <f>SUM(T150:T185)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54" t="s">
        <v>80</v>
      </c>
      <c r="AT149" s="162" t="s">
        <v>71</v>
      </c>
      <c r="AU149" s="162" t="s">
        <v>80</v>
      </c>
      <c r="AY149" s="154" t="s">
        <v>174</v>
      </c>
      <c r="BK149" s="163">
        <f>SUM(BK150:BK185)</f>
        <v>0</v>
      </c>
    </row>
    <row r="150" s="2" customFormat="1" ht="24.15" customHeight="1">
      <c r="A150" s="39"/>
      <c r="B150" s="166"/>
      <c r="C150" s="167" t="s">
        <v>241</v>
      </c>
      <c r="D150" s="167" t="s">
        <v>176</v>
      </c>
      <c r="E150" s="168" t="s">
        <v>242</v>
      </c>
      <c r="F150" s="169" t="s">
        <v>243</v>
      </c>
      <c r="G150" s="170" t="s">
        <v>179</v>
      </c>
      <c r="H150" s="171">
        <v>0.55100000000000005</v>
      </c>
      <c r="I150" s="172"/>
      <c r="J150" s="173">
        <f>ROUND(I150*H150,2)</f>
        <v>0</v>
      </c>
      <c r="K150" s="169" t="s">
        <v>180</v>
      </c>
      <c r="L150" s="40"/>
      <c r="M150" s="174" t="s">
        <v>3</v>
      </c>
      <c r="N150" s="175" t="s">
        <v>43</v>
      </c>
      <c r="O150" s="73"/>
      <c r="P150" s="176">
        <f>O150*H150</f>
        <v>0</v>
      </c>
      <c r="Q150" s="176">
        <v>2.5018699999999998</v>
      </c>
      <c r="R150" s="176">
        <f>Q150*H150</f>
        <v>1.37853037</v>
      </c>
      <c r="S150" s="176">
        <v>0</v>
      </c>
      <c r="T150" s="17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178" t="s">
        <v>181</v>
      </c>
      <c r="AT150" s="178" t="s">
        <v>176</v>
      </c>
      <c r="AU150" s="178" t="s">
        <v>82</v>
      </c>
      <c r="AY150" s="20" t="s">
        <v>174</v>
      </c>
      <c r="BE150" s="179">
        <f>IF(N150="základní",J150,0)</f>
        <v>0</v>
      </c>
      <c r="BF150" s="179">
        <f>IF(N150="snížená",J150,0)</f>
        <v>0</v>
      </c>
      <c r="BG150" s="179">
        <f>IF(N150="zákl. přenesená",J150,0)</f>
        <v>0</v>
      </c>
      <c r="BH150" s="179">
        <f>IF(N150="sníž. přenesená",J150,0)</f>
        <v>0</v>
      </c>
      <c r="BI150" s="179">
        <f>IF(N150="nulová",J150,0)</f>
        <v>0</v>
      </c>
      <c r="BJ150" s="20" t="s">
        <v>80</v>
      </c>
      <c r="BK150" s="179">
        <f>ROUND(I150*H150,2)</f>
        <v>0</v>
      </c>
      <c r="BL150" s="20" t="s">
        <v>181</v>
      </c>
      <c r="BM150" s="178" t="s">
        <v>244</v>
      </c>
    </row>
    <row r="151" s="2" customFormat="1">
      <c r="A151" s="39"/>
      <c r="B151" s="40"/>
      <c r="C151" s="39"/>
      <c r="D151" s="180" t="s">
        <v>183</v>
      </c>
      <c r="E151" s="39"/>
      <c r="F151" s="181" t="s">
        <v>245</v>
      </c>
      <c r="G151" s="39"/>
      <c r="H151" s="39"/>
      <c r="I151" s="182"/>
      <c r="J151" s="39"/>
      <c r="K151" s="39"/>
      <c r="L151" s="40"/>
      <c r="M151" s="183"/>
      <c r="N151" s="184"/>
      <c r="O151" s="73"/>
      <c r="P151" s="73"/>
      <c r="Q151" s="73"/>
      <c r="R151" s="73"/>
      <c r="S151" s="73"/>
      <c r="T151" s="74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20" t="s">
        <v>183</v>
      </c>
      <c r="AU151" s="20" t="s">
        <v>82</v>
      </c>
    </row>
    <row r="152" s="13" customFormat="1">
      <c r="A152" s="13"/>
      <c r="B152" s="185"/>
      <c r="C152" s="13"/>
      <c r="D152" s="186" t="s">
        <v>185</v>
      </c>
      <c r="E152" s="187" t="s">
        <v>3</v>
      </c>
      <c r="F152" s="188" t="s">
        <v>186</v>
      </c>
      <c r="G152" s="13"/>
      <c r="H152" s="187" t="s">
        <v>3</v>
      </c>
      <c r="I152" s="189"/>
      <c r="J152" s="13"/>
      <c r="K152" s="13"/>
      <c r="L152" s="185"/>
      <c r="M152" s="190"/>
      <c r="N152" s="191"/>
      <c r="O152" s="191"/>
      <c r="P152" s="191"/>
      <c r="Q152" s="191"/>
      <c r="R152" s="191"/>
      <c r="S152" s="191"/>
      <c r="T152" s="19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7" t="s">
        <v>185</v>
      </c>
      <c r="AU152" s="187" t="s">
        <v>82</v>
      </c>
      <c r="AV152" s="13" t="s">
        <v>80</v>
      </c>
      <c r="AW152" s="13" t="s">
        <v>33</v>
      </c>
      <c r="AX152" s="13" t="s">
        <v>72</v>
      </c>
      <c r="AY152" s="187" t="s">
        <v>174</v>
      </c>
    </row>
    <row r="153" s="13" customFormat="1">
      <c r="A153" s="13"/>
      <c r="B153" s="185"/>
      <c r="C153" s="13"/>
      <c r="D153" s="186" t="s">
        <v>185</v>
      </c>
      <c r="E153" s="187" t="s">
        <v>3</v>
      </c>
      <c r="F153" s="188" t="s">
        <v>246</v>
      </c>
      <c r="G153" s="13"/>
      <c r="H153" s="187" t="s">
        <v>3</v>
      </c>
      <c r="I153" s="189"/>
      <c r="J153" s="13"/>
      <c r="K153" s="13"/>
      <c r="L153" s="185"/>
      <c r="M153" s="190"/>
      <c r="N153" s="191"/>
      <c r="O153" s="191"/>
      <c r="P153" s="191"/>
      <c r="Q153" s="191"/>
      <c r="R153" s="191"/>
      <c r="S153" s="191"/>
      <c r="T153" s="19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7" t="s">
        <v>185</v>
      </c>
      <c r="AU153" s="187" t="s">
        <v>82</v>
      </c>
      <c r="AV153" s="13" t="s">
        <v>80</v>
      </c>
      <c r="AW153" s="13" t="s">
        <v>33</v>
      </c>
      <c r="AX153" s="13" t="s">
        <v>72</v>
      </c>
      <c r="AY153" s="187" t="s">
        <v>174</v>
      </c>
    </row>
    <row r="154" s="13" customFormat="1">
      <c r="A154" s="13"/>
      <c r="B154" s="185"/>
      <c r="C154" s="13"/>
      <c r="D154" s="186" t="s">
        <v>185</v>
      </c>
      <c r="E154" s="187" t="s">
        <v>3</v>
      </c>
      <c r="F154" s="188" t="s">
        <v>247</v>
      </c>
      <c r="G154" s="13"/>
      <c r="H154" s="187" t="s">
        <v>3</v>
      </c>
      <c r="I154" s="189"/>
      <c r="J154" s="13"/>
      <c r="K154" s="13"/>
      <c r="L154" s="185"/>
      <c r="M154" s="190"/>
      <c r="N154" s="191"/>
      <c r="O154" s="191"/>
      <c r="P154" s="191"/>
      <c r="Q154" s="191"/>
      <c r="R154" s="191"/>
      <c r="S154" s="191"/>
      <c r="T154" s="19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7" t="s">
        <v>185</v>
      </c>
      <c r="AU154" s="187" t="s">
        <v>82</v>
      </c>
      <c r="AV154" s="13" t="s">
        <v>80</v>
      </c>
      <c r="AW154" s="13" t="s">
        <v>33</v>
      </c>
      <c r="AX154" s="13" t="s">
        <v>72</v>
      </c>
      <c r="AY154" s="187" t="s">
        <v>174</v>
      </c>
    </row>
    <row r="155" s="14" customFormat="1">
      <c r="A155" s="14"/>
      <c r="B155" s="193"/>
      <c r="C155" s="14"/>
      <c r="D155" s="186" t="s">
        <v>185</v>
      </c>
      <c r="E155" s="194" t="s">
        <v>3</v>
      </c>
      <c r="F155" s="195" t="s">
        <v>118</v>
      </c>
      <c r="G155" s="14"/>
      <c r="H155" s="196">
        <v>0.55100000000000005</v>
      </c>
      <c r="I155" s="197"/>
      <c r="J155" s="14"/>
      <c r="K155" s="14"/>
      <c r="L155" s="193"/>
      <c r="M155" s="198"/>
      <c r="N155" s="199"/>
      <c r="O155" s="199"/>
      <c r="P155" s="199"/>
      <c r="Q155" s="199"/>
      <c r="R155" s="199"/>
      <c r="S155" s="199"/>
      <c r="T155" s="20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1" t="s">
        <v>185</v>
      </c>
      <c r="AU155" s="201" t="s">
        <v>82</v>
      </c>
      <c r="AV155" s="14" t="s">
        <v>82</v>
      </c>
      <c r="AW155" s="14" t="s">
        <v>33</v>
      </c>
      <c r="AX155" s="14" t="s">
        <v>80</v>
      </c>
      <c r="AY155" s="201" t="s">
        <v>174</v>
      </c>
    </row>
    <row r="156" s="2" customFormat="1" ht="33" customHeight="1">
      <c r="A156" s="39"/>
      <c r="B156" s="166"/>
      <c r="C156" s="167" t="s">
        <v>248</v>
      </c>
      <c r="D156" s="167" t="s">
        <v>176</v>
      </c>
      <c r="E156" s="168" t="s">
        <v>249</v>
      </c>
      <c r="F156" s="169" t="s">
        <v>250</v>
      </c>
      <c r="G156" s="170" t="s">
        <v>179</v>
      </c>
      <c r="H156" s="171">
        <v>4.4100000000000001</v>
      </c>
      <c r="I156" s="172"/>
      <c r="J156" s="173">
        <f>ROUND(I156*H156,2)</f>
        <v>0</v>
      </c>
      <c r="K156" s="169" t="s">
        <v>180</v>
      </c>
      <c r="L156" s="40"/>
      <c r="M156" s="174" t="s">
        <v>3</v>
      </c>
      <c r="N156" s="175" t="s">
        <v>43</v>
      </c>
      <c r="O156" s="73"/>
      <c r="P156" s="176">
        <f>O156*H156</f>
        <v>0</v>
      </c>
      <c r="Q156" s="176">
        <v>2.5018699999999998</v>
      </c>
      <c r="R156" s="176">
        <f>Q156*H156</f>
        <v>11.033246699999999</v>
      </c>
      <c r="S156" s="176">
        <v>0</v>
      </c>
      <c r="T156" s="17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78" t="s">
        <v>181</v>
      </c>
      <c r="AT156" s="178" t="s">
        <v>176</v>
      </c>
      <c r="AU156" s="178" t="s">
        <v>82</v>
      </c>
      <c r="AY156" s="20" t="s">
        <v>174</v>
      </c>
      <c r="BE156" s="179">
        <f>IF(N156="základní",J156,0)</f>
        <v>0</v>
      </c>
      <c r="BF156" s="179">
        <f>IF(N156="snížená",J156,0)</f>
        <v>0</v>
      </c>
      <c r="BG156" s="179">
        <f>IF(N156="zákl. přenesená",J156,0)</f>
        <v>0</v>
      </c>
      <c r="BH156" s="179">
        <f>IF(N156="sníž. přenesená",J156,0)</f>
        <v>0</v>
      </c>
      <c r="BI156" s="179">
        <f>IF(N156="nulová",J156,0)</f>
        <v>0</v>
      </c>
      <c r="BJ156" s="20" t="s">
        <v>80</v>
      </c>
      <c r="BK156" s="179">
        <f>ROUND(I156*H156,2)</f>
        <v>0</v>
      </c>
      <c r="BL156" s="20" t="s">
        <v>181</v>
      </c>
      <c r="BM156" s="178" t="s">
        <v>251</v>
      </c>
    </row>
    <row r="157" s="2" customFormat="1">
      <c r="A157" s="39"/>
      <c r="B157" s="40"/>
      <c r="C157" s="39"/>
      <c r="D157" s="180" t="s">
        <v>183</v>
      </c>
      <c r="E157" s="39"/>
      <c r="F157" s="181" t="s">
        <v>252</v>
      </c>
      <c r="G157" s="39"/>
      <c r="H157" s="39"/>
      <c r="I157" s="182"/>
      <c r="J157" s="39"/>
      <c r="K157" s="39"/>
      <c r="L157" s="40"/>
      <c r="M157" s="183"/>
      <c r="N157" s="184"/>
      <c r="O157" s="73"/>
      <c r="P157" s="73"/>
      <c r="Q157" s="73"/>
      <c r="R157" s="73"/>
      <c r="S157" s="73"/>
      <c r="T157" s="74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20" t="s">
        <v>183</v>
      </c>
      <c r="AU157" s="20" t="s">
        <v>82</v>
      </c>
    </row>
    <row r="158" s="13" customFormat="1">
      <c r="A158" s="13"/>
      <c r="B158" s="185"/>
      <c r="C158" s="13"/>
      <c r="D158" s="186" t="s">
        <v>185</v>
      </c>
      <c r="E158" s="187" t="s">
        <v>3</v>
      </c>
      <c r="F158" s="188" t="s">
        <v>186</v>
      </c>
      <c r="G158" s="13"/>
      <c r="H158" s="187" t="s">
        <v>3</v>
      </c>
      <c r="I158" s="189"/>
      <c r="J158" s="13"/>
      <c r="K158" s="13"/>
      <c r="L158" s="185"/>
      <c r="M158" s="190"/>
      <c r="N158" s="191"/>
      <c r="O158" s="191"/>
      <c r="P158" s="191"/>
      <c r="Q158" s="191"/>
      <c r="R158" s="191"/>
      <c r="S158" s="191"/>
      <c r="T158" s="19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7" t="s">
        <v>185</v>
      </c>
      <c r="AU158" s="187" t="s">
        <v>82</v>
      </c>
      <c r="AV158" s="13" t="s">
        <v>80</v>
      </c>
      <c r="AW158" s="13" t="s">
        <v>33</v>
      </c>
      <c r="AX158" s="13" t="s">
        <v>72</v>
      </c>
      <c r="AY158" s="187" t="s">
        <v>174</v>
      </c>
    </row>
    <row r="159" s="13" customFormat="1">
      <c r="A159" s="13"/>
      <c r="B159" s="185"/>
      <c r="C159" s="13"/>
      <c r="D159" s="186" t="s">
        <v>185</v>
      </c>
      <c r="E159" s="187" t="s">
        <v>3</v>
      </c>
      <c r="F159" s="188" t="s">
        <v>253</v>
      </c>
      <c r="G159" s="13"/>
      <c r="H159" s="187" t="s">
        <v>3</v>
      </c>
      <c r="I159" s="189"/>
      <c r="J159" s="13"/>
      <c r="K159" s="13"/>
      <c r="L159" s="185"/>
      <c r="M159" s="190"/>
      <c r="N159" s="191"/>
      <c r="O159" s="191"/>
      <c r="P159" s="191"/>
      <c r="Q159" s="191"/>
      <c r="R159" s="191"/>
      <c r="S159" s="191"/>
      <c r="T159" s="19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7" t="s">
        <v>185</v>
      </c>
      <c r="AU159" s="187" t="s">
        <v>82</v>
      </c>
      <c r="AV159" s="13" t="s">
        <v>80</v>
      </c>
      <c r="AW159" s="13" t="s">
        <v>33</v>
      </c>
      <c r="AX159" s="13" t="s">
        <v>72</v>
      </c>
      <c r="AY159" s="187" t="s">
        <v>174</v>
      </c>
    </row>
    <row r="160" s="13" customFormat="1">
      <c r="A160" s="13"/>
      <c r="B160" s="185"/>
      <c r="C160" s="13"/>
      <c r="D160" s="186" t="s">
        <v>185</v>
      </c>
      <c r="E160" s="187" t="s">
        <v>3</v>
      </c>
      <c r="F160" s="188" t="s">
        <v>254</v>
      </c>
      <c r="G160" s="13"/>
      <c r="H160" s="187" t="s">
        <v>3</v>
      </c>
      <c r="I160" s="189"/>
      <c r="J160" s="13"/>
      <c r="K160" s="13"/>
      <c r="L160" s="185"/>
      <c r="M160" s="190"/>
      <c r="N160" s="191"/>
      <c r="O160" s="191"/>
      <c r="P160" s="191"/>
      <c r="Q160" s="191"/>
      <c r="R160" s="191"/>
      <c r="S160" s="191"/>
      <c r="T160" s="19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7" t="s">
        <v>185</v>
      </c>
      <c r="AU160" s="187" t="s">
        <v>82</v>
      </c>
      <c r="AV160" s="13" t="s">
        <v>80</v>
      </c>
      <c r="AW160" s="13" t="s">
        <v>33</v>
      </c>
      <c r="AX160" s="13" t="s">
        <v>72</v>
      </c>
      <c r="AY160" s="187" t="s">
        <v>174</v>
      </c>
    </row>
    <row r="161" s="14" customFormat="1">
      <c r="A161" s="14"/>
      <c r="B161" s="193"/>
      <c r="C161" s="14"/>
      <c r="D161" s="186" t="s">
        <v>185</v>
      </c>
      <c r="E161" s="194" t="s">
        <v>3</v>
      </c>
      <c r="F161" s="195" t="s">
        <v>121</v>
      </c>
      <c r="G161" s="14"/>
      <c r="H161" s="196">
        <v>4.4100000000000001</v>
      </c>
      <c r="I161" s="197"/>
      <c r="J161" s="14"/>
      <c r="K161" s="14"/>
      <c r="L161" s="193"/>
      <c r="M161" s="198"/>
      <c r="N161" s="199"/>
      <c r="O161" s="199"/>
      <c r="P161" s="199"/>
      <c r="Q161" s="199"/>
      <c r="R161" s="199"/>
      <c r="S161" s="199"/>
      <c r="T161" s="20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1" t="s">
        <v>185</v>
      </c>
      <c r="AU161" s="201" t="s">
        <v>82</v>
      </c>
      <c r="AV161" s="14" t="s">
        <v>82</v>
      </c>
      <c r="AW161" s="14" t="s">
        <v>33</v>
      </c>
      <c r="AX161" s="14" t="s">
        <v>80</v>
      </c>
      <c r="AY161" s="201" t="s">
        <v>174</v>
      </c>
    </row>
    <row r="162" s="2" customFormat="1" ht="24.15" customHeight="1">
      <c r="A162" s="39"/>
      <c r="B162" s="166"/>
      <c r="C162" s="167" t="s">
        <v>255</v>
      </c>
      <c r="D162" s="167" t="s">
        <v>176</v>
      </c>
      <c r="E162" s="168" t="s">
        <v>256</v>
      </c>
      <c r="F162" s="169" t="s">
        <v>257</v>
      </c>
      <c r="G162" s="170" t="s">
        <v>222</v>
      </c>
      <c r="H162" s="171">
        <v>0.50800000000000001</v>
      </c>
      <c r="I162" s="172"/>
      <c r="J162" s="173">
        <f>ROUND(I162*H162,2)</f>
        <v>0</v>
      </c>
      <c r="K162" s="169" t="s">
        <v>180</v>
      </c>
      <c r="L162" s="40"/>
      <c r="M162" s="174" t="s">
        <v>3</v>
      </c>
      <c r="N162" s="175" t="s">
        <v>43</v>
      </c>
      <c r="O162" s="73"/>
      <c r="P162" s="176">
        <f>O162*H162</f>
        <v>0</v>
      </c>
      <c r="Q162" s="176">
        <v>1.0606199999999999</v>
      </c>
      <c r="R162" s="176">
        <f>Q162*H162</f>
        <v>0.53879495999999993</v>
      </c>
      <c r="S162" s="176">
        <v>0</v>
      </c>
      <c r="T162" s="17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178" t="s">
        <v>181</v>
      </c>
      <c r="AT162" s="178" t="s">
        <v>176</v>
      </c>
      <c r="AU162" s="178" t="s">
        <v>82</v>
      </c>
      <c r="AY162" s="20" t="s">
        <v>174</v>
      </c>
      <c r="BE162" s="179">
        <f>IF(N162="základní",J162,0)</f>
        <v>0</v>
      </c>
      <c r="BF162" s="179">
        <f>IF(N162="snížená",J162,0)</f>
        <v>0</v>
      </c>
      <c r="BG162" s="179">
        <f>IF(N162="zákl. přenesená",J162,0)</f>
        <v>0</v>
      </c>
      <c r="BH162" s="179">
        <f>IF(N162="sníž. přenesená",J162,0)</f>
        <v>0</v>
      </c>
      <c r="BI162" s="179">
        <f>IF(N162="nulová",J162,0)</f>
        <v>0</v>
      </c>
      <c r="BJ162" s="20" t="s">
        <v>80</v>
      </c>
      <c r="BK162" s="179">
        <f>ROUND(I162*H162,2)</f>
        <v>0</v>
      </c>
      <c r="BL162" s="20" t="s">
        <v>181</v>
      </c>
      <c r="BM162" s="178" t="s">
        <v>258</v>
      </c>
    </row>
    <row r="163" s="2" customFormat="1">
      <c r="A163" s="39"/>
      <c r="B163" s="40"/>
      <c r="C163" s="39"/>
      <c r="D163" s="180" t="s">
        <v>183</v>
      </c>
      <c r="E163" s="39"/>
      <c r="F163" s="181" t="s">
        <v>259</v>
      </c>
      <c r="G163" s="39"/>
      <c r="H163" s="39"/>
      <c r="I163" s="182"/>
      <c r="J163" s="39"/>
      <c r="K163" s="39"/>
      <c r="L163" s="40"/>
      <c r="M163" s="183"/>
      <c r="N163" s="184"/>
      <c r="O163" s="73"/>
      <c r="P163" s="73"/>
      <c r="Q163" s="73"/>
      <c r="R163" s="73"/>
      <c r="S163" s="73"/>
      <c r="T163" s="74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20" t="s">
        <v>183</v>
      </c>
      <c r="AU163" s="20" t="s">
        <v>82</v>
      </c>
    </row>
    <row r="164" s="13" customFormat="1">
      <c r="A164" s="13"/>
      <c r="B164" s="185"/>
      <c r="C164" s="13"/>
      <c r="D164" s="186" t="s">
        <v>185</v>
      </c>
      <c r="E164" s="187" t="s">
        <v>3</v>
      </c>
      <c r="F164" s="188" t="s">
        <v>260</v>
      </c>
      <c r="G164" s="13"/>
      <c r="H164" s="187" t="s">
        <v>3</v>
      </c>
      <c r="I164" s="189"/>
      <c r="J164" s="13"/>
      <c r="K164" s="13"/>
      <c r="L164" s="185"/>
      <c r="M164" s="190"/>
      <c r="N164" s="191"/>
      <c r="O164" s="191"/>
      <c r="P164" s="191"/>
      <c r="Q164" s="191"/>
      <c r="R164" s="191"/>
      <c r="S164" s="191"/>
      <c r="T164" s="19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7" t="s">
        <v>185</v>
      </c>
      <c r="AU164" s="187" t="s">
        <v>82</v>
      </c>
      <c r="AV164" s="13" t="s">
        <v>80</v>
      </c>
      <c r="AW164" s="13" t="s">
        <v>33</v>
      </c>
      <c r="AX164" s="13" t="s">
        <v>72</v>
      </c>
      <c r="AY164" s="187" t="s">
        <v>174</v>
      </c>
    </row>
    <row r="165" s="14" customFormat="1">
      <c r="A165" s="14"/>
      <c r="B165" s="193"/>
      <c r="C165" s="14"/>
      <c r="D165" s="186" t="s">
        <v>185</v>
      </c>
      <c r="E165" s="201" t="s">
        <v>3</v>
      </c>
      <c r="F165" s="194" t="s">
        <v>261</v>
      </c>
      <c r="G165" s="14"/>
      <c r="H165" s="196">
        <v>0.50800000000000001</v>
      </c>
      <c r="I165" s="197"/>
      <c r="J165" s="14"/>
      <c r="K165" s="14"/>
      <c r="L165" s="193"/>
      <c r="M165" s="198"/>
      <c r="N165" s="199"/>
      <c r="O165" s="199"/>
      <c r="P165" s="199"/>
      <c r="Q165" s="199"/>
      <c r="R165" s="199"/>
      <c r="S165" s="199"/>
      <c r="T165" s="20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1" t="s">
        <v>185</v>
      </c>
      <c r="AU165" s="201" t="s">
        <v>82</v>
      </c>
      <c r="AV165" s="14" t="s">
        <v>82</v>
      </c>
      <c r="AW165" s="14" t="s">
        <v>33</v>
      </c>
      <c r="AX165" s="14" t="s">
        <v>72</v>
      </c>
      <c r="AY165" s="201" t="s">
        <v>174</v>
      </c>
    </row>
    <row r="166" s="15" customFormat="1">
      <c r="A166" s="15"/>
      <c r="B166" s="202"/>
      <c r="C166" s="15"/>
      <c r="D166" s="186" t="s">
        <v>185</v>
      </c>
      <c r="E166" s="203" t="s">
        <v>3</v>
      </c>
      <c r="F166" s="204" t="s">
        <v>197</v>
      </c>
      <c r="G166" s="15"/>
      <c r="H166" s="205">
        <v>0.50800000000000001</v>
      </c>
      <c r="I166" s="206"/>
      <c r="J166" s="15"/>
      <c r="K166" s="15"/>
      <c r="L166" s="202"/>
      <c r="M166" s="207"/>
      <c r="N166" s="208"/>
      <c r="O166" s="208"/>
      <c r="P166" s="208"/>
      <c r="Q166" s="208"/>
      <c r="R166" s="208"/>
      <c r="S166" s="208"/>
      <c r="T166" s="20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03" t="s">
        <v>185</v>
      </c>
      <c r="AU166" s="203" t="s">
        <v>82</v>
      </c>
      <c r="AV166" s="15" t="s">
        <v>181</v>
      </c>
      <c r="AW166" s="15" t="s">
        <v>33</v>
      </c>
      <c r="AX166" s="15" t="s">
        <v>80</v>
      </c>
      <c r="AY166" s="203" t="s">
        <v>174</v>
      </c>
    </row>
    <row r="167" s="2" customFormat="1" ht="33" customHeight="1">
      <c r="A167" s="39"/>
      <c r="B167" s="166"/>
      <c r="C167" s="167" t="s">
        <v>9</v>
      </c>
      <c r="D167" s="167" t="s">
        <v>176</v>
      </c>
      <c r="E167" s="168" t="s">
        <v>262</v>
      </c>
      <c r="F167" s="169" t="s">
        <v>263</v>
      </c>
      <c r="G167" s="170" t="s">
        <v>179</v>
      </c>
      <c r="H167" s="171">
        <v>3.754</v>
      </c>
      <c r="I167" s="172"/>
      <c r="J167" s="173">
        <f>ROUND(I167*H167,2)</f>
        <v>0</v>
      </c>
      <c r="K167" s="169" t="s">
        <v>180</v>
      </c>
      <c r="L167" s="40"/>
      <c r="M167" s="174" t="s">
        <v>3</v>
      </c>
      <c r="N167" s="175" t="s">
        <v>43</v>
      </c>
      <c r="O167" s="73"/>
      <c r="P167" s="176">
        <f>O167*H167</f>
        <v>0</v>
      </c>
      <c r="Q167" s="176">
        <v>2.5018699999999998</v>
      </c>
      <c r="R167" s="176">
        <f>Q167*H167</f>
        <v>9.3920199799999988</v>
      </c>
      <c r="S167" s="176">
        <v>0</v>
      </c>
      <c r="T167" s="17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78" t="s">
        <v>181</v>
      </c>
      <c r="AT167" s="178" t="s">
        <v>176</v>
      </c>
      <c r="AU167" s="178" t="s">
        <v>82</v>
      </c>
      <c r="AY167" s="20" t="s">
        <v>174</v>
      </c>
      <c r="BE167" s="179">
        <f>IF(N167="základní",J167,0)</f>
        <v>0</v>
      </c>
      <c r="BF167" s="179">
        <f>IF(N167="snížená",J167,0)</f>
        <v>0</v>
      </c>
      <c r="BG167" s="179">
        <f>IF(N167="zákl. přenesená",J167,0)</f>
        <v>0</v>
      </c>
      <c r="BH167" s="179">
        <f>IF(N167="sníž. přenesená",J167,0)</f>
        <v>0</v>
      </c>
      <c r="BI167" s="179">
        <f>IF(N167="nulová",J167,0)</f>
        <v>0</v>
      </c>
      <c r="BJ167" s="20" t="s">
        <v>80</v>
      </c>
      <c r="BK167" s="179">
        <f>ROUND(I167*H167,2)</f>
        <v>0</v>
      </c>
      <c r="BL167" s="20" t="s">
        <v>181</v>
      </c>
      <c r="BM167" s="178" t="s">
        <v>264</v>
      </c>
    </row>
    <row r="168" s="2" customFormat="1">
      <c r="A168" s="39"/>
      <c r="B168" s="40"/>
      <c r="C168" s="39"/>
      <c r="D168" s="180" t="s">
        <v>183</v>
      </c>
      <c r="E168" s="39"/>
      <c r="F168" s="181" t="s">
        <v>265</v>
      </c>
      <c r="G168" s="39"/>
      <c r="H168" s="39"/>
      <c r="I168" s="182"/>
      <c r="J168" s="39"/>
      <c r="K168" s="39"/>
      <c r="L168" s="40"/>
      <c r="M168" s="183"/>
      <c r="N168" s="184"/>
      <c r="O168" s="73"/>
      <c r="P168" s="73"/>
      <c r="Q168" s="73"/>
      <c r="R168" s="73"/>
      <c r="S168" s="73"/>
      <c r="T168" s="74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20" t="s">
        <v>183</v>
      </c>
      <c r="AU168" s="20" t="s">
        <v>82</v>
      </c>
    </row>
    <row r="169" s="13" customFormat="1">
      <c r="A169" s="13"/>
      <c r="B169" s="185"/>
      <c r="C169" s="13"/>
      <c r="D169" s="186" t="s">
        <v>185</v>
      </c>
      <c r="E169" s="187" t="s">
        <v>3</v>
      </c>
      <c r="F169" s="188" t="s">
        <v>186</v>
      </c>
      <c r="G169" s="13"/>
      <c r="H169" s="187" t="s">
        <v>3</v>
      </c>
      <c r="I169" s="189"/>
      <c r="J169" s="13"/>
      <c r="K169" s="13"/>
      <c r="L169" s="185"/>
      <c r="M169" s="190"/>
      <c r="N169" s="191"/>
      <c r="O169" s="191"/>
      <c r="P169" s="191"/>
      <c r="Q169" s="191"/>
      <c r="R169" s="191"/>
      <c r="S169" s="191"/>
      <c r="T169" s="19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7" t="s">
        <v>185</v>
      </c>
      <c r="AU169" s="187" t="s">
        <v>82</v>
      </c>
      <c r="AV169" s="13" t="s">
        <v>80</v>
      </c>
      <c r="AW169" s="13" t="s">
        <v>33</v>
      </c>
      <c r="AX169" s="13" t="s">
        <v>72</v>
      </c>
      <c r="AY169" s="187" t="s">
        <v>174</v>
      </c>
    </row>
    <row r="170" s="13" customFormat="1">
      <c r="A170" s="13"/>
      <c r="B170" s="185"/>
      <c r="C170" s="13"/>
      <c r="D170" s="186" t="s">
        <v>185</v>
      </c>
      <c r="E170" s="187" t="s">
        <v>3</v>
      </c>
      <c r="F170" s="188" t="s">
        <v>266</v>
      </c>
      <c r="G170" s="13"/>
      <c r="H170" s="187" t="s">
        <v>3</v>
      </c>
      <c r="I170" s="189"/>
      <c r="J170" s="13"/>
      <c r="K170" s="13"/>
      <c r="L170" s="185"/>
      <c r="M170" s="190"/>
      <c r="N170" s="191"/>
      <c r="O170" s="191"/>
      <c r="P170" s="191"/>
      <c r="Q170" s="191"/>
      <c r="R170" s="191"/>
      <c r="S170" s="191"/>
      <c r="T170" s="19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7" t="s">
        <v>185</v>
      </c>
      <c r="AU170" s="187" t="s">
        <v>82</v>
      </c>
      <c r="AV170" s="13" t="s">
        <v>80</v>
      </c>
      <c r="AW170" s="13" t="s">
        <v>33</v>
      </c>
      <c r="AX170" s="13" t="s">
        <v>72</v>
      </c>
      <c r="AY170" s="187" t="s">
        <v>174</v>
      </c>
    </row>
    <row r="171" s="13" customFormat="1">
      <c r="A171" s="13"/>
      <c r="B171" s="185"/>
      <c r="C171" s="13"/>
      <c r="D171" s="186" t="s">
        <v>185</v>
      </c>
      <c r="E171" s="187" t="s">
        <v>3</v>
      </c>
      <c r="F171" s="188" t="s">
        <v>267</v>
      </c>
      <c r="G171" s="13"/>
      <c r="H171" s="187" t="s">
        <v>3</v>
      </c>
      <c r="I171" s="189"/>
      <c r="J171" s="13"/>
      <c r="K171" s="13"/>
      <c r="L171" s="185"/>
      <c r="M171" s="190"/>
      <c r="N171" s="191"/>
      <c r="O171" s="191"/>
      <c r="P171" s="191"/>
      <c r="Q171" s="191"/>
      <c r="R171" s="191"/>
      <c r="S171" s="191"/>
      <c r="T171" s="19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7" t="s">
        <v>185</v>
      </c>
      <c r="AU171" s="187" t="s">
        <v>82</v>
      </c>
      <c r="AV171" s="13" t="s">
        <v>80</v>
      </c>
      <c r="AW171" s="13" t="s">
        <v>33</v>
      </c>
      <c r="AX171" s="13" t="s">
        <v>72</v>
      </c>
      <c r="AY171" s="187" t="s">
        <v>174</v>
      </c>
    </row>
    <row r="172" s="13" customFormat="1">
      <c r="A172" s="13"/>
      <c r="B172" s="185"/>
      <c r="C172" s="13"/>
      <c r="D172" s="186" t="s">
        <v>185</v>
      </c>
      <c r="E172" s="187" t="s">
        <v>3</v>
      </c>
      <c r="F172" s="188" t="s">
        <v>268</v>
      </c>
      <c r="G172" s="13"/>
      <c r="H172" s="187" t="s">
        <v>3</v>
      </c>
      <c r="I172" s="189"/>
      <c r="J172" s="13"/>
      <c r="K172" s="13"/>
      <c r="L172" s="185"/>
      <c r="M172" s="190"/>
      <c r="N172" s="191"/>
      <c r="O172" s="191"/>
      <c r="P172" s="191"/>
      <c r="Q172" s="191"/>
      <c r="R172" s="191"/>
      <c r="S172" s="191"/>
      <c r="T172" s="19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7" t="s">
        <v>185</v>
      </c>
      <c r="AU172" s="187" t="s">
        <v>82</v>
      </c>
      <c r="AV172" s="13" t="s">
        <v>80</v>
      </c>
      <c r="AW172" s="13" t="s">
        <v>33</v>
      </c>
      <c r="AX172" s="13" t="s">
        <v>72</v>
      </c>
      <c r="AY172" s="187" t="s">
        <v>174</v>
      </c>
    </row>
    <row r="173" s="14" customFormat="1">
      <c r="A173" s="14"/>
      <c r="B173" s="193"/>
      <c r="C173" s="14"/>
      <c r="D173" s="186" t="s">
        <v>185</v>
      </c>
      <c r="E173" s="194" t="s">
        <v>3</v>
      </c>
      <c r="F173" s="195" t="s">
        <v>124</v>
      </c>
      <c r="G173" s="14"/>
      <c r="H173" s="196">
        <v>3.754</v>
      </c>
      <c r="I173" s="197"/>
      <c r="J173" s="14"/>
      <c r="K173" s="14"/>
      <c r="L173" s="193"/>
      <c r="M173" s="198"/>
      <c r="N173" s="199"/>
      <c r="O173" s="199"/>
      <c r="P173" s="199"/>
      <c r="Q173" s="199"/>
      <c r="R173" s="199"/>
      <c r="S173" s="199"/>
      <c r="T173" s="20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1" t="s">
        <v>185</v>
      </c>
      <c r="AU173" s="201" t="s">
        <v>82</v>
      </c>
      <c r="AV173" s="14" t="s">
        <v>82</v>
      </c>
      <c r="AW173" s="14" t="s">
        <v>33</v>
      </c>
      <c r="AX173" s="14" t="s">
        <v>80</v>
      </c>
      <c r="AY173" s="201" t="s">
        <v>174</v>
      </c>
    </row>
    <row r="174" s="2" customFormat="1" ht="16.5" customHeight="1">
      <c r="A174" s="39"/>
      <c r="B174" s="166"/>
      <c r="C174" s="167" t="s">
        <v>269</v>
      </c>
      <c r="D174" s="167" t="s">
        <v>176</v>
      </c>
      <c r="E174" s="168" t="s">
        <v>270</v>
      </c>
      <c r="F174" s="169" t="s">
        <v>271</v>
      </c>
      <c r="G174" s="170" t="s">
        <v>137</v>
      </c>
      <c r="H174" s="171">
        <v>15.477</v>
      </c>
      <c r="I174" s="172"/>
      <c r="J174" s="173">
        <f>ROUND(I174*H174,2)</f>
        <v>0</v>
      </c>
      <c r="K174" s="169" t="s">
        <v>180</v>
      </c>
      <c r="L174" s="40"/>
      <c r="M174" s="174" t="s">
        <v>3</v>
      </c>
      <c r="N174" s="175" t="s">
        <v>43</v>
      </c>
      <c r="O174" s="73"/>
      <c r="P174" s="176">
        <f>O174*H174</f>
        <v>0</v>
      </c>
      <c r="Q174" s="176">
        <v>0.00264</v>
      </c>
      <c r="R174" s="176">
        <f>Q174*H174</f>
        <v>0.040859279999999998</v>
      </c>
      <c r="S174" s="176">
        <v>0</v>
      </c>
      <c r="T174" s="17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8" t="s">
        <v>181</v>
      </c>
      <c r="AT174" s="178" t="s">
        <v>176</v>
      </c>
      <c r="AU174" s="178" t="s">
        <v>82</v>
      </c>
      <c r="AY174" s="20" t="s">
        <v>174</v>
      </c>
      <c r="BE174" s="179">
        <f>IF(N174="základní",J174,0)</f>
        <v>0</v>
      </c>
      <c r="BF174" s="179">
        <f>IF(N174="snížená",J174,0)</f>
        <v>0</v>
      </c>
      <c r="BG174" s="179">
        <f>IF(N174="zákl. přenesená",J174,0)</f>
        <v>0</v>
      </c>
      <c r="BH174" s="179">
        <f>IF(N174="sníž. přenesená",J174,0)</f>
        <v>0</v>
      </c>
      <c r="BI174" s="179">
        <f>IF(N174="nulová",J174,0)</f>
        <v>0</v>
      </c>
      <c r="BJ174" s="20" t="s">
        <v>80</v>
      </c>
      <c r="BK174" s="179">
        <f>ROUND(I174*H174,2)</f>
        <v>0</v>
      </c>
      <c r="BL174" s="20" t="s">
        <v>181</v>
      </c>
      <c r="BM174" s="178" t="s">
        <v>272</v>
      </c>
    </row>
    <row r="175" s="2" customFormat="1">
      <c r="A175" s="39"/>
      <c r="B175" s="40"/>
      <c r="C175" s="39"/>
      <c r="D175" s="180" t="s">
        <v>183</v>
      </c>
      <c r="E175" s="39"/>
      <c r="F175" s="181" t="s">
        <v>273</v>
      </c>
      <c r="G175" s="39"/>
      <c r="H175" s="39"/>
      <c r="I175" s="182"/>
      <c r="J175" s="39"/>
      <c r="K175" s="39"/>
      <c r="L175" s="40"/>
      <c r="M175" s="183"/>
      <c r="N175" s="184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183</v>
      </c>
      <c r="AU175" s="20" t="s">
        <v>82</v>
      </c>
    </row>
    <row r="176" s="13" customFormat="1">
      <c r="A176" s="13"/>
      <c r="B176" s="185"/>
      <c r="C176" s="13"/>
      <c r="D176" s="186" t="s">
        <v>185</v>
      </c>
      <c r="E176" s="187" t="s">
        <v>3</v>
      </c>
      <c r="F176" s="188" t="s">
        <v>186</v>
      </c>
      <c r="G176" s="13"/>
      <c r="H176" s="187" t="s">
        <v>3</v>
      </c>
      <c r="I176" s="189"/>
      <c r="J176" s="13"/>
      <c r="K176" s="13"/>
      <c r="L176" s="185"/>
      <c r="M176" s="190"/>
      <c r="N176" s="191"/>
      <c r="O176" s="191"/>
      <c r="P176" s="191"/>
      <c r="Q176" s="191"/>
      <c r="R176" s="191"/>
      <c r="S176" s="191"/>
      <c r="T176" s="19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7" t="s">
        <v>185</v>
      </c>
      <c r="AU176" s="187" t="s">
        <v>82</v>
      </c>
      <c r="AV176" s="13" t="s">
        <v>80</v>
      </c>
      <c r="AW176" s="13" t="s">
        <v>33</v>
      </c>
      <c r="AX176" s="13" t="s">
        <v>72</v>
      </c>
      <c r="AY176" s="187" t="s">
        <v>174</v>
      </c>
    </row>
    <row r="177" s="13" customFormat="1">
      <c r="A177" s="13"/>
      <c r="B177" s="185"/>
      <c r="C177" s="13"/>
      <c r="D177" s="186" t="s">
        <v>185</v>
      </c>
      <c r="E177" s="187" t="s">
        <v>3</v>
      </c>
      <c r="F177" s="188" t="s">
        <v>274</v>
      </c>
      <c r="G177" s="13"/>
      <c r="H177" s="187" t="s">
        <v>3</v>
      </c>
      <c r="I177" s="189"/>
      <c r="J177" s="13"/>
      <c r="K177" s="13"/>
      <c r="L177" s="185"/>
      <c r="M177" s="190"/>
      <c r="N177" s="191"/>
      <c r="O177" s="191"/>
      <c r="P177" s="191"/>
      <c r="Q177" s="191"/>
      <c r="R177" s="191"/>
      <c r="S177" s="191"/>
      <c r="T177" s="19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7" t="s">
        <v>185</v>
      </c>
      <c r="AU177" s="187" t="s">
        <v>82</v>
      </c>
      <c r="AV177" s="13" t="s">
        <v>80</v>
      </c>
      <c r="AW177" s="13" t="s">
        <v>33</v>
      </c>
      <c r="AX177" s="13" t="s">
        <v>72</v>
      </c>
      <c r="AY177" s="187" t="s">
        <v>174</v>
      </c>
    </row>
    <row r="178" s="13" customFormat="1">
      <c r="A178" s="13"/>
      <c r="B178" s="185"/>
      <c r="C178" s="13"/>
      <c r="D178" s="186" t="s">
        <v>185</v>
      </c>
      <c r="E178" s="187" t="s">
        <v>3</v>
      </c>
      <c r="F178" s="188" t="s">
        <v>275</v>
      </c>
      <c r="G178" s="13"/>
      <c r="H178" s="187" t="s">
        <v>3</v>
      </c>
      <c r="I178" s="189"/>
      <c r="J178" s="13"/>
      <c r="K178" s="13"/>
      <c r="L178" s="185"/>
      <c r="M178" s="190"/>
      <c r="N178" s="191"/>
      <c r="O178" s="191"/>
      <c r="P178" s="191"/>
      <c r="Q178" s="191"/>
      <c r="R178" s="191"/>
      <c r="S178" s="191"/>
      <c r="T178" s="19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7" t="s">
        <v>185</v>
      </c>
      <c r="AU178" s="187" t="s">
        <v>82</v>
      </c>
      <c r="AV178" s="13" t="s">
        <v>80</v>
      </c>
      <c r="AW178" s="13" t="s">
        <v>33</v>
      </c>
      <c r="AX178" s="13" t="s">
        <v>72</v>
      </c>
      <c r="AY178" s="187" t="s">
        <v>174</v>
      </c>
    </row>
    <row r="179" s="13" customFormat="1">
      <c r="A179" s="13"/>
      <c r="B179" s="185"/>
      <c r="C179" s="13"/>
      <c r="D179" s="186" t="s">
        <v>185</v>
      </c>
      <c r="E179" s="187" t="s">
        <v>3</v>
      </c>
      <c r="F179" s="188" t="s">
        <v>276</v>
      </c>
      <c r="G179" s="13"/>
      <c r="H179" s="187" t="s">
        <v>3</v>
      </c>
      <c r="I179" s="189"/>
      <c r="J179" s="13"/>
      <c r="K179" s="13"/>
      <c r="L179" s="185"/>
      <c r="M179" s="190"/>
      <c r="N179" s="191"/>
      <c r="O179" s="191"/>
      <c r="P179" s="191"/>
      <c r="Q179" s="191"/>
      <c r="R179" s="191"/>
      <c r="S179" s="191"/>
      <c r="T179" s="19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7" t="s">
        <v>185</v>
      </c>
      <c r="AU179" s="187" t="s">
        <v>82</v>
      </c>
      <c r="AV179" s="13" t="s">
        <v>80</v>
      </c>
      <c r="AW179" s="13" t="s">
        <v>33</v>
      </c>
      <c r="AX179" s="13" t="s">
        <v>72</v>
      </c>
      <c r="AY179" s="187" t="s">
        <v>174</v>
      </c>
    </row>
    <row r="180" s="14" customFormat="1">
      <c r="A180" s="14"/>
      <c r="B180" s="193"/>
      <c r="C180" s="14"/>
      <c r="D180" s="186" t="s">
        <v>185</v>
      </c>
      <c r="E180" s="194" t="s">
        <v>3</v>
      </c>
      <c r="F180" s="195" t="s">
        <v>127</v>
      </c>
      <c r="G180" s="14"/>
      <c r="H180" s="196">
        <v>15.477</v>
      </c>
      <c r="I180" s="197"/>
      <c r="J180" s="14"/>
      <c r="K180" s="14"/>
      <c r="L180" s="193"/>
      <c r="M180" s="198"/>
      <c r="N180" s="199"/>
      <c r="O180" s="199"/>
      <c r="P180" s="199"/>
      <c r="Q180" s="199"/>
      <c r="R180" s="199"/>
      <c r="S180" s="199"/>
      <c r="T180" s="20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1" t="s">
        <v>185</v>
      </c>
      <c r="AU180" s="201" t="s">
        <v>82</v>
      </c>
      <c r="AV180" s="14" t="s">
        <v>82</v>
      </c>
      <c r="AW180" s="14" t="s">
        <v>33</v>
      </c>
      <c r="AX180" s="14" t="s">
        <v>80</v>
      </c>
      <c r="AY180" s="201" t="s">
        <v>174</v>
      </c>
    </row>
    <row r="181" s="2" customFormat="1" ht="16.5" customHeight="1">
      <c r="A181" s="39"/>
      <c r="B181" s="166"/>
      <c r="C181" s="167" t="s">
        <v>277</v>
      </c>
      <c r="D181" s="167" t="s">
        <v>176</v>
      </c>
      <c r="E181" s="168" t="s">
        <v>278</v>
      </c>
      <c r="F181" s="169" t="s">
        <v>279</v>
      </c>
      <c r="G181" s="170" t="s">
        <v>137</v>
      </c>
      <c r="H181" s="171">
        <v>15.477</v>
      </c>
      <c r="I181" s="172"/>
      <c r="J181" s="173">
        <f>ROUND(I181*H181,2)</f>
        <v>0</v>
      </c>
      <c r="K181" s="169" t="s">
        <v>180</v>
      </c>
      <c r="L181" s="40"/>
      <c r="M181" s="174" t="s">
        <v>3</v>
      </c>
      <c r="N181" s="175" t="s">
        <v>43</v>
      </c>
      <c r="O181" s="73"/>
      <c r="P181" s="176">
        <f>O181*H181</f>
        <v>0</v>
      </c>
      <c r="Q181" s="176">
        <v>0</v>
      </c>
      <c r="R181" s="176">
        <f>Q181*H181</f>
        <v>0</v>
      </c>
      <c r="S181" s="176">
        <v>0</v>
      </c>
      <c r="T181" s="17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78" t="s">
        <v>181</v>
      </c>
      <c r="AT181" s="178" t="s">
        <v>176</v>
      </c>
      <c r="AU181" s="178" t="s">
        <v>82</v>
      </c>
      <c r="AY181" s="20" t="s">
        <v>174</v>
      </c>
      <c r="BE181" s="179">
        <f>IF(N181="základní",J181,0)</f>
        <v>0</v>
      </c>
      <c r="BF181" s="179">
        <f>IF(N181="snížená",J181,0)</f>
        <v>0</v>
      </c>
      <c r="BG181" s="179">
        <f>IF(N181="zákl. přenesená",J181,0)</f>
        <v>0</v>
      </c>
      <c r="BH181" s="179">
        <f>IF(N181="sníž. přenesená",J181,0)</f>
        <v>0</v>
      </c>
      <c r="BI181" s="179">
        <f>IF(N181="nulová",J181,0)</f>
        <v>0</v>
      </c>
      <c r="BJ181" s="20" t="s">
        <v>80</v>
      </c>
      <c r="BK181" s="179">
        <f>ROUND(I181*H181,2)</f>
        <v>0</v>
      </c>
      <c r="BL181" s="20" t="s">
        <v>181</v>
      </c>
      <c r="BM181" s="178" t="s">
        <v>280</v>
      </c>
    </row>
    <row r="182" s="2" customFormat="1">
      <c r="A182" s="39"/>
      <c r="B182" s="40"/>
      <c r="C182" s="39"/>
      <c r="D182" s="180" t="s">
        <v>183</v>
      </c>
      <c r="E182" s="39"/>
      <c r="F182" s="181" t="s">
        <v>281</v>
      </c>
      <c r="G182" s="39"/>
      <c r="H182" s="39"/>
      <c r="I182" s="182"/>
      <c r="J182" s="39"/>
      <c r="K182" s="39"/>
      <c r="L182" s="40"/>
      <c r="M182" s="183"/>
      <c r="N182" s="184"/>
      <c r="O182" s="73"/>
      <c r="P182" s="73"/>
      <c r="Q182" s="73"/>
      <c r="R182" s="73"/>
      <c r="S182" s="73"/>
      <c r="T182" s="74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0" t="s">
        <v>183</v>
      </c>
      <c r="AU182" s="20" t="s">
        <v>82</v>
      </c>
    </row>
    <row r="183" s="13" customFormat="1">
      <c r="A183" s="13"/>
      <c r="B183" s="185"/>
      <c r="C183" s="13"/>
      <c r="D183" s="186" t="s">
        <v>185</v>
      </c>
      <c r="E183" s="187" t="s">
        <v>3</v>
      </c>
      <c r="F183" s="188" t="s">
        <v>128</v>
      </c>
      <c r="G183" s="13"/>
      <c r="H183" s="187" t="s">
        <v>3</v>
      </c>
      <c r="I183" s="189"/>
      <c r="J183" s="13"/>
      <c r="K183" s="13"/>
      <c r="L183" s="185"/>
      <c r="M183" s="190"/>
      <c r="N183" s="191"/>
      <c r="O183" s="191"/>
      <c r="P183" s="191"/>
      <c r="Q183" s="191"/>
      <c r="R183" s="191"/>
      <c r="S183" s="191"/>
      <c r="T183" s="19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7" t="s">
        <v>185</v>
      </c>
      <c r="AU183" s="187" t="s">
        <v>82</v>
      </c>
      <c r="AV183" s="13" t="s">
        <v>80</v>
      </c>
      <c r="AW183" s="13" t="s">
        <v>33</v>
      </c>
      <c r="AX183" s="13" t="s">
        <v>72</v>
      </c>
      <c r="AY183" s="187" t="s">
        <v>174</v>
      </c>
    </row>
    <row r="184" s="14" customFormat="1">
      <c r="A184" s="14"/>
      <c r="B184" s="193"/>
      <c r="C184" s="14"/>
      <c r="D184" s="186" t="s">
        <v>185</v>
      </c>
      <c r="E184" s="194" t="s">
        <v>3</v>
      </c>
      <c r="F184" s="195" t="s">
        <v>127</v>
      </c>
      <c r="G184" s="14"/>
      <c r="H184" s="196">
        <v>15.477</v>
      </c>
      <c r="I184" s="197"/>
      <c r="J184" s="14"/>
      <c r="K184" s="14"/>
      <c r="L184" s="193"/>
      <c r="M184" s="198"/>
      <c r="N184" s="199"/>
      <c r="O184" s="199"/>
      <c r="P184" s="199"/>
      <c r="Q184" s="199"/>
      <c r="R184" s="199"/>
      <c r="S184" s="199"/>
      <c r="T184" s="20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01" t="s">
        <v>185</v>
      </c>
      <c r="AU184" s="201" t="s">
        <v>82</v>
      </c>
      <c r="AV184" s="14" t="s">
        <v>82</v>
      </c>
      <c r="AW184" s="14" t="s">
        <v>33</v>
      </c>
      <c r="AX184" s="14" t="s">
        <v>72</v>
      </c>
      <c r="AY184" s="201" t="s">
        <v>174</v>
      </c>
    </row>
    <row r="185" s="15" customFormat="1">
      <c r="A185" s="15"/>
      <c r="B185" s="202"/>
      <c r="C185" s="15"/>
      <c r="D185" s="186" t="s">
        <v>185</v>
      </c>
      <c r="E185" s="203" t="s">
        <v>3</v>
      </c>
      <c r="F185" s="204" t="s">
        <v>197</v>
      </c>
      <c r="G185" s="15"/>
      <c r="H185" s="205">
        <v>15.477</v>
      </c>
      <c r="I185" s="206"/>
      <c r="J185" s="15"/>
      <c r="K185" s="15"/>
      <c r="L185" s="202"/>
      <c r="M185" s="207"/>
      <c r="N185" s="208"/>
      <c r="O185" s="208"/>
      <c r="P185" s="208"/>
      <c r="Q185" s="208"/>
      <c r="R185" s="208"/>
      <c r="S185" s="208"/>
      <c r="T185" s="209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03" t="s">
        <v>185</v>
      </c>
      <c r="AU185" s="203" t="s">
        <v>82</v>
      </c>
      <c r="AV185" s="15" t="s">
        <v>181</v>
      </c>
      <c r="AW185" s="15" t="s">
        <v>33</v>
      </c>
      <c r="AX185" s="15" t="s">
        <v>80</v>
      </c>
      <c r="AY185" s="203" t="s">
        <v>174</v>
      </c>
    </row>
    <row r="186" s="12" customFormat="1" ht="22.8" customHeight="1">
      <c r="A186" s="12"/>
      <c r="B186" s="153"/>
      <c r="C186" s="12"/>
      <c r="D186" s="154" t="s">
        <v>71</v>
      </c>
      <c r="E186" s="164" t="s">
        <v>113</v>
      </c>
      <c r="F186" s="164" t="s">
        <v>282</v>
      </c>
      <c r="G186" s="12"/>
      <c r="H186" s="12"/>
      <c r="I186" s="156"/>
      <c r="J186" s="165">
        <f>BK186</f>
        <v>0</v>
      </c>
      <c r="K186" s="12"/>
      <c r="L186" s="153"/>
      <c r="M186" s="158"/>
      <c r="N186" s="159"/>
      <c r="O186" s="159"/>
      <c r="P186" s="160">
        <f>SUM(P187:P190)</f>
        <v>0</v>
      </c>
      <c r="Q186" s="159"/>
      <c r="R186" s="160">
        <f>SUM(R187:R190)</f>
        <v>8.0999999999999996</v>
      </c>
      <c r="S186" s="159"/>
      <c r="T186" s="161">
        <f>SUM(T187:T190)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54" t="s">
        <v>80</v>
      </c>
      <c r="AT186" s="162" t="s">
        <v>71</v>
      </c>
      <c r="AU186" s="162" t="s">
        <v>80</v>
      </c>
      <c r="AY186" s="154" t="s">
        <v>174</v>
      </c>
      <c r="BK186" s="163">
        <f>SUM(BK187:BK190)</f>
        <v>0</v>
      </c>
    </row>
    <row r="187" s="2" customFormat="1" ht="16.5" customHeight="1">
      <c r="A187" s="39"/>
      <c r="B187" s="166"/>
      <c r="C187" s="167" t="s">
        <v>283</v>
      </c>
      <c r="D187" s="167" t="s">
        <v>176</v>
      </c>
      <c r="E187" s="168" t="s">
        <v>284</v>
      </c>
      <c r="F187" s="169" t="s">
        <v>285</v>
      </c>
      <c r="G187" s="170" t="s">
        <v>286</v>
      </c>
      <c r="H187" s="171">
        <v>1</v>
      </c>
      <c r="I187" s="172"/>
      <c r="J187" s="173">
        <f>ROUND(I187*H187,2)</f>
        <v>0</v>
      </c>
      <c r="K187" s="169" t="s">
        <v>3</v>
      </c>
      <c r="L187" s="40"/>
      <c r="M187" s="174" t="s">
        <v>3</v>
      </c>
      <c r="N187" s="175" t="s">
        <v>43</v>
      </c>
      <c r="O187" s="73"/>
      <c r="P187" s="176">
        <f>O187*H187</f>
        <v>0</v>
      </c>
      <c r="Q187" s="176">
        <v>0.10000000000000001</v>
      </c>
      <c r="R187" s="176">
        <f>Q187*H187</f>
        <v>0.10000000000000001</v>
      </c>
      <c r="S187" s="176">
        <v>0</v>
      </c>
      <c r="T187" s="17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78" t="s">
        <v>181</v>
      </c>
      <c r="AT187" s="178" t="s">
        <v>176</v>
      </c>
      <c r="AU187" s="178" t="s">
        <v>82</v>
      </c>
      <c r="AY187" s="20" t="s">
        <v>174</v>
      </c>
      <c r="BE187" s="179">
        <f>IF(N187="základní",J187,0)</f>
        <v>0</v>
      </c>
      <c r="BF187" s="179">
        <f>IF(N187="snížená",J187,0)</f>
        <v>0</v>
      </c>
      <c r="BG187" s="179">
        <f>IF(N187="zákl. přenesená",J187,0)</f>
        <v>0</v>
      </c>
      <c r="BH187" s="179">
        <f>IF(N187="sníž. přenesená",J187,0)</f>
        <v>0</v>
      </c>
      <c r="BI187" s="179">
        <f>IF(N187="nulová",J187,0)</f>
        <v>0</v>
      </c>
      <c r="BJ187" s="20" t="s">
        <v>80</v>
      </c>
      <c r="BK187" s="179">
        <f>ROUND(I187*H187,2)</f>
        <v>0</v>
      </c>
      <c r="BL187" s="20" t="s">
        <v>181</v>
      </c>
      <c r="BM187" s="178" t="s">
        <v>287</v>
      </c>
    </row>
    <row r="188" s="2" customFormat="1">
      <c r="A188" s="39"/>
      <c r="B188" s="40"/>
      <c r="C188" s="39"/>
      <c r="D188" s="186" t="s">
        <v>209</v>
      </c>
      <c r="E188" s="39"/>
      <c r="F188" s="210" t="s">
        <v>288</v>
      </c>
      <c r="G188" s="39"/>
      <c r="H188" s="39"/>
      <c r="I188" s="182"/>
      <c r="J188" s="39"/>
      <c r="K188" s="39"/>
      <c r="L188" s="40"/>
      <c r="M188" s="183"/>
      <c r="N188" s="184"/>
      <c r="O188" s="73"/>
      <c r="P188" s="73"/>
      <c r="Q188" s="73"/>
      <c r="R188" s="73"/>
      <c r="S188" s="73"/>
      <c r="T188" s="74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20" t="s">
        <v>209</v>
      </c>
      <c r="AU188" s="20" t="s">
        <v>82</v>
      </c>
    </row>
    <row r="189" s="2" customFormat="1" ht="21.75" customHeight="1">
      <c r="A189" s="39"/>
      <c r="B189" s="166"/>
      <c r="C189" s="167" t="s">
        <v>289</v>
      </c>
      <c r="D189" s="167" t="s">
        <v>176</v>
      </c>
      <c r="E189" s="168" t="s">
        <v>290</v>
      </c>
      <c r="F189" s="169" t="s">
        <v>291</v>
      </c>
      <c r="G189" s="170" t="s">
        <v>286</v>
      </c>
      <c r="H189" s="171">
        <v>1</v>
      </c>
      <c r="I189" s="172"/>
      <c r="J189" s="173">
        <f>ROUND(I189*H189,2)</f>
        <v>0</v>
      </c>
      <c r="K189" s="169" t="s">
        <v>3</v>
      </c>
      <c r="L189" s="40"/>
      <c r="M189" s="174" t="s">
        <v>3</v>
      </c>
      <c r="N189" s="175" t="s">
        <v>43</v>
      </c>
      <c r="O189" s="73"/>
      <c r="P189" s="176">
        <f>O189*H189</f>
        <v>0</v>
      </c>
      <c r="Q189" s="176">
        <v>8</v>
      </c>
      <c r="R189" s="176">
        <f>Q189*H189</f>
        <v>8</v>
      </c>
      <c r="S189" s="176">
        <v>0</v>
      </c>
      <c r="T189" s="17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78" t="s">
        <v>181</v>
      </c>
      <c r="AT189" s="178" t="s">
        <v>176</v>
      </c>
      <c r="AU189" s="178" t="s">
        <v>82</v>
      </c>
      <c r="AY189" s="20" t="s">
        <v>174</v>
      </c>
      <c r="BE189" s="179">
        <f>IF(N189="základní",J189,0)</f>
        <v>0</v>
      </c>
      <c r="BF189" s="179">
        <f>IF(N189="snížená",J189,0)</f>
        <v>0</v>
      </c>
      <c r="BG189" s="179">
        <f>IF(N189="zákl. přenesená",J189,0)</f>
        <v>0</v>
      </c>
      <c r="BH189" s="179">
        <f>IF(N189="sníž. přenesená",J189,0)</f>
        <v>0</v>
      </c>
      <c r="BI189" s="179">
        <f>IF(N189="nulová",J189,0)</f>
        <v>0</v>
      </c>
      <c r="BJ189" s="20" t="s">
        <v>80</v>
      </c>
      <c r="BK189" s="179">
        <f>ROUND(I189*H189,2)</f>
        <v>0</v>
      </c>
      <c r="BL189" s="20" t="s">
        <v>181</v>
      </c>
      <c r="BM189" s="178" t="s">
        <v>292</v>
      </c>
    </row>
    <row r="190" s="2" customFormat="1">
      <c r="A190" s="39"/>
      <c r="B190" s="40"/>
      <c r="C190" s="39"/>
      <c r="D190" s="186" t="s">
        <v>209</v>
      </c>
      <c r="E190" s="39"/>
      <c r="F190" s="210" t="s">
        <v>293</v>
      </c>
      <c r="G190" s="39"/>
      <c r="H190" s="39"/>
      <c r="I190" s="182"/>
      <c r="J190" s="39"/>
      <c r="K190" s="39"/>
      <c r="L190" s="40"/>
      <c r="M190" s="183"/>
      <c r="N190" s="184"/>
      <c r="O190" s="73"/>
      <c r="P190" s="73"/>
      <c r="Q190" s="73"/>
      <c r="R190" s="73"/>
      <c r="S190" s="73"/>
      <c r="T190" s="74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20" t="s">
        <v>209</v>
      </c>
      <c r="AU190" s="20" t="s">
        <v>82</v>
      </c>
    </row>
    <row r="191" s="12" customFormat="1" ht="22.8" customHeight="1">
      <c r="A191" s="12"/>
      <c r="B191" s="153"/>
      <c r="C191" s="12"/>
      <c r="D191" s="154" t="s">
        <v>71</v>
      </c>
      <c r="E191" s="164" t="s">
        <v>294</v>
      </c>
      <c r="F191" s="164" t="s">
        <v>295</v>
      </c>
      <c r="G191" s="12"/>
      <c r="H191" s="12"/>
      <c r="I191" s="156"/>
      <c r="J191" s="165">
        <f>BK191</f>
        <v>0</v>
      </c>
      <c r="K191" s="12"/>
      <c r="L191" s="153"/>
      <c r="M191" s="158"/>
      <c r="N191" s="159"/>
      <c r="O191" s="159"/>
      <c r="P191" s="160">
        <f>SUM(P192:P193)</f>
        <v>0</v>
      </c>
      <c r="Q191" s="159"/>
      <c r="R191" s="160">
        <f>SUM(R192:R193)</f>
        <v>0</v>
      </c>
      <c r="S191" s="159"/>
      <c r="T191" s="161">
        <f>SUM(T192:T193)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4" t="s">
        <v>80</v>
      </c>
      <c r="AT191" s="162" t="s">
        <v>71</v>
      </c>
      <c r="AU191" s="162" t="s">
        <v>80</v>
      </c>
      <c r="AY191" s="154" t="s">
        <v>174</v>
      </c>
      <c r="BK191" s="163">
        <f>SUM(BK192:BK193)</f>
        <v>0</v>
      </c>
    </row>
    <row r="192" s="2" customFormat="1" ht="55.5" customHeight="1">
      <c r="A192" s="39"/>
      <c r="B192" s="166"/>
      <c r="C192" s="167" t="s">
        <v>296</v>
      </c>
      <c r="D192" s="167" t="s">
        <v>176</v>
      </c>
      <c r="E192" s="168" t="s">
        <v>297</v>
      </c>
      <c r="F192" s="169" t="s">
        <v>298</v>
      </c>
      <c r="G192" s="170" t="s">
        <v>222</v>
      </c>
      <c r="H192" s="171">
        <v>30.483000000000001</v>
      </c>
      <c r="I192" s="172"/>
      <c r="J192" s="173">
        <f>ROUND(I192*H192,2)</f>
        <v>0</v>
      </c>
      <c r="K192" s="169" t="s">
        <v>180</v>
      </c>
      <c r="L192" s="40"/>
      <c r="M192" s="174" t="s">
        <v>3</v>
      </c>
      <c r="N192" s="175" t="s">
        <v>43</v>
      </c>
      <c r="O192" s="73"/>
      <c r="P192" s="176">
        <f>O192*H192</f>
        <v>0</v>
      </c>
      <c r="Q192" s="176">
        <v>0</v>
      </c>
      <c r="R192" s="176">
        <f>Q192*H192</f>
        <v>0</v>
      </c>
      <c r="S192" s="176">
        <v>0</v>
      </c>
      <c r="T192" s="17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178" t="s">
        <v>181</v>
      </c>
      <c r="AT192" s="178" t="s">
        <v>176</v>
      </c>
      <c r="AU192" s="178" t="s">
        <v>82</v>
      </c>
      <c r="AY192" s="20" t="s">
        <v>174</v>
      </c>
      <c r="BE192" s="179">
        <f>IF(N192="základní",J192,0)</f>
        <v>0</v>
      </c>
      <c r="BF192" s="179">
        <f>IF(N192="snížená",J192,0)</f>
        <v>0</v>
      </c>
      <c r="BG192" s="179">
        <f>IF(N192="zákl. přenesená",J192,0)</f>
        <v>0</v>
      </c>
      <c r="BH192" s="179">
        <f>IF(N192="sníž. přenesená",J192,0)</f>
        <v>0</v>
      </c>
      <c r="BI192" s="179">
        <f>IF(N192="nulová",J192,0)</f>
        <v>0</v>
      </c>
      <c r="BJ192" s="20" t="s">
        <v>80</v>
      </c>
      <c r="BK192" s="179">
        <f>ROUND(I192*H192,2)</f>
        <v>0</v>
      </c>
      <c r="BL192" s="20" t="s">
        <v>181</v>
      </c>
      <c r="BM192" s="178" t="s">
        <v>299</v>
      </c>
    </row>
    <row r="193" s="2" customFormat="1">
      <c r="A193" s="39"/>
      <c r="B193" s="40"/>
      <c r="C193" s="39"/>
      <c r="D193" s="180" t="s">
        <v>183</v>
      </c>
      <c r="E193" s="39"/>
      <c r="F193" s="181" t="s">
        <v>300</v>
      </c>
      <c r="G193" s="39"/>
      <c r="H193" s="39"/>
      <c r="I193" s="182"/>
      <c r="J193" s="39"/>
      <c r="K193" s="39"/>
      <c r="L193" s="40"/>
      <c r="M193" s="183"/>
      <c r="N193" s="184"/>
      <c r="O193" s="73"/>
      <c r="P193" s="73"/>
      <c r="Q193" s="73"/>
      <c r="R193" s="73"/>
      <c r="S193" s="73"/>
      <c r="T193" s="74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20" t="s">
        <v>183</v>
      </c>
      <c r="AU193" s="20" t="s">
        <v>82</v>
      </c>
    </row>
    <row r="194" s="12" customFormat="1" ht="25.92" customHeight="1">
      <c r="A194" s="12"/>
      <c r="B194" s="153"/>
      <c r="C194" s="12"/>
      <c r="D194" s="154" t="s">
        <v>71</v>
      </c>
      <c r="E194" s="155" t="s">
        <v>301</v>
      </c>
      <c r="F194" s="155" t="s">
        <v>302</v>
      </c>
      <c r="G194" s="12"/>
      <c r="H194" s="12"/>
      <c r="I194" s="156"/>
      <c r="J194" s="157">
        <f>BK194</f>
        <v>0</v>
      </c>
      <c r="K194" s="12"/>
      <c r="L194" s="153"/>
      <c r="M194" s="158"/>
      <c r="N194" s="159"/>
      <c r="O194" s="159"/>
      <c r="P194" s="160">
        <f>P195+P206+P218+P237+P254+P297+P308</f>
        <v>0</v>
      </c>
      <c r="Q194" s="159"/>
      <c r="R194" s="160">
        <f>R195+R206+R218+R237+R254+R297+R308</f>
        <v>4.7553449649999999</v>
      </c>
      <c r="S194" s="159"/>
      <c r="T194" s="161">
        <f>T195+T206+T218+T237+T254+T297+T308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54" t="s">
        <v>82</v>
      </c>
      <c r="AT194" s="162" t="s">
        <v>71</v>
      </c>
      <c r="AU194" s="162" t="s">
        <v>72</v>
      </c>
      <c r="AY194" s="154" t="s">
        <v>174</v>
      </c>
      <c r="BK194" s="163">
        <f>BK195+BK206+BK218+BK237+BK254+BK297+BK308</f>
        <v>0</v>
      </c>
    </row>
    <row r="195" s="12" customFormat="1" ht="22.8" customHeight="1">
      <c r="A195" s="12"/>
      <c r="B195" s="153"/>
      <c r="C195" s="12"/>
      <c r="D195" s="154" t="s">
        <v>71</v>
      </c>
      <c r="E195" s="164" t="s">
        <v>303</v>
      </c>
      <c r="F195" s="164" t="s">
        <v>304</v>
      </c>
      <c r="G195" s="12"/>
      <c r="H195" s="12"/>
      <c r="I195" s="156"/>
      <c r="J195" s="165">
        <f>BK195</f>
        <v>0</v>
      </c>
      <c r="K195" s="12"/>
      <c r="L195" s="153"/>
      <c r="M195" s="158"/>
      <c r="N195" s="159"/>
      <c r="O195" s="159"/>
      <c r="P195" s="160">
        <f>SUM(P196:P205)</f>
        <v>0</v>
      </c>
      <c r="Q195" s="159"/>
      <c r="R195" s="160">
        <f>SUM(R196:R205)</f>
        <v>0.099251999999999993</v>
      </c>
      <c r="S195" s="159"/>
      <c r="T195" s="161">
        <f>SUM(T196:T205)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54" t="s">
        <v>82</v>
      </c>
      <c r="AT195" s="162" t="s">
        <v>71</v>
      </c>
      <c r="AU195" s="162" t="s">
        <v>80</v>
      </c>
      <c r="AY195" s="154" t="s">
        <v>174</v>
      </c>
      <c r="BK195" s="163">
        <f>SUM(BK196:BK205)</f>
        <v>0</v>
      </c>
    </row>
    <row r="196" s="2" customFormat="1" ht="33" customHeight="1">
      <c r="A196" s="39"/>
      <c r="B196" s="166"/>
      <c r="C196" s="167" t="s">
        <v>305</v>
      </c>
      <c r="D196" s="167" t="s">
        <v>176</v>
      </c>
      <c r="E196" s="168" t="s">
        <v>306</v>
      </c>
      <c r="F196" s="169" t="s">
        <v>307</v>
      </c>
      <c r="G196" s="170" t="s">
        <v>137</v>
      </c>
      <c r="H196" s="171">
        <v>21.289999999999999</v>
      </c>
      <c r="I196" s="172"/>
      <c r="J196" s="173">
        <f>ROUND(I196*H196,2)</f>
        <v>0</v>
      </c>
      <c r="K196" s="169" t="s">
        <v>180</v>
      </c>
      <c r="L196" s="40"/>
      <c r="M196" s="174" t="s">
        <v>3</v>
      </c>
      <c r="N196" s="175" t="s">
        <v>43</v>
      </c>
      <c r="O196" s="73"/>
      <c r="P196" s="176">
        <f>O196*H196</f>
        <v>0</v>
      </c>
      <c r="Q196" s="176">
        <v>0</v>
      </c>
      <c r="R196" s="176">
        <f>Q196*H196</f>
        <v>0</v>
      </c>
      <c r="S196" s="176">
        <v>0</v>
      </c>
      <c r="T196" s="17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178" t="s">
        <v>289</v>
      </c>
      <c r="AT196" s="178" t="s">
        <v>176</v>
      </c>
      <c r="AU196" s="178" t="s">
        <v>82</v>
      </c>
      <c r="AY196" s="20" t="s">
        <v>174</v>
      </c>
      <c r="BE196" s="179">
        <f>IF(N196="základní",J196,0)</f>
        <v>0</v>
      </c>
      <c r="BF196" s="179">
        <f>IF(N196="snížená",J196,0)</f>
        <v>0</v>
      </c>
      <c r="BG196" s="179">
        <f>IF(N196="zákl. přenesená",J196,0)</f>
        <v>0</v>
      </c>
      <c r="BH196" s="179">
        <f>IF(N196="sníž. přenesená",J196,0)</f>
        <v>0</v>
      </c>
      <c r="BI196" s="179">
        <f>IF(N196="nulová",J196,0)</f>
        <v>0</v>
      </c>
      <c r="BJ196" s="20" t="s">
        <v>80</v>
      </c>
      <c r="BK196" s="179">
        <f>ROUND(I196*H196,2)</f>
        <v>0</v>
      </c>
      <c r="BL196" s="20" t="s">
        <v>289</v>
      </c>
      <c r="BM196" s="178" t="s">
        <v>308</v>
      </c>
    </row>
    <row r="197" s="2" customFormat="1">
      <c r="A197" s="39"/>
      <c r="B197" s="40"/>
      <c r="C197" s="39"/>
      <c r="D197" s="180" t="s">
        <v>183</v>
      </c>
      <c r="E197" s="39"/>
      <c r="F197" s="181" t="s">
        <v>309</v>
      </c>
      <c r="G197" s="39"/>
      <c r="H197" s="39"/>
      <c r="I197" s="182"/>
      <c r="J197" s="39"/>
      <c r="K197" s="39"/>
      <c r="L197" s="40"/>
      <c r="M197" s="183"/>
      <c r="N197" s="184"/>
      <c r="O197" s="73"/>
      <c r="P197" s="73"/>
      <c r="Q197" s="73"/>
      <c r="R197" s="73"/>
      <c r="S197" s="73"/>
      <c r="T197" s="74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20" t="s">
        <v>183</v>
      </c>
      <c r="AU197" s="20" t="s">
        <v>82</v>
      </c>
    </row>
    <row r="198" s="2" customFormat="1">
      <c r="A198" s="39"/>
      <c r="B198" s="40"/>
      <c r="C198" s="39"/>
      <c r="D198" s="186" t="s">
        <v>209</v>
      </c>
      <c r="E198" s="39"/>
      <c r="F198" s="210" t="s">
        <v>310</v>
      </c>
      <c r="G198" s="39"/>
      <c r="H198" s="39"/>
      <c r="I198" s="182"/>
      <c r="J198" s="39"/>
      <c r="K198" s="39"/>
      <c r="L198" s="40"/>
      <c r="M198" s="183"/>
      <c r="N198" s="184"/>
      <c r="O198" s="73"/>
      <c r="P198" s="73"/>
      <c r="Q198" s="73"/>
      <c r="R198" s="73"/>
      <c r="S198" s="73"/>
      <c r="T198" s="74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20" t="s">
        <v>209</v>
      </c>
      <c r="AU198" s="20" t="s">
        <v>82</v>
      </c>
    </row>
    <row r="199" s="13" customFormat="1">
      <c r="A199" s="13"/>
      <c r="B199" s="185"/>
      <c r="C199" s="13"/>
      <c r="D199" s="186" t="s">
        <v>185</v>
      </c>
      <c r="E199" s="187" t="s">
        <v>3</v>
      </c>
      <c r="F199" s="188" t="s">
        <v>132</v>
      </c>
      <c r="G199" s="13"/>
      <c r="H199" s="187" t="s">
        <v>3</v>
      </c>
      <c r="I199" s="189"/>
      <c r="J199" s="13"/>
      <c r="K199" s="13"/>
      <c r="L199" s="185"/>
      <c r="M199" s="190"/>
      <c r="N199" s="191"/>
      <c r="O199" s="191"/>
      <c r="P199" s="191"/>
      <c r="Q199" s="191"/>
      <c r="R199" s="191"/>
      <c r="S199" s="191"/>
      <c r="T199" s="19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7" t="s">
        <v>185</v>
      </c>
      <c r="AU199" s="187" t="s">
        <v>82</v>
      </c>
      <c r="AV199" s="13" t="s">
        <v>80</v>
      </c>
      <c r="AW199" s="13" t="s">
        <v>33</v>
      </c>
      <c r="AX199" s="13" t="s">
        <v>72</v>
      </c>
      <c r="AY199" s="187" t="s">
        <v>174</v>
      </c>
    </row>
    <row r="200" s="14" customFormat="1">
      <c r="A200" s="14"/>
      <c r="B200" s="193"/>
      <c r="C200" s="14"/>
      <c r="D200" s="186" t="s">
        <v>185</v>
      </c>
      <c r="E200" s="194" t="s">
        <v>3</v>
      </c>
      <c r="F200" s="195" t="s">
        <v>131</v>
      </c>
      <c r="G200" s="14"/>
      <c r="H200" s="196">
        <v>21.289999999999999</v>
      </c>
      <c r="I200" s="197"/>
      <c r="J200" s="14"/>
      <c r="K200" s="14"/>
      <c r="L200" s="193"/>
      <c r="M200" s="198"/>
      <c r="N200" s="199"/>
      <c r="O200" s="199"/>
      <c r="P200" s="199"/>
      <c r="Q200" s="199"/>
      <c r="R200" s="199"/>
      <c r="S200" s="199"/>
      <c r="T200" s="20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1" t="s">
        <v>185</v>
      </c>
      <c r="AU200" s="201" t="s">
        <v>82</v>
      </c>
      <c r="AV200" s="14" t="s">
        <v>82</v>
      </c>
      <c r="AW200" s="14" t="s">
        <v>33</v>
      </c>
      <c r="AX200" s="14" t="s">
        <v>72</v>
      </c>
      <c r="AY200" s="201" t="s">
        <v>174</v>
      </c>
    </row>
    <row r="201" s="15" customFormat="1">
      <c r="A201" s="15"/>
      <c r="B201" s="202"/>
      <c r="C201" s="15"/>
      <c r="D201" s="186" t="s">
        <v>185</v>
      </c>
      <c r="E201" s="203" t="s">
        <v>3</v>
      </c>
      <c r="F201" s="204" t="s">
        <v>197</v>
      </c>
      <c r="G201" s="15"/>
      <c r="H201" s="205">
        <v>21.289999999999999</v>
      </c>
      <c r="I201" s="206"/>
      <c r="J201" s="15"/>
      <c r="K201" s="15"/>
      <c r="L201" s="202"/>
      <c r="M201" s="207"/>
      <c r="N201" s="208"/>
      <c r="O201" s="208"/>
      <c r="P201" s="208"/>
      <c r="Q201" s="208"/>
      <c r="R201" s="208"/>
      <c r="S201" s="208"/>
      <c r="T201" s="209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03" t="s">
        <v>185</v>
      </c>
      <c r="AU201" s="203" t="s">
        <v>82</v>
      </c>
      <c r="AV201" s="15" t="s">
        <v>181</v>
      </c>
      <c r="AW201" s="15" t="s">
        <v>33</v>
      </c>
      <c r="AX201" s="15" t="s">
        <v>80</v>
      </c>
      <c r="AY201" s="203" t="s">
        <v>174</v>
      </c>
    </row>
    <row r="202" s="2" customFormat="1" ht="49.05" customHeight="1">
      <c r="A202" s="39"/>
      <c r="B202" s="166"/>
      <c r="C202" s="211" t="s">
        <v>311</v>
      </c>
      <c r="D202" s="211" t="s">
        <v>312</v>
      </c>
      <c r="E202" s="212" t="s">
        <v>313</v>
      </c>
      <c r="F202" s="213" t="s">
        <v>314</v>
      </c>
      <c r="G202" s="214" t="s">
        <v>137</v>
      </c>
      <c r="H202" s="215">
        <v>24.812999999999999</v>
      </c>
      <c r="I202" s="216"/>
      <c r="J202" s="217">
        <f>ROUND(I202*H202,2)</f>
        <v>0</v>
      </c>
      <c r="K202" s="213" t="s">
        <v>180</v>
      </c>
      <c r="L202" s="218"/>
      <c r="M202" s="219" t="s">
        <v>3</v>
      </c>
      <c r="N202" s="220" t="s">
        <v>43</v>
      </c>
      <c r="O202" s="73"/>
      <c r="P202" s="176">
        <f>O202*H202</f>
        <v>0</v>
      </c>
      <c r="Q202" s="176">
        <v>0.0040000000000000001</v>
      </c>
      <c r="R202" s="176">
        <f>Q202*H202</f>
        <v>0.099251999999999993</v>
      </c>
      <c r="S202" s="176">
        <v>0</v>
      </c>
      <c r="T202" s="17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178" t="s">
        <v>315</v>
      </c>
      <c r="AT202" s="178" t="s">
        <v>312</v>
      </c>
      <c r="AU202" s="178" t="s">
        <v>82</v>
      </c>
      <c r="AY202" s="20" t="s">
        <v>174</v>
      </c>
      <c r="BE202" s="179">
        <f>IF(N202="základní",J202,0)</f>
        <v>0</v>
      </c>
      <c r="BF202" s="179">
        <f>IF(N202="snížená",J202,0)</f>
        <v>0</v>
      </c>
      <c r="BG202" s="179">
        <f>IF(N202="zákl. přenesená",J202,0)</f>
        <v>0</v>
      </c>
      <c r="BH202" s="179">
        <f>IF(N202="sníž. přenesená",J202,0)</f>
        <v>0</v>
      </c>
      <c r="BI202" s="179">
        <f>IF(N202="nulová",J202,0)</f>
        <v>0</v>
      </c>
      <c r="BJ202" s="20" t="s">
        <v>80</v>
      </c>
      <c r="BK202" s="179">
        <f>ROUND(I202*H202,2)</f>
        <v>0</v>
      </c>
      <c r="BL202" s="20" t="s">
        <v>289</v>
      </c>
      <c r="BM202" s="178" t="s">
        <v>316</v>
      </c>
    </row>
    <row r="203" s="14" customFormat="1">
      <c r="A203" s="14"/>
      <c r="B203" s="193"/>
      <c r="C203" s="14"/>
      <c r="D203" s="186" t="s">
        <v>185</v>
      </c>
      <c r="E203" s="14"/>
      <c r="F203" s="194" t="s">
        <v>317</v>
      </c>
      <c r="G203" s="14"/>
      <c r="H203" s="196">
        <v>24.812999999999999</v>
      </c>
      <c r="I203" s="197"/>
      <c r="J203" s="14"/>
      <c r="K203" s="14"/>
      <c r="L203" s="193"/>
      <c r="M203" s="198"/>
      <c r="N203" s="199"/>
      <c r="O203" s="199"/>
      <c r="P203" s="199"/>
      <c r="Q203" s="199"/>
      <c r="R203" s="199"/>
      <c r="S203" s="199"/>
      <c r="T203" s="20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01" t="s">
        <v>185</v>
      </c>
      <c r="AU203" s="201" t="s">
        <v>82</v>
      </c>
      <c r="AV203" s="14" t="s">
        <v>82</v>
      </c>
      <c r="AW203" s="14" t="s">
        <v>4</v>
      </c>
      <c r="AX203" s="14" t="s">
        <v>80</v>
      </c>
      <c r="AY203" s="201" t="s">
        <v>174</v>
      </c>
    </row>
    <row r="204" s="2" customFormat="1" ht="49.05" customHeight="1">
      <c r="A204" s="39"/>
      <c r="B204" s="166"/>
      <c r="C204" s="167" t="s">
        <v>318</v>
      </c>
      <c r="D204" s="167" t="s">
        <v>176</v>
      </c>
      <c r="E204" s="168" t="s">
        <v>319</v>
      </c>
      <c r="F204" s="169" t="s">
        <v>320</v>
      </c>
      <c r="G204" s="170" t="s">
        <v>222</v>
      </c>
      <c r="H204" s="171">
        <v>0.099000000000000005</v>
      </c>
      <c r="I204" s="172"/>
      <c r="J204" s="173">
        <f>ROUND(I204*H204,2)</f>
        <v>0</v>
      </c>
      <c r="K204" s="169" t="s">
        <v>180</v>
      </c>
      <c r="L204" s="40"/>
      <c r="M204" s="174" t="s">
        <v>3</v>
      </c>
      <c r="N204" s="175" t="s">
        <v>43</v>
      </c>
      <c r="O204" s="73"/>
      <c r="P204" s="176">
        <f>O204*H204</f>
        <v>0</v>
      </c>
      <c r="Q204" s="176">
        <v>0</v>
      </c>
      <c r="R204" s="176">
        <f>Q204*H204</f>
        <v>0</v>
      </c>
      <c r="S204" s="176">
        <v>0</v>
      </c>
      <c r="T204" s="17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178" t="s">
        <v>289</v>
      </c>
      <c r="AT204" s="178" t="s">
        <v>176</v>
      </c>
      <c r="AU204" s="178" t="s">
        <v>82</v>
      </c>
      <c r="AY204" s="20" t="s">
        <v>174</v>
      </c>
      <c r="BE204" s="179">
        <f>IF(N204="základní",J204,0)</f>
        <v>0</v>
      </c>
      <c r="BF204" s="179">
        <f>IF(N204="snížená",J204,0)</f>
        <v>0</v>
      </c>
      <c r="BG204" s="179">
        <f>IF(N204="zákl. přenesená",J204,0)</f>
        <v>0</v>
      </c>
      <c r="BH204" s="179">
        <f>IF(N204="sníž. přenesená",J204,0)</f>
        <v>0</v>
      </c>
      <c r="BI204" s="179">
        <f>IF(N204="nulová",J204,0)</f>
        <v>0</v>
      </c>
      <c r="BJ204" s="20" t="s">
        <v>80</v>
      </c>
      <c r="BK204" s="179">
        <f>ROUND(I204*H204,2)</f>
        <v>0</v>
      </c>
      <c r="BL204" s="20" t="s">
        <v>289</v>
      </c>
      <c r="BM204" s="178" t="s">
        <v>321</v>
      </c>
    </row>
    <row r="205" s="2" customFormat="1">
      <c r="A205" s="39"/>
      <c r="B205" s="40"/>
      <c r="C205" s="39"/>
      <c r="D205" s="180" t="s">
        <v>183</v>
      </c>
      <c r="E205" s="39"/>
      <c r="F205" s="181" t="s">
        <v>322</v>
      </c>
      <c r="G205" s="39"/>
      <c r="H205" s="39"/>
      <c r="I205" s="182"/>
      <c r="J205" s="39"/>
      <c r="K205" s="39"/>
      <c r="L205" s="40"/>
      <c r="M205" s="183"/>
      <c r="N205" s="184"/>
      <c r="O205" s="73"/>
      <c r="P205" s="73"/>
      <c r="Q205" s="73"/>
      <c r="R205" s="73"/>
      <c r="S205" s="73"/>
      <c r="T205" s="74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20" t="s">
        <v>183</v>
      </c>
      <c r="AU205" s="20" t="s">
        <v>82</v>
      </c>
    </row>
    <row r="206" s="12" customFormat="1" ht="22.8" customHeight="1">
      <c r="A206" s="12"/>
      <c r="B206" s="153"/>
      <c r="C206" s="12"/>
      <c r="D206" s="154" t="s">
        <v>71</v>
      </c>
      <c r="E206" s="164" t="s">
        <v>323</v>
      </c>
      <c r="F206" s="164" t="s">
        <v>324</v>
      </c>
      <c r="G206" s="12"/>
      <c r="H206" s="12"/>
      <c r="I206" s="156"/>
      <c r="J206" s="165">
        <f>BK206</f>
        <v>0</v>
      </c>
      <c r="K206" s="12"/>
      <c r="L206" s="153"/>
      <c r="M206" s="158"/>
      <c r="N206" s="159"/>
      <c r="O206" s="159"/>
      <c r="P206" s="160">
        <f>SUM(P207:P217)</f>
        <v>0</v>
      </c>
      <c r="Q206" s="159"/>
      <c r="R206" s="160">
        <f>SUM(R207:R217)</f>
        <v>0.45573374000000005</v>
      </c>
      <c r="S206" s="159"/>
      <c r="T206" s="161">
        <f>SUM(T207:T217)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54" t="s">
        <v>82</v>
      </c>
      <c r="AT206" s="162" t="s">
        <v>71</v>
      </c>
      <c r="AU206" s="162" t="s">
        <v>80</v>
      </c>
      <c r="AY206" s="154" t="s">
        <v>174</v>
      </c>
      <c r="BK206" s="163">
        <f>SUM(BK207:BK217)</f>
        <v>0</v>
      </c>
    </row>
    <row r="207" s="2" customFormat="1" ht="37.8" customHeight="1">
      <c r="A207" s="39"/>
      <c r="B207" s="166"/>
      <c r="C207" s="167" t="s">
        <v>8</v>
      </c>
      <c r="D207" s="167" t="s">
        <v>176</v>
      </c>
      <c r="E207" s="168" t="s">
        <v>325</v>
      </c>
      <c r="F207" s="169" t="s">
        <v>326</v>
      </c>
      <c r="G207" s="170" t="s">
        <v>137</v>
      </c>
      <c r="H207" s="171">
        <v>21.289999999999999</v>
      </c>
      <c r="I207" s="172"/>
      <c r="J207" s="173">
        <f>ROUND(I207*H207,2)</f>
        <v>0</v>
      </c>
      <c r="K207" s="169" t="s">
        <v>180</v>
      </c>
      <c r="L207" s="40"/>
      <c r="M207" s="174" t="s">
        <v>3</v>
      </c>
      <c r="N207" s="175" t="s">
        <v>43</v>
      </c>
      <c r="O207" s="73"/>
      <c r="P207" s="176">
        <f>O207*H207</f>
        <v>0</v>
      </c>
      <c r="Q207" s="176">
        <v>0</v>
      </c>
      <c r="R207" s="176">
        <f>Q207*H207</f>
        <v>0</v>
      </c>
      <c r="S207" s="176">
        <v>0</v>
      </c>
      <c r="T207" s="17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178" t="s">
        <v>289</v>
      </c>
      <c r="AT207" s="178" t="s">
        <v>176</v>
      </c>
      <c r="AU207" s="178" t="s">
        <v>82</v>
      </c>
      <c r="AY207" s="20" t="s">
        <v>174</v>
      </c>
      <c r="BE207" s="179">
        <f>IF(N207="základní",J207,0)</f>
        <v>0</v>
      </c>
      <c r="BF207" s="179">
        <f>IF(N207="snížená",J207,0)</f>
        <v>0</v>
      </c>
      <c r="BG207" s="179">
        <f>IF(N207="zákl. přenesená",J207,0)</f>
        <v>0</v>
      </c>
      <c r="BH207" s="179">
        <f>IF(N207="sníž. přenesená",J207,0)</f>
        <v>0</v>
      </c>
      <c r="BI207" s="179">
        <f>IF(N207="nulová",J207,0)</f>
        <v>0</v>
      </c>
      <c r="BJ207" s="20" t="s">
        <v>80</v>
      </c>
      <c r="BK207" s="179">
        <f>ROUND(I207*H207,2)</f>
        <v>0</v>
      </c>
      <c r="BL207" s="20" t="s">
        <v>289</v>
      </c>
      <c r="BM207" s="178" t="s">
        <v>327</v>
      </c>
    </row>
    <row r="208" s="2" customFormat="1">
      <c r="A208" s="39"/>
      <c r="B208" s="40"/>
      <c r="C208" s="39"/>
      <c r="D208" s="180" t="s">
        <v>183</v>
      </c>
      <c r="E208" s="39"/>
      <c r="F208" s="181" t="s">
        <v>328</v>
      </c>
      <c r="G208" s="39"/>
      <c r="H208" s="39"/>
      <c r="I208" s="182"/>
      <c r="J208" s="39"/>
      <c r="K208" s="39"/>
      <c r="L208" s="40"/>
      <c r="M208" s="183"/>
      <c r="N208" s="184"/>
      <c r="O208" s="73"/>
      <c r="P208" s="73"/>
      <c r="Q208" s="73"/>
      <c r="R208" s="73"/>
      <c r="S208" s="73"/>
      <c r="T208" s="74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20" t="s">
        <v>183</v>
      </c>
      <c r="AU208" s="20" t="s">
        <v>82</v>
      </c>
    </row>
    <row r="209" s="2" customFormat="1">
      <c r="A209" s="39"/>
      <c r="B209" s="40"/>
      <c r="C209" s="39"/>
      <c r="D209" s="186" t="s">
        <v>209</v>
      </c>
      <c r="E209" s="39"/>
      <c r="F209" s="210" t="s">
        <v>329</v>
      </c>
      <c r="G209" s="39"/>
      <c r="H209" s="39"/>
      <c r="I209" s="182"/>
      <c r="J209" s="39"/>
      <c r="K209" s="39"/>
      <c r="L209" s="40"/>
      <c r="M209" s="183"/>
      <c r="N209" s="184"/>
      <c r="O209" s="73"/>
      <c r="P209" s="73"/>
      <c r="Q209" s="73"/>
      <c r="R209" s="73"/>
      <c r="S209" s="73"/>
      <c r="T209" s="74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20" t="s">
        <v>209</v>
      </c>
      <c r="AU209" s="20" t="s">
        <v>82</v>
      </c>
    </row>
    <row r="210" s="13" customFormat="1">
      <c r="A210" s="13"/>
      <c r="B210" s="185"/>
      <c r="C210" s="13"/>
      <c r="D210" s="186" t="s">
        <v>185</v>
      </c>
      <c r="E210" s="187" t="s">
        <v>3</v>
      </c>
      <c r="F210" s="188" t="s">
        <v>186</v>
      </c>
      <c r="G210" s="13"/>
      <c r="H210" s="187" t="s">
        <v>3</v>
      </c>
      <c r="I210" s="189"/>
      <c r="J210" s="13"/>
      <c r="K210" s="13"/>
      <c r="L210" s="185"/>
      <c r="M210" s="190"/>
      <c r="N210" s="191"/>
      <c r="O210" s="191"/>
      <c r="P210" s="191"/>
      <c r="Q210" s="191"/>
      <c r="R210" s="191"/>
      <c r="S210" s="191"/>
      <c r="T210" s="19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7" t="s">
        <v>185</v>
      </c>
      <c r="AU210" s="187" t="s">
        <v>82</v>
      </c>
      <c r="AV210" s="13" t="s">
        <v>80</v>
      </c>
      <c r="AW210" s="13" t="s">
        <v>33</v>
      </c>
      <c r="AX210" s="13" t="s">
        <v>72</v>
      </c>
      <c r="AY210" s="187" t="s">
        <v>174</v>
      </c>
    </row>
    <row r="211" s="13" customFormat="1">
      <c r="A211" s="13"/>
      <c r="B211" s="185"/>
      <c r="C211" s="13"/>
      <c r="D211" s="186" t="s">
        <v>185</v>
      </c>
      <c r="E211" s="187" t="s">
        <v>3</v>
      </c>
      <c r="F211" s="188" t="s">
        <v>330</v>
      </c>
      <c r="G211" s="13"/>
      <c r="H211" s="187" t="s">
        <v>3</v>
      </c>
      <c r="I211" s="189"/>
      <c r="J211" s="13"/>
      <c r="K211" s="13"/>
      <c r="L211" s="185"/>
      <c r="M211" s="190"/>
      <c r="N211" s="191"/>
      <c r="O211" s="191"/>
      <c r="P211" s="191"/>
      <c r="Q211" s="191"/>
      <c r="R211" s="191"/>
      <c r="S211" s="191"/>
      <c r="T211" s="19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7" t="s">
        <v>185</v>
      </c>
      <c r="AU211" s="187" t="s">
        <v>82</v>
      </c>
      <c r="AV211" s="13" t="s">
        <v>80</v>
      </c>
      <c r="AW211" s="13" t="s">
        <v>33</v>
      </c>
      <c r="AX211" s="13" t="s">
        <v>72</v>
      </c>
      <c r="AY211" s="187" t="s">
        <v>174</v>
      </c>
    </row>
    <row r="212" s="13" customFormat="1">
      <c r="A212" s="13"/>
      <c r="B212" s="185"/>
      <c r="C212" s="13"/>
      <c r="D212" s="186" t="s">
        <v>185</v>
      </c>
      <c r="E212" s="187" t="s">
        <v>3</v>
      </c>
      <c r="F212" s="188" t="s">
        <v>331</v>
      </c>
      <c r="G212" s="13"/>
      <c r="H212" s="187" t="s">
        <v>3</v>
      </c>
      <c r="I212" s="189"/>
      <c r="J212" s="13"/>
      <c r="K212" s="13"/>
      <c r="L212" s="185"/>
      <c r="M212" s="190"/>
      <c r="N212" s="191"/>
      <c r="O212" s="191"/>
      <c r="P212" s="191"/>
      <c r="Q212" s="191"/>
      <c r="R212" s="191"/>
      <c r="S212" s="191"/>
      <c r="T212" s="19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7" t="s">
        <v>185</v>
      </c>
      <c r="AU212" s="187" t="s">
        <v>82</v>
      </c>
      <c r="AV212" s="13" t="s">
        <v>80</v>
      </c>
      <c r="AW212" s="13" t="s">
        <v>33</v>
      </c>
      <c r="AX212" s="13" t="s">
        <v>72</v>
      </c>
      <c r="AY212" s="187" t="s">
        <v>174</v>
      </c>
    </row>
    <row r="213" s="14" customFormat="1">
      <c r="A213" s="14"/>
      <c r="B213" s="193"/>
      <c r="C213" s="14"/>
      <c r="D213" s="186" t="s">
        <v>185</v>
      </c>
      <c r="E213" s="194" t="s">
        <v>3</v>
      </c>
      <c r="F213" s="195" t="s">
        <v>131</v>
      </c>
      <c r="G213" s="14"/>
      <c r="H213" s="196">
        <v>21.289999999999999</v>
      </c>
      <c r="I213" s="197"/>
      <c r="J213" s="14"/>
      <c r="K213" s="14"/>
      <c r="L213" s="193"/>
      <c r="M213" s="198"/>
      <c r="N213" s="199"/>
      <c r="O213" s="199"/>
      <c r="P213" s="199"/>
      <c r="Q213" s="199"/>
      <c r="R213" s="199"/>
      <c r="S213" s="199"/>
      <c r="T213" s="20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1" t="s">
        <v>185</v>
      </c>
      <c r="AU213" s="201" t="s">
        <v>82</v>
      </c>
      <c r="AV213" s="14" t="s">
        <v>82</v>
      </c>
      <c r="AW213" s="14" t="s">
        <v>33</v>
      </c>
      <c r="AX213" s="14" t="s">
        <v>80</v>
      </c>
      <c r="AY213" s="201" t="s">
        <v>174</v>
      </c>
    </row>
    <row r="214" s="2" customFormat="1" ht="21.75" customHeight="1">
      <c r="A214" s="39"/>
      <c r="B214" s="166"/>
      <c r="C214" s="211" t="s">
        <v>332</v>
      </c>
      <c r="D214" s="211" t="s">
        <v>312</v>
      </c>
      <c r="E214" s="212" t="s">
        <v>333</v>
      </c>
      <c r="F214" s="213" t="s">
        <v>334</v>
      </c>
      <c r="G214" s="214" t="s">
        <v>137</v>
      </c>
      <c r="H214" s="215">
        <v>23.419</v>
      </c>
      <c r="I214" s="216"/>
      <c r="J214" s="217">
        <f>ROUND(I214*H214,2)</f>
        <v>0</v>
      </c>
      <c r="K214" s="213" t="s">
        <v>3</v>
      </c>
      <c r="L214" s="218"/>
      <c r="M214" s="219" t="s">
        <v>3</v>
      </c>
      <c r="N214" s="220" t="s">
        <v>43</v>
      </c>
      <c r="O214" s="73"/>
      <c r="P214" s="176">
        <f>O214*H214</f>
        <v>0</v>
      </c>
      <c r="Q214" s="176">
        <v>0.019460000000000002</v>
      </c>
      <c r="R214" s="176">
        <f>Q214*H214</f>
        <v>0.45573374000000005</v>
      </c>
      <c r="S214" s="176">
        <v>0</v>
      </c>
      <c r="T214" s="177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178" t="s">
        <v>315</v>
      </c>
      <c r="AT214" s="178" t="s">
        <v>312</v>
      </c>
      <c r="AU214" s="178" t="s">
        <v>82</v>
      </c>
      <c r="AY214" s="20" t="s">
        <v>174</v>
      </c>
      <c r="BE214" s="179">
        <f>IF(N214="základní",J214,0)</f>
        <v>0</v>
      </c>
      <c r="BF214" s="179">
        <f>IF(N214="snížená",J214,0)</f>
        <v>0</v>
      </c>
      <c r="BG214" s="179">
        <f>IF(N214="zákl. přenesená",J214,0)</f>
        <v>0</v>
      </c>
      <c r="BH214" s="179">
        <f>IF(N214="sníž. přenesená",J214,0)</f>
        <v>0</v>
      </c>
      <c r="BI214" s="179">
        <f>IF(N214="nulová",J214,0)</f>
        <v>0</v>
      </c>
      <c r="BJ214" s="20" t="s">
        <v>80</v>
      </c>
      <c r="BK214" s="179">
        <f>ROUND(I214*H214,2)</f>
        <v>0</v>
      </c>
      <c r="BL214" s="20" t="s">
        <v>289</v>
      </c>
      <c r="BM214" s="178" t="s">
        <v>335</v>
      </c>
    </row>
    <row r="215" s="14" customFormat="1">
      <c r="A215" s="14"/>
      <c r="B215" s="193"/>
      <c r="C215" s="14"/>
      <c r="D215" s="186" t="s">
        <v>185</v>
      </c>
      <c r="E215" s="14"/>
      <c r="F215" s="194" t="s">
        <v>336</v>
      </c>
      <c r="G215" s="14"/>
      <c r="H215" s="196">
        <v>23.419</v>
      </c>
      <c r="I215" s="197"/>
      <c r="J215" s="14"/>
      <c r="K215" s="14"/>
      <c r="L215" s="193"/>
      <c r="M215" s="198"/>
      <c r="N215" s="199"/>
      <c r="O215" s="199"/>
      <c r="P215" s="199"/>
      <c r="Q215" s="199"/>
      <c r="R215" s="199"/>
      <c r="S215" s="199"/>
      <c r="T215" s="20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01" t="s">
        <v>185</v>
      </c>
      <c r="AU215" s="201" t="s">
        <v>82</v>
      </c>
      <c r="AV215" s="14" t="s">
        <v>82</v>
      </c>
      <c r="AW215" s="14" t="s">
        <v>4</v>
      </c>
      <c r="AX215" s="14" t="s">
        <v>80</v>
      </c>
      <c r="AY215" s="201" t="s">
        <v>174</v>
      </c>
    </row>
    <row r="216" s="2" customFormat="1" ht="49.05" customHeight="1">
      <c r="A216" s="39"/>
      <c r="B216" s="166"/>
      <c r="C216" s="167" t="s">
        <v>337</v>
      </c>
      <c r="D216" s="167" t="s">
        <v>176</v>
      </c>
      <c r="E216" s="168" t="s">
        <v>338</v>
      </c>
      <c r="F216" s="169" t="s">
        <v>339</v>
      </c>
      <c r="G216" s="170" t="s">
        <v>222</v>
      </c>
      <c r="H216" s="171">
        <v>0.45600000000000002</v>
      </c>
      <c r="I216" s="172"/>
      <c r="J216" s="173">
        <f>ROUND(I216*H216,2)</f>
        <v>0</v>
      </c>
      <c r="K216" s="169" t="s">
        <v>180</v>
      </c>
      <c r="L216" s="40"/>
      <c r="M216" s="174" t="s">
        <v>3</v>
      </c>
      <c r="N216" s="175" t="s">
        <v>43</v>
      </c>
      <c r="O216" s="73"/>
      <c r="P216" s="176">
        <f>O216*H216</f>
        <v>0</v>
      </c>
      <c r="Q216" s="176">
        <v>0</v>
      </c>
      <c r="R216" s="176">
        <f>Q216*H216</f>
        <v>0</v>
      </c>
      <c r="S216" s="176">
        <v>0</v>
      </c>
      <c r="T216" s="177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178" t="s">
        <v>289</v>
      </c>
      <c r="AT216" s="178" t="s">
        <v>176</v>
      </c>
      <c r="AU216" s="178" t="s">
        <v>82</v>
      </c>
      <c r="AY216" s="20" t="s">
        <v>174</v>
      </c>
      <c r="BE216" s="179">
        <f>IF(N216="základní",J216,0)</f>
        <v>0</v>
      </c>
      <c r="BF216" s="179">
        <f>IF(N216="snížená",J216,0)</f>
        <v>0</v>
      </c>
      <c r="BG216" s="179">
        <f>IF(N216="zákl. přenesená",J216,0)</f>
        <v>0</v>
      </c>
      <c r="BH216" s="179">
        <f>IF(N216="sníž. přenesená",J216,0)</f>
        <v>0</v>
      </c>
      <c r="BI216" s="179">
        <f>IF(N216="nulová",J216,0)</f>
        <v>0</v>
      </c>
      <c r="BJ216" s="20" t="s">
        <v>80</v>
      </c>
      <c r="BK216" s="179">
        <f>ROUND(I216*H216,2)</f>
        <v>0</v>
      </c>
      <c r="BL216" s="20" t="s">
        <v>289</v>
      </c>
      <c r="BM216" s="178" t="s">
        <v>340</v>
      </c>
    </row>
    <row r="217" s="2" customFormat="1">
      <c r="A217" s="39"/>
      <c r="B217" s="40"/>
      <c r="C217" s="39"/>
      <c r="D217" s="180" t="s">
        <v>183</v>
      </c>
      <c r="E217" s="39"/>
      <c r="F217" s="181" t="s">
        <v>341</v>
      </c>
      <c r="G217" s="39"/>
      <c r="H217" s="39"/>
      <c r="I217" s="182"/>
      <c r="J217" s="39"/>
      <c r="K217" s="39"/>
      <c r="L217" s="40"/>
      <c r="M217" s="183"/>
      <c r="N217" s="184"/>
      <c r="O217" s="73"/>
      <c r="P217" s="73"/>
      <c r="Q217" s="73"/>
      <c r="R217" s="73"/>
      <c r="S217" s="73"/>
      <c r="T217" s="74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20" t="s">
        <v>183</v>
      </c>
      <c r="AU217" s="20" t="s">
        <v>82</v>
      </c>
    </row>
    <row r="218" s="12" customFormat="1" ht="22.8" customHeight="1">
      <c r="A218" s="12"/>
      <c r="B218" s="153"/>
      <c r="C218" s="12"/>
      <c r="D218" s="154" t="s">
        <v>71</v>
      </c>
      <c r="E218" s="164" t="s">
        <v>342</v>
      </c>
      <c r="F218" s="164" t="s">
        <v>343</v>
      </c>
      <c r="G218" s="12"/>
      <c r="H218" s="12"/>
      <c r="I218" s="156"/>
      <c r="J218" s="165">
        <f>BK218</f>
        <v>0</v>
      </c>
      <c r="K218" s="12"/>
      <c r="L218" s="153"/>
      <c r="M218" s="158"/>
      <c r="N218" s="159"/>
      <c r="O218" s="159"/>
      <c r="P218" s="160">
        <f>SUM(P219:P236)</f>
        <v>0</v>
      </c>
      <c r="Q218" s="159"/>
      <c r="R218" s="160">
        <f>SUM(R219:R236)</f>
        <v>0.211532425</v>
      </c>
      <c r="S218" s="159"/>
      <c r="T218" s="161">
        <f>SUM(T219:T236)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154" t="s">
        <v>82</v>
      </c>
      <c r="AT218" s="162" t="s">
        <v>71</v>
      </c>
      <c r="AU218" s="162" t="s">
        <v>80</v>
      </c>
      <c r="AY218" s="154" t="s">
        <v>174</v>
      </c>
      <c r="BK218" s="163">
        <f>SUM(BK219:BK236)</f>
        <v>0</v>
      </c>
    </row>
    <row r="219" s="2" customFormat="1" ht="62.7" customHeight="1">
      <c r="A219" s="39"/>
      <c r="B219" s="166"/>
      <c r="C219" s="167" t="s">
        <v>344</v>
      </c>
      <c r="D219" s="167" t="s">
        <v>176</v>
      </c>
      <c r="E219" s="168" t="s">
        <v>345</v>
      </c>
      <c r="F219" s="169" t="s">
        <v>346</v>
      </c>
      <c r="G219" s="170" t="s">
        <v>137</v>
      </c>
      <c r="H219" s="171">
        <v>21.289999999999999</v>
      </c>
      <c r="I219" s="172"/>
      <c r="J219" s="173">
        <f>ROUND(I219*H219,2)</f>
        <v>0</v>
      </c>
      <c r="K219" s="169" t="s">
        <v>180</v>
      </c>
      <c r="L219" s="40"/>
      <c r="M219" s="174" t="s">
        <v>3</v>
      </c>
      <c r="N219" s="175" t="s">
        <v>43</v>
      </c>
      <c r="O219" s="73"/>
      <c r="P219" s="176">
        <f>O219*H219</f>
        <v>0</v>
      </c>
      <c r="Q219" s="176">
        <v>0.0068999999999999999</v>
      </c>
      <c r="R219" s="176">
        <f>Q219*H219</f>
        <v>0.146901</v>
      </c>
      <c r="S219" s="176">
        <v>0</v>
      </c>
      <c r="T219" s="17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178" t="s">
        <v>289</v>
      </c>
      <c r="AT219" s="178" t="s">
        <v>176</v>
      </c>
      <c r="AU219" s="178" t="s">
        <v>82</v>
      </c>
      <c r="AY219" s="20" t="s">
        <v>174</v>
      </c>
      <c r="BE219" s="179">
        <f>IF(N219="základní",J219,0)</f>
        <v>0</v>
      </c>
      <c r="BF219" s="179">
        <f>IF(N219="snížená",J219,0)</f>
        <v>0</v>
      </c>
      <c r="BG219" s="179">
        <f>IF(N219="zákl. přenesená",J219,0)</f>
        <v>0</v>
      </c>
      <c r="BH219" s="179">
        <f>IF(N219="sníž. přenesená",J219,0)</f>
        <v>0</v>
      </c>
      <c r="BI219" s="179">
        <f>IF(N219="nulová",J219,0)</f>
        <v>0</v>
      </c>
      <c r="BJ219" s="20" t="s">
        <v>80</v>
      </c>
      <c r="BK219" s="179">
        <f>ROUND(I219*H219,2)</f>
        <v>0</v>
      </c>
      <c r="BL219" s="20" t="s">
        <v>289</v>
      </c>
      <c r="BM219" s="178" t="s">
        <v>347</v>
      </c>
    </row>
    <row r="220" s="2" customFormat="1">
      <c r="A220" s="39"/>
      <c r="B220" s="40"/>
      <c r="C220" s="39"/>
      <c r="D220" s="180" t="s">
        <v>183</v>
      </c>
      <c r="E220" s="39"/>
      <c r="F220" s="181" t="s">
        <v>348</v>
      </c>
      <c r="G220" s="39"/>
      <c r="H220" s="39"/>
      <c r="I220" s="182"/>
      <c r="J220" s="39"/>
      <c r="K220" s="39"/>
      <c r="L220" s="40"/>
      <c r="M220" s="183"/>
      <c r="N220" s="184"/>
      <c r="O220" s="73"/>
      <c r="P220" s="73"/>
      <c r="Q220" s="73"/>
      <c r="R220" s="73"/>
      <c r="S220" s="73"/>
      <c r="T220" s="74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20" t="s">
        <v>183</v>
      </c>
      <c r="AU220" s="20" t="s">
        <v>82</v>
      </c>
    </row>
    <row r="221" s="2" customFormat="1">
      <c r="A221" s="39"/>
      <c r="B221" s="40"/>
      <c r="C221" s="39"/>
      <c r="D221" s="186" t="s">
        <v>209</v>
      </c>
      <c r="E221" s="39"/>
      <c r="F221" s="210" t="s">
        <v>349</v>
      </c>
      <c r="G221" s="39"/>
      <c r="H221" s="39"/>
      <c r="I221" s="182"/>
      <c r="J221" s="39"/>
      <c r="K221" s="39"/>
      <c r="L221" s="40"/>
      <c r="M221" s="183"/>
      <c r="N221" s="184"/>
      <c r="O221" s="73"/>
      <c r="P221" s="73"/>
      <c r="Q221" s="73"/>
      <c r="R221" s="73"/>
      <c r="S221" s="73"/>
      <c r="T221" s="74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20" t="s">
        <v>209</v>
      </c>
      <c r="AU221" s="20" t="s">
        <v>82</v>
      </c>
    </row>
    <row r="222" s="13" customFormat="1">
      <c r="A222" s="13"/>
      <c r="B222" s="185"/>
      <c r="C222" s="13"/>
      <c r="D222" s="186" t="s">
        <v>185</v>
      </c>
      <c r="E222" s="187" t="s">
        <v>3</v>
      </c>
      <c r="F222" s="188" t="s">
        <v>132</v>
      </c>
      <c r="G222" s="13"/>
      <c r="H222" s="187" t="s">
        <v>3</v>
      </c>
      <c r="I222" s="189"/>
      <c r="J222" s="13"/>
      <c r="K222" s="13"/>
      <c r="L222" s="185"/>
      <c r="M222" s="190"/>
      <c r="N222" s="191"/>
      <c r="O222" s="191"/>
      <c r="P222" s="191"/>
      <c r="Q222" s="191"/>
      <c r="R222" s="191"/>
      <c r="S222" s="191"/>
      <c r="T222" s="19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7" t="s">
        <v>185</v>
      </c>
      <c r="AU222" s="187" t="s">
        <v>82</v>
      </c>
      <c r="AV222" s="13" t="s">
        <v>80</v>
      </c>
      <c r="AW222" s="13" t="s">
        <v>33</v>
      </c>
      <c r="AX222" s="13" t="s">
        <v>72</v>
      </c>
      <c r="AY222" s="187" t="s">
        <v>174</v>
      </c>
    </row>
    <row r="223" s="14" customFormat="1">
      <c r="A223" s="14"/>
      <c r="B223" s="193"/>
      <c r="C223" s="14"/>
      <c r="D223" s="186" t="s">
        <v>185</v>
      </c>
      <c r="E223" s="194" t="s">
        <v>3</v>
      </c>
      <c r="F223" s="195" t="s">
        <v>131</v>
      </c>
      <c r="G223" s="14"/>
      <c r="H223" s="196">
        <v>21.289999999999999</v>
      </c>
      <c r="I223" s="197"/>
      <c r="J223" s="14"/>
      <c r="K223" s="14"/>
      <c r="L223" s="193"/>
      <c r="M223" s="198"/>
      <c r="N223" s="199"/>
      <c r="O223" s="199"/>
      <c r="P223" s="199"/>
      <c r="Q223" s="199"/>
      <c r="R223" s="199"/>
      <c r="S223" s="199"/>
      <c r="T223" s="20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01" t="s">
        <v>185</v>
      </c>
      <c r="AU223" s="201" t="s">
        <v>82</v>
      </c>
      <c r="AV223" s="14" t="s">
        <v>82</v>
      </c>
      <c r="AW223" s="14" t="s">
        <v>33</v>
      </c>
      <c r="AX223" s="14" t="s">
        <v>72</v>
      </c>
      <c r="AY223" s="201" t="s">
        <v>174</v>
      </c>
    </row>
    <row r="224" s="15" customFormat="1">
      <c r="A224" s="15"/>
      <c r="B224" s="202"/>
      <c r="C224" s="15"/>
      <c r="D224" s="186" t="s">
        <v>185</v>
      </c>
      <c r="E224" s="203" t="s">
        <v>3</v>
      </c>
      <c r="F224" s="204" t="s">
        <v>197</v>
      </c>
      <c r="G224" s="15"/>
      <c r="H224" s="205">
        <v>21.289999999999999</v>
      </c>
      <c r="I224" s="206"/>
      <c r="J224" s="15"/>
      <c r="K224" s="15"/>
      <c r="L224" s="202"/>
      <c r="M224" s="207"/>
      <c r="N224" s="208"/>
      <c r="O224" s="208"/>
      <c r="P224" s="208"/>
      <c r="Q224" s="208"/>
      <c r="R224" s="208"/>
      <c r="S224" s="208"/>
      <c r="T224" s="209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03" t="s">
        <v>185</v>
      </c>
      <c r="AU224" s="203" t="s">
        <v>82</v>
      </c>
      <c r="AV224" s="15" t="s">
        <v>181</v>
      </c>
      <c r="AW224" s="15" t="s">
        <v>33</v>
      </c>
      <c r="AX224" s="15" t="s">
        <v>80</v>
      </c>
      <c r="AY224" s="203" t="s">
        <v>174</v>
      </c>
    </row>
    <row r="225" s="2" customFormat="1" ht="55.5" customHeight="1">
      <c r="A225" s="39"/>
      <c r="B225" s="166"/>
      <c r="C225" s="167" t="s">
        <v>350</v>
      </c>
      <c r="D225" s="167" t="s">
        <v>176</v>
      </c>
      <c r="E225" s="168" t="s">
        <v>351</v>
      </c>
      <c r="F225" s="169" t="s">
        <v>352</v>
      </c>
      <c r="G225" s="170" t="s">
        <v>137</v>
      </c>
      <c r="H225" s="171">
        <v>21.289999999999999</v>
      </c>
      <c r="I225" s="172"/>
      <c r="J225" s="173">
        <f>ROUND(I225*H225,2)</f>
        <v>0</v>
      </c>
      <c r="K225" s="169" t="s">
        <v>180</v>
      </c>
      <c r="L225" s="40"/>
      <c r="M225" s="174" t="s">
        <v>3</v>
      </c>
      <c r="N225" s="175" t="s">
        <v>43</v>
      </c>
      <c r="O225" s="73"/>
      <c r="P225" s="176">
        <f>O225*H225</f>
        <v>0</v>
      </c>
      <c r="Q225" s="176">
        <v>0.00035</v>
      </c>
      <c r="R225" s="176">
        <f>Q225*H225</f>
        <v>0.0074514999999999998</v>
      </c>
      <c r="S225" s="176">
        <v>0</v>
      </c>
      <c r="T225" s="17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178" t="s">
        <v>289</v>
      </c>
      <c r="AT225" s="178" t="s">
        <v>176</v>
      </c>
      <c r="AU225" s="178" t="s">
        <v>82</v>
      </c>
      <c r="AY225" s="20" t="s">
        <v>174</v>
      </c>
      <c r="BE225" s="179">
        <f>IF(N225="základní",J225,0)</f>
        <v>0</v>
      </c>
      <c r="BF225" s="179">
        <f>IF(N225="snížená",J225,0)</f>
        <v>0</v>
      </c>
      <c r="BG225" s="179">
        <f>IF(N225="zákl. přenesená",J225,0)</f>
        <v>0</v>
      </c>
      <c r="BH225" s="179">
        <f>IF(N225="sníž. přenesená",J225,0)</f>
        <v>0</v>
      </c>
      <c r="BI225" s="179">
        <f>IF(N225="nulová",J225,0)</f>
        <v>0</v>
      </c>
      <c r="BJ225" s="20" t="s">
        <v>80</v>
      </c>
      <c r="BK225" s="179">
        <f>ROUND(I225*H225,2)</f>
        <v>0</v>
      </c>
      <c r="BL225" s="20" t="s">
        <v>289</v>
      </c>
      <c r="BM225" s="178" t="s">
        <v>353</v>
      </c>
    </row>
    <row r="226" s="2" customFormat="1">
      <c r="A226" s="39"/>
      <c r="B226" s="40"/>
      <c r="C226" s="39"/>
      <c r="D226" s="180" t="s">
        <v>183</v>
      </c>
      <c r="E226" s="39"/>
      <c r="F226" s="181" t="s">
        <v>354</v>
      </c>
      <c r="G226" s="39"/>
      <c r="H226" s="39"/>
      <c r="I226" s="182"/>
      <c r="J226" s="39"/>
      <c r="K226" s="39"/>
      <c r="L226" s="40"/>
      <c r="M226" s="183"/>
      <c r="N226" s="184"/>
      <c r="O226" s="73"/>
      <c r="P226" s="73"/>
      <c r="Q226" s="73"/>
      <c r="R226" s="73"/>
      <c r="S226" s="73"/>
      <c r="T226" s="74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20" t="s">
        <v>183</v>
      </c>
      <c r="AU226" s="20" t="s">
        <v>82</v>
      </c>
    </row>
    <row r="227" s="13" customFormat="1">
      <c r="A227" s="13"/>
      <c r="B227" s="185"/>
      <c r="C227" s="13"/>
      <c r="D227" s="186" t="s">
        <v>185</v>
      </c>
      <c r="E227" s="187" t="s">
        <v>3</v>
      </c>
      <c r="F227" s="188" t="s">
        <v>132</v>
      </c>
      <c r="G227" s="13"/>
      <c r="H227" s="187" t="s">
        <v>3</v>
      </c>
      <c r="I227" s="189"/>
      <c r="J227" s="13"/>
      <c r="K227" s="13"/>
      <c r="L227" s="185"/>
      <c r="M227" s="190"/>
      <c r="N227" s="191"/>
      <c r="O227" s="191"/>
      <c r="P227" s="191"/>
      <c r="Q227" s="191"/>
      <c r="R227" s="191"/>
      <c r="S227" s="191"/>
      <c r="T227" s="19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7" t="s">
        <v>185</v>
      </c>
      <c r="AU227" s="187" t="s">
        <v>82</v>
      </c>
      <c r="AV227" s="13" t="s">
        <v>80</v>
      </c>
      <c r="AW227" s="13" t="s">
        <v>33</v>
      </c>
      <c r="AX227" s="13" t="s">
        <v>72</v>
      </c>
      <c r="AY227" s="187" t="s">
        <v>174</v>
      </c>
    </row>
    <row r="228" s="14" customFormat="1">
      <c r="A228" s="14"/>
      <c r="B228" s="193"/>
      <c r="C228" s="14"/>
      <c r="D228" s="186" t="s">
        <v>185</v>
      </c>
      <c r="E228" s="194" t="s">
        <v>3</v>
      </c>
      <c r="F228" s="195" t="s">
        <v>131</v>
      </c>
      <c r="G228" s="14"/>
      <c r="H228" s="196">
        <v>21.289999999999999</v>
      </c>
      <c r="I228" s="197"/>
      <c r="J228" s="14"/>
      <c r="K228" s="14"/>
      <c r="L228" s="193"/>
      <c r="M228" s="198"/>
      <c r="N228" s="199"/>
      <c r="O228" s="199"/>
      <c r="P228" s="199"/>
      <c r="Q228" s="199"/>
      <c r="R228" s="199"/>
      <c r="S228" s="199"/>
      <c r="T228" s="20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01" t="s">
        <v>185</v>
      </c>
      <c r="AU228" s="201" t="s">
        <v>82</v>
      </c>
      <c r="AV228" s="14" t="s">
        <v>82</v>
      </c>
      <c r="AW228" s="14" t="s">
        <v>33</v>
      </c>
      <c r="AX228" s="14" t="s">
        <v>72</v>
      </c>
      <c r="AY228" s="201" t="s">
        <v>174</v>
      </c>
    </row>
    <row r="229" s="15" customFormat="1">
      <c r="A229" s="15"/>
      <c r="B229" s="202"/>
      <c r="C229" s="15"/>
      <c r="D229" s="186" t="s">
        <v>185</v>
      </c>
      <c r="E229" s="203" t="s">
        <v>3</v>
      </c>
      <c r="F229" s="204" t="s">
        <v>197</v>
      </c>
      <c r="G229" s="15"/>
      <c r="H229" s="205">
        <v>21.289999999999999</v>
      </c>
      <c r="I229" s="206"/>
      <c r="J229" s="15"/>
      <c r="K229" s="15"/>
      <c r="L229" s="202"/>
      <c r="M229" s="207"/>
      <c r="N229" s="208"/>
      <c r="O229" s="208"/>
      <c r="P229" s="208"/>
      <c r="Q229" s="208"/>
      <c r="R229" s="208"/>
      <c r="S229" s="208"/>
      <c r="T229" s="209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03" t="s">
        <v>185</v>
      </c>
      <c r="AU229" s="203" t="s">
        <v>82</v>
      </c>
      <c r="AV229" s="15" t="s">
        <v>181</v>
      </c>
      <c r="AW229" s="15" t="s">
        <v>33</v>
      </c>
      <c r="AX229" s="15" t="s">
        <v>80</v>
      </c>
      <c r="AY229" s="203" t="s">
        <v>174</v>
      </c>
    </row>
    <row r="230" s="2" customFormat="1" ht="37.8" customHeight="1">
      <c r="A230" s="39"/>
      <c r="B230" s="166"/>
      <c r="C230" s="167" t="s">
        <v>355</v>
      </c>
      <c r="D230" s="167" t="s">
        <v>176</v>
      </c>
      <c r="E230" s="168" t="s">
        <v>356</v>
      </c>
      <c r="F230" s="169" t="s">
        <v>357</v>
      </c>
      <c r="G230" s="170" t="s">
        <v>358</v>
      </c>
      <c r="H230" s="171">
        <v>30.199999999999999</v>
      </c>
      <c r="I230" s="172"/>
      <c r="J230" s="173">
        <f>ROUND(I230*H230,2)</f>
        <v>0</v>
      </c>
      <c r="K230" s="169" t="s">
        <v>3</v>
      </c>
      <c r="L230" s="40"/>
      <c r="M230" s="174" t="s">
        <v>3</v>
      </c>
      <c r="N230" s="175" t="s">
        <v>43</v>
      </c>
      <c r="O230" s="73"/>
      <c r="P230" s="176">
        <f>O230*H230</f>
        <v>0</v>
      </c>
      <c r="Q230" s="176">
        <v>0.0018933750000000001</v>
      </c>
      <c r="R230" s="176">
        <f>Q230*H230</f>
        <v>0.057179925</v>
      </c>
      <c r="S230" s="176">
        <v>0</v>
      </c>
      <c r="T230" s="177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78" t="s">
        <v>289</v>
      </c>
      <c r="AT230" s="178" t="s">
        <v>176</v>
      </c>
      <c r="AU230" s="178" t="s">
        <v>82</v>
      </c>
      <c r="AY230" s="20" t="s">
        <v>174</v>
      </c>
      <c r="BE230" s="179">
        <f>IF(N230="základní",J230,0)</f>
        <v>0</v>
      </c>
      <c r="BF230" s="179">
        <f>IF(N230="snížená",J230,0)</f>
        <v>0</v>
      </c>
      <c r="BG230" s="179">
        <f>IF(N230="zákl. přenesená",J230,0)</f>
        <v>0</v>
      </c>
      <c r="BH230" s="179">
        <f>IF(N230="sníž. přenesená",J230,0)</f>
        <v>0</v>
      </c>
      <c r="BI230" s="179">
        <f>IF(N230="nulová",J230,0)</f>
        <v>0</v>
      </c>
      <c r="BJ230" s="20" t="s">
        <v>80</v>
      </c>
      <c r="BK230" s="179">
        <f>ROUND(I230*H230,2)</f>
        <v>0</v>
      </c>
      <c r="BL230" s="20" t="s">
        <v>289</v>
      </c>
      <c r="BM230" s="178" t="s">
        <v>359</v>
      </c>
    </row>
    <row r="231" s="2" customFormat="1">
      <c r="A231" s="39"/>
      <c r="B231" s="40"/>
      <c r="C231" s="39"/>
      <c r="D231" s="186" t="s">
        <v>209</v>
      </c>
      <c r="E231" s="39"/>
      <c r="F231" s="210" t="s">
        <v>360</v>
      </c>
      <c r="G231" s="39"/>
      <c r="H231" s="39"/>
      <c r="I231" s="182"/>
      <c r="J231" s="39"/>
      <c r="K231" s="39"/>
      <c r="L231" s="40"/>
      <c r="M231" s="183"/>
      <c r="N231" s="184"/>
      <c r="O231" s="73"/>
      <c r="P231" s="73"/>
      <c r="Q231" s="73"/>
      <c r="R231" s="73"/>
      <c r="S231" s="73"/>
      <c r="T231" s="74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20" t="s">
        <v>209</v>
      </c>
      <c r="AU231" s="20" t="s">
        <v>82</v>
      </c>
    </row>
    <row r="232" s="13" customFormat="1">
      <c r="A232" s="13"/>
      <c r="B232" s="185"/>
      <c r="C232" s="13"/>
      <c r="D232" s="186" t="s">
        <v>185</v>
      </c>
      <c r="E232" s="187" t="s">
        <v>3</v>
      </c>
      <c r="F232" s="188" t="s">
        <v>361</v>
      </c>
      <c r="G232" s="13"/>
      <c r="H232" s="187" t="s">
        <v>3</v>
      </c>
      <c r="I232" s="189"/>
      <c r="J232" s="13"/>
      <c r="K232" s="13"/>
      <c r="L232" s="185"/>
      <c r="M232" s="190"/>
      <c r="N232" s="191"/>
      <c r="O232" s="191"/>
      <c r="P232" s="191"/>
      <c r="Q232" s="191"/>
      <c r="R232" s="191"/>
      <c r="S232" s="191"/>
      <c r="T232" s="19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7" t="s">
        <v>185</v>
      </c>
      <c r="AU232" s="187" t="s">
        <v>82</v>
      </c>
      <c r="AV232" s="13" t="s">
        <v>80</v>
      </c>
      <c r="AW232" s="13" t="s">
        <v>33</v>
      </c>
      <c r="AX232" s="13" t="s">
        <v>72</v>
      </c>
      <c r="AY232" s="187" t="s">
        <v>174</v>
      </c>
    </row>
    <row r="233" s="14" customFormat="1">
      <c r="A233" s="14"/>
      <c r="B233" s="193"/>
      <c r="C233" s="14"/>
      <c r="D233" s="186" t="s">
        <v>185</v>
      </c>
      <c r="E233" s="201" t="s">
        <v>3</v>
      </c>
      <c r="F233" s="194" t="s">
        <v>362</v>
      </c>
      <c r="G233" s="14"/>
      <c r="H233" s="196">
        <v>30.199999999999999</v>
      </c>
      <c r="I233" s="197"/>
      <c r="J233" s="14"/>
      <c r="K233" s="14"/>
      <c r="L233" s="193"/>
      <c r="M233" s="198"/>
      <c r="N233" s="199"/>
      <c r="O233" s="199"/>
      <c r="P233" s="199"/>
      <c r="Q233" s="199"/>
      <c r="R233" s="199"/>
      <c r="S233" s="199"/>
      <c r="T233" s="200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01" t="s">
        <v>185</v>
      </c>
      <c r="AU233" s="201" t="s">
        <v>82</v>
      </c>
      <c r="AV233" s="14" t="s">
        <v>82</v>
      </c>
      <c r="AW233" s="14" t="s">
        <v>33</v>
      </c>
      <c r="AX233" s="14" t="s">
        <v>72</v>
      </c>
      <c r="AY233" s="201" t="s">
        <v>174</v>
      </c>
    </row>
    <row r="234" s="15" customFormat="1">
      <c r="A234" s="15"/>
      <c r="B234" s="202"/>
      <c r="C234" s="15"/>
      <c r="D234" s="186" t="s">
        <v>185</v>
      </c>
      <c r="E234" s="203" t="s">
        <v>3</v>
      </c>
      <c r="F234" s="204" t="s">
        <v>197</v>
      </c>
      <c r="G234" s="15"/>
      <c r="H234" s="205">
        <v>30.199999999999999</v>
      </c>
      <c r="I234" s="206"/>
      <c r="J234" s="15"/>
      <c r="K234" s="15"/>
      <c r="L234" s="202"/>
      <c r="M234" s="207"/>
      <c r="N234" s="208"/>
      <c r="O234" s="208"/>
      <c r="P234" s="208"/>
      <c r="Q234" s="208"/>
      <c r="R234" s="208"/>
      <c r="S234" s="208"/>
      <c r="T234" s="209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03" t="s">
        <v>185</v>
      </c>
      <c r="AU234" s="203" t="s">
        <v>82</v>
      </c>
      <c r="AV234" s="15" t="s">
        <v>181</v>
      </c>
      <c r="AW234" s="15" t="s">
        <v>33</v>
      </c>
      <c r="AX234" s="15" t="s">
        <v>80</v>
      </c>
      <c r="AY234" s="203" t="s">
        <v>174</v>
      </c>
    </row>
    <row r="235" s="2" customFormat="1" ht="49.05" customHeight="1">
      <c r="A235" s="39"/>
      <c r="B235" s="166"/>
      <c r="C235" s="167" t="s">
        <v>363</v>
      </c>
      <c r="D235" s="167" t="s">
        <v>176</v>
      </c>
      <c r="E235" s="168" t="s">
        <v>364</v>
      </c>
      <c r="F235" s="169" t="s">
        <v>365</v>
      </c>
      <c r="G235" s="170" t="s">
        <v>222</v>
      </c>
      <c r="H235" s="171">
        <v>0.21199999999999999</v>
      </c>
      <c r="I235" s="172"/>
      <c r="J235" s="173">
        <f>ROUND(I235*H235,2)</f>
        <v>0</v>
      </c>
      <c r="K235" s="169" t="s">
        <v>180</v>
      </c>
      <c r="L235" s="40"/>
      <c r="M235" s="174" t="s">
        <v>3</v>
      </c>
      <c r="N235" s="175" t="s">
        <v>43</v>
      </c>
      <c r="O235" s="73"/>
      <c r="P235" s="176">
        <f>O235*H235</f>
        <v>0</v>
      </c>
      <c r="Q235" s="176">
        <v>0</v>
      </c>
      <c r="R235" s="176">
        <f>Q235*H235</f>
        <v>0</v>
      </c>
      <c r="S235" s="176">
        <v>0</v>
      </c>
      <c r="T235" s="177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178" t="s">
        <v>289</v>
      </c>
      <c r="AT235" s="178" t="s">
        <v>176</v>
      </c>
      <c r="AU235" s="178" t="s">
        <v>82</v>
      </c>
      <c r="AY235" s="20" t="s">
        <v>174</v>
      </c>
      <c r="BE235" s="179">
        <f>IF(N235="základní",J235,0)</f>
        <v>0</v>
      </c>
      <c r="BF235" s="179">
        <f>IF(N235="snížená",J235,0)</f>
        <v>0</v>
      </c>
      <c r="BG235" s="179">
        <f>IF(N235="zákl. přenesená",J235,0)</f>
        <v>0</v>
      </c>
      <c r="BH235" s="179">
        <f>IF(N235="sníž. přenesená",J235,0)</f>
        <v>0</v>
      </c>
      <c r="BI235" s="179">
        <f>IF(N235="nulová",J235,0)</f>
        <v>0</v>
      </c>
      <c r="BJ235" s="20" t="s">
        <v>80</v>
      </c>
      <c r="BK235" s="179">
        <f>ROUND(I235*H235,2)</f>
        <v>0</v>
      </c>
      <c r="BL235" s="20" t="s">
        <v>289</v>
      </c>
      <c r="BM235" s="178" t="s">
        <v>366</v>
      </c>
    </row>
    <row r="236" s="2" customFormat="1">
      <c r="A236" s="39"/>
      <c r="B236" s="40"/>
      <c r="C236" s="39"/>
      <c r="D236" s="180" t="s">
        <v>183</v>
      </c>
      <c r="E236" s="39"/>
      <c r="F236" s="181" t="s">
        <v>367</v>
      </c>
      <c r="G236" s="39"/>
      <c r="H236" s="39"/>
      <c r="I236" s="182"/>
      <c r="J236" s="39"/>
      <c r="K236" s="39"/>
      <c r="L236" s="40"/>
      <c r="M236" s="183"/>
      <c r="N236" s="184"/>
      <c r="O236" s="73"/>
      <c r="P236" s="73"/>
      <c r="Q236" s="73"/>
      <c r="R236" s="73"/>
      <c r="S236" s="73"/>
      <c r="T236" s="74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20" t="s">
        <v>183</v>
      </c>
      <c r="AU236" s="20" t="s">
        <v>82</v>
      </c>
    </row>
    <row r="237" s="12" customFormat="1" ht="22.8" customHeight="1">
      <c r="A237" s="12"/>
      <c r="B237" s="153"/>
      <c r="C237" s="12"/>
      <c r="D237" s="154" t="s">
        <v>71</v>
      </c>
      <c r="E237" s="164" t="s">
        <v>368</v>
      </c>
      <c r="F237" s="164" t="s">
        <v>369</v>
      </c>
      <c r="G237" s="12"/>
      <c r="H237" s="12"/>
      <c r="I237" s="156"/>
      <c r="J237" s="165">
        <f>BK237</f>
        <v>0</v>
      </c>
      <c r="K237" s="12"/>
      <c r="L237" s="153"/>
      <c r="M237" s="158"/>
      <c r="N237" s="159"/>
      <c r="O237" s="159"/>
      <c r="P237" s="160">
        <f>SUM(P238:P253)</f>
        <v>0</v>
      </c>
      <c r="Q237" s="159"/>
      <c r="R237" s="160">
        <f>SUM(R238:R253)</f>
        <v>0.17120000000000002</v>
      </c>
      <c r="S237" s="159"/>
      <c r="T237" s="161">
        <f>SUM(T238:T253)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54" t="s">
        <v>82</v>
      </c>
      <c r="AT237" s="162" t="s">
        <v>71</v>
      </c>
      <c r="AU237" s="162" t="s">
        <v>80</v>
      </c>
      <c r="AY237" s="154" t="s">
        <v>174</v>
      </c>
      <c r="BK237" s="163">
        <f>SUM(BK238:BK253)</f>
        <v>0</v>
      </c>
    </row>
    <row r="238" s="2" customFormat="1" ht="24.15" customHeight="1">
      <c r="A238" s="39"/>
      <c r="B238" s="166"/>
      <c r="C238" s="167" t="s">
        <v>370</v>
      </c>
      <c r="D238" s="167" t="s">
        <v>176</v>
      </c>
      <c r="E238" s="168" t="s">
        <v>371</v>
      </c>
      <c r="F238" s="169" t="s">
        <v>372</v>
      </c>
      <c r="G238" s="170" t="s">
        <v>373</v>
      </c>
      <c r="H238" s="171">
        <v>96</v>
      </c>
      <c r="I238" s="172"/>
      <c r="J238" s="173">
        <f>ROUND(I238*H238,2)</f>
        <v>0</v>
      </c>
      <c r="K238" s="169" t="s">
        <v>180</v>
      </c>
      <c r="L238" s="40"/>
      <c r="M238" s="174" t="s">
        <v>3</v>
      </c>
      <c r="N238" s="175" t="s">
        <v>43</v>
      </c>
      <c r="O238" s="73"/>
      <c r="P238" s="176">
        <f>O238*H238</f>
        <v>0</v>
      </c>
      <c r="Q238" s="176">
        <v>6.9999999999999994E-05</v>
      </c>
      <c r="R238" s="176">
        <f>Q238*H238</f>
        <v>0.0067199999999999994</v>
      </c>
      <c r="S238" s="176">
        <v>0</v>
      </c>
      <c r="T238" s="17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178" t="s">
        <v>289</v>
      </c>
      <c r="AT238" s="178" t="s">
        <v>176</v>
      </c>
      <c r="AU238" s="178" t="s">
        <v>82</v>
      </c>
      <c r="AY238" s="20" t="s">
        <v>174</v>
      </c>
      <c r="BE238" s="179">
        <f>IF(N238="základní",J238,0)</f>
        <v>0</v>
      </c>
      <c r="BF238" s="179">
        <f>IF(N238="snížená",J238,0)</f>
        <v>0</v>
      </c>
      <c r="BG238" s="179">
        <f>IF(N238="zákl. přenesená",J238,0)</f>
        <v>0</v>
      </c>
      <c r="BH238" s="179">
        <f>IF(N238="sníž. přenesená",J238,0)</f>
        <v>0</v>
      </c>
      <c r="BI238" s="179">
        <f>IF(N238="nulová",J238,0)</f>
        <v>0</v>
      </c>
      <c r="BJ238" s="20" t="s">
        <v>80</v>
      </c>
      <c r="BK238" s="179">
        <f>ROUND(I238*H238,2)</f>
        <v>0</v>
      </c>
      <c r="BL238" s="20" t="s">
        <v>289</v>
      </c>
      <c r="BM238" s="178" t="s">
        <v>374</v>
      </c>
    </row>
    <row r="239" s="2" customFormat="1">
      <c r="A239" s="39"/>
      <c r="B239" s="40"/>
      <c r="C239" s="39"/>
      <c r="D239" s="180" t="s">
        <v>183</v>
      </c>
      <c r="E239" s="39"/>
      <c r="F239" s="181" t="s">
        <v>375</v>
      </c>
      <c r="G239" s="39"/>
      <c r="H239" s="39"/>
      <c r="I239" s="182"/>
      <c r="J239" s="39"/>
      <c r="K239" s="39"/>
      <c r="L239" s="40"/>
      <c r="M239" s="183"/>
      <c r="N239" s="184"/>
      <c r="O239" s="73"/>
      <c r="P239" s="73"/>
      <c r="Q239" s="73"/>
      <c r="R239" s="73"/>
      <c r="S239" s="73"/>
      <c r="T239" s="74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20" t="s">
        <v>183</v>
      </c>
      <c r="AU239" s="20" t="s">
        <v>82</v>
      </c>
    </row>
    <row r="240" s="13" customFormat="1">
      <c r="A240" s="13"/>
      <c r="B240" s="185"/>
      <c r="C240" s="13"/>
      <c r="D240" s="186" t="s">
        <v>185</v>
      </c>
      <c r="E240" s="187" t="s">
        <v>3</v>
      </c>
      <c r="F240" s="188" t="s">
        <v>376</v>
      </c>
      <c r="G240" s="13"/>
      <c r="H240" s="187" t="s">
        <v>3</v>
      </c>
      <c r="I240" s="189"/>
      <c r="J240" s="13"/>
      <c r="K240" s="13"/>
      <c r="L240" s="185"/>
      <c r="M240" s="190"/>
      <c r="N240" s="191"/>
      <c r="O240" s="191"/>
      <c r="P240" s="191"/>
      <c r="Q240" s="191"/>
      <c r="R240" s="191"/>
      <c r="S240" s="191"/>
      <c r="T240" s="19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87" t="s">
        <v>185</v>
      </c>
      <c r="AU240" s="187" t="s">
        <v>82</v>
      </c>
      <c r="AV240" s="13" t="s">
        <v>80</v>
      </c>
      <c r="AW240" s="13" t="s">
        <v>33</v>
      </c>
      <c r="AX240" s="13" t="s">
        <v>72</v>
      </c>
      <c r="AY240" s="187" t="s">
        <v>174</v>
      </c>
    </row>
    <row r="241" s="14" customFormat="1">
      <c r="A241" s="14"/>
      <c r="B241" s="193"/>
      <c r="C241" s="14"/>
      <c r="D241" s="186" t="s">
        <v>185</v>
      </c>
      <c r="E241" s="201" t="s">
        <v>3</v>
      </c>
      <c r="F241" s="194" t="s">
        <v>377</v>
      </c>
      <c r="G241" s="14"/>
      <c r="H241" s="196">
        <v>96</v>
      </c>
      <c r="I241" s="197"/>
      <c r="J241" s="14"/>
      <c r="K241" s="14"/>
      <c r="L241" s="193"/>
      <c r="M241" s="198"/>
      <c r="N241" s="199"/>
      <c r="O241" s="199"/>
      <c r="P241" s="199"/>
      <c r="Q241" s="199"/>
      <c r="R241" s="199"/>
      <c r="S241" s="199"/>
      <c r="T241" s="20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1" t="s">
        <v>185</v>
      </c>
      <c r="AU241" s="201" t="s">
        <v>82</v>
      </c>
      <c r="AV241" s="14" t="s">
        <v>82</v>
      </c>
      <c r="AW241" s="14" t="s">
        <v>33</v>
      </c>
      <c r="AX241" s="14" t="s">
        <v>72</v>
      </c>
      <c r="AY241" s="201" t="s">
        <v>174</v>
      </c>
    </row>
    <row r="242" s="15" customFormat="1">
      <c r="A242" s="15"/>
      <c r="B242" s="202"/>
      <c r="C242" s="15"/>
      <c r="D242" s="186" t="s">
        <v>185</v>
      </c>
      <c r="E242" s="203" t="s">
        <v>3</v>
      </c>
      <c r="F242" s="204" t="s">
        <v>197</v>
      </c>
      <c r="G242" s="15"/>
      <c r="H242" s="205">
        <v>96</v>
      </c>
      <c r="I242" s="206"/>
      <c r="J242" s="15"/>
      <c r="K242" s="15"/>
      <c r="L242" s="202"/>
      <c r="M242" s="207"/>
      <c r="N242" s="208"/>
      <c r="O242" s="208"/>
      <c r="P242" s="208"/>
      <c r="Q242" s="208"/>
      <c r="R242" s="208"/>
      <c r="S242" s="208"/>
      <c r="T242" s="209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03" t="s">
        <v>185</v>
      </c>
      <c r="AU242" s="203" t="s">
        <v>82</v>
      </c>
      <c r="AV242" s="15" t="s">
        <v>181</v>
      </c>
      <c r="AW242" s="15" t="s">
        <v>33</v>
      </c>
      <c r="AX242" s="15" t="s">
        <v>80</v>
      </c>
      <c r="AY242" s="203" t="s">
        <v>174</v>
      </c>
    </row>
    <row r="243" s="2" customFormat="1" ht="16.5" customHeight="1">
      <c r="A243" s="39"/>
      <c r="B243" s="166"/>
      <c r="C243" s="211" t="s">
        <v>378</v>
      </c>
      <c r="D243" s="211" t="s">
        <v>312</v>
      </c>
      <c r="E243" s="212" t="s">
        <v>379</v>
      </c>
      <c r="F243" s="213" t="s">
        <v>380</v>
      </c>
      <c r="G243" s="214" t="s">
        <v>3</v>
      </c>
      <c r="H243" s="215">
        <v>96</v>
      </c>
      <c r="I243" s="216"/>
      <c r="J243" s="217">
        <f>ROUND(I243*H243,2)</f>
        <v>0</v>
      </c>
      <c r="K243" s="213" t="s">
        <v>3</v>
      </c>
      <c r="L243" s="218"/>
      <c r="M243" s="219" t="s">
        <v>3</v>
      </c>
      <c r="N243" s="220" t="s">
        <v>43</v>
      </c>
      <c r="O243" s="73"/>
      <c r="P243" s="176">
        <f>O243*H243</f>
        <v>0</v>
      </c>
      <c r="Q243" s="176">
        <v>0.001</v>
      </c>
      <c r="R243" s="176">
        <f>Q243*H243</f>
        <v>0.096000000000000002</v>
      </c>
      <c r="S243" s="176">
        <v>0</v>
      </c>
      <c r="T243" s="17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178" t="s">
        <v>315</v>
      </c>
      <c r="AT243" s="178" t="s">
        <v>312</v>
      </c>
      <c r="AU243" s="178" t="s">
        <v>82</v>
      </c>
      <c r="AY243" s="20" t="s">
        <v>174</v>
      </c>
      <c r="BE243" s="179">
        <f>IF(N243="základní",J243,0)</f>
        <v>0</v>
      </c>
      <c r="BF243" s="179">
        <f>IF(N243="snížená",J243,0)</f>
        <v>0</v>
      </c>
      <c r="BG243" s="179">
        <f>IF(N243="zákl. přenesená",J243,0)</f>
        <v>0</v>
      </c>
      <c r="BH243" s="179">
        <f>IF(N243="sníž. přenesená",J243,0)</f>
        <v>0</v>
      </c>
      <c r="BI243" s="179">
        <f>IF(N243="nulová",J243,0)</f>
        <v>0</v>
      </c>
      <c r="BJ243" s="20" t="s">
        <v>80</v>
      </c>
      <c r="BK243" s="179">
        <f>ROUND(I243*H243,2)</f>
        <v>0</v>
      </c>
      <c r="BL243" s="20" t="s">
        <v>289</v>
      </c>
      <c r="BM243" s="178" t="s">
        <v>381</v>
      </c>
    </row>
    <row r="244" s="2" customFormat="1">
      <c r="A244" s="39"/>
      <c r="B244" s="40"/>
      <c r="C244" s="39"/>
      <c r="D244" s="186" t="s">
        <v>209</v>
      </c>
      <c r="E244" s="39"/>
      <c r="F244" s="210" t="s">
        <v>382</v>
      </c>
      <c r="G244" s="39"/>
      <c r="H244" s="39"/>
      <c r="I244" s="182"/>
      <c r="J244" s="39"/>
      <c r="K244" s="39"/>
      <c r="L244" s="40"/>
      <c r="M244" s="183"/>
      <c r="N244" s="184"/>
      <c r="O244" s="73"/>
      <c r="P244" s="73"/>
      <c r="Q244" s="73"/>
      <c r="R244" s="73"/>
      <c r="S244" s="73"/>
      <c r="T244" s="74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20" t="s">
        <v>209</v>
      </c>
      <c r="AU244" s="20" t="s">
        <v>82</v>
      </c>
    </row>
    <row r="245" s="2" customFormat="1" ht="24.15" customHeight="1">
      <c r="A245" s="39"/>
      <c r="B245" s="166"/>
      <c r="C245" s="167" t="s">
        <v>383</v>
      </c>
      <c r="D245" s="167" t="s">
        <v>176</v>
      </c>
      <c r="E245" s="168" t="s">
        <v>384</v>
      </c>
      <c r="F245" s="169" t="s">
        <v>385</v>
      </c>
      <c r="G245" s="170" t="s">
        <v>373</v>
      </c>
      <c r="H245" s="171">
        <v>64</v>
      </c>
      <c r="I245" s="172"/>
      <c r="J245" s="173">
        <f>ROUND(I245*H245,2)</f>
        <v>0</v>
      </c>
      <c r="K245" s="169" t="s">
        <v>180</v>
      </c>
      <c r="L245" s="40"/>
      <c r="M245" s="174" t="s">
        <v>3</v>
      </c>
      <c r="N245" s="175" t="s">
        <v>43</v>
      </c>
      <c r="O245" s="73"/>
      <c r="P245" s="176">
        <f>O245*H245</f>
        <v>0</v>
      </c>
      <c r="Q245" s="176">
        <v>6.9999999999999994E-05</v>
      </c>
      <c r="R245" s="176">
        <f>Q245*H245</f>
        <v>0.0044799999999999996</v>
      </c>
      <c r="S245" s="176">
        <v>0</v>
      </c>
      <c r="T245" s="17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178" t="s">
        <v>289</v>
      </c>
      <c r="AT245" s="178" t="s">
        <v>176</v>
      </c>
      <c r="AU245" s="178" t="s">
        <v>82</v>
      </c>
      <c r="AY245" s="20" t="s">
        <v>174</v>
      </c>
      <c r="BE245" s="179">
        <f>IF(N245="základní",J245,0)</f>
        <v>0</v>
      </c>
      <c r="BF245" s="179">
        <f>IF(N245="snížená",J245,0)</f>
        <v>0</v>
      </c>
      <c r="BG245" s="179">
        <f>IF(N245="zákl. přenesená",J245,0)</f>
        <v>0</v>
      </c>
      <c r="BH245" s="179">
        <f>IF(N245="sníž. přenesená",J245,0)</f>
        <v>0</v>
      </c>
      <c r="BI245" s="179">
        <f>IF(N245="nulová",J245,0)</f>
        <v>0</v>
      </c>
      <c r="BJ245" s="20" t="s">
        <v>80</v>
      </c>
      <c r="BK245" s="179">
        <f>ROUND(I245*H245,2)</f>
        <v>0</v>
      </c>
      <c r="BL245" s="20" t="s">
        <v>289</v>
      </c>
      <c r="BM245" s="178" t="s">
        <v>386</v>
      </c>
    </row>
    <row r="246" s="2" customFormat="1">
      <c r="A246" s="39"/>
      <c r="B246" s="40"/>
      <c r="C246" s="39"/>
      <c r="D246" s="180" t="s">
        <v>183</v>
      </c>
      <c r="E246" s="39"/>
      <c r="F246" s="181" t="s">
        <v>387</v>
      </c>
      <c r="G246" s="39"/>
      <c r="H246" s="39"/>
      <c r="I246" s="182"/>
      <c r="J246" s="39"/>
      <c r="K246" s="39"/>
      <c r="L246" s="40"/>
      <c r="M246" s="183"/>
      <c r="N246" s="184"/>
      <c r="O246" s="73"/>
      <c r="P246" s="73"/>
      <c r="Q246" s="73"/>
      <c r="R246" s="73"/>
      <c r="S246" s="73"/>
      <c r="T246" s="74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20" t="s">
        <v>183</v>
      </c>
      <c r="AU246" s="20" t="s">
        <v>82</v>
      </c>
    </row>
    <row r="247" s="13" customFormat="1">
      <c r="A247" s="13"/>
      <c r="B247" s="185"/>
      <c r="C247" s="13"/>
      <c r="D247" s="186" t="s">
        <v>185</v>
      </c>
      <c r="E247" s="187" t="s">
        <v>3</v>
      </c>
      <c r="F247" s="188" t="s">
        <v>388</v>
      </c>
      <c r="G247" s="13"/>
      <c r="H247" s="187" t="s">
        <v>3</v>
      </c>
      <c r="I247" s="189"/>
      <c r="J247" s="13"/>
      <c r="K247" s="13"/>
      <c r="L247" s="185"/>
      <c r="M247" s="190"/>
      <c r="N247" s="191"/>
      <c r="O247" s="191"/>
      <c r="P247" s="191"/>
      <c r="Q247" s="191"/>
      <c r="R247" s="191"/>
      <c r="S247" s="191"/>
      <c r="T247" s="19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7" t="s">
        <v>185</v>
      </c>
      <c r="AU247" s="187" t="s">
        <v>82</v>
      </c>
      <c r="AV247" s="13" t="s">
        <v>80</v>
      </c>
      <c r="AW247" s="13" t="s">
        <v>33</v>
      </c>
      <c r="AX247" s="13" t="s">
        <v>72</v>
      </c>
      <c r="AY247" s="187" t="s">
        <v>174</v>
      </c>
    </row>
    <row r="248" s="14" customFormat="1">
      <c r="A248" s="14"/>
      <c r="B248" s="193"/>
      <c r="C248" s="14"/>
      <c r="D248" s="186" t="s">
        <v>185</v>
      </c>
      <c r="E248" s="201" t="s">
        <v>3</v>
      </c>
      <c r="F248" s="194" t="s">
        <v>389</v>
      </c>
      <c r="G248" s="14"/>
      <c r="H248" s="196">
        <v>64</v>
      </c>
      <c r="I248" s="197"/>
      <c r="J248" s="14"/>
      <c r="K248" s="14"/>
      <c r="L248" s="193"/>
      <c r="M248" s="198"/>
      <c r="N248" s="199"/>
      <c r="O248" s="199"/>
      <c r="P248" s="199"/>
      <c r="Q248" s="199"/>
      <c r="R248" s="199"/>
      <c r="S248" s="199"/>
      <c r="T248" s="20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1" t="s">
        <v>185</v>
      </c>
      <c r="AU248" s="201" t="s">
        <v>82</v>
      </c>
      <c r="AV248" s="14" t="s">
        <v>82</v>
      </c>
      <c r="AW248" s="14" t="s">
        <v>33</v>
      </c>
      <c r="AX248" s="14" t="s">
        <v>72</v>
      </c>
      <c r="AY248" s="201" t="s">
        <v>174</v>
      </c>
    </row>
    <row r="249" s="15" customFormat="1">
      <c r="A249" s="15"/>
      <c r="B249" s="202"/>
      <c r="C249" s="15"/>
      <c r="D249" s="186" t="s">
        <v>185</v>
      </c>
      <c r="E249" s="203" t="s">
        <v>3</v>
      </c>
      <c r="F249" s="204" t="s">
        <v>197</v>
      </c>
      <c r="G249" s="15"/>
      <c r="H249" s="205">
        <v>64</v>
      </c>
      <c r="I249" s="206"/>
      <c r="J249" s="15"/>
      <c r="K249" s="15"/>
      <c r="L249" s="202"/>
      <c r="M249" s="207"/>
      <c r="N249" s="208"/>
      <c r="O249" s="208"/>
      <c r="P249" s="208"/>
      <c r="Q249" s="208"/>
      <c r="R249" s="208"/>
      <c r="S249" s="208"/>
      <c r="T249" s="209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03" t="s">
        <v>185</v>
      </c>
      <c r="AU249" s="203" t="s">
        <v>82</v>
      </c>
      <c r="AV249" s="15" t="s">
        <v>181</v>
      </c>
      <c r="AW249" s="15" t="s">
        <v>33</v>
      </c>
      <c r="AX249" s="15" t="s">
        <v>80</v>
      </c>
      <c r="AY249" s="203" t="s">
        <v>174</v>
      </c>
    </row>
    <row r="250" s="2" customFormat="1" ht="16.5" customHeight="1">
      <c r="A250" s="39"/>
      <c r="B250" s="166"/>
      <c r="C250" s="211" t="s">
        <v>390</v>
      </c>
      <c r="D250" s="211" t="s">
        <v>312</v>
      </c>
      <c r="E250" s="212" t="s">
        <v>391</v>
      </c>
      <c r="F250" s="213" t="s">
        <v>392</v>
      </c>
      <c r="G250" s="214" t="s">
        <v>3</v>
      </c>
      <c r="H250" s="215">
        <v>32</v>
      </c>
      <c r="I250" s="216"/>
      <c r="J250" s="217">
        <f>ROUND(I250*H250,2)</f>
        <v>0</v>
      </c>
      <c r="K250" s="213" t="s">
        <v>3</v>
      </c>
      <c r="L250" s="218"/>
      <c r="M250" s="219" t="s">
        <v>3</v>
      </c>
      <c r="N250" s="220" t="s">
        <v>43</v>
      </c>
      <c r="O250" s="73"/>
      <c r="P250" s="176">
        <f>O250*H250</f>
        <v>0</v>
      </c>
      <c r="Q250" s="176">
        <v>0.002</v>
      </c>
      <c r="R250" s="176">
        <f>Q250*H250</f>
        <v>0.064000000000000001</v>
      </c>
      <c r="S250" s="176">
        <v>0</v>
      </c>
      <c r="T250" s="177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178" t="s">
        <v>315</v>
      </c>
      <c r="AT250" s="178" t="s">
        <v>312</v>
      </c>
      <c r="AU250" s="178" t="s">
        <v>82</v>
      </c>
      <c r="AY250" s="20" t="s">
        <v>174</v>
      </c>
      <c r="BE250" s="179">
        <f>IF(N250="základní",J250,0)</f>
        <v>0</v>
      </c>
      <c r="BF250" s="179">
        <f>IF(N250="snížená",J250,0)</f>
        <v>0</v>
      </c>
      <c r="BG250" s="179">
        <f>IF(N250="zákl. přenesená",J250,0)</f>
        <v>0</v>
      </c>
      <c r="BH250" s="179">
        <f>IF(N250="sníž. přenesená",J250,0)</f>
        <v>0</v>
      </c>
      <c r="BI250" s="179">
        <f>IF(N250="nulová",J250,0)</f>
        <v>0</v>
      </c>
      <c r="BJ250" s="20" t="s">
        <v>80</v>
      </c>
      <c r="BK250" s="179">
        <f>ROUND(I250*H250,2)</f>
        <v>0</v>
      </c>
      <c r="BL250" s="20" t="s">
        <v>289</v>
      </c>
      <c r="BM250" s="178" t="s">
        <v>393</v>
      </c>
    </row>
    <row r="251" s="2" customFormat="1">
      <c r="A251" s="39"/>
      <c r="B251" s="40"/>
      <c r="C251" s="39"/>
      <c r="D251" s="186" t="s">
        <v>209</v>
      </c>
      <c r="E251" s="39"/>
      <c r="F251" s="210" t="s">
        <v>382</v>
      </c>
      <c r="G251" s="39"/>
      <c r="H251" s="39"/>
      <c r="I251" s="182"/>
      <c r="J251" s="39"/>
      <c r="K251" s="39"/>
      <c r="L251" s="40"/>
      <c r="M251" s="183"/>
      <c r="N251" s="184"/>
      <c r="O251" s="73"/>
      <c r="P251" s="73"/>
      <c r="Q251" s="73"/>
      <c r="R251" s="73"/>
      <c r="S251" s="73"/>
      <c r="T251" s="74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20" t="s">
        <v>209</v>
      </c>
      <c r="AU251" s="20" t="s">
        <v>82</v>
      </c>
    </row>
    <row r="252" s="2" customFormat="1" ht="49.05" customHeight="1">
      <c r="A252" s="39"/>
      <c r="B252" s="166"/>
      <c r="C252" s="167" t="s">
        <v>315</v>
      </c>
      <c r="D252" s="167" t="s">
        <v>176</v>
      </c>
      <c r="E252" s="168" t="s">
        <v>394</v>
      </c>
      <c r="F252" s="169" t="s">
        <v>395</v>
      </c>
      <c r="G252" s="170" t="s">
        <v>222</v>
      </c>
      <c r="H252" s="171">
        <v>0.17100000000000001</v>
      </c>
      <c r="I252" s="172"/>
      <c r="J252" s="173">
        <f>ROUND(I252*H252,2)</f>
        <v>0</v>
      </c>
      <c r="K252" s="169" t="s">
        <v>180</v>
      </c>
      <c r="L252" s="40"/>
      <c r="M252" s="174" t="s">
        <v>3</v>
      </c>
      <c r="N252" s="175" t="s">
        <v>43</v>
      </c>
      <c r="O252" s="73"/>
      <c r="P252" s="176">
        <f>O252*H252</f>
        <v>0</v>
      </c>
      <c r="Q252" s="176">
        <v>0</v>
      </c>
      <c r="R252" s="176">
        <f>Q252*H252</f>
        <v>0</v>
      </c>
      <c r="S252" s="176">
        <v>0</v>
      </c>
      <c r="T252" s="17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178" t="s">
        <v>289</v>
      </c>
      <c r="AT252" s="178" t="s">
        <v>176</v>
      </c>
      <c r="AU252" s="178" t="s">
        <v>82</v>
      </c>
      <c r="AY252" s="20" t="s">
        <v>174</v>
      </c>
      <c r="BE252" s="179">
        <f>IF(N252="základní",J252,0)</f>
        <v>0</v>
      </c>
      <c r="BF252" s="179">
        <f>IF(N252="snížená",J252,0)</f>
        <v>0</v>
      </c>
      <c r="BG252" s="179">
        <f>IF(N252="zákl. přenesená",J252,0)</f>
        <v>0</v>
      </c>
      <c r="BH252" s="179">
        <f>IF(N252="sníž. přenesená",J252,0)</f>
        <v>0</v>
      </c>
      <c r="BI252" s="179">
        <f>IF(N252="nulová",J252,0)</f>
        <v>0</v>
      </c>
      <c r="BJ252" s="20" t="s">
        <v>80</v>
      </c>
      <c r="BK252" s="179">
        <f>ROUND(I252*H252,2)</f>
        <v>0</v>
      </c>
      <c r="BL252" s="20" t="s">
        <v>289</v>
      </c>
      <c r="BM252" s="178" t="s">
        <v>396</v>
      </c>
    </row>
    <row r="253" s="2" customFormat="1">
      <c r="A253" s="39"/>
      <c r="B253" s="40"/>
      <c r="C253" s="39"/>
      <c r="D253" s="180" t="s">
        <v>183</v>
      </c>
      <c r="E253" s="39"/>
      <c r="F253" s="181" t="s">
        <v>397</v>
      </c>
      <c r="G253" s="39"/>
      <c r="H253" s="39"/>
      <c r="I253" s="182"/>
      <c r="J253" s="39"/>
      <c r="K253" s="39"/>
      <c r="L253" s="40"/>
      <c r="M253" s="183"/>
      <c r="N253" s="184"/>
      <c r="O253" s="73"/>
      <c r="P253" s="73"/>
      <c r="Q253" s="73"/>
      <c r="R253" s="73"/>
      <c r="S253" s="73"/>
      <c r="T253" s="74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20" t="s">
        <v>183</v>
      </c>
      <c r="AU253" s="20" t="s">
        <v>82</v>
      </c>
    </row>
    <row r="254" s="12" customFormat="1" ht="22.8" customHeight="1">
      <c r="A254" s="12"/>
      <c r="B254" s="153"/>
      <c r="C254" s="12"/>
      <c r="D254" s="154" t="s">
        <v>71</v>
      </c>
      <c r="E254" s="164" t="s">
        <v>398</v>
      </c>
      <c r="F254" s="164" t="s">
        <v>399</v>
      </c>
      <c r="G254" s="12"/>
      <c r="H254" s="12"/>
      <c r="I254" s="156"/>
      <c r="J254" s="165">
        <f>BK254</f>
        <v>0</v>
      </c>
      <c r="K254" s="12"/>
      <c r="L254" s="153"/>
      <c r="M254" s="158"/>
      <c r="N254" s="159"/>
      <c r="O254" s="159"/>
      <c r="P254" s="160">
        <f>SUM(P255:P296)</f>
        <v>0</v>
      </c>
      <c r="Q254" s="159"/>
      <c r="R254" s="160">
        <f>SUM(R255:R296)</f>
        <v>3.7980683999999996</v>
      </c>
      <c r="S254" s="159"/>
      <c r="T254" s="161">
        <f>SUM(T255:T296)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54" t="s">
        <v>82</v>
      </c>
      <c r="AT254" s="162" t="s">
        <v>71</v>
      </c>
      <c r="AU254" s="162" t="s">
        <v>80</v>
      </c>
      <c r="AY254" s="154" t="s">
        <v>174</v>
      </c>
      <c r="BK254" s="163">
        <f>SUM(BK255:BK296)</f>
        <v>0</v>
      </c>
    </row>
    <row r="255" s="2" customFormat="1" ht="24.15" customHeight="1">
      <c r="A255" s="39"/>
      <c r="B255" s="166"/>
      <c r="C255" s="167" t="s">
        <v>400</v>
      </c>
      <c r="D255" s="167" t="s">
        <v>176</v>
      </c>
      <c r="E255" s="168" t="s">
        <v>401</v>
      </c>
      <c r="F255" s="169" t="s">
        <v>402</v>
      </c>
      <c r="G255" s="170" t="s">
        <v>137</v>
      </c>
      <c r="H255" s="171">
        <v>57.415999999999997</v>
      </c>
      <c r="I255" s="172"/>
      <c r="J255" s="173">
        <f>ROUND(I255*H255,2)</f>
        <v>0</v>
      </c>
      <c r="K255" s="169" t="s">
        <v>3</v>
      </c>
      <c r="L255" s="40"/>
      <c r="M255" s="174" t="s">
        <v>3</v>
      </c>
      <c r="N255" s="175" t="s">
        <v>43</v>
      </c>
      <c r="O255" s="73"/>
      <c r="P255" s="176">
        <f>O255*H255</f>
        <v>0</v>
      </c>
      <c r="Q255" s="176">
        <v>0.065799999999999997</v>
      </c>
      <c r="R255" s="176">
        <f>Q255*H255</f>
        <v>3.7779727999999997</v>
      </c>
      <c r="S255" s="176">
        <v>0</v>
      </c>
      <c r="T255" s="177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78" t="s">
        <v>289</v>
      </c>
      <c r="AT255" s="178" t="s">
        <v>176</v>
      </c>
      <c r="AU255" s="178" t="s">
        <v>82</v>
      </c>
      <c r="AY255" s="20" t="s">
        <v>174</v>
      </c>
      <c r="BE255" s="179">
        <f>IF(N255="základní",J255,0)</f>
        <v>0</v>
      </c>
      <c r="BF255" s="179">
        <f>IF(N255="snížená",J255,0)</f>
        <v>0</v>
      </c>
      <c r="BG255" s="179">
        <f>IF(N255="zákl. přenesená",J255,0)</f>
        <v>0</v>
      </c>
      <c r="BH255" s="179">
        <f>IF(N255="sníž. přenesená",J255,0)</f>
        <v>0</v>
      </c>
      <c r="BI255" s="179">
        <f>IF(N255="nulová",J255,0)</f>
        <v>0</v>
      </c>
      <c r="BJ255" s="20" t="s">
        <v>80</v>
      </c>
      <c r="BK255" s="179">
        <f>ROUND(I255*H255,2)</f>
        <v>0</v>
      </c>
      <c r="BL255" s="20" t="s">
        <v>289</v>
      </c>
      <c r="BM255" s="178" t="s">
        <v>403</v>
      </c>
    </row>
    <row r="256" s="13" customFormat="1">
      <c r="A256" s="13"/>
      <c r="B256" s="185"/>
      <c r="C256" s="13"/>
      <c r="D256" s="186" t="s">
        <v>185</v>
      </c>
      <c r="E256" s="187" t="s">
        <v>3</v>
      </c>
      <c r="F256" s="188" t="s">
        <v>186</v>
      </c>
      <c r="G256" s="13"/>
      <c r="H256" s="187" t="s">
        <v>3</v>
      </c>
      <c r="I256" s="189"/>
      <c r="J256" s="13"/>
      <c r="K256" s="13"/>
      <c r="L256" s="185"/>
      <c r="M256" s="190"/>
      <c r="N256" s="191"/>
      <c r="O256" s="191"/>
      <c r="P256" s="191"/>
      <c r="Q256" s="191"/>
      <c r="R256" s="191"/>
      <c r="S256" s="191"/>
      <c r="T256" s="19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87" t="s">
        <v>185</v>
      </c>
      <c r="AU256" s="187" t="s">
        <v>82</v>
      </c>
      <c r="AV256" s="13" t="s">
        <v>80</v>
      </c>
      <c r="AW256" s="13" t="s">
        <v>33</v>
      </c>
      <c r="AX256" s="13" t="s">
        <v>72</v>
      </c>
      <c r="AY256" s="187" t="s">
        <v>174</v>
      </c>
    </row>
    <row r="257" s="13" customFormat="1">
      <c r="A257" s="13"/>
      <c r="B257" s="185"/>
      <c r="C257" s="13"/>
      <c r="D257" s="186" t="s">
        <v>185</v>
      </c>
      <c r="E257" s="187" t="s">
        <v>3</v>
      </c>
      <c r="F257" s="188" t="s">
        <v>404</v>
      </c>
      <c r="G257" s="13"/>
      <c r="H257" s="187" t="s">
        <v>3</v>
      </c>
      <c r="I257" s="189"/>
      <c r="J257" s="13"/>
      <c r="K257" s="13"/>
      <c r="L257" s="185"/>
      <c r="M257" s="190"/>
      <c r="N257" s="191"/>
      <c r="O257" s="191"/>
      <c r="P257" s="191"/>
      <c r="Q257" s="191"/>
      <c r="R257" s="191"/>
      <c r="S257" s="191"/>
      <c r="T257" s="19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7" t="s">
        <v>185</v>
      </c>
      <c r="AU257" s="187" t="s">
        <v>82</v>
      </c>
      <c r="AV257" s="13" t="s">
        <v>80</v>
      </c>
      <c r="AW257" s="13" t="s">
        <v>33</v>
      </c>
      <c r="AX257" s="13" t="s">
        <v>72</v>
      </c>
      <c r="AY257" s="187" t="s">
        <v>174</v>
      </c>
    </row>
    <row r="258" s="13" customFormat="1">
      <c r="A258" s="13"/>
      <c r="B258" s="185"/>
      <c r="C258" s="13"/>
      <c r="D258" s="186" t="s">
        <v>185</v>
      </c>
      <c r="E258" s="187" t="s">
        <v>3</v>
      </c>
      <c r="F258" s="188" t="s">
        <v>405</v>
      </c>
      <c r="G258" s="13"/>
      <c r="H258" s="187" t="s">
        <v>3</v>
      </c>
      <c r="I258" s="189"/>
      <c r="J258" s="13"/>
      <c r="K258" s="13"/>
      <c r="L258" s="185"/>
      <c r="M258" s="190"/>
      <c r="N258" s="191"/>
      <c r="O258" s="191"/>
      <c r="P258" s="191"/>
      <c r="Q258" s="191"/>
      <c r="R258" s="191"/>
      <c r="S258" s="191"/>
      <c r="T258" s="19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7" t="s">
        <v>185</v>
      </c>
      <c r="AU258" s="187" t="s">
        <v>82</v>
      </c>
      <c r="AV258" s="13" t="s">
        <v>80</v>
      </c>
      <c r="AW258" s="13" t="s">
        <v>33</v>
      </c>
      <c r="AX258" s="13" t="s">
        <v>72</v>
      </c>
      <c r="AY258" s="187" t="s">
        <v>174</v>
      </c>
    </row>
    <row r="259" s="13" customFormat="1">
      <c r="A259" s="13"/>
      <c r="B259" s="185"/>
      <c r="C259" s="13"/>
      <c r="D259" s="186" t="s">
        <v>185</v>
      </c>
      <c r="E259" s="187" t="s">
        <v>3</v>
      </c>
      <c r="F259" s="188" t="s">
        <v>406</v>
      </c>
      <c r="G259" s="13"/>
      <c r="H259" s="187" t="s">
        <v>3</v>
      </c>
      <c r="I259" s="189"/>
      <c r="J259" s="13"/>
      <c r="K259" s="13"/>
      <c r="L259" s="185"/>
      <c r="M259" s="190"/>
      <c r="N259" s="191"/>
      <c r="O259" s="191"/>
      <c r="P259" s="191"/>
      <c r="Q259" s="191"/>
      <c r="R259" s="191"/>
      <c r="S259" s="191"/>
      <c r="T259" s="19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7" t="s">
        <v>185</v>
      </c>
      <c r="AU259" s="187" t="s">
        <v>82</v>
      </c>
      <c r="AV259" s="13" t="s">
        <v>80</v>
      </c>
      <c r="AW259" s="13" t="s">
        <v>33</v>
      </c>
      <c r="AX259" s="13" t="s">
        <v>72</v>
      </c>
      <c r="AY259" s="187" t="s">
        <v>174</v>
      </c>
    </row>
    <row r="260" s="13" customFormat="1">
      <c r="A260" s="13"/>
      <c r="B260" s="185"/>
      <c r="C260" s="13"/>
      <c r="D260" s="186" t="s">
        <v>185</v>
      </c>
      <c r="E260" s="187" t="s">
        <v>3</v>
      </c>
      <c r="F260" s="188" t="s">
        <v>407</v>
      </c>
      <c r="G260" s="13"/>
      <c r="H260" s="187" t="s">
        <v>3</v>
      </c>
      <c r="I260" s="189"/>
      <c r="J260" s="13"/>
      <c r="K260" s="13"/>
      <c r="L260" s="185"/>
      <c r="M260" s="190"/>
      <c r="N260" s="191"/>
      <c r="O260" s="191"/>
      <c r="P260" s="191"/>
      <c r="Q260" s="191"/>
      <c r="R260" s="191"/>
      <c r="S260" s="191"/>
      <c r="T260" s="19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87" t="s">
        <v>185</v>
      </c>
      <c r="AU260" s="187" t="s">
        <v>82</v>
      </c>
      <c r="AV260" s="13" t="s">
        <v>80</v>
      </c>
      <c r="AW260" s="13" t="s">
        <v>33</v>
      </c>
      <c r="AX260" s="13" t="s">
        <v>72</v>
      </c>
      <c r="AY260" s="187" t="s">
        <v>174</v>
      </c>
    </row>
    <row r="261" s="13" customFormat="1">
      <c r="A261" s="13"/>
      <c r="B261" s="185"/>
      <c r="C261" s="13"/>
      <c r="D261" s="186" t="s">
        <v>185</v>
      </c>
      <c r="E261" s="187" t="s">
        <v>3</v>
      </c>
      <c r="F261" s="188" t="s">
        <v>408</v>
      </c>
      <c r="G261" s="13"/>
      <c r="H261" s="187" t="s">
        <v>3</v>
      </c>
      <c r="I261" s="189"/>
      <c r="J261" s="13"/>
      <c r="K261" s="13"/>
      <c r="L261" s="185"/>
      <c r="M261" s="190"/>
      <c r="N261" s="191"/>
      <c r="O261" s="191"/>
      <c r="P261" s="191"/>
      <c r="Q261" s="191"/>
      <c r="R261" s="191"/>
      <c r="S261" s="191"/>
      <c r="T261" s="19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87" t="s">
        <v>185</v>
      </c>
      <c r="AU261" s="187" t="s">
        <v>82</v>
      </c>
      <c r="AV261" s="13" t="s">
        <v>80</v>
      </c>
      <c r="AW261" s="13" t="s">
        <v>33</v>
      </c>
      <c r="AX261" s="13" t="s">
        <v>72</v>
      </c>
      <c r="AY261" s="187" t="s">
        <v>174</v>
      </c>
    </row>
    <row r="262" s="13" customFormat="1">
      <c r="A262" s="13"/>
      <c r="B262" s="185"/>
      <c r="C262" s="13"/>
      <c r="D262" s="186" t="s">
        <v>185</v>
      </c>
      <c r="E262" s="187" t="s">
        <v>3</v>
      </c>
      <c r="F262" s="188" t="s">
        <v>409</v>
      </c>
      <c r="G262" s="13"/>
      <c r="H262" s="187" t="s">
        <v>3</v>
      </c>
      <c r="I262" s="189"/>
      <c r="J262" s="13"/>
      <c r="K262" s="13"/>
      <c r="L262" s="185"/>
      <c r="M262" s="190"/>
      <c r="N262" s="191"/>
      <c r="O262" s="191"/>
      <c r="P262" s="191"/>
      <c r="Q262" s="191"/>
      <c r="R262" s="191"/>
      <c r="S262" s="191"/>
      <c r="T262" s="19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87" t="s">
        <v>185</v>
      </c>
      <c r="AU262" s="187" t="s">
        <v>82</v>
      </c>
      <c r="AV262" s="13" t="s">
        <v>80</v>
      </c>
      <c r="AW262" s="13" t="s">
        <v>33</v>
      </c>
      <c r="AX262" s="13" t="s">
        <v>72</v>
      </c>
      <c r="AY262" s="187" t="s">
        <v>174</v>
      </c>
    </row>
    <row r="263" s="13" customFormat="1">
      <c r="A263" s="13"/>
      <c r="B263" s="185"/>
      <c r="C263" s="13"/>
      <c r="D263" s="186" t="s">
        <v>185</v>
      </c>
      <c r="E263" s="187" t="s">
        <v>3</v>
      </c>
      <c r="F263" s="188" t="s">
        <v>410</v>
      </c>
      <c r="G263" s="13"/>
      <c r="H263" s="187" t="s">
        <v>3</v>
      </c>
      <c r="I263" s="189"/>
      <c r="J263" s="13"/>
      <c r="K263" s="13"/>
      <c r="L263" s="185"/>
      <c r="M263" s="190"/>
      <c r="N263" s="191"/>
      <c r="O263" s="191"/>
      <c r="P263" s="191"/>
      <c r="Q263" s="191"/>
      <c r="R263" s="191"/>
      <c r="S263" s="191"/>
      <c r="T263" s="19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7" t="s">
        <v>185</v>
      </c>
      <c r="AU263" s="187" t="s">
        <v>82</v>
      </c>
      <c r="AV263" s="13" t="s">
        <v>80</v>
      </c>
      <c r="AW263" s="13" t="s">
        <v>33</v>
      </c>
      <c r="AX263" s="13" t="s">
        <v>72</v>
      </c>
      <c r="AY263" s="187" t="s">
        <v>174</v>
      </c>
    </row>
    <row r="264" s="13" customFormat="1">
      <c r="A264" s="13"/>
      <c r="B264" s="185"/>
      <c r="C264" s="13"/>
      <c r="D264" s="186" t="s">
        <v>185</v>
      </c>
      <c r="E264" s="187" t="s">
        <v>3</v>
      </c>
      <c r="F264" s="188" t="s">
        <v>411</v>
      </c>
      <c r="G264" s="13"/>
      <c r="H264" s="187" t="s">
        <v>3</v>
      </c>
      <c r="I264" s="189"/>
      <c r="J264" s="13"/>
      <c r="K264" s="13"/>
      <c r="L264" s="185"/>
      <c r="M264" s="190"/>
      <c r="N264" s="191"/>
      <c r="O264" s="191"/>
      <c r="P264" s="191"/>
      <c r="Q264" s="191"/>
      <c r="R264" s="191"/>
      <c r="S264" s="191"/>
      <c r="T264" s="19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7" t="s">
        <v>185</v>
      </c>
      <c r="AU264" s="187" t="s">
        <v>82</v>
      </c>
      <c r="AV264" s="13" t="s">
        <v>80</v>
      </c>
      <c r="AW264" s="13" t="s">
        <v>33</v>
      </c>
      <c r="AX264" s="13" t="s">
        <v>72</v>
      </c>
      <c r="AY264" s="187" t="s">
        <v>174</v>
      </c>
    </row>
    <row r="265" s="13" customFormat="1">
      <c r="A265" s="13"/>
      <c r="B265" s="185"/>
      <c r="C265" s="13"/>
      <c r="D265" s="186" t="s">
        <v>185</v>
      </c>
      <c r="E265" s="187" t="s">
        <v>3</v>
      </c>
      <c r="F265" s="188" t="s">
        <v>412</v>
      </c>
      <c r="G265" s="13"/>
      <c r="H265" s="187" t="s">
        <v>3</v>
      </c>
      <c r="I265" s="189"/>
      <c r="J265" s="13"/>
      <c r="K265" s="13"/>
      <c r="L265" s="185"/>
      <c r="M265" s="190"/>
      <c r="N265" s="191"/>
      <c r="O265" s="191"/>
      <c r="P265" s="191"/>
      <c r="Q265" s="191"/>
      <c r="R265" s="191"/>
      <c r="S265" s="191"/>
      <c r="T265" s="19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7" t="s">
        <v>185</v>
      </c>
      <c r="AU265" s="187" t="s">
        <v>82</v>
      </c>
      <c r="AV265" s="13" t="s">
        <v>80</v>
      </c>
      <c r="AW265" s="13" t="s">
        <v>33</v>
      </c>
      <c r="AX265" s="13" t="s">
        <v>72</v>
      </c>
      <c r="AY265" s="187" t="s">
        <v>174</v>
      </c>
    </row>
    <row r="266" s="13" customFormat="1">
      <c r="A266" s="13"/>
      <c r="B266" s="185"/>
      <c r="C266" s="13"/>
      <c r="D266" s="186" t="s">
        <v>185</v>
      </c>
      <c r="E266" s="187" t="s">
        <v>3</v>
      </c>
      <c r="F266" s="188" t="s">
        <v>413</v>
      </c>
      <c r="G266" s="13"/>
      <c r="H266" s="187" t="s">
        <v>3</v>
      </c>
      <c r="I266" s="189"/>
      <c r="J266" s="13"/>
      <c r="K266" s="13"/>
      <c r="L266" s="185"/>
      <c r="M266" s="190"/>
      <c r="N266" s="191"/>
      <c r="O266" s="191"/>
      <c r="P266" s="191"/>
      <c r="Q266" s="191"/>
      <c r="R266" s="191"/>
      <c r="S266" s="191"/>
      <c r="T266" s="19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87" t="s">
        <v>185</v>
      </c>
      <c r="AU266" s="187" t="s">
        <v>82</v>
      </c>
      <c r="AV266" s="13" t="s">
        <v>80</v>
      </c>
      <c r="AW266" s="13" t="s">
        <v>33</v>
      </c>
      <c r="AX266" s="13" t="s">
        <v>72</v>
      </c>
      <c r="AY266" s="187" t="s">
        <v>174</v>
      </c>
    </row>
    <row r="267" s="13" customFormat="1">
      <c r="A267" s="13"/>
      <c r="B267" s="185"/>
      <c r="C267" s="13"/>
      <c r="D267" s="186" t="s">
        <v>185</v>
      </c>
      <c r="E267" s="187" t="s">
        <v>3</v>
      </c>
      <c r="F267" s="188" t="s">
        <v>414</v>
      </c>
      <c r="G267" s="13"/>
      <c r="H267" s="187" t="s">
        <v>3</v>
      </c>
      <c r="I267" s="189"/>
      <c r="J267" s="13"/>
      <c r="K267" s="13"/>
      <c r="L267" s="185"/>
      <c r="M267" s="190"/>
      <c r="N267" s="191"/>
      <c r="O267" s="191"/>
      <c r="P267" s="191"/>
      <c r="Q267" s="191"/>
      <c r="R267" s="191"/>
      <c r="S267" s="191"/>
      <c r="T267" s="19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7" t="s">
        <v>185</v>
      </c>
      <c r="AU267" s="187" t="s">
        <v>82</v>
      </c>
      <c r="AV267" s="13" t="s">
        <v>80</v>
      </c>
      <c r="AW267" s="13" t="s">
        <v>33</v>
      </c>
      <c r="AX267" s="13" t="s">
        <v>72</v>
      </c>
      <c r="AY267" s="187" t="s">
        <v>174</v>
      </c>
    </row>
    <row r="268" s="13" customFormat="1">
      <c r="A268" s="13"/>
      <c r="B268" s="185"/>
      <c r="C268" s="13"/>
      <c r="D268" s="186" t="s">
        <v>185</v>
      </c>
      <c r="E268" s="187" t="s">
        <v>3</v>
      </c>
      <c r="F268" s="188" t="s">
        <v>415</v>
      </c>
      <c r="G268" s="13"/>
      <c r="H268" s="187" t="s">
        <v>3</v>
      </c>
      <c r="I268" s="189"/>
      <c r="J268" s="13"/>
      <c r="K268" s="13"/>
      <c r="L268" s="185"/>
      <c r="M268" s="190"/>
      <c r="N268" s="191"/>
      <c r="O268" s="191"/>
      <c r="P268" s="191"/>
      <c r="Q268" s="191"/>
      <c r="R268" s="191"/>
      <c r="S268" s="191"/>
      <c r="T268" s="19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7" t="s">
        <v>185</v>
      </c>
      <c r="AU268" s="187" t="s">
        <v>82</v>
      </c>
      <c r="AV268" s="13" t="s">
        <v>80</v>
      </c>
      <c r="AW268" s="13" t="s">
        <v>33</v>
      </c>
      <c r="AX268" s="13" t="s">
        <v>72</v>
      </c>
      <c r="AY268" s="187" t="s">
        <v>174</v>
      </c>
    </row>
    <row r="269" s="13" customFormat="1">
      <c r="A269" s="13"/>
      <c r="B269" s="185"/>
      <c r="C269" s="13"/>
      <c r="D269" s="186" t="s">
        <v>185</v>
      </c>
      <c r="E269" s="187" t="s">
        <v>3</v>
      </c>
      <c r="F269" s="188" t="s">
        <v>416</v>
      </c>
      <c r="G269" s="13"/>
      <c r="H269" s="187" t="s">
        <v>3</v>
      </c>
      <c r="I269" s="189"/>
      <c r="J269" s="13"/>
      <c r="K269" s="13"/>
      <c r="L269" s="185"/>
      <c r="M269" s="190"/>
      <c r="N269" s="191"/>
      <c r="O269" s="191"/>
      <c r="P269" s="191"/>
      <c r="Q269" s="191"/>
      <c r="R269" s="191"/>
      <c r="S269" s="191"/>
      <c r="T269" s="19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7" t="s">
        <v>185</v>
      </c>
      <c r="AU269" s="187" t="s">
        <v>82</v>
      </c>
      <c r="AV269" s="13" t="s">
        <v>80</v>
      </c>
      <c r="AW269" s="13" t="s">
        <v>33</v>
      </c>
      <c r="AX269" s="13" t="s">
        <v>72</v>
      </c>
      <c r="AY269" s="187" t="s">
        <v>174</v>
      </c>
    </row>
    <row r="270" s="13" customFormat="1">
      <c r="A270" s="13"/>
      <c r="B270" s="185"/>
      <c r="C270" s="13"/>
      <c r="D270" s="186" t="s">
        <v>185</v>
      </c>
      <c r="E270" s="187" t="s">
        <v>3</v>
      </c>
      <c r="F270" s="188" t="s">
        <v>417</v>
      </c>
      <c r="G270" s="13"/>
      <c r="H270" s="187" t="s">
        <v>3</v>
      </c>
      <c r="I270" s="189"/>
      <c r="J270" s="13"/>
      <c r="K270" s="13"/>
      <c r="L270" s="185"/>
      <c r="M270" s="190"/>
      <c r="N270" s="191"/>
      <c r="O270" s="191"/>
      <c r="P270" s="191"/>
      <c r="Q270" s="191"/>
      <c r="R270" s="191"/>
      <c r="S270" s="191"/>
      <c r="T270" s="19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87" t="s">
        <v>185</v>
      </c>
      <c r="AU270" s="187" t="s">
        <v>82</v>
      </c>
      <c r="AV270" s="13" t="s">
        <v>80</v>
      </c>
      <c r="AW270" s="13" t="s">
        <v>33</v>
      </c>
      <c r="AX270" s="13" t="s">
        <v>72</v>
      </c>
      <c r="AY270" s="187" t="s">
        <v>174</v>
      </c>
    </row>
    <row r="271" s="13" customFormat="1">
      <c r="A271" s="13"/>
      <c r="B271" s="185"/>
      <c r="C271" s="13"/>
      <c r="D271" s="186" t="s">
        <v>185</v>
      </c>
      <c r="E271" s="187" t="s">
        <v>3</v>
      </c>
      <c r="F271" s="188" t="s">
        <v>418</v>
      </c>
      <c r="G271" s="13"/>
      <c r="H271" s="187" t="s">
        <v>3</v>
      </c>
      <c r="I271" s="189"/>
      <c r="J271" s="13"/>
      <c r="K271" s="13"/>
      <c r="L271" s="185"/>
      <c r="M271" s="190"/>
      <c r="N271" s="191"/>
      <c r="O271" s="191"/>
      <c r="P271" s="191"/>
      <c r="Q271" s="191"/>
      <c r="R271" s="191"/>
      <c r="S271" s="191"/>
      <c r="T271" s="19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7" t="s">
        <v>185</v>
      </c>
      <c r="AU271" s="187" t="s">
        <v>82</v>
      </c>
      <c r="AV271" s="13" t="s">
        <v>80</v>
      </c>
      <c r="AW271" s="13" t="s">
        <v>33</v>
      </c>
      <c r="AX271" s="13" t="s">
        <v>72</v>
      </c>
      <c r="AY271" s="187" t="s">
        <v>174</v>
      </c>
    </row>
    <row r="272" s="13" customFormat="1">
      <c r="A272" s="13"/>
      <c r="B272" s="185"/>
      <c r="C272" s="13"/>
      <c r="D272" s="186" t="s">
        <v>185</v>
      </c>
      <c r="E272" s="187" t="s">
        <v>3</v>
      </c>
      <c r="F272" s="188" t="s">
        <v>419</v>
      </c>
      <c r="G272" s="13"/>
      <c r="H272" s="187" t="s">
        <v>3</v>
      </c>
      <c r="I272" s="189"/>
      <c r="J272" s="13"/>
      <c r="K272" s="13"/>
      <c r="L272" s="185"/>
      <c r="M272" s="190"/>
      <c r="N272" s="191"/>
      <c r="O272" s="191"/>
      <c r="P272" s="191"/>
      <c r="Q272" s="191"/>
      <c r="R272" s="191"/>
      <c r="S272" s="191"/>
      <c r="T272" s="19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87" t="s">
        <v>185</v>
      </c>
      <c r="AU272" s="187" t="s">
        <v>82</v>
      </c>
      <c r="AV272" s="13" t="s">
        <v>80</v>
      </c>
      <c r="AW272" s="13" t="s">
        <v>33</v>
      </c>
      <c r="AX272" s="13" t="s">
        <v>72</v>
      </c>
      <c r="AY272" s="187" t="s">
        <v>174</v>
      </c>
    </row>
    <row r="273" s="14" customFormat="1">
      <c r="A273" s="14"/>
      <c r="B273" s="193"/>
      <c r="C273" s="14"/>
      <c r="D273" s="186" t="s">
        <v>185</v>
      </c>
      <c r="E273" s="194" t="s">
        <v>3</v>
      </c>
      <c r="F273" s="195" t="s">
        <v>139</v>
      </c>
      <c r="G273" s="14"/>
      <c r="H273" s="196">
        <v>57.415999999999997</v>
      </c>
      <c r="I273" s="197"/>
      <c r="J273" s="14"/>
      <c r="K273" s="14"/>
      <c r="L273" s="193"/>
      <c r="M273" s="198"/>
      <c r="N273" s="199"/>
      <c r="O273" s="199"/>
      <c r="P273" s="199"/>
      <c r="Q273" s="199"/>
      <c r="R273" s="199"/>
      <c r="S273" s="199"/>
      <c r="T273" s="20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01" t="s">
        <v>185</v>
      </c>
      <c r="AU273" s="201" t="s">
        <v>82</v>
      </c>
      <c r="AV273" s="14" t="s">
        <v>82</v>
      </c>
      <c r="AW273" s="14" t="s">
        <v>33</v>
      </c>
      <c r="AX273" s="14" t="s">
        <v>80</v>
      </c>
      <c r="AY273" s="201" t="s">
        <v>174</v>
      </c>
    </row>
    <row r="274" s="2" customFormat="1" ht="24.15" customHeight="1">
      <c r="A274" s="39"/>
      <c r="B274" s="166"/>
      <c r="C274" s="167" t="s">
        <v>420</v>
      </c>
      <c r="D274" s="167" t="s">
        <v>176</v>
      </c>
      <c r="E274" s="168" t="s">
        <v>421</v>
      </c>
      <c r="F274" s="169" t="s">
        <v>422</v>
      </c>
      <c r="G274" s="170" t="s">
        <v>137</v>
      </c>
      <c r="H274" s="171">
        <v>57.415999999999997</v>
      </c>
      <c r="I274" s="172"/>
      <c r="J274" s="173">
        <f>ROUND(I274*H274,2)</f>
        <v>0</v>
      </c>
      <c r="K274" s="169" t="s">
        <v>3</v>
      </c>
      <c r="L274" s="40"/>
      <c r="M274" s="174" t="s">
        <v>3</v>
      </c>
      <c r="N274" s="175" t="s">
        <v>43</v>
      </c>
      <c r="O274" s="73"/>
      <c r="P274" s="176">
        <f>O274*H274</f>
        <v>0</v>
      </c>
      <c r="Q274" s="176">
        <v>0</v>
      </c>
      <c r="R274" s="176">
        <f>Q274*H274</f>
        <v>0</v>
      </c>
      <c r="S274" s="176">
        <v>0</v>
      </c>
      <c r="T274" s="17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178" t="s">
        <v>289</v>
      </c>
      <c r="AT274" s="178" t="s">
        <v>176</v>
      </c>
      <c r="AU274" s="178" t="s">
        <v>82</v>
      </c>
      <c r="AY274" s="20" t="s">
        <v>174</v>
      </c>
      <c r="BE274" s="179">
        <f>IF(N274="základní",J274,0)</f>
        <v>0</v>
      </c>
      <c r="BF274" s="179">
        <f>IF(N274="snížená",J274,0)</f>
        <v>0</v>
      </c>
      <c r="BG274" s="179">
        <f>IF(N274="zákl. přenesená",J274,0)</f>
        <v>0</v>
      </c>
      <c r="BH274" s="179">
        <f>IF(N274="sníž. přenesená",J274,0)</f>
        <v>0</v>
      </c>
      <c r="BI274" s="179">
        <f>IF(N274="nulová",J274,0)</f>
        <v>0</v>
      </c>
      <c r="BJ274" s="20" t="s">
        <v>80</v>
      </c>
      <c r="BK274" s="179">
        <f>ROUND(I274*H274,2)</f>
        <v>0</v>
      </c>
      <c r="BL274" s="20" t="s">
        <v>289</v>
      </c>
      <c r="BM274" s="178" t="s">
        <v>423</v>
      </c>
    </row>
    <row r="275" s="13" customFormat="1">
      <c r="A275" s="13"/>
      <c r="B275" s="185"/>
      <c r="C275" s="13"/>
      <c r="D275" s="186" t="s">
        <v>185</v>
      </c>
      <c r="E275" s="187" t="s">
        <v>3</v>
      </c>
      <c r="F275" s="188" t="s">
        <v>140</v>
      </c>
      <c r="G275" s="13"/>
      <c r="H275" s="187" t="s">
        <v>3</v>
      </c>
      <c r="I275" s="189"/>
      <c r="J275" s="13"/>
      <c r="K275" s="13"/>
      <c r="L275" s="185"/>
      <c r="M275" s="190"/>
      <c r="N275" s="191"/>
      <c r="O275" s="191"/>
      <c r="P275" s="191"/>
      <c r="Q275" s="191"/>
      <c r="R275" s="191"/>
      <c r="S275" s="191"/>
      <c r="T275" s="19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7" t="s">
        <v>185</v>
      </c>
      <c r="AU275" s="187" t="s">
        <v>82</v>
      </c>
      <c r="AV275" s="13" t="s">
        <v>80</v>
      </c>
      <c r="AW275" s="13" t="s">
        <v>33</v>
      </c>
      <c r="AX275" s="13" t="s">
        <v>72</v>
      </c>
      <c r="AY275" s="187" t="s">
        <v>174</v>
      </c>
    </row>
    <row r="276" s="14" customFormat="1">
      <c r="A276" s="14"/>
      <c r="B276" s="193"/>
      <c r="C276" s="14"/>
      <c r="D276" s="186" t="s">
        <v>185</v>
      </c>
      <c r="E276" s="194" t="s">
        <v>3</v>
      </c>
      <c r="F276" s="195" t="s">
        <v>139</v>
      </c>
      <c r="G276" s="14"/>
      <c r="H276" s="196">
        <v>57.415999999999997</v>
      </c>
      <c r="I276" s="197"/>
      <c r="J276" s="14"/>
      <c r="K276" s="14"/>
      <c r="L276" s="193"/>
      <c r="M276" s="198"/>
      <c r="N276" s="199"/>
      <c r="O276" s="199"/>
      <c r="P276" s="199"/>
      <c r="Q276" s="199"/>
      <c r="R276" s="199"/>
      <c r="S276" s="199"/>
      <c r="T276" s="20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01" t="s">
        <v>185</v>
      </c>
      <c r="AU276" s="201" t="s">
        <v>82</v>
      </c>
      <c r="AV276" s="14" t="s">
        <v>82</v>
      </c>
      <c r="AW276" s="14" t="s">
        <v>33</v>
      </c>
      <c r="AX276" s="14" t="s">
        <v>72</v>
      </c>
      <c r="AY276" s="201" t="s">
        <v>174</v>
      </c>
    </row>
    <row r="277" s="15" customFormat="1">
      <c r="A277" s="15"/>
      <c r="B277" s="202"/>
      <c r="C277" s="15"/>
      <c r="D277" s="186" t="s">
        <v>185</v>
      </c>
      <c r="E277" s="203" t="s">
        <v>3</v>
      </c>
      <c r="F277" s="204" t="s">
        <v>197</v>
      </c>
      <c r="G277" s="15"/>
      <c r="H277" s="205">
        <v>57.415999999999997</v>
      </c>
      <c r="I277" s="206"/>
      <c r="J277" s="15"/>
      <c r="K277" s="15"/>
      <c r="L277" s="202"/>
      <c r="M277" s="207"/>
      <c r="N277" s="208"/>
      <c r="O277" s="208"/>
      <c r="P277" s="208"/>
      <c r="Q277" s="208"/>
      <c r="R277" s="208"/>
      <c r="S277" s="208"/>
      <c r="T277" s="209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03" t="s">
        <v>185</v>
      </c>
      <c r="AU277" s="203" t="s">
        <v>82</v>
      </c>
      <c r="AV277" s="15" t="s">
        <v>181</v>
      </c>
      <c r="AW277" s="15" t="s">
        <v>33</v>
      </c>
      <c r="AX277" s="15" t="s">
        <v>80</v>
      </c>
      <c r="AY277" s="203" t="s">
        <v>174</v>
      </c>
    </row>
    <row r="278" s="2" customFormat="1" ht="24.15" customHeight="1">
      <c r="A278" s="39"/>
      <c r="B278" s="166"/>
      <c r="C278" s="167" t="s">
        <v>424</v>
      </c>
      <c r="D278" s="167" t="s">
        <v>176</v>
      </c>
      <c r="E278" s="168" t="s">
        <v>425</v>
      </c>
      <c r="F278" s="169" t="s">
        <v>426</v>
      </c>
      <c r="G278" s="170" t="s">
        <v>137</v>
      </c>
      <c r="H278" s="171">
        <v>57.415999999999997</v>
      </c>
      <c r="I278" s="172"/>
      <c r="J278" s="173">
        <f>ROUND(I278*H278,2)</f>
        <v>0</v>
      </c>
      <c r="K278" s="169" t="s">
        <v>3</v>
      </c>
      <c r="L278" s="40"/>
      <c r="M278" s="174" t="s">
        <v>3</v>
      </c>
      <c r="N278" s="175" t="s">
        <v>43</v>
      </c>
      <c r="O278" s="73"/>
      <c r="P278" s="176">
        <f>O278*H278</f>
        <v>0</v>
      </c>
      <c r="Q278" s="176">
        <v>1.0000000000000001E-05</v>
      </c>
      <c r="R278" s="176">
        <f>Q278*H278</f>
        <v>0.00057415999999999999</v>
      </c>
      <c r="S278" s="176">
        <v>0</v>
      </c>
      <c r="T278" s="177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178" t="s">
        <v>289</v>
      </c>
      <c r="AT278" s="178" t="s">
        <v>176</v>
      </c>
      <c r="AU278" s="178" t="s">
        <v>82</v>
      </c>
      <c r="AY278" s="20" t="s">
        <v>174</v>
      </c>
      <c r="BE278" s="179">
        <f>IF(N278="základní",J278,0)</f>
        <v>0</v>
      </c>
      <c r="BF278" s="179">
        <f>IF(N278="snížená",J278,0)</f>
        <v>0</v>
      </c>
      <c r="BG278" s="179">
        <f>IF(N278="zákl. přenesená",J278,0)</f>
        <v>0</v>
      </c>
      <c r="BH278" s="179">
        <f>IF(N278="sníž. přenesená",J278,0)</f>
        <v>0</v>
      </c>
      <c r="BI278" s="179">
        <f>IF(N278="nulová",J278,0)</f>
        <v>0</v>
      </c>
      <c r="BJ278" s="20" t="s">
        <v>80</v>
      </c>
      <c r="BK278" s="179">
        <f>ROUND(I278*H278,2)</f>
        <v>0</v>
      </c>
      <c r="BL278" s="20" t="s">
        <v>289</v>
      </c>
      <c r="BM278" s="178" t="s">
        <v>427</v>
      </c>
    </row>
    <row r="279" s="13" customFormat="1">
      <c r="A279" s="13"/>
      <c r="B279" s="185"/>
      <c r="C279" s="13"/>
      <c r="D279" s="186" t="s">
        <v>185</v>
      </c>
      <c r="E279" s="187" t="s">
        <v>3</v>
      </c>
      <c r="F279" s="188" t="s">
        <v>140</v>
      </c>
      <c r="G279" s="13"/>
      <c r="H279" s="187" t="s">
        <v>3</v>
      </c>
      <c r="I279" s="189"/>
      <c r="J279" s="13"/>
      <c r="K279" s="13"/>
      <c r="L279" s="185"/>
      <c r="M279" s="190"/>
      <c r="N279" s="191"/>
      <c r="O279" s="191"/>
      <c r="P279" s="191"/>
      <c r="Q279" s="191"/>
      <c r="R279" s="191"/>
      <c r="S279" s="191"/>
      <c r="T279" s="19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7" t="s">
        <v>185</v>
      </c>
      <c r="AU279" s="187" t="s">
        <v>82</v>
      </c>
      <c r="AV279" s="13" t="s">
        <v>80</v>
      </c>
      <c r="AW279" s="13" t="s">
        <v>33</v>
      </c>
      <c r="AX279" s="13" t="s">
        <v>72</v>
      </c>
      <c r="AY279" s="187" t="s">
        <v>174</v>
      </c>
    </row>
    <row r="280" s="14" customFormat="1">
      <c r="A280" s="14"/>
      <c r="B280" s="193"/>
      <c r="C280" s="14"/>
      <c r="D280" s="186" t="s">
        <v>185</v>
      </c>
      <c r="E280" s="194" t="s">
        <v>3</v>
      </c>
      <c r="F280" s="195" t="s">
        <v>139</v>
      </c>
      <c r="G280" s="14"/>
      <c r="H280" s="196">
        <v>57.415999999999997</v>
      </c>
      <c r="I280" s="197"/>
      <c r="J280" s="14"/>
      <c r="K280" s="14"/>
      <c r="L280" s="193"/>
      <c r="M280" s="198"/>
      <c r="N280" s="199"/>
      <c r="O280" s="199"/>
      <c r="P280" s="199"/>
      <c r="Q280" s="199"/>
      <c r="R280" s="199"/>
      <c r="S280" s="199"/>
      <c r="T280" s="20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01" t="s">
        <v>185</v>
      </c>
      <c r="AU280" s="201" t="s">
        <v>82</v>
      </c>
      <c r="AV280" s="14" t="s">
        <v>82</v>
      </c>
      <c r="AW280" s="14" t="s">
        <v>33</v>
      </c>
      <c r="AX280" s="14" t="s">
        <v>72</v>
      </c>
      <c r="AY280" s="201" t="s">
        <v>174</v>
      </c>
    </row>
    <row r="281" s="15" customFormat="1">
      <c r="A281" s="15"/>
      <c r="B281" s="202"/>
      <c r="C281" s="15"/>
      <c r="D281" s="186" t="s">
        <v>185</v>
      </c>
      <c r="E281" s="203" t="s">
        <v>3</v>
      </c>
      <c r="F281" s="204" t="s">
        <v>197</v>
      </c>
      <c r="G281" s="15"/>
      <c r="H281" s="205">
        <v>57.415999999999997</v>
      </c>
      <c r="I281" s="206"/>
      <c r="J281" s="15"/>
      <c r="K281" s="15"/>
      <c r="L281" s="202"/>
      <c r="M281" s="207"/>
      <c r="N281" s="208"/>
      <c r="O281" s="208"/>
      <c r="P281" s="208"/>
      <c r="Q281" s="208"/>
      <c r="R281" s="208"/>
      <c r="S281" s="208"/>
      <c r="T281" s="209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03" t="s">
        <v>185</v>
      </c>
      <c r="AU281" s="203" t="s">
        <v>82</v>
      </c>
      <c r="AV281" s="15" t="s">
        <v>181</v>
      </c>
      <c r="AW281" s="15" t="s">
        <v>33</v>
      </c>
      <c r="AX281" s="15" t="s">
        <v>80</v>
      </c>
      <c r="AY281" s="203" t="s">
        <v>174</v>
      </c>
    </row>
    <row r="282" s="2" customFormat="1" ht="24.15" customHeight="1">
      <c r="A282" s="39"/>
      <c r="B282" s="166"/>
      <c r="C282" s="167" t="s">
        <v>428</v>
      </c>
      <c r="D282" s="167" t="s">
        <v>176</v>
      </c>
      <c r="E282" s="168" t="s">
        <v>429</v>
      </c>
      <c r="F282" s="169" t="s">
        <v>430</v>
      </c>
      <c r="G282" s="170" t="s">
        <v>137</v>
      </c>
      <c r="H282" s="171">
        <v>57.415999999999997</v>
      </c>
      <c r="I282" s="172"/>
      <c r="J282" s="173">
        <f>ROUND(I282*H282,2)</f>
        <v>0</v>
      </c>
      <c r="K282" s="169" t="s">
        <v>3</v>
      </c>
      <c r="L282" s="40"/>
      <c r="M282" s="174" t="s">
        <v>3</v>
      </c>
      <c r="N282" s="175" t="s">
        <v>43</v>
      </c>
      <c r="O282" s="73"/>
      <c r="P282" s="176">
        <f>O282*H282</f>
        <v>0</v>
      </c>
      <c r="Q282" s="176">
        <v>0.00019000000000000001</v>
      </c>
      <c r="R282" s="176">
        <f>Q282*H282</f>
        <v>0.01090904</v>
      </c>
      <c r="S282" s="176">
        <v>0</v>
      </c>
      <c r="T282" s="17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178" t="s">
        <v>289</v>
      </c>
      <c r="AT282" s="178" t="s">
        <v>176</v>
      </c>
      <c r="AU282" s="178" t="s">
        <v>82</v>
      </c>
      <c r="AY282" s="20" t="s">
        <v>174</v>
      </c>
      <c r="BE282" s="179">
        <f>IF(N282="základní",J282,0)</f>
        <v>0</v>
      </c>
      <c r="BF282" s="179">
        <f>IF(N282="snížená",J282,0)</f>
        <v>0</v>
      </c>
      <c r="BG282" s="179">
        <f>IF(N282="zákl. přenesená",J282,0)</f>
        <v>0</v>
      </c>
      <c r="BH282" s="179">
        <f>IF(N282="sníž. přenesená",J282,0)</f>
        <v>0</v>
      </c>
      <c r="BI282" s="179">
        <f>IF(N282="nulová",J282,0)</f>
        <v>0</v>
      </c>
      <c r="BJ282" s="20" t="s">
        <v>80</v>
      </c>
      <c r="BK282" s="179">
        <f>ROUND(I282*H282,2)</f>
        <v>0</v>
      </c>
      <c r="BL282" s="20" t="s">
        <v>289</v>
      </c>
      <c r="BM282" s="178" t="s">
        <v>431</v>
      </c>
    </row>
    <row r="283" s="13" customFormat="1">
      <c r="A283" s="13"/>
      <c r="B283" s="185"/>
      <c r="C283" s="13"/>
      <c r="D283" s="186" t="s">
        <v>185</v>
      </c>
      <c r="E283" s="187" t="s">
        <v>3</v>
      </c>
      <c r="F283" s="188" t="s">
        <v>140</v>
      </c>
      <c r="G283" s="13"/>
      <c r="H283" s="187" t="s">
        <v>3</v>
      </c>
      <c r="I283" s="189"/>
      <c r="J283" s="13"/>
      <c r="K283" s="13"/>
      <c r="L283" s="185"/>
      <c r="M283" s="190"/>
      <c r="N283" s="191"/>
      <c r="O283" s="191"/>
      <c r="P283" s="191"/>
      <c r="Q283" s="191"/>
      <c r="R283" s="191"/>
      <c r="S283" s="191"/>
      <c r="T283" s="19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87" t="s">
        <v>185</v>
      </c>
      <c r="AU283" s="187" t="s">
        <v>82</v>
      </c>
      <c r="AV283" s="13" t="s">
        <v>80</v>
      </c>
      <c r="AW283" s="13" t="s">
        <v>33</v>
      </c>
      <c r="AX283" s="13" t="s">
        <v>72</v>
      </c>
      <c r="AY283" s="187" t="s">
        <v>174</v>
      </c>
    </row>
    <row r="284" s="14" customFormat="1">
      <c r="A284" s="14"/>
      <c r="B284" s="193"/>
      <c r="C284" s="14"/>
      <c r="D284" s="186" t="s">
        <v>185</v>
      </c>
      <c r="E284" s="194" t="s">
        <v>3</v>
      </c>
      <c r="F284" s="195" t="s">
        <v>139</v>
      </c>
      <c r="G284" s="14"/>
      <c r="H284" s="196">
        <v>57.415999999999997</v>
      </c>
      <c r="I284" s="197"/>
      <c r="J284" s="14"/>
      <c r="K284" s="14"/>
      <c r="L284" s="193"/>
      <c r="M284" s="198"/>
      <c r="N284" s="199"/>
      <c r="O284" s="199"/>
      <c r="P284" s="199"/>
      <c r="Q284" s="199"/>
      <c r="R284" s="199"/>
      <c r="S284" s="199"/>
      <c r="T284" s="200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01" t="s">
        <v>185</v>
      </c>
      <c r="AU284" s="201" t="s">
        <v>82</v>
      </c>
      <c r="AV284" s="14" t="s">
        <v>82</v>
      </c>
      <c r="AW284" s="14" t="s">
        <v>33</v>
      </c>
      <c r="AX284" s="14" t="s">
        <v>72</v>
      </c>
      <c r="AY284" s="201" t="s">
        <v>174</v>
      </c>
    </row>
    <row r="285" s="15" customFormat="1">
      <c r="A285" s="15"/>
      <c r="B285" s="202"/>
      <c r="C285" s="15"/>
      <c r="D285" s="186" t="s">
        <v>185</v>
      </c>
      <c r="E285" s="203" t="s">
        <v>3</v>
      </c>
      <c r="F285" s="204" t="s">
        <v>197</v>
      </c>
      <c r="G285" s="15"/>
      <c r="H285" s="205">
        <v>57.415999999999997</v>
      </c>
      <c r="I285" s="206"/>
      <c r="J285" s="15"/>
      <c r="K285" s="15"/>
      <c r="L285" s="202"/>
      <c r="M285" s="207"/>
      <c r="N285" s="208"/>
      <c r="O285" s="208"/>
      <c r="P285" s="208"/>
      <c r="Q285" s="208"/>
      <c r="R285" s="208"/>
      <c r="S285" s="208"/>
      <c r="T285" s="209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03" t="s">
        <v>185</v>
      </c>
      <c r="AU285" s="203" t="s">
        <v>82</v>
      </c>
      <c r="AV285" s="15" t="s">
        <v>181</v>
      </c>
      <c r="AW285" s="15" t="s">
        <v>33</v>
      </c>
      <c r="AX285" s="15" t="s">
        <v>80</v>
      </c>
      <c r="AY285" s="203" t="s">
        <v>174</v>
      </c>
    </row>
    <row r="286" s="2" customFormat="1" ht="16.5" customHeight="1">
      <c r="A286" s="39"/>
      <c r="B286" s="166"/>
      <c r="C286" s="167" t="s">
        <v>432</v>
      </c>
      <c r="D286" s="167" t="s">
        <v>176</v>
      </c>
      <c r="E286" s="168" t="s">
        <v>433</v>
      </c>
      <c r="F286" s="169" t="s">
        <v>434</v>
      </c>
      <c r="G286" s="170" t="s">
        <v>137</v>
      </c>
      <c r="H286" s="171">
        <v>57.415999999999997</v>
      </c>
      <c r="I286" s="172"/>
      <c r="J286" s="173">
        <f>ROUND(I286*H286,2)</f>
        <v>0</v>
      </c>
      <c r="K286" s="169" t="s">
        <v>3</v>
      </c>
      <c r="L286" s="40"/>
      <c r="M286" s="174" t="s">
        <v>3</v>
      </c>
      <c r="N286" s="175" t="s">
        <v>43</v>
      </c>
      <c r="O286" s="73"/>
      <c r="P286" s="176">
        <f>O286*H286</f>
        <v>0</v>
      </c>
      <c r="Q286" s="176">
        <v>0.00014999999999999999</v>
      </c>
      <c r="R286" s="176">
        <f>Q286*H286</f>
        <v>0.0086123999999999992</v>
      </c>
      <c r="S286" s="176">
        <v>0</v>
      </c>
      <c r="T286" s="177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178" t="s">
        <v>289</v>
      </c>
      <c r="AT286" s="178" t="s">
        <v>176</v>
      </c>
      <c r="AU286" s="178" t="s">
        <v>82</v>
      </c>
      <c r="AY286" s="20" t="s">
        <v>174</v>
      </c>
      <c r="BE286" s="179">
        <f>IF(N286="základní",J286,0)</f>
        <v>0</v>
      </c>
      <c r="BF286" s="179">
        <f>IF(N286="snížená",J286,0)</f>
        <v>0</v>
      </c>
      <c r="BG286" s="179">
        <f>IF(N286="zákl. přenesená",J286,0)</f>
        <v>0</v>
      </c>
      <c r="BH286" s="179">
        <f>IF(N286="sníž. přenesená",J286,0)</f>
        <v>0</v>
      </c>
      <c r="BI286" s="179">
        <f>IF(N286="nulová",J286,0)</f>
        <v>0</v>
      </c>
      <c r="BJ286" s="20" t="s">
        <v>80</v>
      </c>
      <c r="BK286" s="179">
        <f>ROUND(I286*H286,2)</f>
        <v>0</v>
      </c>
      <c r="BL286" s="20" t="s">
        <v>289</v>
      </c>
      <c r="BM286" s="178" t="s">
        <v>435</v>
      </c>
    </row>
    <row r="287" s="13" customFormat="1">
      <c r="A287" s="13"/>
      <c r="B287" s="185"/>
      <c r="C287" s="13"/>
      <c r="D287" s="186" t="s">
        <v>185</v>
      </c>
      <c r="E287" s="187" t="s">
        <v>3</v>
      </c>
      <c r="F287" s="188" t="s">
        <v>140</v>
      </c>
      <c r="G287" s="13"/>
      <c r="H287" s="187" t="s">
        <v>3</v>
      </c>
      <c r="I287" s="189"/>
      <c r="J287" s="13"/>
      <c r="K287" s="13"/>
      <c r="L287" s="185"/>
      <c r="M287" s="190"/>
      <c r="N287" s="191"/>
      <c r="O287" s="191"/>
      <c r="P287" s="191"/>
      <c r="Q287" s="191"/>
      <c r="R287" s="191"/>
      <c r="S287" s="191"/>
      <c r="T287" s="19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7" t="s">
        <v>185</v>
      </c>
      <c r="AU287" s="187" t="s">
        <v>82</v>
      </c>
      <c r="AV287" s="13" t="s">
        <v>80</v>
      </c>
      <c r="AW287" s="13" t="s">
        <v>33</v>
      </c>
      <c r="AX287" s="13" t="s">
        <v>72</v>
      </c>
      <c r="AY287" s="187" t="s">
        <v>174</v>
      </c>
    </row>
    <row r="288" s="14" customFormat="1">
      <c r="A288" s="14"/>
      <c r="B288" s="193"/>
      <c r="C288" s="14"/>
      <c r="D288" s="186" t="s">
        <v>185</v>
      </c>
      <c r="E288" s="194" t="s">
        <v>3</v>
      </c>
      <c r="F288" s="195" t="s">
        <v>139</v>
      </c>
      <c r="G288" s="14"/>
      <c r="H288" s="196">
        <v>57.415999999999997</v>
      </c>
      <c r="I288" s="197"/>
      <c r="J288" s="14"/>
      <c r="K288" s="14"/>
      <c r="L288" s="193"/>
      <c r="M288" s="198"/>
      <c r="N288" s="199"/>
      <c r="O288" s="199"/>
      <c r="P288" s="199"/>
      <c r="Q288" s="199"/>
      <c r="R288" s="199"/>
      <c r="S288" s="199"/>
      <c r="T288" s="20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01" t="s">
        <v>185</v>
      </c>
      <c r="AU288" s="201" t="s">
        <v>82</v>
      </c>
      <c r="AV288" s="14" t="s">
        <v>82</v>
      </c>
      <c r="AW288" s="14" t="s">
        <v>33</v>
      </c>
      <c r="AX288" s="14" t="s">
        <v>72</v>
      </c>
      <c r="AY288" s="201" t="s">
        <v>174</v>
      </c>
    </row>
    <row r="289" s="15" customFormat="1">
      <c r="A289" s="15"/>
      <c r="B289" s="202"/>
      <c r="C289" s="15"/>
      <c r="D289" s="186" t="s">
        <v>185</v>
      </c>
      <c r="E289" s="203" t="s">
        <v>3</v>
      </c>
      <c r="F289" s="204" t="s">
        <v>197</v>
      </c>
      <c r="G289" s="15"/>
      <c r="H289" s="205">
        <v>57.415999999999997</v>
      </c>
      <c r="I289" s="206"/>
      <c r="J289" s="15"/>
      <c r="K289" s="15"/>
      <c r="L289" s="202"/>
      <c r="M289" s="207"/>
      <c r="N289" s="208"/>
      <c r="O289" s="208"/>
      <c r="P289" s="208"/>
      <c r="Q289" s="208"/>
      <c r="R289" s="208"/>
      <c r="S289" s="208"/>
      <c r="T289" s="209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03" t="s">
        <v>185</v>
      </c>
      <c r="AU289" s="203" t="s">
        <v>82</v>
      </c>
      <c r="AV289" s="15" t="s">
        <v>181</v>
      </c>
      <c r="AW289" s="15" t="s">
        <v>33</v>
      </c>
      <c r="AX289" s="15" t="s">
        <v>80</v>
      </c>
      <c r="AY289" s="203" t="s">
        <v>174</v>
      </c>
    </row>
    <row r="290" s="2" customFormat="1" ht="24.15" customHeight="1">
      <c r="A290" s="39"/>
      <c r="B290" s="166"/>
      <c r="C290" s="167" t="s">
        <v>436</v>
      </c>
      <c r="D290" s="167" t="s">
        <v>176</v>
      </c>
      <c r="E290" s="168" t="s">
        <v>437</v>
      </c>
      <c r="F290" s="169" t="s">
        <v>438</v>
      </c>
      <c r="G290" s="170" t="s">
        <v>137</v>
      </c>
      <c r="H290" s="171">
        <v>57.415999999999997</v>
      </c>
      <c r="I290" s="172"/>
      <c r="J290" s="173">
        <f>ROUND(I290*H290,2)</f>
        <v>0</v>
      </c>
      <c r="K290" s="169" t="s">
        <v>180</v>
      </c>
      <c r="L290" s="40"/>
      <c r="M290" s="174" t="s">
        <v>3</v>
      </c>
      <c r="N290" s="175" t="s">
        <v>43</v>
      </c>
      <c r="O290" s="73"/>
      <c r="P290" s="176">
        <f>O290*H290</f>
        <v>0</v>
      </c>
      <c r="Q290" s="176">
        <v>0</v>
      </c>
      <c r="R290" s="176">
        <f>Q290*H290</f>
        <v>0</v>
      </c>
      <c r="S290" s="176">
        <v>0</v>
      </c>
      <c r="T290" s="177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178" t="s">
        <v>289</v>
      </c>
      <c r="AT290" s="178" t="s">
        <v>176</v>
      </c>
      <c r="AU290" s="178" t="s">
        <v>82</v>
      </c>
      <c r="AY290" s="20" t="s">
        <v>174</v>
      </c>
      <c r="BE290" s="179">
        <f>IF(N290="základní",J290,0)</f>
        <v>0</v>
      </c>
      <c r="BF290" s="179">
        <f>IF(N290="snížená",J290,0)</f>
        <v>0</v>
      </c>
      <c r="BG290" s="179">
        <f>IF(N290="zákl. přenesená",J290,0)</f>
        <v>0</v>
      </c>
      <c r="BH290" s="179">
        <f>IF(N290="sníž. přenesená",J290,0)</f>
        <v>0</v>
      </c>
      <c r="BI290" s="179">
        <f>IF(N290="nulová",J290,0)</f>
        <v>0</v>
      </c>
      <c r="BJ290" s="20" t="s">
        <v>80</v>
      </c>
      <c r="BK290" s="179">
        <f>ROUND(I290*H290,2)</f>
        <v>0</v>
      </c>
      <c r="BL290" s="20" t="s">
        <v>289</v>
      </c>
      <c r="BM290" s="178" t="s">
        <v>439</v>
      </c>
    </row>
    <row r="291" s="2" customFormat="1">
      <c r="A291" s="39"/>
      <c r="B291" s="40"/>
      <c r="C291" s="39"/>
      <c r="D291" s="180" t="s">
        <v>183</v>
      </c>
      <c r="E291" s="39"/>
      <c r="F291" s="181" t="s">
        <v>440</v>
      </c>
      <c r="G291" s="39"/>
      <c r="H291" s="39"/>
      <c r="I291" s="182"/>
      <c r="J291" s="39"/>
      <c r="K291" s="39"/>
      <c r="L291" s="40"/>
      <c r="M291" s="183"/>
      <c r="N291" s="184"/>
      <c r="O291" s="73"/>
      <c r="P291" s="73"/>
      <c r="Q291" s="73"/>
      <c r="R291" s="73"/>
      <c r="S291" s="73"/>
      <c r="T291" s="74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20" t="s">
        <v>183</v>
      </c>
      <c r="AU291" s="20" t="s">
        <v>82</v>
      </c>
    </row>
    <row r="292" s="13" customFormat="1">
      <c r="A292" s="13"/>
      <c r="B292" s="185"/>
      <c r="C292" s="13"/>
      <c r="D292" s="186" t="s">
        <v>185</v>
      </c>
      <c r="E292" s="187" t="s">
        <v>3</v>
      </c>
      <c r="F292" s="188" t="s">
        <v>140</v>
      </c>
      <c r="G292" s="13"/>
      <c r="H292" s="187" t="s">
        <v>3</v>
      </c>
      <c r="I292" s="189"/>
      <c r="J292" s="13"/>
      <c r="K292" s="13"/>
      <c r="L292" s="185"/>
      <c r="M292" s="190"/>
      <c r="N292" s="191"/>
      <c r="O292" s="191"/>
      <c r="P292" s="191"/>
      <c r="Q292" s="191"/>
      <c r="R292" s="191"/>
      <c r="S292" s="191"/>
      <c r="T292" s="19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87" t="s">
        <v>185</v>
      </c>
      <c r="AU292" s="187" t="s">
        <v>82</v>
      </c>
      <c r="AV292" s="13" t="s">
        <v>80</v>
      </c>
      <c r="AW292" s="13" t="s">
        <v>33</v>
      </c>
      <c r="AX292" s="13" t="s">
        <v>72</v>
      </c>
      <c r="AY292" s="187" t="s">
        <v>174</v>
      </c>
    </row>
    <row r="293" s="14" customFormat="1">
      <c r="A293" s="14"/>
      <c r="B293" s="193"/>
      <c r="C293" s="14"/>
      <c r="D293" s="186" t="s">
        <v>185</v>
      </c>
      <c r="E293" s="194" t="s">
        <v>3</v>
      </c>
      <c r="F293" s="195" t="s">
        <v>139</v>
      </c>
      <c r="G293" s="14"/>
      <c r="H293" s="196">
        <v>57.415999999999997</v>
      </c>
      <c r="I293" s="197"/>
      <c r="J293" s="14"/>
      <c r="K293" s="14"/>
      <c r="L293" s="193"/>
      <c r="M293" s="198"/>
      <c r="N293" s="199"/>
      <c r="O293" s="199"/>
      <c r="P293" s="199"/>
      <c r="Q293" s="199"/>
      <c r="R293" s="199"/>
      <c r="S293" s="199"/>
      <c r="T293" s="20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01" t="s">
        <v>185</v>
      </c>
      <c r="AU293" s="201" t="s">
        <v>82</v>
      </c>
      <c r="AV293" s="14" t="s">
        <v>82</v>
      </c>
      <c r="AW293" s="14" t="s">
        <v>33</v>
      </c>
      <c r="AX293" s="14" t="s">
        <v>72</v>
      </c>
      <c r="AY293" s="201" t="s">
        <v>174</v>
      </c>
    </row>
    <row r="294" s="15" customFormat="1">
      <c r="A294" s="15"/>
      <c r="B294" s="202"/>
      <c r="C294" s="15"/>
      <c r="D294" s="186" t="s">
        <v>185</v>
      </c>
      <c r="E294" s="203" t="s">
        <v>3</v>
      </c>
      <c r="F294" s="204" t="s">
        <v>197</v>
      </c>
      <c r="G294" s="15"/>
      <c r="H294" s="205">
        <v>57.415999999999997</v>
      </c>
      <c r="I294" s="206"/>
      <c r="J294" s="15"/>
      <c r="K294" s="15"/>
      <c r="L294" s="202"/>
      <c r="M294" s="207"/>
      <c r="N294" s="208"/>
      <c r="O294" s="208"/>
      <c r="P294" s="208"/>
      <c r="Q294" s="208"/>
      <c r="R294" s="208"/>
      <c r="S294" s="208"/>
      <c r="T294" s="209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03" t="s">
        <v>185</v>
      </c>
      <c r="AU294" s="203" t="s">
        <v>82</v>
      </c>
      <c r="AV294" s="15" t="s">
        <v>181</v>
      </c>
      <c r="AW294" s="15" t="s">
        <v>33</v>
      </c>
      <c r="AX294" s="15" t="s">
        <v>80</v>
      </c>
      <c r="AY294" s="203" t="s">
        <v>174</v>
      </c>
    </row>
    <row r="295" s="2" customFormat="1" ht="49.05" customHeight="1">
      <c r="A295" s="39"/>
      <c r="B295" s="166"/>
      <c r="C295" s="167" t="s">
        <v>441</v>
      </c>
      <c r="D295" s="167" t="s">
        <v>176</v>
      </c>
      <c r="E295" s="168" t="s">
        <v>442</v>
      </c>
      <c r="F295" s="169" t="s">
        <v>443</v>
      </c>
      <c r="G295" s="170" t="s">
        <v>222</v>
      </c>
      <c r="H295" s="171">
        <v>3.798</v>
      </c>
      <c r="I295" s="172"/>
      <c r="J295" s="173">
        <f>ROUND(I295*H295,2)</f>
        <v>0</v>
      </c>
      <c r="K295" s="169" t="s">
        <v>180</v>
      </c>
      <c r="L295" s="40"/>
      <c r="M295" s="174" t="s">
        <v>3</v>
      </c>
      <c r="N295" s="175" t="s">
        <v>43</v>
      </c>
      <c r="O295" s="73"/>
      <c r="P295" s="176">
        <f>O295*H295</f>
        <v>0</v>
      </c>
      <c r="Q295" s="176">
        <v>0</v>
      </c>
      <c r="R295" s="176">
        <f>Q295*H295</f>
        <v>0</v>
      </c>
      <c r="S295" s="176">
        <v>0</v>
      </c>
      <c r="T295" s="177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178" t="s">
        <v>289</v>
      </c>
      <c r="AT295" s="178" t="s">
        <v>176</v>
      </c>
      <c r="AU295" s="178" t="s">
        <v>82</v>
      </c>
      <c r="AY295" s="20" t="s">
        <v>174</v>
      </c>
      <c r="BE295" s="179">
        <f>IF(N295="základní",J295,0)</f>
        <v>0</v>
      </c>
      <c r="BF295" s="179">
        <f>IF(N295="snížená",J295,0)</f>
        <v>0</v>
      </c>
      <c r="BG295" s="179">
        <f>IF(N295="zákl. přenesená",J295,0)</f>
        <v>0</v>
      </c>
      <c r="BH295" s="179">
        <f>IF(N295="sníž. přenesená",J295,0)</f>
        <v>0</v>
      </c>
      <c r="BI295" s="179">
        <f>IF(N295="nulová",J295,0)</f>
        <v>0</v>
      </c>
      <c r="BJ295" s="20" t="s">
        <v>80</v>
      </c>
      <c r="BK295" s="179">
        <f>ROUND(I295*H295,2)</f>
        <v>0</v>
      </c>
      <c r="BL295" s="20" t="s">
        <v>289</v>
      </c>
      <c r="BM295" s="178" t="s">
        <v>444</v>
      </c>
    </row>
    <row r="296" s="2" customFormat="1">
      <c r="A296" s="39"/>
      <c r="B296" s="40"/>
      <c r="C296" s="39"/>
      <c r="D296" s="180" t="s">
        <v>183</v>
      </c>
      <c r="E296" s="39"/>
      <c r="F296" s="181" t="s">
        <v>445</v>
      </c>
      <c r="G296" s="39"/>
      <c r="H296" s="39"/>
      <c r="I296" s="182"/>
      <c r="J296" s="39"/>
      <c r="K296" s="39"/>
      <c r="L296" s="40"/>
      <c r="M296" s="183"/>
      <c r="N296" s="184"/>
      <c r="O296" s="73"/>
      <c r="P296" s="73"/>
      <c r="Q296" s="73"/>
      <c r="R296" s="73"/>
      <c r="S296" s="73"/>
      <c r="T296" s="74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20" t="s">
        <v>183</v>
      </c>
      <c r="AU296" s="20" t="s">
        <v>82</v>
      </c>
    </row>
    <row r="297" s="12" customFormat="1" ht="22.8" customHeight="1">
      <c r="A297" s="12"/>
      <c r="B297" s="153"/>
      <c r="C297" s="12"/>
      <c r="D297" s="154" t="s">
        <v>71</v>
      </c>
      <c r="E297" s="164" t="s">
        <v>446</v>
      </c>
      <c r="F297" s="164" t="s">
        <v>447</v>
      </c>
      <c r="G297" s="12"/>
      <c r="H297" s="12"/>
      <c r="I297" s="156"/>
      <c r="J297" s="165">
        <f>BK297</f>
        <v>0</v>
      </c>
      <c r="K297" s="12"/>
      <c r="L297" s="153"/>
      <c r="M297" s="158"/>
      <c r="N297" s="159"/>
      <c r="O297" s="159"/>
      <c r="P297" s="160">
        <f>SUM(P298:P307)</f>
        <v>0</v>
      </c>
      <c r="Q297" s="159"/>
      <c r="R297" s="160">
        <f>SUM(R298:R307)</f>
        <v>0.018662399999999999</v>
      </c>
      <c r="S297" s="159"/>
      <c r="T297" s="161">
        <f>SUM(T298:T307)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154" t="s">
        <v>82</v>
      </c>
      <c r="AT297" s="162" t="s">
        <v>71</v>
      </c>
      <c r="AU297" s="162" t="s">
        <v>80</v>
      </c>
      <c r="AY297" s="154" t="s">
        <v>174</v>
      </c>
      <c r="BK297" s="163">
        <f>SUM(BK298:BK307)</f>
        <v>0</v>
      </c>
    </row>
    <row r="298" s="2" customFormat="1" ht="24.15" customHeight="1">
      <c r="A298" s="39"/>
      <c r="B298" s="166"/>
      <c r="C298" s="167" t="s">
        <v>448</v>
      </c>
      <c r="D298" s="167" t="s">
        <v>176</v>
      </c>
      <c r="E298" s="168" t="s">
        <v>449</v>
      </c>
      <c r="F298" s="169" t="s">
        <v>450</v>
      </c>
      <c r="G298" s="170" t="s">
        <v>137</v>
      </c>
      <c r="H298" s="171">
        <v>93.311999999999998</v>
      </c>
      <c r="I298" s="172"/>
      <c r="J298" s="173">
        <f>ROUND(I298*H298,2)</f>
        <v>0</v>
      </c>
      <c r="K298" s="169" t="s">
        <v>180</v>
      </c>
      <c r="L298" s="40"/>
      <c r="M298" s="174" t="s">
        <v>3</v>
      </c>
      <c r="N298" s="175" t="s">
        <v>43</v>
      </c>
      <c r="O298" s="73"/>
      <c r="P298" s="176">
        <f>O298*H298</f>
        <v>0</v>
      </c>
      <c r="Q298" s="176">
        <v>0</v>
      </c>
      <c r="R298" s="176">
        <f>Q298*H298</f>
        <v>0</v>
      </c>
      <c r="S298" s="176">
        <v>0</v>
      </c>
      <c r="T298" s="177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178" t="s">
        <v>289</v>
      </c>
      <c r="AT298" s="178" t="s">
        <v>176</v>
      </c>
      <c r="AU298" s="178" t="s">
        <v>82</v>
      </c>
      <c r="AY298" s="20" t="s">
        <v>174</v>
      </c>
      <c r="BE298" s="179">
        <f>IF(N298="základní",J298,0)</f>
        <v>0</v>
      </c>
      <c r="BF298" s="179">
        <f>IF(N298="snížená",J298,0)</f>
        <v>0</v>
      </c>
      <c r="BG298" s="179">
        <f>IF(N298="zákl. přenesená",J298,0)</f>
        <v>0</v>
      </c>
      <c r="BH298" s="179">
        <f>IF(N298="sníž. přenesená",J298,0)</f>
        <v>0</v>
      </c>
      <c r="BI298" s="179">
        <f>IF(N298="nulová",J298,0)</f>
        <v>0</v>
      </c>
      <c r="BJ298" s="20" t="s">
        <v>80</v>
      </c>
      <c r="BK298" s="179">
        <f>ROUND(I298*H298,2)</f>
        <v>0</v>
      </c>
      <c r="BL298" s="20" t="s">
        <v>289</v>
      </c>
      <c r="BM298" s="178" t="s">
        <v>451</v>
      </c>
    </row>
    <row r="299" s="2" customFormat="1">
      <c r="A299" s="39"/>
      <c r="B299" s="40"/>
      <c r="C299" s="39"/>
      <c r="D299" s="180" t="s">
        <v>183</v>
      </c>
      <c r="E299" s="39"/>
      <c r="F299" s="181" t="s">
        <v>452</v>
      </c>
      <c r="G299" s="39"/>
      <c r="H299" s="39"/>
      <c r="I299" s="182"/>
      <c r="J299" s="39"/>
      <c r="K299" s="39"/>
      <c r="L299" s="40"/>
      <c r="M299" s="183"/>
      <c r="N299" s="184"/>
      <c r="O299" s="73"/>
      <c r="P299" s="73"/>
      <c r="Q299" s="73"/>
      <c r="R299" s="73"/>
      <c r="S299" s="73"/>
      <c r="T299" s="74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20" t="s">
        <v>183</v>
      </c>
      <c r="AU299" s="20" t="s">
        <v>82</v>
      </c>
    </row>
    <row r="300" s="13" customFormat="1">
      <c r="A300" s="13"/>
      <c r="B300" s="185"/>
      <c r="C300" s="13"/>
      <c r="D300" s="186" t="s">
        <v>185</v>
      </c>
      <c r="E300" s="187" t="s">
        <v>3</v>
      </c>
      <c r="F300" s="188" t="s">
        <v>136</v>
      </c>
      <c r="G300" s="13"/>
      <c r="H300" s="187" t="s">
        <v>3</v>
      </c>
      <c r="I300" s="189"/>
      <c r="J300" s="13"/>
      <c r="K300" s="13"/>
      <c r="L300" s="185"/>
      <c r="M300" s="190"/>
      <c r="N300" s="191"/>
      <c r="O300" s="191"/>
      <c r="P300" s="191"/>
      <c r="Q300" s="191"/>
      <c r="R300" s="191"/>
      <c r="S300" s="191"/>
      <c r="T300" s="19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87" t="s">
        <v>185</v>
      </c>
      <c r="AU300" s="187" t="s">
        <v>82</v>
      </c>
      <c r="AV300" s="13" t="s">
        <v>80</v>
      </c>
      <c r="AW300" s="13" t="s">
        <v>33</v>
      </c>
      <c r="AX300" s="13" t="s">
        <v>72</v>
      </c>
      <c r="AY300" s="187" t="s">
        <v>174</v>
      </c>
    </row>
    <row r="301" s="14" customFormat="1">
      <c r="A301" s="14"/>
      <c r="B301" s="193"/>
      <c r="C301" s="14"/>
      <c r="D301" s="186" t="s">
        <v>185</v>
      </c>
      <c r="E301" s="201" t="s">
        <v>3</v>
      </c>
      <c r="F301" s="194" t="s">
        <v>135</v>
      </c>
      <c r="G301" s="14"/>
      <c r="H301" s="196">
        <v>93.311999999999998</v>
      </c>
      <c r="I301" s="197"/>
      <c r="J301" s="14"/>
      <c r="K301" s="14"/>
      <c r="L301" s="193"/>
      <c r="M301" s="198"/>
      <c r="N301" s="199"/>
      <c r="O301" s="199"/>
      <c r="P301" s="199"/>
      <c r="Q301" s="199"/>
      <c r="R301" s="199"/>
      <c r="S301" s="199"/>
      <c r="T301" s="20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01" t="s">
        <v>185</v>
      </c>
      <c r="AU301" s="201" t="s">
        <v>82</v>
      </c>
      <c r="AV301" s="14" t="s">
        <v>82</v>
      </c>
      <c r="AW301" s="14" t="s">
        <v>33</v>
      </c>
      <c r="AX301" s="14" t="s">
        <v>72</v>
      </c>
      <c r="AY301" s="201" t="s">
        <v>174</v>
      </c>
    </row>
    <row r="302" s="15" customFormat="1">
      <c r="A302" s="15"/>
      <c r="B302" s="202"/>
      <c r="C302" s="15"/>
      <c r="D302" s="186" t="s">
        <v>185</v>
      </c>
      <c r="E302" s="203" t="s">
        <v>3</v>
      </c>
      <c r="F302" s="204" t="s">
        <v>197</v>
      </c>
      <c r="G302" s="15"/>
      <c r="H302" s="205">
        <v>93.311999999999998</v>
      </c>
      <c r="I302" s="206"/>
      <c r="J302" s="15"/>
      <c r="K302" s="15"/>
      <c r="L302" s="202"/>
      <c r="M302" s="207"/>
      <c r="N302" s="208"/>
      <c r="O302" s="208"/>
      <c r="P302" s="208"/>
      <c r="Q302" s="208"/>
      <c r="R302" s="208"/>
      <c r="S302" s="208"/>
      <c r="T302" s="209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03" t="s">
        <v>185</v>
      </c>
      <c r="AU302" s="203" t="s">
        <v>82</v>
      </c>
      <c r="AV302" s="15" t="s">
        <v>181</v>
      </c>
      <c r="AW302" s="15" t="s">
        <v>33</v>
      </c>
      <c r="AX302" s="15" t="s">
        <v>80</v>
      </c>
      <c r="AY302" s="203" t="s">
        <v>174</v>
      </c>
    </row>
    <row r="303" s="2" customFormat="1" ht="33" customHeight="1">
      <c r="A303" s="39"/>
      <c r="B303" s="166"/>
      <c r="C303" s="167" t="s">
        <v>453</v>
      </c>
      <c r="D303" s="167" t="s">
        <v>176</v>
      </c>
      <c r="E303" s="168" t="s">
        <v>454</v>
      </c>
      <c r="F303" s="169" t="s">
        <v>455</v>
      </c>
      <c r="G303" s="170" t="s">
        <v>137</v>
      </c>
      <c r="H303" s="171">
        <v>93.311999999999998</v>
      </c>
      <c r="I303" s="172"/>
      <c r="J303" s="173">
        <f>ROUND(I303*H303,2)</f>
        <v>0</v>
      </c>
      <c r="K303" s="169" t="s">
        <v>3</v>
      </c>
      <c r="L303" s="40"/>
      <c r="M303" s="174" t="s">
        <v>3</v>
      </c>
      <c r="N303" s="175" t="s">
        <v>43</v>
      </c>
      <c r="O303" s="73"/>
      <c r="P303" s="176">
        <f>O303*H303</f>
        <v>0</v>
      </c>
      <c r="Q303" s="176">
        <v>0.00020000000000000001</v>
      </c>
      <c r="R303" s="176">
        <f>Q303*H303</f>
        <v>0.018662399999999999</v>
      </c>
      <c r="S303" s="176">
        <v>0</v>
      </c>
      <c r="T303" s="177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178" t="s">
        <v>289</v>
      </c>
      <c r="AT303" s="178" t="s">
        <v>176</v>
      </c>
      <c r="AU303" s="178" t="s">
        <v>82</v>
      </c>
      <c r="AY303" s="20" t="s">
        <v>174</v>
      </c>
      <c r="BE303" s="179">
        <f>IF(N303="základní",J303,0)</f>
        <v>0</v>
      </c>
      <c r="BF303" s="179">
        <f>IF(N303="snížená",J303,0)</f>
        <v>0</v>
      </c>
      <c r="BG303" s="179">
        <f>IF(N303="zákl. přenesená",J303,0)</f>
        <v>0</v>
      </c>
      <c r="BH303" s="179">
        <f>IF(N303="sníž. přenesená",J303,0)</f>
        <v>0</v>
      </c>
      <c r="BI303" s="179">
        <f>IF(N303="nulová",J303,0)</f>
        <v>0</v>
      </c>
      <c r="BJ303" s="20" t="s">
        <v>80</v>
      </c>
      <c r="BK303" s="179">
        <f>ROUND(I303*H303,2)</f>
        <v>0</v>
      </c>
      <c r="BL303" s="20" t="s">
        <v>289</v>
      </c>
      <c r="BM303" s="178" t="s">
        <v>456</v>
      </c>
    </row>
    <row r="304" s="2" customFormat="1">
      <c r="A304" s="39"/>
      <c r="B304" s="40"/>
      <c r="C304" s="39"/>
      <c r="D304" s="186" t="s">
        <v>209</v>
      </c>
      <c r="E304" s="39"/>
      <c r="F304" s="210" t="s">
        <v>457</v>
      </c>
      <c r="G304" s="39"/>
      <c r="H304" s="39"/>
      <c r="I304" s="182"/>
      <c r="J304" s="39"/>
      <c r="K304" s="39"/>
      <c r="L304" s="40"/>
      <c r="M304" s="183"/>
      <c r="N304" s="184"/>
      <c r="O304" s="73"/>
      <c r="P304" s="73"/>
      <c r="Q304" s="73"/>
      <c r="R304" s="73"/>
      <c r="S304" s="73"/>
      <c r="T304" s="74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20" t="s">
        <v>209</v>
      </c>
      <c r="AU304" s="20" t="s">
        <v>82</v>
      </c>
    </row>
    <row r="305" s="13" customFormat="1">
      <c r="A305" s="13"/>
      <c r="B305" s="185"/>
      <c r="C305" s="13"/>
      <c r="D305" s="186" t="s">
        <v>185</v>
      </c>
      <c r="E305" s="187" t="s">
        <v>3</v>
      </c>
      <c r="F305" s="188" t="s">
        <v>136</v>
      </c>
      <c r="G305" s="13"/>
      <c r="H305" s="187" t="s">
        <v>3</v>
      </c>
      <c r="I305" s="189"/>
      <c r="J305" s="13"/>
      <c r="K305" s="13"/>
      <c r="L305" s="185"/>
      <c r="M305" s="190"/>
      <c r="N305" s="191"/>
      <c r="O305" s="191"/>
      <c r="P305" s="191"/>
      <c r="Q305" s="191"/>
      <c r="R305" s="191"/>
      <c r="S305" s="191"/>
      <c r="T305" s="19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7" t="s">
        <v>185</v>
      </c>
      <c r="AU305" s="187" t="s">
        <v>82</v>
      </c>
      <c r="AV305" s="13" t="s">
        <v>80</v>
      </c>
      <c r="AW305" s="13" t="s">
        <v>33</v>
      </c>
      <c r="AX305" s="13" t="s">
        <v>72</v>
      </c>
      <c r="AY305" s="187" t="s">
        <v>174</v>
      </c>
    </row>
    <row r="306" s="14" customFormat="1">
      <c r="A306" s="14"/>
      <c r="B306" s="193"/>
      <c r="C306" s="14"/>
      <c r="D306" s="186" t="s">
        <v>185</v>
      </c>
      <c r="E306" s="201" t="s">
        <v>3</v>
      </c>
      <c r="F306" s="194" t="s">
        <v>135</v>
      </c>
      <c r="G306" s="14"/>
      <c r="H306" s="196">
        <v>93.311999999999998</v>
      </c>
      <c r="I306" s="197"/>
      <c r="J306" s="14"/>
      <c r="K306" s="14"/>
      <c r="L306" s="193"/>
      <c r="M306" s="198"/>
      <c r="N306" s="199"/>
      <c r="O306" s="199"/>
      <c r="P306" s="199"/>
      <c r="Q306" s="199"/>
      <c r="R306" s="199"/>
      <c r="S306" s="199"/>
      <c r="T306" s="200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01" t="s">
        <v>185</v>
      </c>
      <c r="AU306" s="201" t="s">
        <v>82</v>
      </c>
      <c r="AV306" s="14" t="s">
        <v>82</v>
      </c>
      <c r="AW306" s="14" t="s">
        <v>33</v>
      </c>
      <c r="AX306" s="14" t="s">
        <v>72</v>
      </c>
      <c r="AY306" s="201" t="s">
        <v>174</v>
      </c>
    </row>
    <row r="307" s="15" customFormat="1">
      <c r="A307" s="15"/>
      <c r="B307" s="202"/>
      <c r="C307" s="15"/>
      <c r="D307" s="186" t="s">
        <v>185</v>
      </c>
      <c r="E307" s="203" t="s">
        <v>3</v>
      </c>
      <c r="F307" s="204" t="s">
        <v>197</v>
      </c>
      <c r="G307" s="15"/>
      <c r="H307" s="205">
        <v>93.311999999999998</v>
      </c>
      <c r="I307" s="206"/>
      <c r="J307" s="15"/>
      <c r="K307" s="15"/>
      <c r="L307" s="202"/>
      <c r="M307" s="207"/>
      <c r="N307" s="208"/>
      <c r="O307" s="208"/>
      <c r="P307" s="208"/>
      <c r="Q307" s="208"/>
      <c r="R307" s="208"/>
      <c r="S307" s="208"/>
      <c r="T307" s="209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03" t="s">
        <v>185</v>
      </c>
      <c r="AU307" s="203" t="s">
        <v>82</v>
      </c>
      <c r="AV307" s="15" t="s">
        <v>181</v>
      </c>
      <c r="AW307" s="15" t="s">
        <v>33</v>
      </c>
      <c r="AX307" s="15" t="s">
        <v>80</v>
      </c>
      <c r="AY307" s="203" t="s">
        <v>174</v>
      </c>
    </row>
    <row r="308" s="12" customFormat="1" ht="22.8" customHeight="1">
      <c r="A308" s="12"/>
      <c r="B308" s="153"/>
      <c r="C308" s="12"/>
      <c r="D308" s="154" t="s">
        <v>71</v>
      </c>
      <c r="E308" s="164" t="s">
        <v>458</v>
      </c>
      <c r="F308" s="164" t="s">
        <v>459</v>
      </c>
      <c r="G308" s="12"/>
      <c r="H308" s="12"/>
      <c r="I308" s="156"/>
      <c r="J308" s="165">
        <f>BK308</f>
        <v>0</v>
      </c>
      <c r="K308" s="12"/>
      <c r="L308" s="153"/>
      <c r="M308" s="158"/>
      <c r="N308" s="159"/>
      <c r="O308" s="159"/>
      <c r="P308" s="160">
        <f>SUM(P309:P314)</f>
        <v>0</v>
      </c>
      <c r="Q308" s="159"/>
      <c r="R308" s="160">
        <f>SUM(R309:R314)</f>
        <v>0.00089599999999999999</v>
      </c>
      <c r="S308" s="159"/>
      <c r="T308" s="161">
        <f>SUM(T309:T314)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154" t="s">
        <v>82</v>
      </c>
      <c r="AT308" s="162" t="s">
        <v>71</v>
      </c>
      <c r="AU308" s="162" t="s">
        <v>80</v>
      </c>
      <c r="AY308" s="154" t="s">
        <v>174</v>
      </c>
      <c r="BK308" s="163">
        <f>SUM(BK309:BK314)</f>
        <v>0</v>
      </c>
    </row>
    <row r="309" s="2" customFormat="1" ht="16.5" customHeight="1">
      <c r="A309" s="39"/>
      <c r="B309" s="166"/>
      <c r="C309" s="167" t="s">
        <v>460</v>
      </c>
      <c r="D309" s="167" t="s">
        <v>176</v>
      </c>
      <c r="E309" s="168" t="s">
        <v>461</v>
      </c>
      <c r="F309" s="169" t="s">
        <v>462</v>
      </c>
      <c r="G309" s="170" t="s">
        <v>137</v>
      </c>
      <c r="H309" s="171">
        <v>1.28</v>
      </c>
      <c r="I309" s="172"/>
      <c r="J309" s="173">
        <f>ROUND(I309*H309,2)</f>
        <v>0</v>
      </c>
      <c r="K309" s="169" t="s">
        <v>180</v>
      </c>
      <c r="L309" s="40"/>
      <c r="M309" s="174" t="s">
        <v>3</v>
      </c>
      <c r="N309" s="175" t="s">
        <v>43</v>
      </c>
      <c r="O309" s="73"/>
      <c r="P309" s="176">
        <f>O309*H309</f>
        <v>0</v>
      </c>
      <c r="Q309" s="176">
        <v>0.00069999999999999999</v>
      </c>
      <c r="R309" s="176">
        <f>Q309*H309</f>
        <v>0.00089599999999999999</v>
      </c>
      <c r="S309" s="176">
        <v>0</v>
      </c>
      <c r="T309" s="177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178" t="s">
        <v>289</v>
      </c>
      <c r="AT309" s="178" t="s">
        <v>176</v>
      </c>
      <c r="AU309" s="178" t="s">
        <v>82</v>
      </c>
      <c r="AY309" s="20" t="s">
        <v>174</v>
      </c>
      <c r="BE309" s="179">
        <f>IF(N309="základní",J309,0)</f>
        <v>0</v>
      </c>
      <c r="BF309" s="179">
        <f>IF(N309="snížená",J309,0)</f>
        <v>0</v>
      </c>
      <c r="BG309" s="179">
        <f>IF(N309="zákl. přenesená",J309,0)</f>
        <v>0</v>
      </c>
      <c r="BH309" s="179">
        <f>IF(N309="sníž. přenesená",J309,0)</f>
        <v>0</v>
      </c>
      <c r="BI309" s="179">
        <f>IF(N309="nulová",J309,0)</f>
        <v>0</v>
      </c>
      <c r="BJ309" s="20" t="s">
        <v>80</v>
      </c>
      <c r="BK309" s="179">
        <f>ROUND(I309*H309,2)</f>
        <v>0</v>
      </c>
      <c r="BL309" s="20" t="s">
        <v>289</v>
      </c>
      <c r="BM309" s="178" t="s">
        <v>463</v>
      </c>
    </row>
    <row r="310" s="2" customFormat="1">
      <c r="A310" s="39"/>
      <c r="B310" s="40"/>
      <c r="C310" s="39"/>
      <c r="D310" s="180" t="s">
        <v>183</v>
      </c>
      <c r="E310" s="39"/>
      <c r="F310" s="181" t="s">
        <v>464</v>
      </c>
      <c r="G310" s="39"/>
      <c r="H310" s="39"/>
      <c r="I310" s="182"/>
      <c r="J310" s="39"/>
      <c r="K310" s="39"/>
      <c r="L310" s="40"/>
      <c r="M310" s="183"/>
      <c r="N310" s="184"/>
      <c r="O310" s="73"/>
      <c r="P310" s="73"/>
      <c r="Q310" s="73"/>
      <c r="R310" s="73"/>
      <c r="S310" s="73"/>
      <c r="T310" s="74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20" t="s">
        <v>183</v>
      </c>
      <c r="AU310" s="20" t="s">
        <v>82</v>
      </c>
    </row>
    <row r="311" s="2" customFormat="1">
      <c r="A311" s="39"/>
      <c r="B311" s="40"/>
      <c r="C311" s="39"/>
      <c r="D311" s="186" t="s">
        <v>209</v>
      </c>
      <c r="E311" s="39"/>
      <c r="F311" s="210" t="s">
        <v>465</v>
      </c>
      <c r="G311" s="39"/>
      <c r="H311" s="39"/>
      <c r="I311" s="182"/>
      <c r="J311" s="39"/>
      <c r="K311" s="39"/>
      <c r="L311" s="40"/>
      <c r="M311" s="183"/>
      <c r="N311" s="184"/>
      <c r="O311" s="73"/>
      <c r="P311" s="73"/>
      <c r="Q311" s="73"/>
      <c r="R311" s="73"/>
      <c r="S311" s="73"/>
      <c r="T311" s="74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20" t="s">
        <v>209</v>
      </c>
      <c r="AU311" s="20" t="s">
        <v>82</v>
      </c>
    </row>
    <row r="312" s="13" customFormat="1">
      <c r="A312" s="13"/>
      <c r="B312" s="185"/>
      <c r="C312" s="13"/>
      <c r="D312" s="186" t="s">
        <v>185</v>
      </c>
      <c r="E312" s="187" t="s">
        <v>3</v>
      </c>
      <c r="F312" s="188" t="s">
        <v>466</v>
      </c>
      <c r="G312" s="13"/>
      <c r="H312" s="187" t="s">
        <v>3</v>
      </c>
      <c r="I312" s="189"/>
      <c r="J312" s="13"/>
      <c r="K312" s="13"/>
      <c r="L312" s="185"/>
      <c r="M312" s="190"/>
      <c r="N312" s="191"/>
      <c r="O312" s="191"/>
      <c r="P312" s="191"/>
      <c r="Q312" s="191"/>
      <c r="R312" s="191"/>
      <c r="S312" s="191"/>
      <c r="T312" s="19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87" t="s">
        <v>185</v>
      </c>
      <c r="AU312" s="187" t="s">
        <v>82</v>
      </c>
      <c r="AV312" s="13" t="s">
        <v>80</v>
      </c>
      <c r="AW312" s="13" t="s">
        <v>33</v>
      </c>
      <c r="AX312" s="13" t="s">
        <v>72</v>
      </c>
      <c r="AY312" s="187" t="s">
        <v>174</v>
      </c>
    </row>
    <row r="313" s="14" customFormat="1">
      <c r="A313" s="14"/>
      <c r="B313" s="193"/>
      <c r="C313" s="14"/>
      <c r="D313" s="186" t="s">
        <v>185</v>
      </c>
      <c r="E313" s="201" t="s">
        <v>3</v>
      </c>
      <c r="F313" s="194" t="s">
        <v>467</v>
      </c>
      <c r="G313" s="14"/>
      <c r="H313" s="196">
        <v>1.28</v>
      </c>
      <c r="I313" s="197"/>
      <c r="J313" s="14"/>
      <c r="K313" s="14"/>
      <c r="L313" s="193"/>
      <c r="M313" s="198"/>
      <c r="N313" s="199"/>
      <c r="O313" s="199"/>
      <c r="P313" s="199"/>
      <c r="Q313" s="199"/>
      <c r="R313" s="199"/>
      <c r="S313" s="199"/>
      <c r="T313" s="200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01" t="s">
        <v>185</v>
      </c>
      <c r="AU313" s="201" t="s">
        <v>82</v>
      </c>
      <c r="AV313" s="14" t="s">
        <v>82</v>
      </c>
      <c r="AW313" s="14" t="s">
        <v>33</v>
      </c>
      <c r="AX313" s="14" t="s">
        <v>72</v>
      </c>
      <c r="AY313" s="201" t="s">
        <v>174</v>
      </c>
    </row>
    <row r="314" s="15" customFormat="1">
      <c r="A314" s="15"/>
      <c r="B314" s="202"/>
      <c r="C314" s="15"/>
      <c r="D314" s="186" t="s">
        <v>185</v>
      </c>
      <c r="E314" s="203" t="s">
        <v>3</v>
      </c>
      <c r="F314" s="204" t="s">
        <v>197</v>
      </c>
      <c r="G314" s="15"/>
      <c r="H314" s="205">
        <v>1.28</v>
      </c>
      <c r="I314" s="206"/>
      <c r="J314" s="15"/>
      <c r="K314" s="15"/>
      <c r="L314" s="202"/>
      <c r="M314" s="221"/>
      <c r="N314" s="222"/>
      <c r="O314" s="222"/>
      <c r="P314" s="222"/>
      <c r="Q314" s="222"/>
      <c r="R314" s="222"/>
      <c r="S314" s="222"/>
      <c r="T314" s="223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03" t="s">
        <v>185</v>
      </c>
      <c r="AU314" s="203" t="s">
        <v>82</v>
      </c>
      <c r="AV314" s="15" t="s">
        <v>181</v>
      </c>
      <c r="AW314" s="15" t="s">
        <v>33</v>
      </c>
      <c r="AX314" s="15" t="s">
        <v>80</v>
      </c>
      <c r="AY314" s="203" t="s">
        <v>174</v>
      </c>
    </row>
    <row r="315" s="2" customFormat="1" ht="6.96" customHeight="1">
      <c r="A315" s="39"/>
      <c r="B315" s="56"/>
      <c r="C315" s="57"/>
      <c r="D315" s="57"/>
      <c r="E315" s="57"/>
      <c r="F315" s="57"/>
      <c r="G315" s="57"/>
      <c r="H315" s="57"/>
      <c r="I315" s="57"/>
      <c r="J315" s="57"/>
      <c r="K315" s="57"/>
      <c r="L315" s="40"/>
      <c r="M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</row>
  </sheetData>
  <autoFilter ref="C91:K314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5_02/122251101"/>
    <hyperlink ref="F102" r:id="rId2" display="VV0001"/>
    <hyperlink ref="F104" r:id="rId3" display="https://podminky.urs.cz/item/CS_URS_2025_02/162351103"/>
    <hyperlink ref="F109" r:id="rId4" display="https://podminky.urs.cz/item/CS_URS_2025_02/162751117"/>
    <hyperlink ref="F111" r:id="rId5" display="VV0001"/>
    <hyperlink ref="F116" r:id="rId6" display="https://podminky.urs.cz/item/CS_URS_2025_02/162751119"/>
    <hyperlink ref="F124" r:id="rId7" display="https://podminky.urs.cz/item/CS_URS_2025_02/167151101"/>
    <hyperlink ref="F126" r:id="rId8" display="VV0002"/>
    <hyperlink ref="F129" r:id="rId9" display="https://podminky.urs.cz/item/CS_URS_2025_02/171201221"/>
    <hyperlink ref="F136" r:id="rId10" display="https://podminky.urs.cz/item/CS_URS_2025_02/171251201"/>
    <hyperlink ref="F138" r:id="rId11" display="VV0001"/>
    <hyperlink ref="F143" r:id="rId12" display="https://podminky.urs.cz/item/CS_URS_2025_02/174151101"/>
    <hyperlink ref="F148" r:id="rId13" display="VV0002"/>
    <hyperlink ref="F151" r:id="rId14" display="https://podminky.urs.cz/item/CS_URS_2025_02/273313811"/>
    <hyperlink ref="F155" r:id="rId15" display="VV0003"/>
    <hyperlink ref="F157" r:id="rId16" display="https://podminky.urs.cz/item/CS_URS_2025_02/273322511"/>
    <hyperlink ref="F161" r:id="rId17" display="VV0004"/>
    <hyperlink ref="F163" r:id="rId18" display="https://podminky.urs.cz/item/CS_URS_2025_02/273361821"/>
    <hyperlink ref="F168" r:id="rId19" display="https://podminky.urs.cz/item/CS_URS_2025_02/275322511"/>
    <hyperlink ref="F173" r:id="rId20" display="VV0005"/>
    <hyperlink ref="F175" r:id="rId21" display="https://podminky.urs.cz/item/CS_URS_2025_02/275351121"/>
    <hyperlink ref="F180" r:id="rId22" display="VV0006"/>
    <hyperlink ref="F182" r:id="rId23" display="https://podminky.urs.cz/item/CS_URS_2025_02/275351122"/>
    <hyperlink ref="F184" r:id="rId24" display="VV0006"/>
    <hyperlink ref="F193" r:id="rId25" display="https://podminky.urs.cz/item/CS_URS_2025_02/998011001"/>
    <hyperlink ref="F197" r:id="rId26" display="https://podminky.urs.cz/item/CS_URS_2025_02/712331111"/>
    <hyperlink ref="F200" r:id="rId27" display="VV0010"/>
    <hyperlink ref="F205" r:id="rId28" display="https://podminky.urs.cz/item/CS_URS_2025_02/998712101"/>
    <hyperlink ref="F208" r:id="rId29" display="https://podminky.urs.cz/item/CS_URS_2025_02/762341270"/>
    <hyperlink ref="F213" r:id="rId30" display="VV0010"/>
    <hyperlink ref="F217" r:id="rId31" display="https://podminky.urs.cz/item/CS_URS_2025_02/998762101"/>
    <hyperlink ref="F220" r:id="rId32" display="https://podminky.urs.cz/item/CS_URS_2025_02/764111641"/>
    <hyperlink ref="F223" r:id="rId33" display="VV0010"/>
    <hyperlink ref="F226" r:id="rId34" display="https://podminky.urs.cz/item/CS_URS_2025_02/764111691"/>
    <hyperlink ref="F228" r:id="rId35" display="VV0010"/>
    <hyperlink ref="F236" r:id="rId36" display="https://podminky.urs.cz/item/CS_URS_2025_02/998764101"/>
    <hyperlink ref="F239" r:id="rId37" display="https://podminky.urs.cz/item/CS_URS_2025_02/767995101"/>
    <hyperlink ref="F246" r:id="rId38" display="https://podminky.urs.cz/item/CS_URS_2025_02/767995102"/>
    <hyperlink ref="F253" r:id="rId39" display="https://podminky.urs.cz/item/CS_URS_2025_02/998767101"/>
    <hyperlink ref="F273" r:id="rId40" display="VV0012"/>
    <hyperlink ref="F276" r:id="rId41" display="VV0012"/>
    <hyperlink ref="F280" r:id="rId42" display="VV0012"/>
    <hyperlink ref="F284" r:id="rId43" display="VV0012"/>
    <hyperlink ref="F288" r:id="rId44" display="VV0012"/>
    <hyperlink ref="F291" r:id="rId45" display="https://podminky.urs.cz/item/CS_URS_2025_02/773999091"/>
    <hyperlink ref="F293" r:id="rId46" display="VV0012"/>
    <hyperlink ref="F296" r:id="rId47" display="https://podminky.urs.cz/item/CS_URS_2025_02/998773101"/>
    <hyperlink ref="F299" r:id="rId48" display="https://podminky.urs.cz/item/CS_URS_2025_02/783901453"/>
    <hyperlink ref="F310" r:id="rId49" display="https://podminky.urs.cz/item/CS_URS_2025_02/7843710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  <c r="AZ2" s="115" t="s">
        <v>110</v>
      </c>
      <c r="BA2" s="115" t="s">
        <v>111</v>
      </c>
      <c r="BB2" s="115" t="s">
        <v>3</v>
      </c>
      <c r="BC2" s="115" t="s">
        <v>112</v>
      </c>
      <c r="BD2" s="115" t="s">
        <v>113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82</v>
      </c>
      <c r="AZ3" s="115" t="s">
        <v>114</v>
      </c>
      <c r="BA3" s="115" t="s">
        <v>115</v>
      </c>
      <c r="BB3" s="115" t="s">
        <v>3</v>
      </c>
      <c r="BC3" s="115" t="s">
        <v>116</v>
      </c>
      <c r="BD3" s="115" t="s">
        <v>113</v>
      </c>
    </row>
    <row r="4" s="1" customFormat="1" ht="24.96" customHeight="1">
      <c r="B4" s="23"/>
      <c r="D4" s="24" t="s">
        <v>117</v>
      </c>
      <c r="L4" s="23"/>
      <c r="M4" s="116" t="s">
        <v>11</v>
      </c>
      <c r="AT4" s="20" t="s">
        <v>4</v>
      </c>
      <c r="AZ4" s="115" t="s">
        <v>118</v>
      </c>
      <c r="BA4" s="115" t="s">
        <v>119</v>
      </c>
      <c r="BB4" s="115" t="s">
        <v>3</v>
      </c>
      <c r="BC4" s="115" t="s">
        <v>120</v>
      </c>
      <c r="BD4" s="115" t="s">
        <v>113</v>
      </c>
    </row>
    <row r="5" s="1" customFormat="1" ht="6.96" customHeight="1">
      <c r="B5" s="23"/>
      <c r="L5" s="23"/>
      <c r="AZ5" s="115" t="s">
        <v>121</v>
      </c>
      <c r="BA5" s="115" t="s">
        <v>122</v>
      </c>
      <c r="BB5" s="115" t="s">
        <v>3</v>
      </c>
      <c r="BC5" s="115" t="s">
        <v>123</v>
      </c>
      <c r="BD5" s="115" t="s">
        <v>113</v>
      </c>
    </row>
    <row r="6" s="1" customFormat="1" ht="12" customHeight="1">
      <c r="B6" s="23"/>
      <c r="D6" s="33" t="s">
        <v>17</v>
      </c>
      <c r="L6" s="23"/>
      <c r="AZ6" s="115" t="s">
        <v>124</v>
      </c>
      <c r="BA6" s="115" t="s">
        <v>125</v>
      </c>
      <c r="BB6" s="115" t="s">
        <v>3</v>
      </c>
      <c r="BC6" s="115" t="s">
        <v>126</v>
      </c>
      <c r="BD6" s="115" t="s">
        <v>113</v>
      </c>
    </row>
    <row r="7" s="1" customFormat="1" ht="16.5" customHeight="1">
      <c r="B7" s="23"/>
      <c r="E7" s="117" t="str">
        <f>'Rekapitulace stavby'!K6</f>
        <v>Kolumbárium Nymburk</v>
      </c>
      <c r="F7" s="33"/>
      <c r="G7" s="33"/>
      <c r="H7" s="33"/>
      <c r="L7" s="23"/>
      <c r="AZ7" s="115" t="s">
        <v>127</v>
      </c>
      <c r="BA7" s="115" t="s">
        <v>128</v>
      </c>
      <c r="BB7" s="115" t="s">
        <v>3</v>
      </c>
      <c r="BC7" s="115" t="s">
        <v>129</v>
      </c>
      <c r="BD7" s="115" t="s">
        <v>113</v>
      </c>
    </row>
    <row r="8" s="2" customFormat="1" ht="12" customHeight="1">
      <c r="A8" s="39"/>
      <c r="B8" s="40"/>
      <c r="C8" s="39"/>
      <c r="D8" s="33" t="s">
        <v>130</v>
      </c>
      <c r="E8" s="39"/>
      <c r="F8" s="39"/>
      <c r="G8" s="39"/>
      <c r="H8" s="39"/>
      <c r="I8" s="39"/>
      <c r="J8" s="39"/>
      <c r="K8" s="39"/>
      <c r="L8" s="118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15" t="s">
        <v>131</v>
      </c>
      <c r="BA8" s="115" t="s">
        <v>132</v>
      </c>
      <c r="BB8" s="115" t="s">
        <v>3</v>
      </c>
      <c r="BC8" s="115" t="s">
        <v>133</v>
      </c>
      <c r="BD8" s="115" t="s">
        <v>113</v>
      </c>
    </row>
    <row r="9" s="2" customFormat="1" ht="30" customHeight="1">
      <c r="A9" s="39"/>
      <c r="B9" s="40"/>
      <c r="C9" s="39"/>
      <c r="D9" s="39"/>
      <c r="E9" s="63" t="s">
        <v>469</v>
      </c>
      <c r="F9" s="39"/>
      <c r="G9" s="39"/>
      <c r="H9" s="39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15" t="s">
        <v>135</v>
      </c>
      <c r="BA9" s="115" t="s">
        <v>136</v>
      </c>
      <c r="BB9" s="115" t="s">
        <v>137</v>
      </c>
      <c r="BC9" s="115" t="s">
        <v>138</v>
      </c>
      <c r="BD9" s="115" t="s">
        <v>113</v>
      </c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15" t="s">
        <v>139</v>
      </c>
      <c r="BA10" s="115" t="s">
        <v>140</v>
      </c>
      <c r="BB10" s="115" t="s">
        <v>3</v>
      </c>
      <c r="BC10" s="115" t="s">
        <v>141</v>
      </c>
      <c r="BD10" s="115" t="s">
        <v>113</v>
      </c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23. 10. 2025</v>
      </c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35</v>
      </c>
      <c r="F24" s="39"/>
      <c r="G24" s="39"/>
      <c r="H24" s="39"/>
      <c r="I24" s="33" t="s">
        <v>28</v>
      </c>
      <c r="J24" s="28" t="s">
        <v>3</v>
      </c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36</v>
      </c>
      <c r="E26" s="39"/>
      <c r="F26" s="39"/>
      <c r="G26" s="39"/>
      <c r="H26" s="39"/>
      <c r="I26" s="39"/>
      <c r="J26" s="39"/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9"/>
      <c r="B27" s="120"/>
      <c r="C27" s="119"/>
      <c r="D27" s="119"/>
      <c r="E27" s="37" t="s">
        <v>3</v>
      </c>
      <c r="F27" s="37"/>
      <c r="G27" s="37"/>
      <c r="H27" s="37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8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2" t="s">
        <v>38</v>
      </c>
      <c r="E30" s="39"/>
      <c r="F30" s="39"/>
      <c r="G30" s="39"/>
      <c r="H30" s="39"/>
      <c r="I30" s="39"/>
      <c r="J30" s="91">
        <f>ROUND(J92, 2)</f>
        <v>0</v>
      </c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40</v>
      </c>
      <c r="G32" s="39"/>
      <c r="H32" s="39"/>
      <c r="I32" s="44" t="s">
        <v>39</v>
      </c>
      <c r="J32" s="44" t="s">
        <v>41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3" t="s">
        <v>42</v>
      </c>
      <c r="E33" s="33" t="s">
        <v>43</v>
      </c>
      <c r="F33" s="124">
        <f>ROUND((SUM(BE92:BE314)),  2)</f>
        <v>0</v>
      </c>
      <c r="G33" s="39"/>
      <c r="H33" s="39"/>
      <c r="I33" s="125">
        <v>0.20999999999999999</v>
      </c>
      <c r="J33" s="124">
        <f>ROUND(((SUM(BE92:BE314))*I33),  2)</f>
        <v>0</v>
      </c>
      <c r="K33" s="39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44</v>
      </c>
      <c r="F34" s="124">
        <f>ROUND((SUM(BF92:BF314)),  2)</f>
        <v>0</v>
      </c>
      <c r="G34" s="39"/>
      <c r="H34" s="39"/>
      <c r="I34" s="125">
        <v>0.12</v>
      </c>
      <c r="J34" s="124">
        <f>ROUND(((SUM(BF92:BF314))*I34),  2)</f>
        <v>0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45</v>
      </c>
      <c r="F35" s="124">
        <f>ROUND((SUM(BG92:BG314)),  2)</f>
        <v>0</v>
      </c>
      <c r="G35" s="39"/>
      <c r="H35" s="39"/>
      <c r="I35" s="125">
        <v>0.20999999999999999</v>
      </c>
      <c r="J35" s="124">
        <f>0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46</v>
      </c>
      <c r="F36" s="124">
        <f>ROUND((SUM(BH92:BH314)),  2)</f>
        <v>0</v>
      </c>
      <c r="G36" s="39"/>
      <c r="H36" s="39"/>
      <c r="I36" s="125">
        <v>0.12</v>
      </c>
      <c r="J36" s="124">
        <f>0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47</v>
      </c>
      <c r="F37" s="124">
        <f>ROUND((SUM(BI92:BI314)),  2)</f>
        <v>0</v>
      </c>
      <c r="G37" s="39"/>
      <c r="H37" s="39"/>
      <c r="I37" s="125">
        <v>0</v>
      </c>
      <c r="J37" s="124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6"/>
      <c r="D39" s="127" t="s">
        <v>48</v>
      </c>
      <c r="E39" s="77"/>
      <c r="F39" s="77"/>
      <c r="G39" s="128" t="s">
        <v>49</v>
      </c>
      <c r="H39" s="129" t="s">
        <v>50</v>
      </c>
      <c r="I39" s="77"/>
      <c r="J39" s="130">
        <f>SUM(J30:J37)</f>
        <v>0</v>
      </c>
      <c r="K39" s="131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142</v>
      </c>
      <c r="D45" s="39"/>
      <c r="E45" s="39"/>
      <c r="F45" s="39"/>
      <c r="G45" s="39"/>
      <c r="H45" s="39"/>
      <c r="I45" s="39"/>
      <c r="J45" s="39"/>
      <c r="K45" s="39"/>
      <c r="L45" s="118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7" t="str">
        <f>E7</f>
        <v>Kolumbárium Nymburk</v>
      </c>
      <c r="F48" s="33"/>
      <c r="G48" s="33"/>
      <c r="H48" s="33"/>
      <c r="I48" s="39"/>
      <c r="J48" s="39"/>
      <c r="K48" s="39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130</v>
      </c>
      <c r="D49" s="39"/>
      <c r="E49" s="39"/>
      <c r="F49" s="39"/>
      <c r="G49" s="39"/>
      <c r="H49" s="39"/>
      <c r="I49" s="39"/>
      <c r="J49" s="39"/>
      <c r="K49" s="39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30" customHeight="1">
      <c r="A50" s="39"/>
      <c r="B50" s="40"/>
      <c r="C50" s="39"/>
      <c r="D50" s="39"/>
      <c r="E50" s="63" t="str">
        <f>E9</f>
        <v>2025/033/c - Architektonicko stavební a konstrukční řešení 3/8</v>
      </c>
      <c r="F50" s="39"/>
      <c r="G50" s="39"/>
      <c r="H50" s="39"/>
      <c r="I50" s="39"/>
      <c r="J50" s="39"/>
      <c r="K50" s="39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8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23. 10. 2025</v>
      </c>
      <c r="K52" s="39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39"/>
      <c r="E54" s="39"/>
      <c r="F54" s="28" t="str">
        <f>E15</f>
        <v>Město Nymburk</v>
      </c>
      <c r="G54" s="39"/>
      <c r="H54" s="39"/>
      <c r="I54" s="33" t="s">
        <v>31</v>
      </c>
      <c r="J54" s="37" t="str">
        <f>E21</f>
        <v>Atribut Solutions, s.r.o.</v>
      </c>
      <c r="K54" s="39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>Bc. Kateřina Vaculíková</v>
      </c>
      <c r="K55" s="39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2" t="s">
        <v>143</v>
      </c>
      <c r="D57" s="126"/>
      <c r="E57" s="126"/>
      <c r="F57" s="126"/>
      <c r="G57" s="126"/>
      <c r="H57" s="126"/>
      <c r="I57" s="126"/>
      <c r="J57" s="133" t="s">
        <v>144</v>
      </c>
      <c r="K57" s="126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4" t="s">
        <v>70</v>
      </c>
      <c r="D59" s="39"/>
      <c r="E59" s="39"/>
      <c r="F59" s="39"/>
      <c r="G59" s="39"/>
      <c r="H59" s="39"/>
      <c r="I59" s="39"/>
      <c r="J59" s="91">
        <f>J92</f>
        <v>0</v>
      </c>
      <c r="K59" s="39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145</v>
      </c>
    </row>
    <row r="60" s="9" customFormat="1" ht="24.96" customHeight="1">
      <c r="A60" s="9"/>
      <c r="B60" s="135"/>
      <c r="C60" s="9"/>
      <c r="D60" s="136" t="s">
        <v>146</v>
      </c>
      <c r="E60" s="137"/>
      <c r="F60" s="137"/>
      <c r="G60" s="137"/>
      <c r="H60" s="137"/>
      <c r="I60" s="137"/>
      <c r="J60" s="138">
        <f>J93</f>
        <v>0</v>
      </c>
      <c r="K60" s="9"/>
      <c r="L60" s="13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9"/>
      <c r="C61" s="10"/>
      <c r="D61" s="140" t="s">
        <v>147</v>
      </c>
      <c r="E61" s="141"/>
      <c r="F61" s="141"/>
      <c r="G61" s="141"/>
      <c r="H61" s="141"/>
      <c r="I61" s="141"/>
      <c r="J61" s="142">
        <f>J94</f>
        <v>0</v>
      </c>
      <c r="K61" s="10"/>
      <c r="L61" s="13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9"/>
      <c r="C62" s="10"/>
      <c r="D62" s="140" t="s">
        <v>148</v>
      </c>
      <c r="E62" s="141"/>
      <c r="F62" s="141"/>
      <c r="G62" s="141"/>
      <c r="H62" s="141"/>
      <c r="I62" s="141"/>
      <c r="J62" s="142">
        <f>J149</f>
        <v>0</v>
      </c>
      <c r="K62" s="10"/>
      <c r="L62" s="13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9"/>
      <c r="C63" s="10"/>
      <c r="D63" s="140" t="s">
        <v>149</v>
      </c>
      <c r="E63" s="141"/>
      <c r="F63" s="141"/>
      <c r="G63" s="141"/>
      <c r="H63" s="141"/>
      <c r="I63" s="141"/>
      <c r="J63" s="142">
        <f>J186</f>
        <v>0</v>
      </c>
      <c r="K63" s="10"/>
      <c r="L63" s="13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9"/>
      <c r="C64" s="10"/>
      <c r="D64" s="140" t="s">
        <v>150</v>
      </c>
      <c r="E64" s="141"/>
      <c r="F64" s="141"/>
      <c r="G64" s="141"/>
      <c r="H64" s="141"/>
      <c r="I64" s="141"/>
      <c r="J64" s="142">
        <f>J191</f>
        <v>0</v>
      </c>
      <c r="K64" s="10"/>
      <c r="L64" s="13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35"/>
      <c r="C65" s="9"/>
      <c r="D65" s="136" t="s">
        <v>151</v>
      </c>
      <c r="E65" s="137"/>
      <c r="F65" s="137"/>
      <c r="G65" s="137"/>
      <c r="H65" s="137"/>
      <c r="I65" s="137"/>
      <c r="J65" s="138">
        <f>J194</f>
        <v>0</v>
      </c>
      <c r="K65" s="9"/>
      <c r="L65" s="135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39"/>
      <c r="C66" s="10"/>
      <c r="D66" s="140" t="s">
        <v>152</v>
      </c>
      <c r="E66" s="141"/>
      <c r="F66" s="141"/>
      <c r="G66" s="141"/>
      <c r="H66" s="141"/>
      <c r="I66" s="141"/>
      <c r="J66" s="142">
        <f>J195</f>
        <v>0</v>
      </c>
      <c r="K66" s="10"/>
      <c r="L66" s="13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39"/>
      <c r="C67" s="10"/>
      <c r="D67" s="140" t="s">
        <v>153</v>
      </c>
      <c r="E67" s="141"/>
      <c r="F67" s="141"/>
      <c r="G67" s="141"/>
      <c r="H67" s="141"/>
      <c r="I67" s="141"/>
      <c r="J67" s="142">
        <f>J206</f>
        <v>0</v>
      </c>
      <c r="K67" s="10"/>
      <c r="L67" s="13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9"/>
      <c r="C68" s="10"/>
      <c r="D68" s="140" t="s">
        <v>154</v>
      </c>
      <c r="E68" s="141"/>
      <c r="F68" s="141"/>
      <c r="G68" s="141"/>
      <c r="H68" s="141"/>
      <c r="I68" s="141"/>
      <c r="J68" s="142">
        <f>J218</f>
        <v>0</v>
      </c>
      <c r="K68" s="10"/>
      <c r="L68" s="13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9"/>
      <c r="C69" s="10"/>
      <c r="D69" s="140" t="s">
        <v>155</v>
      </c>
      <c r="E69" s="141"/>
      <c r="F69" s="141"/>
      <c r="G69" s="141"/>
      <c r="H69" s="141"/>
      <c r="I69" s="141"/>
      <c r="J69" s="142">
        <f>J237</f>
        <v>0</v>
      </c>
      <c r="K69" s="10"/>
      <c r="L69" s="13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39"/>
      <c r="C70" s="10"/>
      <c r="D70" s="140" t="s">
        <v>156</v>
      </c>
      <c r="E70" s="141"/>
      <c r="F70" s="141"/>
      <c r="G70" s="141"/>
      <c r="H70" s="141"/>
      <c r="I70" s="141"/>
      <c r="J70" s="142">
        <f>J254</f>
        <v>0</v>
      </c>
      <c r="K70" s="10"/>
      <c r="L70" s="13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39"/>
      <c r="C71" s="10"/>
      <c r="D71" s="140" t="s">
        <v>157</v>
      </c>
      <c r="E71" s="141"/>
      <c r="F71" s="141"/>
      <c r="G71" s="141"/>
      <c r="H71" s="141"/>
      <c r="I71" s="141"/>
      <c r="J71" s="142">
        <f>J297</f>
        <v>0</v>
      </c>
      <c r="K71" s="10"/>
      <c r="L71" s="13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39"/>
      <c r="C72" s="10"/>
      <c r="D72" s="140" t="s">
        <v>158</v>
      </c>
      <c r="E72" s="141"/>
      <c r="F72" s="141"/>
      <c r="G72" s="141"/>
      <c r="H72" s="141"/>
      <c r="I72" s="141"/>
      <c r="J72" s="142">
        <f>J308</f>
        <v>0</v>
      </c>
      <c r="K72" s="10"/>
      <c r="L72" s="13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8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118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118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159</v>
      </c>
      <c r="D79" s="39"/>
      <c r="E79" s="39"/>
      <c r="F79" s="39"/>
      <c r="G79" s="39"/>
      <c r="H79" s="39"/>
      <c r="I79" s="39"/>
      <c r="J79" s="39"/>
      <c r="K79" s="39"/>
      <c r="L79" s="118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8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17</v>
      </c>
      <c r="D81" s="39"/>
      <c r="E81" s="39"/>
      <c r="F81" s="39"/>
      <c r="G81" s="39"/>
      <c r="H81" s="39"/>
      <c r="I81" s="39"/>
      <c r="J81" s="39"/>
      <c r="K81" s="39"/>
      <c r="L81" s="118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39"/>
      <c r="D82" s="39"/>
      <c r="E82" s="117" t="str">
        <f>E7</f>
        <v>Kolumbárium Nymburk</v>
      </c>
      <c r="F82" s="33"/>
      <c r="G82" s="33"/>
      <c r="H82" s="33"/>
      <c r="I82" s="39"/>
      <c r="J82" s="39"/>
      <c r="K82" s="39"/>
      <c r="L82" s="118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130</v>
      </c>
      <c r="D83" s="39"/>
      <c r="E83" s="39"/>
      <c r="F83" s="39"/>
      <c r="G83" s="39"/>
      <c r="H83" s="39"/>
      <c r="I83" s="39"/>
      <c r="J83" s="39"/>
      <c r="K83" s="39"/>
      <c r="L83" s="118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30" customHeight="1">
      <c r="A84" s="39"/>
      <c r="B84" s="40"/>
      <c r="C84" s="39"/>
      <c r="D84" s="39"/>
      <c r="E84" s="63" t="str">
        <f>E9</f>
        <v>2025/033/c - Architektonicko stavební a konstrukční řešení 3/8</v>
      </c>
      <c r="F84" s="39"/>
      <c r="G84" s="39"/>
      <c r="H84" s="39"/>
      <c r="I84" s="39"/>
      <c r="J84" s="39"/>
      <c r="K84" s="39"/>
      <c r="L84" s="118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39"/>
      <c r="D85" s="39"/>
      <c r="E85" s="39"/>
      <c r="F85" s="39"/>
      <c r="G85" s="39"/>
      <c r="H85" s="39"/>
      <c r="I85" s="39"/>
      <c r="J85" s="39"/>
      <c r="K85" s="39"/>
      <c r="L85" s="118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39"/>
      <c r="E86" s="39"/>
      <c r="F86" s="28" t="str">
        <f>F12</f>
        <v xml:space="preserve"> </v>
      </c>
      <c r="G86" s="39"/>
      <c r="H86" s="39"/>
      <c r="I86" s="33" t="s">
        <v>23</v>
      </c>
      <c r="J86" s="65" t="str">
        <f>IF(J12="","",J12)</f>
        <v>23. 10. 2025</v>
      </c>
      <c r="K86" s="39"/>
      <c r="L86" s="118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39"/>
      <c r="D87" s="39"/>
      <c r="E87" s="39"/>
      <c r="F87" s="39"/>
      <c r="G87" s="39"/>
      <c r="H87" s="39"/>
      <c r="I87" s="39"/>
      <c r="J87" s="39"/>
      <c r="K87" s="39"/>
      <c r="L87" s="118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5.65" customHeight="1">
      <c r="A88" s="39"/>
      <c r="B88" s="40"/>
      <c r="C88" s="33" t="s">
        <v>25</v>
      </c>
      <c r="D88" s="39"/>
      <c r="E88" s="39"/>
      <c r="F88" s="28" t="str">
        <f>E15</f>
        <v>Město Nymburk</v>
      </c>
      <c r="G88" s="39"/>
      <c r="H88" s="39"/>
      <c r="I88" s="33" t="s">
        <v>31</v>
      </c>
      <c r="J88" s="37" t="str">
        <f>E21</f>
        <v>Atribut Solutions, s.r.o.</v>
      </c>
      <c r="K88" s="39"/>
      <c r="L88" s="118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5.65" customHeight="1">
      <c r="A89" s="39"/>
      <c r="B89" s="40"/>
      <c r="C89" s="33" t="s">
        <v>29</v>
      </c>
      <c r="D89" s="39"/>
      <c r="E89" s="39"/>
      <c r="F89" s="28" t="str">
        <f>IF(E18="","",E18)</f>
        <v>Vyplň údaj</v>
      </c>
      <c r="G89" s="39"/>
      <c r="H89" s="39"/>
      <c r="I89" s="33" t="s">
        <v>34</v>
      </c>
      <c r="J89" s="37" t="str">
        <f>E24</f>
        <v>Bc. Kateřina Vaculíková</v>
      </c>
      <c r="K89" s="39"/>
      <c r="L89" s="118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18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43"/>
      <c r="B91" s="144"/>
      <c r="C91" s="145" t="s">
        <v>160</v>
      </c>
      <c r="D91" s="146" t="s">
        <v>57</v>
      </c>
      <c r="E91" s="146" t="s">
        <v>53</v>
      </c>
      <c r="F91" s="146" t="s">
        <v>54</v>
      </c>
      <c r="G91" s="146" t="s">
        <v>161</v>
      </c>
      <c r="H91" s="146" t="s">
        <v>162</v>
      </c>
      <c r="I91" s="146" t="s">
        <v>163</v>
      </c>
      <c r="J91" s="146" t="s">
        <v>144</v>
      </c>
      <c r="K91" s="147" t="s">
        <v>164</v>
      </c>
      <c r="L91" s="148"/>
      <c r="M91" s="81" t="s">
        <v>3</v>
      </c>
      <c r="N91" s="82" t="s">
        <v>42</v>
      </c>
      <c r="O91" s="82" t="s">
        <v>165</v>
      </c>
      <c r="P91" s="82" t="s">
        <v>166</v>
      </c>
      <c r="Q91" s="82" t="s">
        <v>167</v>
      </c>
      <c r="R91" s="82" t="s">
        <v>168</v>
      </c>
      <c r="S91" s="82" t="s">
        <v>169</v>
      </c>
      <c r="T91" s="83" t="s">
        <v>170</v>
      </c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</row>
    <row r="92" s="2" customFormat="1" ht="22.8" customHeight="1">
      <c r="A92" s="39"/>
      <c r="B92" s="40"/>
      <c r="C92" s="88" t="s">
        <v>171</v>
      </c>
      <c r="D92" s="39"/>
      <c r="E92" s="39"/>
      <c r="F92" s="39"/>
      <c r="G92" s="39"/>
      <c r="H92" s="39"/>
      <c r="I92" s="39"/>
      <c r="J92" s="149">
        <f>BK92</f>
        <v>0</v>
      </c>
      <c r="K92" s="39"/>
      <c r="L92" s="40"/>
      <c r="M92" s="84"/>
      <c r="N92" s="69"/>
      <c r="O92" s="85"/>
      <c r="P92" s="150">
        <f>P93+P194</f>
        <v>0</v>
      </c>
      <c r="Q92" s="85"/>
      <c r="R92" s="150">
        <f>R93+R194</f>
        <v>35.238796254999997</v>
      </c>
      <c r="S92" s="85"/>
      <c r="T92" s="151">
        <f>T93+T194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71</v>
      </c>
      <c r="AU92" s="20" t="s">
        <v>145</v>
      </c>
      <c r="BK92" s="152">
        <f>BK93+BK194</f>
        <v>0</v>
      </c>
    </row>
    <row r="93" s="12" customFormat="1" ht="25.92" customHeight="1">
      <c r="A93" s="12"/>
      <c r="B93" s="153"/>
      <c r="C93" s="12"/>
      <c r="D93" s="154" t="s">
        <v>71</v>
      </c>
      <c r="E93" s="155" t="s">
        <v>172</v>
      </c>
      <c r="F93" s="155" t="s">
        <v>173</v>
      </c>
      <c r="G93" s="12"/>
      <c r="H93" s="12"/>
      <c r="I93" s="156"/>
      <c r="J93" s="157">
        <f>BK93</f>
        <v>0</v>
      </c>
      <c r="K93" s="12"/>
      <c r="L93" s="153"/>
      <c r="M93" s="158"/>
      <c r="N93" s="159"/>
      <c r="O93" s="159"/>
      <c r="P93" s="160">
        <f>P94+P149+P186+P191</f>
        <v>0</v>
      </c>
      <c r="Q93" s="159"/>
      <c r="R93" s="160">
        <f>R94+R149+R186+R191</f>
        <v>30.483451289999998</v>
      </c>
      <c r="S93" s="159"/>
      <c r="T93" s="161">
        <f>T94+T149+T186+T191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54" t="s">
        <v>80</v>
      </c>
      <c r="AT93" s="162" t="s">
        <v>71</v>
      </c>
      <c r="AU93" s="162" t="s">
        <v>72</v>
      </c>
      <c r="AY93" s="154" t="s">
        <v>174</v>
      </c>
      <c r="BK93" s="163">
        <f>BK94+BK149+BK186+BK191</f>
        <v>0</v>
      </c>
    </row>
    <row r="94" s="12" customFormat="1" ht="22.8" customHeight="1">
      <c r="A94" s="12"/>
      <c r="B94" s="153"/>
      <c r="C94" s="12"/>
      <c r="D94" s="154" t="s">
        <v>71</v>
      </c>
      <c r="E94" s="164" t="s">
        <v>80</v>
      </c>
      <c r="F94" s="164" t="s">
        <v>175</v>
      </c>
      <c r="G94" s="12"/>
      <c r="H94" s="12"/>
      <c r="I94" s="156"/>
      <c r="J94" s="165">
        <f>BK94</f>
        <v>0</v>
      </c>
      <c r="K94" s="12"/>
      <c r="L94" s="153"/>
      <c r="M94" s="158"/>
      <c r="N94" s="159"/>
      <c r="O94" s="159"/>
      <c r="P94" s="160">
        <f>SUM(P95:P148)</f>
        <v>0</v>
      </c>
      <c r="Q94" s="159"/>
      <c r="R94" s="160">
        <f>SUM(R95:R148)</f>
        <v>0</v>
      </c>
      <c r="S94" s="159"/>
      <c r="T94" s="161">
        <f>SUM(T95:T148)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54" t="s">
        <v>80</v>
      </c>
      <c r="AT94" s="162" t="s">
        <v>71</v>
      </c>
      <c r="AU94" s="162" t="s">
        <v>80</v>
      </c>
      <c r="AY94" s="154" t="s">
        <v>174</v>
      </c>
      <c r="BK94" s="163">
        <f>SUM(BK95:BK148)</f>
        <v>0</v>
      </c>
    </row>
    <row r="95" s="2" customFormat="1" ht="24.15" customHeight="1">
      <c r="A95" s="39"/>
      <c r="B95" s="166"/>
      <c r="C95" s="167" t="s">
        <v>80</v>
      </c>
      <c r="D95" s="167" t="s">
        <v>176</v>
      </c>
      <c r="E95" s="168" t="s">
        <v>177</v>
      </c>
      <c r="F95" s="169" t="s">
        <v>178</v>
      </c>
      <c r="G95" s="170" t="s">
        <v>179</v>
      </c>
      <c r="H95" s="171">
        <v>16.952000000000002</v>
      </c>
      <c r="I95" s="172"/>
      <c r="J95" s="173">
        <f>ROUND(I95*H95,2)</f>
        <v>0</v>
      </c>
      <c r="K95" s="169" t="s">
        <v>180</v>
      </c>
      <c r="L95" s="40"/>
      <c r="M95" s="174" t="s">
        <v>3</v>
      </c>
      <c r="N95" s="175" t="s">
        <v>43</v>
      </c>
      <c r="O95" s="73"/>
      <c r="P95" s="176">
        <f>O95*H95</f>
        <v>0</v>
      </c>
      <c r="Q95" s="176">
        <v>0</v>
      </c>
      <c r="R95" s="176">
        <f>Q95*H95</f>
        <v>0</v>
      </c>
      <c r="S95" s="176">
        <v>0</v>
      </c>
      <c r="T95" s="17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8" t="s">
        <v>181</v>
      </c>
      <c r="AT95" s="178" t="s">
        <v>176</v>
      </c>
      <c r="AU95" s="178" t="s">
        <v>82</v>
      </c>
      <c r="AY95" s="20" t="s">
        <v>174</v>
      </c>
      <c r="BE95" s="179">
        <f>IF(N95="základní",J95,0)</f>
        <v>0</v>
      </c>
      <c r="BF95" s="179">
        <f>IF(N95="snížená",J95,0)</f>
        <v>0</v>
      </c>
      <c r="BG95" s="179">
        <f>IF(N95="zákl. přenesená",J95,0)</f>
        <v>0</v>
      </c>
      <c r="BH95" s="179">
        <f>IF(N95="sníž. přenesená",J95,0)</f>
        <v>0</v>
      </c>
      <c r="BI95" s="179">
        <f>IF(N95="nulová",J95,0)</f>
        <v>0</v>
      </c>
      <c r="BJ95" s="20" t="s">
        <v>80</v>
      </c>
      <c r="BK95" s="179">
        <f>ROUND(I95*H95,2)</f>
        <v>0</v>
      </c>
      <c r="BL95" s="20" t="s">
        <v>181</v>
      </c>
      <c r="BM95" s="178" t="s">
        <v>182</v>
      </c>
    </row>
    <row r="96" s="2" customFormat="1">
      <c r="A96" s="39"/>
      <c r="B96" s="40"/>
      <c r="C96" s="39"/>
      <c r="D96" s="180" t="s">
        <v>183</v>
      </c>
      <c r="E96" s="39"/>
      <c r="F96" s="181" t="s">
        <v>184</v>
      </c>
      <c r="G96" s="39"/>
      <c r="H96" s="39"/>
      <c r="I96" s="182"/>
      <c r="J96" s="39"/>
      <c r="K96" s="39"/>
      <c r="L96" s="40"/>
      <c r="M96" s="183"/>
      <c r="N96" s="184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183</v>
      </c>
      <c r="AU96" s="20" t="s">
        <v>82</v>
      </c>
    </row>
    <row r="97" s="13" customFormat="1">
      <c r="A97" s="13"/>
      <c r="B97" s="185"/>
      <c r="C97" s="13"/>
      <c r="D97" s="186" t="s">
        <v>185</v>
      </c>
      <c r="E97" s="187" t="s">
        <v>3</v>
      </c>
      <c r="F97" s="188" t="s">
        <v>186</v>
      </c>
      <c r="G97" s="13"/>
      <c r="H97" s="187" t="s">
        <v>3</v>
      </c>
      <c r="I97" s="189"/>
      <c r="J97" s="13"/>
      <c r="K97" s="13"/>
      <c r="L97" s="185"/>
      <c r="M97" s="190"/>
      <c r="N97" s="191"/>
      <c r="O97" s="191"/>
      <c r="P97" s="191"/>
      <c r="Q97" s="191"/>
      <c r="R97" s="191"/>
      <c r="S97" s="191"/>
      <c r="T97" s="19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87" t="s">
        <v>185</v>
      </c>
      <c r="AU97" s="187" t="s">
        <v>82</v>
      </c>
      <c r="AV97" s="13" t="s">
        <v>80</v>
      </c>
      <c r="AW97" s="13" t="s">
        <v>33</v>
      </c>
      <c r="AX97" s="13" t="s">
        <v>72</v>
      </c>
      <c r="AY97" s="187" t="s">
        <v>174</v>
      </c>
    </row>
    <row r="98" s="13" customFormat="1">
      <c r="A98" s="13"/>
      <c r="B98" s="185"/>
      <c r="C98" s="13"/>
      <c r="D98" s="186" t="s">
        <v>185</v>
      </c>
      <c r="E98" s="187" t="s">
        <v>3</v>
      </c>
      <c r="F98" s="188" t="s">
        <v>187</v>
      </c>
      <c r="G98" s="13"/>
      <c r="H98" s="187" t="s">
        <v>3</v>
      </c>
      <c r="I98" s="189"/>
      <c r="J98" s="13"/>
      <c r="K98" s="13"/>
      <c r="L98" s="185"/>
      <c r="M98" s="190"/>
      <c r="N98" s="191"/>
      <c r="O98" s="191"/>
      <c r="P98" s="191"/>
      <c r="Q98" s="191"/>
      <c r="R98" s="191"/>
      <c r="S98" s="191"/>
      <c r="T98" s="19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187" t="s">
        <v>185</v>
      </c>
      <c r="AU98" s="187" t="s">
        <v>82</v>
      </c>
      <c r="AV98" s="13" t="s">
        <v>80</v>
      </c>
      <c r="AW98" s="13" t="s">
        <v>33</v>
      </c>
      <c r="AX98" s="13" t="s">
        <v>72</v>
      </c>
      <c r="AY98" s="187" t="s">
        <v>174</v>
      </c>
    </row>
    <row r="99" s="13" customFormat="1">
      <c r="A99" s="13"/>
      <c r="B99" s="185"/>
      <c r="C99" s="13"/>
      <c r="D99" s="186" t="s">
        <v>185</v>
      </c>
      <c r="E99" s="187" t="s">
        <v>3</v>
      </c>
      <c r="F99" s="188" t="s">
        <v>188</v>
      </c>
      <c r="G99" s="13"/>
      <c r="H99" s="187" t="s">
        <v>3</v>
      </c>
      <c r="I99" s="189"/>
      <c r="J99" s="13"/>
      <c r="K99" s="13"/>
      <c r="L99" s="185"/>
      <c r="M99" s="190"/>
      <c r="N99" s="191"/>
      <c r="O99" s="191"/>
      <c r="P99" s="191"/>
      <c r="Q99" s="191"/>
      <c r="R99" s="191"/>
      <c r="S99" s="191"/>
      <c r="T99" s="19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187" t="s">
        <v>185</v>
      </c>
      <c r="AU99" s="187" t="s">
        <v>82</v>
      </c>
      <c r="AV99" s="13" t="s">
        <v>80</v>
      </c>
      <c r="AW99" s="13" t="s">
        <v>33</v>
      </c>
      <c r="AX99" s="13" t="s">
        <v>72</v>
      </c>
      <c r="AY99" s="187" t="s">
        <v>174</v>
      </c>
    </row>
    <row r="100" s="13" customFormat="1">
      <c r="A100" s="13"/>
      <c r="B100" s="185"/>
      <c r="C100" s="13"/>
      <c r="D100" s="186" t="s">
        <v>185</v>
      </c>
      <c r="E100" s="187" t="s">
        <v>3</v>
      </c>
      <c r="F100" s="188" t="s">
        <v>189</v>
      </c>
      <c r="G100" s="13"/>
      <c r="H100" s="187" t="s">
        <v>3</v>
      </c>
      <c r="I100" s="189"/>
      <c r="J100" s="13"/>
      <c r="K100" s="13"/>
      <c r="L100" s="185"/>
      <c r="M100" s="190"/>
      <c r="N100" s="191"/>
      <c r="O100" s="191"/>
      <c r="P100" s="191"/>
      <c r="Q100" s="191"/>
      <c r="R100" s="191"/>
      <c r="S100" s="191"/>
      <c r="T100" s="19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187" t="s">
        <v>185</v>
      </c>
      <c r="AU100" s="187" t="s">
        <v>82</v>
      </c>
      <c r="AV100" s="13" t="s">
        <v>80</v>
      </c>
      <c r="AW100" s="13" t="s">
        <v>33</v>
      </c>
      <c r="AX100" s="13" t="s">
        <v>72</v>
      </c>
      <c r="AY100" s="187" t="s">
        <v>174</v>
      </c>
    </row>
    <row r="101" s="13" customFormat="1">
      <c r="A101" s="13"/>
      <c r="B101" s="185"/>
      <c r="C101" s="13"/>
      <c r="D101" s="186" t="s">
        <v>185</v>
      </c>
      <c r="E101" s="187" t="s">
        <v>3</v>
      </c>
      <c r="F101" s="188" t="s">
        <v>190</v>
      </c>
      <c r="G101" s="13"/>
      <c r="H101" s="187" t="s">
        <v>3</v>
      </c>
      <c r="I101" s="189"/>
      <c r="J101" s="13"/>
      <c r="K101" s="13"/>
      <c r="L101" s="185"/>
      <c r="M101" s="190"/>
      <c r="N101" s="191"/>
      <c r="O101" s="191"/>
      <c r="P101" s="191"/>
      <c r="Q101" s="191"/>
      <c r="R101" s="191"/>
      <c r="S101" s="191"/>
      <c r="T101" s="19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187" t="s">
        <v>185</v>
      </c>
      <c r="AU101" s="187" t="s">
        <v>82</v>
      </c>
      <c r="AV101" s="13" t="s">
        <v>80</v>
      </c>
      <c r="AW101" s="13" t="s">
        <v>33</v>
      </c>
      <c r="AX101" s="13" t="s">
        <v>72</v>
      </c>
      <c r="AY101" s="187" t="s">
        <v>174</v>
      </c>
    </row>
    <row r="102" s="14" customFormat="1">
      <c r="A102" s="14"/>
      <c r="B102" s="193"/>
      <c r="C102" s="14"/>
      <c r="D102" s="186" t="s">
        <v>185</v>
      </c>
      <c r="E102" s="194" t="s">
        <v>3</v>
      </c>
      <c r="F102" s="195" t="s">
        <v>110</v>
      </c>
      <c r="G102" s="14"/>
      <c r="H102" s="196">
        <v>16.952000000000002</v>
      </c>
      <c r="I102" s="197"/>
      <c r="J102" s="14"/>
      <c r="K102" s="14"/>
      <c r="L102" s="193"/>
      <c r="M102" s="198"/>
      <c r="N102" s="199"/>
      <c r="O102" s="199"/>
      <c r="P102" s="199"/>
      <c r="Q102" s="199"/>
      <c r="R102" s="199"/>
      <c r="S102" s="199"/>
      <c r="T102" s="200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01" t="s">
        <v>185</v>
      </c>
      <c r="AU102" s="201" t="s">
        <v>82</v>
      </c>
      <c r="AV102" s="14" t="s">
        <v>82</v>
      </c>
      <c r="AW102" s="14" t="s">
        <v>33</v>
      </c>
      <c r="AX102" s="14" t="s">
        <v>80</v>
      </c>
      <c r="AY102" s="201" t="s">
        <v>174</v>
      </c>
    </row>
    <row r="103" s="2" customFormat="1" ht="62.7" customHeight="1">
      <c r="A103" s="39"/>
      <c r="B103" s="166"/>
      <c r="C103" s="167" t="s">
        <v>82</v>
      </c>
      <c r="D103" s="167" t="s">
        <v>176</v>
      </c>
      <c r="E103" s="168" t="s">
        <v>191</v>
      </c>
      <c r="F103" s="169" t="s">
        <v>192</v>
      </c>
      <c r="G103" s="170" t="s">
        <v>179</v>
      </c>
      <c r="H103" s="171">
        <v>17.879999999999999</v>
      </c>
      <c r="I103" s="172"/>
      <c r="J103" s="173">
        <f>ROUND(I103*H103,2)</f>
        <v>0</v>
      </c>
      <c r="K103" s="169" t="s">
        <v>180</v>
      </c>
      <c r="L103" s="40"/>
      <c r="M103" s="174" t="s">
        <v>3</v>
      </c>
      <c r="N103" s="175" t="s">
        <v>43</v>
      </c>
      <c r="O103" s="73"/>
      <c r="P103" s="176">
        <f>O103*H103</f>
        <v>0</v>
      </c>
      <c r="Q103" s="176">
        <v>0</v>
      </c>
      <c r="R103" s="176">
        <f>Q103*H103</f>
        <v>0</v>
      </c>
      <c r="S103" s="176">
        <v>0</v>
      </c>
      <c r="T103" s="17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8" t="s">
        <v>181</v>
      </c>
      <c r="AT103" s="178" t="s">
        <v>176</v>
      </c>
      <c r="AU103" s="178" t="s">
        <v>82</v>
      </c>
      <c r="AY103" s="20" t="s">
        <v>174</v>
      </c>
      <c r="BE103" s="179">
        <f>IF(N103="základní",J103,0)</f>
        <v>0</v>
      </c>
      <c r="BF103" s="179">
        <f>IF(N103="snížená",J103,0)</f>
        <v>0</v>
      </c>
      <c r="BG103" s="179">
        <f>IF(N103="zákl. přenesená",J103,0)</f>
        <v>0</v>
      </c>
      <c r="BH103" s="179">
        <f>IF(N103="sníž. přenesená",J103,0)</f>
        <v>0</v>
      </c>
      <c r="BI103" s="179">
        <f>IF(N103="nulová",J103,0)</f>
        <v>0</v>
      </c>
      <c r="BJ103" s="20" t="s">
        <v>80</v>
      </c>
      <c r="BK103" s="179">
        <f>ROUND(I103*H103,2)</f>
        <v>0</v>
      </c>
      <c r="BL103" s="20" t="s">
        <v>181</v>
      </c>
      <c r="BM103" s="178" t="s">
        <v>193</v>
      </c>
    </row>
    <row r="104" s="2" customFormat="1">
      <c r="A104" s="39"/>
      <c r="B104" s="40"/>
      <c r="C104" s="39"/>
      <c r="D104" s="180" t="s">
        <v>183</v>
      </c>
      <c r="E104" s="39"/>
      <c r="F104" s="181" t="s">
        <v>194</v>
      </c>
      <c r="G104" s="39"/>
      <c r="H104" s="39"/>
      <c r="I104" s="182"/>
      <c r="J104" s="39"/>
      <c r="K104" s="39"/>
      <c r="L104" s="40"/>
      <c r="M104" s="183"/>
      <c r="N104" s="184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183</v>
      </c>
      <c r="AU104" s="20" t="s">
        <v>82</v>
      </c>
    </row>
    <row r="105" s="13" customFormat="1">
      <c r="A105" s="13"/>
      <c r="B105" s="185"/>
      <c r="C105" s="13"/>
      <c r="D105" s="186" t="s">
        <v>185</v>
      </c>
      <c r="E105" s="187" t="s">
        <v>3</v>
      </c>
      <c r="F105" s="188" t="s">
        <v>195</v>
      </c>
      <c r="G105" s="13"/>
      <c r="H105" s="187" t="s">
        <v>3</v>
      </c>
      <c r="I105" s="189"/>
      <c r="J105" s="13"/>
      <c r="K105" s="13"/>
      <c r="L105" s="185"/>
      <c r="M105" s="190"/>
      <c r="N105" s="191"/>
      <c r="O105" s="191"/>
      <c r="P105" s="191"/>
      <c r="Q105" s="191"/>
      <c r="R105" s="191"/>
      <c r="S105" s="191"/>
      <c r="T105" s="19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87" t="s">
        <v>185</v>
      </c>
      <c r="AU105" s="187" t="s">
        <v>82</v>
      </c>
      <c r="AV105" s="13" t="s">
        <v>80</v>
      </c>
      <c r="AW105" s="13" t="s">
        <v>33</v>
      </c>
      <c r="AX105" s="13" t="s">
        <v>72</v>
      </c>
      <c r="AY105" s="187" t="s">
        <v>174</v>
      </c>
    </row>
    <row r="106" s="14" customFormat="1">
      <c r="A106" s="14"/>
      <c r="B106" s="193"/>
      <c r="C106" s="14"/>
      <c r="D106" s="186" t="s">
        <v>185</v>
      </c>
      <c r="E106" s="201" t="s">
        <v>3</v>
      </c>
      <c r="F106" s="194" t="s">
        <v>196</v>
      </c>
      <c r="G106" s="14"/>
      <c r="H106" s="196">
        <v>17.879999999999999</v>
      </c>
      <c r="I106" s="197"/>
      <c r="J106" s="14"/>
      <c r="K106" s="14"/>
      <c r="L106" s="193"/>
      <c r="M106" s="198"/>
      <c r="N106" s="199"/>
      <c r="O106" s="199"/>
      <c r="P106" s="199"/>
      <c r="Q106" s="199"/>
      <c r="R106" s="199"/>
      <c r="S106" s="199"/>
      <c r="T106" s="20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01" t="s">
        <v>185</v>
      </c>
      <c r="AU106" s="201" t="s">
        <v>82</v>
      </c>
      <c r="AV106" s="14" t="s">
        <v>82</v>
      </c>
      <c r="AW106" s="14" t="s">
        <v>33</v>
      </c>
      <c r="AX106" s="14" t="s">
        <v>72</v>
      </c>
      <c r="AY106" s="201" t="s">
        <v>174</v>
      </c>
    </row>
    <row r="107" s="15" customFormat="1">
      <c r="A107" s="15"/>
      <c r="B107" s="202"/>
      <c r="C107" s="15"/>
      <c r="D107" s="186" t="s">
        <v>185</v>
      </c>
      <c r="E107" s="203" t="s">
        <v>3</v>
      </c>
      <c r="F107" s="204" t="s">
        <v>197</v>
      </c>
      <c r="G107" s="15"/>
      <c r="H107" s="205">
        <v>17.879999999999999</v>
      </c>
      <c r="I107" s="206"/>
      <c r="J107" s="15"/>
      <c r="K107" s="15"/>
      <c r="L107" s="202"/>
      <c r="M107" s="207"/>
      <c r="N107" s="208"/>
      <c r="O107" s="208"/>
      <c r="P107" s="208"/>
      <c r="Q107" s="208"/>
      <c r="R107" s="208"/>
      <c r="S107" s="208"/>
      <c r="T107" s="209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03" t="s">
        <v>185</v>
      </c>
      <c r="AU107" s="203" t="s">
        <v>82</v>
      </c>
      <c r="AV107" s="15" t="s">
        <v>181</v>
      </c>
      <c r="AW107" s="15" t="s">
        <v>33</v>
      </c>
      <c r="AX107" s="15" t="s">
        <v>80</v>
      </c>
      <c r="AY107" s="203" t="s">
        <v>174</v>
      </c>
    </row>
    <row r="108" s="2" customFormat="1" ht="62.7" customHeight="1">
      <c r="A108" s="39"/>
      <c r="B108" s="166"/>
      <c r="C108" s="167" t="s">
        <v>113</v>
      </c>
      <c r="D108" s="167" t="s">
        <v>176</v>
      </c>
      <c r="E108" s="168" t="s">
        <v>198</v>
      </c>
      <c r="F108" s="169" t="s">
        <v>199</v>
      </c>
      <c r="G108" s="170" t="s">
        <v>179</v>
      </c>
      <c r="H108" s="171">
        <v>8.0120000000000005</v>
      </c>
      <c r="I108" s="172"/>
      <c r="J108" s="173">
        <f>ROUND(I108*H108,2)</f>
        <v>0</v>
      </c>
      <c r="K108" s="169" t="s">
        <v>180</v>
      </c>
      <c r="L108" s="40"/>
      <c r="M108" s="174" t="s">
        <v>3</v>
      </c>
      <c r="N108" s="175" t="s">
        <v>43</v>
      </c>
      <c r="O108" s="73"/>
      <c r="P108" s="176">
        <f>O108*H108</f>
        <v>0</v>
      </c>
      <c r="Q108" s="176">
        <v>0</v>
      </c>
      <c r="R108" s="176">
        <f>Q108*H108</f>
        <v>0</v>
      </c>
      <c r="S108" s="176">
        <v>0</v>
      </c>
      <c r="T108" s="17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8" t="s">
        <v>181</v>
      </c>
      <c r="AT108" s="178" t="s">
        <v>176</v>
      </c>
      <c r="AU108" s="178" t="s">
        <v>82</v>
      </c>
      <c r="AY108" s="20" t="s">
        <v>174</v>
      </c>
      <c r="BE108" s="179">
        <f>IF(N108="základní",J108,0)</f>
        <v>0</v>
      </c>
      <c r="BF108" s="179">
        <f>IF(N108="snížená",J108,0)</f>
        <v>0</v>
      </c>
      <c r="BG108" s="179">
        <f>IF(N108="zákl. přenesená",J108,0)</f>
        <v>0</v>
      </c>
      <c r="BH108" s="179">
        <f>IF(N108="sníž. přenesená",J108,0)</f>
        <v>0</v>
      </c>
      <c r="BI108" s="179">
        <f>IF(N108="nulová",J108,0)</f>
        <v>0</v>
      </c>
      <c r="BJ108" s="20" t="s">
        <v>80</v>
      </c>
      <c r="BK108" s="179">
        <f>ROUND(I108*H108,2)</f>
        <v>0</v>
      </c>
      <c r="BL108" s="20" t="s">
        <v>181</v>
      </c>
      <c r="BM108" s="178" t="s">
        <v>200</v>
      </c>
    </row>
    <row r="109" s="2" customFormat="1">
      <c r="A109" s="39"/>
      <c r="B109" s="40"/>
      <c r="C109" s="39"/>
      <c r="D109" s="180" t="s">
        <v>183</v>
      </c>
      <c r="E109" s="39"/>
      <c r="F109" s="181" t="s">
        <v>201</v>
      </c>
      <c r="G109" s="39"/>
      <c r="H109" s="39"/>
      <c r="I109" s="182"/>
      <c r="J109" s="39"/>
      <c r="K109" s="39"/>
      <c r="L109" s="40"/>
      <c r="M109" s="183"/>
      <c r="N109" s="184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183</v>
      </c>
      <c r="AU109" s="20" t="s">
        <v>82</v>
      </c>
    </row>
    <row r="110" s="13" customFormat="1">
      <c r="A110" s="13"/>
      <c r="B110" s="185"/>
      <c r="C110" s="13"/>
      <c r="D110" s="186" t="s">
        <v>185</v>
      </c>
      <c r="E110" s="187" t="s">
        <v>3</v>
      </c>
      <c r="F110" s="188" t="s">
        <v>202</v>
      </c>
      <c r="G110" s="13"/>
      <c r="H110" s="187" t="s">
        <v>3</v>
      </c>
      <c r="I110" s="189"/>
      <c r="J110" s="13"/>
      <c r="K110" s="13"/>
      <c r="L110" s="185"/>
      <c r="M110" s="190"/>
      <c r="N110" s="191"/>
      <c r="O110" s="191"/>
      <c r="P110" s="191"/>
      <c r="Q110" s="191"/>
      <c r="R110" s="191"/>
      <c r="S110" s="191"/>
      <c r="T110" s="19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87" t="s">
        <v>185</v>
      </c>
      <c r="AU110" s="187" t="s">
        <v>82</v>
      </c>
      <c r="AV110" s="13" t="s">
        <v>80</v>
      </c>
      <c r="AW110" s="13" t="s">
        <v>33</v>
      </c>
      <c r="AX110" s="13" t="s">
        <v>72</v>
      </c>
      <c r="AY110" s="187" t="s">
        <v>174</v>
      </c>
    </row>
    <row r="111" s="14" customFormat="1">
      <c r="A111" s="14"/>
      <c r="B111" s="193"/>
      <c r="C111" s="14"/>
      <c r="D111" s="186" t="s">
        <v>185</v>
      </c>
      <c r="E111" s="194" t="s">
        <v>3</v>
      </c>
      <c r="F111" s="195" t="s">
        <v>110</v>
      </c>
      <c r="G111" s="14"/>
      <c r="H111" s="196">
        <v>16.952000000000002</v>
      </c>
      <c r="I111" s="197"/>
      <c r="J111" s="14"/>
      <c r="K111" s="14"/>
      <c r="L111" s="193"/>
      <c r="M111" s="198"/>
      <c r="N111" s="199"/>
      <c r="O111" s="199"/>
      <c r="P111" s="199"/>
      <c r="Q111" s="199"/>
      <c r="R111" s="199"/>
      <c r="S111" s="199"/>
      <c r="T111" s="200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01" t="s">
        <v>185</v>
      </c>
      <c r="AU111" s="201" t="s">
        <v>82</v>
      </c>
      <c r="AV111" s="14" t="s">
        <v>82</v>
      </c>
      <c r="AW111" s="14" t="s">
        <v>33</v>
      </c>
      <c r="AX111" s="14" t="s">
        <v>72</v>
      </c>
      <c r="AY111" s="201" t="s">
        <v>174</v>
      </c>
    </row>
    <row r="112" s="13" customFormat="1">
      <c r="A112" s="13"/>
      <c r="B112" s="185"/>
      <c r="C112" s="13"/>
      <c r="D112" s="186" t="s">
        <v>185</v>
      </c>
      <c r="E112" s="187" t="s">
        <v>3</v>
      </c>
      <c r="F112" s="188" t="s">
        <v>203</v>
      </c>
      <c r="G112" s="13"/>
      <c r="H112" s="187" t="s">
        <v>3</v>
      </c>
      <c r="I112" s="189"/>
      <c r="J112" s="13"/>
      <c r="K112" s="13"/>
      <c r="L112" s="185"/>
      <c r="M112" s="190"/>
      <c r="N112" s="191"/>
      <c r="O112" s="191"/>
      <c r="P112" s="191"/>
      <c r="Q112" s="191"/>
      <c r="R112" s="191"/>
      <c r="S112" s="191"/>
      <c r="T112" s="19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187" t="s">
        <v>185</v>
      </c>
      <c r="AU112" s="187" t="s">
        <v>82</v>
      </c>
      <c r="AV112" s="13" t="s">
        <v>80</v>
      </c>
      <c r="AW112" s="13" t="s">
        <v>33</v>
      </c>
      <c r="AX112" s="13" t="s">
        <v>72</v>
      </c>
      <c r="AY112" s="187" t="s">
        <v>174</v>
      </c>
    </row>
    <row r="113" s="14" customFormat="1">
      <c r="A113" s="14"/>
      <c r="B113" s="193"/>
      <c r="C113" s="14"/>
      <c r="D113" s="186" t="s">
        <v>185</v>
      </c>
      <c r="E113" s="201" t="s">
        <v>3</v>
      </c>
      <c r="F113" s="194" t="s">
        <v>204</v>
      </c>
      <c r="G113" s="14"/>
      <c r="H113" s="196">
        <v>-8.9399999999999995</v>
      </c>
      <c r="I113" s="197"/>
      <c r="J113" s="14"/>
      <c r="K113" s="14"/>
      <c r="L113" s="193"/>
      <c r="M113" s="198"/>
      <c r="N113" s="199"/>
      <c r="O113" s="199"/>
      <c r="P113" s="199"/>
      <c r="Q113" s="199"/>
      <c r="R113" s="199"/>
      <c r="S113" s="199"/>
      <c r="T113" s="20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01" t="s">
        <v>185</v>
      </c>
      <c r="AU113" s="201" t="s">
        <v>82</v>
      </c>
      <c r="AV113" s="14" t="s">
        <v>82</v>
      </c>
      <c r="AW113" s="14" t="s">
        <v>33</v>
      </c>
      <c r="AX113" s="14" t="s">
        <v>72</v>
      </c>
      <c r="AY113" s="201" t="s">
        <v>174</v>
      </c>
    </row>
    <row r="114" s="15" customFormat="1">
      <c r="A114" s="15"/>
      <c r="B114" s="202"/>
      <c r="C114" s="15"/>
      <c r="D114" s="186" t="s">
        <v>185</v>
      </c>
      <c r="E114" s="203" t="s">
        <v>3</v>
      </c>
      <c r="F114" s="204" t="s">
        <v>197</v>
      </c>
      <c r="G114" s="15"/>
      <c r="H114" s="205">
        <v>8.0120000000000005</v>
      </c>
      <c r="I114" s="206"/>
      <c r="J114" s="15"/>
      <c r="K114" s="15"/>
      <c r="L114" s="202"/>
      <c r="M114" s="207"/>
      <c r="N114" s="208"/>
      <c r="O114" s="208"/>
      <c r="P114" s="208"/>
      <c r="Q114" s="208"/>
      <c r="R114" s="208"/>
      <c r="S114" s="208"/>
      <c r="T114" s="209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03" t="s">
        <v>185</v>
      </c>
      <c r="AU114" s="203" t="s">
        <v>82</v>
      </c>
      <c r="AV114" s="15" t="s">
        <v>181</v>
      </c>
      <c r="AW114" s="15" t="s">
        <v>33</v>
      </c>
      <c r="AX114" s="15" t="s">
        <v>80</v>
      </c>
      <c r="AY114" s="203" t="s">
        <v>174</v>
      </c>
    </row>
    <row r="115" s="2" customFormat="1" ht="66.75" customHeight="1">
      <c r="A115" s="39"/>
      <c r="B115" s="166"/>
      <c r="C115" s="167" t="s">
        <v>181</v>
      </c>
      <c r="D115" s="167" t="s">
        <v>176</v>
      </c>
      <c r="E115" s="168" t="s">
        <v>205</v>
      </c>
      <c r="F115" s="169" t="s">
        <v>206</v>
      </c>
      <c r="G115" s="170" t="s">
        <v>179</v>
      </c>
      <c r="H115" s="171">
        <v>120.18000000000001</v>
      </c>
      <c r="I115" s="172"/>
      <c r="J115" s="173">
        <f>ROUND(I115*H115,2)</f>
        <v>0</v>
      </c>
      <c r="K115" s="169" t="s">
        <v>180</v>
      </c>
      <c r="L115" s="40"/>
      <c r="M115" s="174" t="s">
        <v>3</v>
      </c>
      <c r="N115" s="175" t="s">
        <v>43</v>
      </c>
      <c r="O115" s="73"/>
      <c r="P115" s="176">
        <f>O115*H115</f>
        <v>0</v>
      </c>
      <c r="Q115" s="176">
        <v>0</v>
      </c>
      <c r="R115" s="176">
        <f>Q115*H115</f>
        <v>0</v>
      </c>
      <c r="S115" s="176">
        <v>0</v>
      </c>
      <c r="T115" s="17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78" t="s">
        <v>181</v>
      </c>
      <c r="AT115" s="178" t="s">
        <v>176</v>
      </c>
      <c r="AU115" s="178" t="s">
        <v>82</v>
      </c>
      <c r="AY115" s="20" t="s">
        <v>174</v>
      </c>
      <c r="BE115" s="179">
        <f>IF(N115="základní",J115,0)</f>
        <v>0</v>
      </c>
      <c r="BF115" s="179">
        <f>IF(N115="snížená",J115,0)</f>
        <v>0</v>
      </c>
      <c r="BG115" s="179">
        <f>IF(N115="zákl. přenesená",J115,0)</f>
        <v>0</v>
      </c>
      <c r="BH115" s="179">
        <f>IF(N115="sníž. přenesená",J115,0)</f>
        <v>0</v>
      </c>
      <c r="BI115" s="179">
        <f>IF(N115="nulová",J115,0)</f>
        <v>0</v>
      </c>
      <c r="BJ115" s="20" t="s">
        <v>80</v>
      </c>
      <c r="BK115" s="179">
        <f>ROUND(I115*H115,2)</f>
        <v>0</v>
      </c>
      <c r="BL115" s="20" t="s">
        <v>181</v>
      </c>
      <c r="BM115" s="178" t="s">
        <v>207</v>
      </c>
    </row>
    <row r="116" s="2" customFormat="1">
      <c r="A116" s="39"/>
      <c r="B116" s="40"/>
      <c r="C116" s="39"/>
      <c r="D116" s="180" t="s">
        <v>183</v>
      </c>
      <c r="E116" s="39"/>
      <c r="F116" s="181" t="s">
        <v>208</v>
      </c>
      <c r="G116" s="39"/>
      <c r="H116" s="39"/>
      <c r="I116" s="182"/>
      <c r="J116" s="39"/>
      <c r="K116" s="39"/>
      <c r="L116" s="40"/>
      <c r="M116" s="183"/>
      <c r="N116" s="184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183</v>
      </c>
      <c r="AU116" s="20" t="s">
        <v>82</v>
      </c>
    </row>
    <row r="117" s="2" customFormat="1">
      <c r="A117" s="39"/>
      <c r="B117" s="40"/>
      <c r="C117" s="39"/>
      <c r="D117" s="186" t="s">
        <v>209</v>
      </c>
      <c r="E117" s="39"/>
      <c r="F117" s="210" t="s">
        <v>210</v>
      </c>
      <c r="G117" s="39"/>
      <c r="H117" s="39"/>
      <c r="I117" s="182"/>
      <c r="J117" s="39"/>
      <c r="K117" s="39"/>
      <c r="L117" s="40"/>
      <c r="M117" s="183"/>
      <c r="N117" s="184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209</v>
      </c>
      <c r="AU117" s="20" t="s">
        <v>82</v>
      </c>
    </row>
    <row r="118" s="13" customFormat="1">
      <c r="A118" s="13"/>
      <c r="B118" s="185"/>
      <c r="C118" s="13"/>
      <c r="D118" s="186" t="s">
        <v>185</v>
      </c>
      <c r="E118" s="187" t="s">
        <v>3</v>
      </c>
      <c r="F118" s="188" t="s">
        <v>202</v>
      </c>
      <c r="G118" s="13"/>
      <c r="H118" s="187" t="s">
        <v>3</v>
      </c>
      <c r="I118" s="189"/>
      <c r="J118" s="13"/>
      <c r="K118" s="13"/>
      <c r="L118" s="185"/>
      <c r="M118" s="190"/>
      <c r="N118" s="191"/>
      <c r="O118" s="191"/>
      <c r="P118" s="191"/>
      <c r="Q118" s="191"/>
      <c r="R118" s="191"/>
      <c r="S118" s="191"/>
      <c r="T118" s="19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87" t="s">
        <v>185</v>
      </c>
      <c r="AU118" s="187" t="s">
        <v>82</v>
      </c>
      <c r="AV118" s="13" t="s">
        <v>80</v>
      </c>
      <c r="AW118" s="13" t="s">
        <v>33</v>
      </c>
      <c r="AX118" s="13" t="s">
        <v>72</v>
      </c>
      <c r="AY118" s="187" t="s">
        <v>174</v>
      </c>
    </row>
    <row r="119" s="14" customFormat="1">
      <c r="A119" s="14"/>
      <c r="B119" s="193"/>
      <c r="C119" s="14"/>
      <c r="D119" s="186" t="s">
        <v>185</v>
      </c>
      <c r="E119" s="201" t="s">
        <v>3</v>
      </c>
      <c r="F119" s="194" t="s">
        <v>211</v>
      </c>
      <c r="G119" s="14"/>
      <c r="H119" s="196">
        <v>254.28</v>
      </c>
      <c r="I119" s="197"/>
      <c r="J119" s="14"/>
      <c r="K119" s="14"/>
      <c r="L119" s="193"/>
      <c r="M119" s="198"/>
      <c r="N119" s="199"/>
      <c r="O119" s="199"/>
      <c r="P119" s="199"/>
      <c r="Q119" s="199"/>
      <c r="R119" s="199"/>
      <c r="S119" s="199"/>
      <c r="T119" s="200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01" t="s">
        <v>185</v>
      </c>
      <c r="AU119" s="201" t="s">
        <v>82</v>
      </c>
      <c r="AV119" s="14" t="s">
        <v>82</v>
      </c>
      <c r="AW119" s="14" t="s">
        <v>33</v>
      </c>
      <c r="AX119" s="14" t="s">
        <v>72</v>
      </c>
      <c r="AY119" s="201" t="s">
        <v>174</v>
      </c>
    </row>
    <row r="120" s="13" customFormat="1">
      <c r="A120" s="13"/>
      <c r="B120" s="185"/>
      <c r="C120" s="13"/>
      <c r="D120" s="186" t="s">
        <v>185</v>
      </c>
      <c r="E120" s="187" t="s">
        <v>3</v>
      </c>
      <c r="F120" s="188" t="s">
        <v>203</v>
      </c>
      <c r="G120" s="13"/>
      <c r="H120" s="187" t="s">
        <v>3</v>
      </c>
      <c r="I120" s="189"/>
      <c r="J120" s="13"/>
      <c r="K120" s="13"/>
      <c r="L120" s="185"/>
      <c r="M120" s="190"/>
      <c r="N120" s="191"/>
      <c r="O120" s="191"/>
      <c r="P120" s="191"/>
      <c r="Q120" s="191"/>
      <c r="R120" s="191"/>
      <c r="S120" s="191"/>
      <c r="T120" s="19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87" t="s">
        <v>185</v>
      </c>
      <c r="AU120" s="187" t="s">
        <v>82</v>
      </c>
      <c r="AV120" s="13" t="s">
        <v>80</v>
      </c>
      <c r="AW120" s="13" t="s">
        <v>33</v>
      </c>
      <c r="AX120" s="13" t="s">
        <v>72</v>
      </c>
      <c r="AY120" s="187" t="s">
        <v>174</v>
      </c>
    </row>
    <row r="121" s="14" customFormat="1">
      <c r="A121" s="14"/>
      <c r="B121" s="193"/>
      <c r="C121" s="14"/>
      <c r="D121" s="186" t="s">
        <v>185</v>
      </c>
      <c r="E121" s="201" t="s">
        <v>3</v>
      </c>
      <c r="F121" s="194" t="s">
        <v>212</v>
      </c>
      <c r="G121" s="14"/>
      <c r="H121" s="196">
        <v>-134.09999999999999</v>
      </c>
      <c r="I121" s="197"/>
      <c r="J121" s="14"/>
      <c r="K121" s="14"/>
      <c r="L121" s="193"/>
      <c r="M121" s="198"/>
      <c r="N121" s="199"/>
      <c r="O121" s="199"/>
      <c r="P121" s="199"/>
      <c r="Q121" s="199"/>
      <c r="R121" s="199"/>
      <c r="S121" s="199"/>
      <c r="T121" s="20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01" t="s">
        <v>185</v>
      </c>
      <c r="AU121" s="201" t="s">
        <v>82</v>
      </c>
      <c r="AV121" s="14" t="s">
        <v>82</v>
      </c>
      <c r="AW121" s="14" t="s">
        <v>33</v>
      </c>
      <c r="AX121" s="14" t="s">
        <v>72</v>
      </c>
      <c r="AY121" s="201" t="s">
        <v>174</v>
      </c>
    </row>
    <row r="122" s="15" customFormat="1">
      <c r="A122" s="15"/>
      <c r="B122" s="202"/>
      <c r="C122" s="15"/>
      <c r="D122" s="186" t="s">
        <v>185</v>
      </c>
      <c r="E122" s="203" t="s">
        <v>3</v>
      </c>
      <c r="F122" s="204" t="s">
        <v>197</v>
      </c>
      <c r="G122" s="15"/>
      <c r="H122" s="205">
        <v>120.18000000000001</v>
      </c>
      <c r="I122" s="206"/>
      <c r="J122" s="15"/>
      <c r="K122" s="15"/>
      <c r="L122" s="202"/>
      <c r="M122" s="207"/>
      <c r="N122" s="208"/>
      <c r="O122" s="208"/>
      <c r="P122" s="208"/>
      <c r="Q122" s="208"/>
      <c r="R122" s="208"/>
      <c r="S122" s="208"/>
      <c r="T122" s="209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03" t="s">
        <v>185</v>
      </c>
      <c r="AU122" s="203" t="s">
        <v>82</v>
      </c>
      <c r="AV122" s="15" t="s">
        <v>181</v>
      </c>
      <c r="AW122" s="15" t="s">
        <v>33</v>
      </c>
      <c r="AX122" s="15" t="s">
        <v>80</v>
      </c>
      <c r="AY122" s="203" t="s">
        <v>174</v>
      </c>
    </row>
    <row r="123" s="2" customFormat="1" ht="44.25" customHeight="1">
      <c r="A123" s="39"/>
      <c r="B123" s="166"/>
      <c r="C123" s="167" t="s">
        <v>213</v>
      </c>
      <c r="D123" s="167" t="s">
        <v>176</v>
      </c>
      <c r="E123" s="168" t="s">
        <v>214</v>
      </c>
      <c r="F123" s="169" t="s">
        <v>215</v>
      </c>
      <c r="G123" s="170" t="s">
        <v>179</v>
      </c>
      <c r="H123" s="171">
        <v>8.9399999999999995</v>
      </c>
      <c r="I123" s="172"/>
      <c r="J123" s="173">
        <f>ROUND(I123*H123,2)</f>
        <v>0</v>
      </c>
      <c r="K123" s="169" t="s">
        <v>180</v>
      </c>
      <c r="L123" s="40"/>
      <c r="M123" s="174" t="s">
        <v>3</v>
      </c>
      <c r="N123" s="175" t="s">
        <v>43</v>
      </c>
      <c r="O123" s="73"/>
      <c r="P123" s="176">
        <f>O123*H123</f>
        <v>0</v>
      </c>
      <c r="Q123" s="176">
        <v>0</v>
      </c>
      <c r="R123" s="176">
        <f>Q123*H123</f>
        <v>0</v>
      </c>
      <c r="S123" s="176">
        <v>0</v>
      </c>
      <c r="T123" s="17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78" t="s">
        <v>181</v>
      </c>
      <c r="AT123" s="178" t="s">
        <v>176</v>
      </c>
      <c r="AU123" s="178" t="s">
        <v>82</v>
      </c>
      <c r="AY123" s="20" t="s">
        <v>174</v>
      </c>
      <c r="BE123" s="179">
        <f>IF(N123="základní",J123,0)</f>
        <v>0</v>
      </c>
      <c r="BF123" s="179">
        <f>IF(N123="snížená",J123,0)</f>
        <v>0</v>
      </c>
      <c r="BG123" s="179">
        <f>IF(N123="zákl. přenesená",J123,0)</f>
        <v>0</v>
      </c>
      <c r="BH123" s="179">
        <f>IF(N123="sníž. přenesená",J123,0)</f>
        <v>0</v>
      </c>
      <c r="BI123" s="179">
        <f>IF(N123="nulová",J123,0)</f>
        <v>0</v>
      </c>
      <c r="BJ123" s="20" t="s">
        <v>80</v>
      </c>
      <c r="BK123" s="179">
        <f>ROUND(I123*H123,2)</f>
        <v>0</v>
      </c>
      <c r="BL123" s="20" t="s">
        <v>181</v>
      </c>
      <c r="BM123" s="178" t="s">
        <v>216</v>
      </c>
    </row>
    <row r="124" s="2" customFormat="1">
      <c r="A124" s="39"/>
      <c r="B124" s="40"/>
      <c r="C124" s="39"/>
      <c r="D124" s="180" t="s">
        <v>183</v>
      </c>
      <c r="E124" s="39"/>
      <c r="F124" s="181" t="s">
        <v>217</v>
      </c>
      <c r="G124" s="39"/>
      <c r="H124" s="39"/>
      <c r="I124" s="182"/>
      <c r="J124" s="39"/>
      <c r="K124" s="39"/>
      <c r="L124" s="40"/>
      <c r="M124" s="183"/>
      <c r="N124" s="184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183</v>
      </c>
      <c r="AU124" s="20" t="s">
        <v>82</v>
      </c>
    </row>
    <row r="125" s="13" customFormat="1">
      <c r="A125" s="13"/>
      <c r="B125" s="185"/>
      <c r="C125" s="13"/>
      <c r="D125" s="186" t="s">
        <v>185</v>
      </c>
      <c r="E125" s="187" t="s">
        <v>3</v>
      </c>
      <c r="F125" s="188" t="s">
        <v>218</v>
      </c>
      <c r="G125" s="13"/>
      <c r="H125" s="187" t="s">
        <v>3</v>
      </c>
      <c r="I125" s="189"/>
      <c r="J125" s="13"/>
      <c r="K125" s="13"/>
      <c r="L125" s="185"/>
      <c r="M125" s="190"/>
      <c r="N125" s="191"/>
      <c r="O125" s="191"/>
      <c r="P125" s="191"/>
      <c r="Q125" s="191"/>
      <c r="R125" s="191"/>
      <c r="S125" s="191"/>
      <c r="T125" s="19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7" t="s">
        <v>185</v>
      </c>
      <c r="AU125" s="187" t="s">
        <v>82</v>
      </c>
      <c r="AV125" s="13" t="s">
        <v>80</v>
      </c>
      <c r="AW125" s="13" t="s">
        <v>33</v>
      </c>
      <c r="AX125" s="13" t="s">
        <v>72</v>
      </c>
      <c r="AY125" s="187" t="s">
        <v>174</v>
      </c>
    </row>
    <row r="126" s="14" customFormat="1">
      <c r="A126" s="14"/>
      <c r="B126" s="193"/>
      <c r="C126" s="14"/>
      <c r="D126" s="186" t="s">
        <v>185</v>
      </c>
      <c r="E126" s="194" t="s">
        <v>3</v>
      </c>
      <c r="F126" s="195" t="s">
        <v>114</v>
      </c>
      <c r="G126" s="14"/>
      <c r="H126" s="196">
        <v>8.9399999999999995</v>
      </c>
      <c r="I126" s="197"/>
      <c r="J126" s="14"/>
      <c r="K126" s="14"/>
      <c r="L126" s="193"/>
      <c r="M126" s="198"/>
      <c r="N126" s="199"/>
      <c r="O126" s="199"/>
      <c r="P126" s="199"/>
      <c r="Q126" s="199"/>
      <c r="R126" s="199"/>
      <c r="S126" s="199"/>
      <c r="T126" s="20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01" t="s">
        <v>185</v>
      </c>
      <c r="AU126" s="201" t="s">
        <v>82</v>
      </c>
      <c r="AV126" s="14" t="s">
        <v>82</v>
      </c>
      <c r="AW126" s="14" t="s">
        <v>33</v>
      </c>
      <c r="AX126" s="14" t="s">
        <v>72</v>
      </c>
      <c r="AY126" s="201" t="s">
        <v>174</v>
      </c>
    </row>
    <row r="127" s="15" customFormat="1">
      <c r="A127" s="15"/>
      <c r="B127" s="202"/>
      <c r="C127" s="15"/>
      <c r="D127" s="186" t="s">
        <v>185</v>
      </c>
      <c r="E127" s="203" t="s">
        <v>3</v>
      </c>
      <c r="F127" s="204" t="s">
        <v>197</v>
      </c>
      <c r="G127" s="15"/>
      <c r="H127" s="205">
        <v>8.9399999999999995</v>
      </c>
      <c r="I127" s="206"/>
      <c r="J127" s="15"/>
      <c r="K127" s="15"/>
      <c r="L127" s="202"/>
      <c r="M127" s="207"/>
      <c r="N127" s="208"/>
      <c r="O127" s="208"/>
      <c r="P127" s="208"/>
      <c r="Q127" s="208"/>
      <c r="R127" s="208"/>
      <c r="S127" s="208"/>
      <c r="T127" s="209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03" t="s">
        <v>185</v>
      </c>
      <c r="AU127" s="203" t="s">
        <v>82</v>
      </c>
      <c r="AV127" s="15" t="s">
        <v>181</v>
      </c>
      <c r="AW127" s="15" t="s">
        <v>33</v>
      </c>
      <c r="AX127" s="15" t="s">
        <v>80</v>
      </c>
      <c r="AY127" s="203" t="s">
        <v>174</v>
      </c>
    </row>
    <row r="128" s="2" customFormat="1" ht="44.25" customHeight="1">
      <c r="A128" s="39"/>
      <c r="B128" s="166"/>
      <c r="C128" s="167" t="s">
        <v>219</v>
      </c>
      <c r="D128" s="167" t="s">
        <v>176</v>
      </c>
      <c r="E128" s="168" t="s">
        <v>220</v>
      </c>
      <c r="F128" s="169" t="s">
        <v>221</v>
      </c>
      <c r="G128" s="170" t="s">
        <v>222</v>
      </c>
      <c r="H128" s="171">
        <v>14.422000000000001</v>
      </c>
      <c r="I128" s="172"/>
      <c r="J128" s="173">
        <f>ROUND(I128*H128,2)</f>
        <v>0</v>
      </c>
      <c r="K128" s="169" t="s">
        <v>180</v>
      </c>
      <c r="L128" s="40"/>
      <c r="M128" s="174" t="s">
        <v>3</v>
      </c>
      <c r="N128" s="175" t="s">
        <v>43</v>
      </c>
      <c r="O128" s="73"/>
      <c r="P128" s="176">
        <f>O128*H128</f>
        <v>0</v>
      </c>
      <c r="Q128" s="176">
        <v>0</v>
      </c>
      <c r="R128" s="176">
        <f>Q128*H128</f>
        <v>0</v>
      </c>
      <c r="S128" s="176">
        <v>0</v>
      </c>
      <c r="T128" s="17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8" t="s">
        <v>181</v>
      </c>
      <c r="AT128" s="178" t="s">
        <v>176</v>
      </c>
      <c r="AU128" s="178" t="s">
        <v>82</v>
      </c>
      <c r="AY128" s="20" t="s">
        <v>174</v>
      </c>
      <c r="BE128" s="179">
        <f>IF(N128="základní",J128,0)</f>
        <v>0</v>
      </c>
      <c r="BF128" s="179">
        <f>IF(N128="snížená",J128,0)</f>
        <v>0</v>
      </c>
      <c r="BG128" s="179">
        <f>IF(N128="zákl. přenesená",J128,0)</f>
        <v>0</v>
      </c>
      <c r="BH128" s="179">
        <f>IF(N128="sníž. přenesená",J128,0)</f>
        <v>0</v>
      </c>
      <c r="BI128" s="179">
        <f>IF(N128="nulová",J128,0)</f>
        <v>0</v>
      </c>
      <c r="BJ128" s="20" t="s">
        <v>80</v>
      </c>
      <c r="BK128" s="179">
        <f>ROUND(I128*H128,2)</f>
        <v>0</v>
      </c>
      <c r="BL128" s="20" t="s">
        <v>181</v>
      </c>
      <c r="BM128" s="178" t="s">
        <v>223</v>
      </c>
    </row>
    <row r="129" s="2" customFormat="1">
      <c r="A129" s="39"/>
      <c r="B129" s="40"/>
      <c r="C129" s="39"/>
      <c r="D129" s="180" t="s">
        <v>183</v>
      </c>
      <c r="E129" s="39"/>
      <c r="F129" s="181" t="s">
        <v>224</v>
      </c>
      <c r="G129" s="39"/>
      <c r="H129" s="39"/>
      <c r="I129" s="182"/>
      <c r="J129" s="39"/>
      <c r="K129" s="39"/>
      <c r="L129" s="40"/>
      <c r="M129" s="183"/>
      <c r="N129" s="184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183</v>
      </c>
      <c r="AU129" s="20" t="s">
        <v>82</v>
      </c>
    </row>
    <row r="130" s="13" customFormat="1">
      <c r="A130" s="13"/>
      <c r="B130" s="185"/>
      <c r="C130" s="13"/>
      <c r="D130" s="186" t="s">
        <v>185</v>
      </c>
      <c r="E130" s="187" t="s">
        <v>3</v>
      </c>
      <c r="F130" s="188" t="s">
        <v>202</v>
      </c>
      <c r="G130" s="13"/>
      <c r="H130" s="187" t="s">
        <v>3</v>
      </c>
      <c r="I130" s="189"/>
      <c r="J130" s="13"/>
      <c r="K130" s="13"/>
      <c r="L130" s="185"/>
      <c r="M130" s="190"/>
      <c r="N130" s="191"/>
      <c r="O130" s="191"/>
      <c r="P130" s="191"/>
      <c r="Q130" s="191"/>
      <c r="R130" s="191"/>
      <c r="S130" s="191"/>
      <c r="T130" s="19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7" t="s">
        <v>185</v>
      </c>
      <c r="AU130" s="187" t="s">
        <v>82</v>
      </c>
      <c r="AV130" s="13" t="s">
        <v>80</v>
      </c>
      <c r="AW130" s="13" t="s">
        <v>33</v>
      </c>
      <c r="AX130" s="13" t="s">
        <v>72</v>
      </c>
      <c r="AY130" s="187" t="s">
        <v>174</v>
      </c>
    </row>
    <row r="131" s="14" customFormat="1">
      <c r="A131" s="14"/>
      <c r="B131" s="193"/>
      <c r="C131" s="14"/>
      <c r="D131" s="186" t="s">
        <v>185</v>
      </c>
      <c r="E131" s="201" t="s">
        <v>3</v>
      </c>
      <c r="F131" s="194" t="s">
        <v>225</v>
      </c>
      <c r="G131" s="14"/>
      <c r="H131" s="196">
        <v>30.513999999999999</v>
      </c>
      <c r="I131" s="197"/>
      <c r="J131" s="14"/>
      <c r="K131" s="14"/>
      <c r="L131" s="193"/>
      <c r="M131" s="198"/>
      <c r="N131" s="199"/>
      <c r="O131" s="199"/>
      <c r="P131" s="199"/>
      <c r="Q131" s="199"/>
      <c r="R131" s="199"/>
      <c r="S131" s="199"/>
      <c r="T131" s="20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1" t="s">
        <v>185</v>
      </c>
      <c r="AU131" s="201" t="s">
        <v>82</v>
      </c>
      <c r="AV131" s="14" t="s">
        <v>82</v>
      </c>
      <c r="AW131" s="14" t="s">
        <v>33</v>
      </c>
      <c r="AX131" s="14" t="s">
        <v>72</v>
      </c>
      <c r="AY131" s="201" t="s">
        <v>174</v>
      </c>
    </row>
    <row r="132" s="13" customFormat="1">
      <c r="A132" s="13"/>
      <c r="B132" s="185"/>
      <c r="C132" s="13"/>
      <c r="D132" s="186" t="s">
        <v>185</v>
      </c>
      <c r="E132" s="187" t="s">
        <v>3</v>
      </c>
      <c r="F132" s="188" t="s">
        <v>203</v>
      </c>
      <c r="G132" s="13"/>
      <c r="H132" s="187" t="s">
        <v>3</v>
      </c>
      <c r="I132" s="189"/>
      <c r="J132" s="13"/>
      <c r="K132" s="13"/>
      <c r="L132" s="185"/>
      <c r="M132" s="190"/>
      <c r="N132" s="191"/>
      <c r="O132" s="191"/>
      <c r="P132" s="191"/>
      <c r="Q132" s="191"/>
      <c r="R132" s="191"/>
      <c r="S132" s="191"/>
      <c r="T132" s="19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7" t="s">
        <v>185</v>
      </c>
      <c r="AU132" s="187" t="s">
        <v>82</v>
      </c>
      <c r="AV132" s="13" t="s">
        <v>80</v>
      </c>
      <c r="AW132" s="13" t="s">
        <v>33</v>
      </c>
      <c r="AX132" s="13" t="s">
        <v>72</v>
      </c>
      <c r="AY132" s="187" t="s">
        <v>174</v>
      </c>
    </row>
    <row r="133" s="14" customFormat="1">
      <c r="A133" s="14"/>
      <c r="B133" s="193"/>
      <c r="C133" s="14"/>
      <c r="D133" s="186" t="s">
        <v>185</v>
      </c>
      <c r="E133" s="201" t="s">
        <v>3</v>
      </c>
      <c r="F133" s="194" t="s">
        <v>226</v>
      </c>
      <c r="G133" s="14"/>
      <c r="H133" s="196">
        <v>-16.091999999999999</v>
      </c>
      <c r="I133" s="197"/>
      <c r="J133" s="14"/>
      <c r="K133" s="14"/>
      <c r="L133" s="193"/>
      <c r="M133" s="198"/>
      <c r="N133" s="199"/>
      <c r="O133" s="199"/>
      <c r="P133" s="199"/>
      <c r="Q133" s="199"/>
      <c r="R133" s="199"/>
      <c r="S133" s="199"/>
      <c r="T133" s="20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1" t="s">
        <v>185</v>
      </c>
      <c r="AU133" s="201" t="s">
        <v>82</v>
      </c>
      <c r="AV133" s="14" t="s">
        <v>82</v>
      </c>
      <c r="AW133" s="14" t="s">
        <v>33</v>
      </c>
      <c r="AX133" s="14" t="s">
        <v>72</v>
      </c>
      <c r="AY133" s="201" t="s">
        <v>174</v>
      </c>
    </row>
    <row r="134" s="15" customFormat="1">
      <c r="A134" s="15"/>
      <c r="B134" s="202"/>
      <c r="C134" s="15"/>
      <c r="D134" s="186" t="s">
        <v>185</v>
      </c>
      <c r="E134" s="203" t="s">
        <v>3</v>
      </c>
      <c r="F134" s="204" t="s">
        <v>197</v>
      </c>
      <c r="G134" s="15"/>
      <c r="H134" s="205">
        <v>14.422000000000001</v>
      </c>
      <c r="I134" s="206"/>
      <c r="J134" s="15"/>
      <c r="K134" s="15"/>
      <c r="L134" s="202"/>
      <c r="M134" s="207"/>
      <c r="N134" s="208"/>
      <c r="O134" s="208"/>
      <c r="P134" s="208"/>
      <c r="Q134" s="208"/>
      <c r="R134" s="208"/>
      <c r="S134" s="208"/>
      <c r="T134" s="209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03" t="s">
        <v>185</v>
      </c>
      <c r="AU134" s="203" t="s">
        <v>82</v>
      </c>
      <c r="AV134" s="15" t="s">
        <v>181</v>
      </c>
      <c r="AW134" s="15" t="s">
        <v>33</v>
      </c>
      <c r="AX134" s="15" t="s">
        <v>80</v>
      </c>
      <c r="AY134" s="203" t="s">
        <v>174</v>
      </c>
    </row>
    <row r="135" s="2" customFormat="1" ht="37.8" customHeight="1">
      <c r="A135" s="39"/>
      <c r="B135" s="166"/>
      <c r="C135" s="167" t="s">
        <v>227</v>
      </c>
      <c r="D135" s="167" t="s">
        <v>176</v>
      </c>
      <c r="E135" s="168" t="s">
        <v>228</v>
      </c>
      <c r="F135" s="169" t="s">
        <v>229</v>
      </c>
      <c r="G135" s="170" t="s">
        <v>179</v>
      </c>
      <c r="H135" s="171">
        <v>8.0120000000000005</v>
      </c>
      <c r="I135" s="172"/>
      <c r="J135" s="173">
        <f>ROUND(I135*H135,2)</f>
        <v>0</v>
      </c>
      <c r="K135" s="169" t="s">
        <v>180</v>
      </c>
      <c r="L135" s="40"/>
      <c r="M135" s="174" t="s">
        <v>3</v>
      </c>
      <c r="N135" s="175" t="s">
        <v>43</v>
      </c>
      <c r="O135" s="73"/>
      <c r="P135" s="176">
        <f>O135*H135</f>
        <v>0</v>
      </c>
      <c r="Q135" s="176">
        <v>0</v>
      </c>
      <c r="R135" s="176">
        <f>Q135*H135</f>
        <v>0</v>
      </c>
      <c r="S135" s="176">
        <v>0</v>
      </c>
      <c r="T135" s="17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178" t="s">
        <v>181</v>
      </c>
      <c r="AT135" s="178" t="s">
        <v>176</v>
      </c>
      <c r="AU135" s="178" t="s">
        <v>82</v>
      </c>
      <c r="AY135" s="20" t="s">
        <v>174</v>
      </c>
      <c r="BE135" s="179">
        <f>IF(N135="základní",J135,0)</f>
        <v>0</v>
      </c>
      <c r="BF135" s="179">
        <f>IF(N135="snížená",J135,0)</f>
        <v>0</v>
      </c>
      <c r="BG135" s="179">
        <f>IF(N135="zákl. přenesená",J135,0)</f>
        <v>0</v>
      </c>
      <c r="BH135" s="179">
        <f>IF(N135="sníž. přenesená",J135,0)</f>
        <v>0</v>
      </c>
      <c r="BI135" s="179">
        <f>IF(N135="nulová",J135,0)</f>
        <v>0</v>
      </c>
      <c r="BJ135" s="20" t="s">
        <v>80</v>
      </c>
      <c r="BK135" s="179">
        <f>ROUND(I135*H135,2)</f>
        <v>0</v>
      </c>
      <c r="BL135" s="20" t="s">
        <v>181</v>
      </c>
      <c r="BM135" s="178" t="s">
        <v>230</v>
      </c>
    </row>
    <row r="136" s="2" customFormat="1">
      <c r="A136" s="39"/>
      <c r="B136" s="40"/>
      <c r="C136" s="39"/>
      <c r="D136" s="180" t="s">
        <v>183</v>
      </c>
      <c r="E136" s="39"/>
      <c r="F136" s="181" t="s">
        <v>231</v>
      </c>
      <c r="G136" s="39"/>
      <c r="H136" s="39"/>
      <c r="I136" s="182"/>
      <c r="J136" s="39"/>
      <c r="K136" s="39"/>
      <c r="L136" s="40"/>
      <c r="M136" s="183"/>
      <c r="N136" s="184"/>
      <c r="O136" s="73"/>
      <c r="P136" s="73"/>
      <c r="Q136" s="73"/>
      <c r="R136" s="73"/>
      <c r="S136" s="73"/>
      <c r="T136" s="74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20" t="s">
        <v>183</v>
      </c>
      <c r="AU136" s="20" t="s">
        <v>82</v>
      </c>
    </row>
    <row r="137" s="13" customFormat="1">
      <c r="A137" s="13"/>
      <c r="B137" s="185"/>
      <c r="C137" s="13"/>
      <c r="D137" s="186" t="s">
        <v>185</v>
      </c>
      <c r="E137" s="187" t="s">
        <v>3</v>
      </c>
      <c r="F137" s="188" t="s">
        <v>202</v>
      </c>
      <c r="G137" s="13"/>
      <c r="H137" s="187" t="s">
        <v>3</v>
      </c>
      <c r="I137" s="189"/>
      <c r="J137" s="13"/>
      <c r="K137" s="13"/>
      <c r="L137" s="185"/>
      <c r="M137" s="190"/>
      <c r="N137" s="191"/>
      <c r="O137" s="191"/>
      <c r="P137" s="191"/>
      <c r="Q137" s="191"/>
      <c r="R137" s="191"/>
      <c r="S137" s="191"/>
      <c r="T137" s="19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7" t="s">
        <v>185</v>
      </c>
      <c r="AU137" s="187" t="s">
        <v>82</v>
      </c>
      <c r="AV137" s="13" t="s">
        <v>80</v>
      </c>
      <c r="AW137" s="13" t="s">
        <v>33</v>
      </c>
      <c r="AX137" s="13" t="s">
        <v>72</v>
      </c>
      <c r="AY137" s="187" t="s">
        <v>174</v>
      </c>
    </row>
    <row r="138" s="14" customFormat="1">
      <c r="A138" s="14"/>
      <c r="B138" s="193"/>
      <c r="C138" s="14"/>
      <c r="D138" s="186" t="s">
        <v>185</v>
      </c>
      <c r="E138" s="194" t="s">
        <v>3</v>
      </c>
      <c r="F138" s="195" t="s">
        <v>110</v>
      </c>
      <c r="G138" s="14"/>
      <c r="H138" s="196">
        <v>16.952000000000002</v>
      </c>
      <c r="I138" s="197"/>
      <c r="J138" s="14"/>
      <c r="K138" s="14"/>
      <c r="L138" s="193"/>
      <c r="M138" s="198"/>
      <c r="N138" s="199"/>
      <c r="O138" s="199"/>
      <c r="P138" s="199"/>
      <c r="Q138" s="199"/>
      <c r="R138" s="199"/>
      <c r="S138" s="199"/>
      <c r="T138" s="20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1" t="s">
        <v>185</v>
      </c>
      <c r="AU138" s="201" t="s">
        <v>82</v>
      </c>
      <c r="AV138" s="14" t="s">
        <v>82</v>
      </c>
      <c r="AW138" s="14" t="s">
        <v>33</v>
      </c>
      <c r="AX138" s="14" t="s">
        <v>72</v>
      </c>
      <c r="AY138" s="201" t="s">
        <v>174</v>
      </c>
    </row>
    <row r="139" s="13" customFormat="1">
      <c r="A139" s="13"/>
      <c r="B139" s="185"/>
      <c r="C139" s="13"/>
      <c r="D139" s="186" t="s">
        <v>185</v>
      </c>
      <c r="E139" s="187" t="s">
        <v>3</v>
      </c>
      <c r="F139" s="188" t="s">
        <v>203</v>
      </c>
      <c r="G139" s="13"/>
      <c r="H139" s="187" t="s">
        <v>3</v>
      </c>
      <c r="I139" s="189"/>
      <c r="J139" s="13"/>
      <c r="K139" s="13"/>
      <c r="L139" s="185"/>
      <c r="M139" s="190"/>
      <c r="N139" s="191"/>
      <c r="O139" s="191"/>
      <c r="P139" s="191"/>
      <c r="Q139" s="191"/>
      <c r="R139" s="191"/>
      <c r="S139" s="191"/>
      <c r="T139" s="19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7" t="s">
        <v>185</v>
      </c>
      <c r="AU139" s="187" t="s">
        <v>82</v>
      </c>
      <c r="AV139" s="13" t="s">
        <v>80</v>
      </c>
      <c r="AW139" s="13" t="s">
        <v>33</v>
      </c>
      <c r="AX139" s="13" t="s">
        <v>72</v>
      </c>
      <c r="AY139" s="187" t="s">
        <v>174</v>
      </c>
    </row>
    <row r="140" s="14" customFormat="1">
      <c r="A140" s="14"/>
      <c r="B140" s="193"/>
      <c r="C140" s="14"/>
      <c r="D140" s="186" t="s">
        <v>185</v>
      </c>
      <c r="E140" s="201" t="s">
        <v>3</v>
      </c>
      <c r="F140" s="194" t="s">
        <v>204</v>
      </c>
      <c r="G140" s="14"/>
      <c r="H140" s="196">
        <v>-8.9399999999999995</v>
      </c>
      <c r="I140" s="197"/>
      <c r="J140" s="14"/>
      <c r="K140" s="14"/>
      <c r="L140" s="193"/>
      <c r="M140" s="198"/>
      <c r="N140" s="199"/>
      <c r="O140" s="199"/>
      <c r="P140" s="199"/>
      <c r="Q140" s="199"/>
      <c r="R140" s="199"/>
      <c r="S140" s="199"/>
      <c r="T140" s="20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1" t="s">
        <v>185</v>
      </c>
      <c r="AU140" s="201" t="s">
        <v>82</v>
      </c>
      <c r="AV140" s="14" t="s">
        <v>82</v>
      </c>
      <c r="AW140" s="14" t="s">
        <v>33</v>
      </c>
      <c r="AX140" s="14" t="s">
        <v>72</v>
      </c>
      <c r="AY140" s="201" t="s">
        <v>174</v>
      </c>
    </row>
    <row r="141" s="15" customFormat="1">
      <c r="A141" s="15"/>
      <c r="B141" s="202"/>
      <c r="C141" s="15"/>
      <c r="D141" s="186" t="s">
        <v>185</v>
      </c>
      <c r="E141" s="203" t="s">
        <v>3</v>
      </c>
      <c r="F141" s="204" t="s">
        <v>197</v>
      </c>
      <c r="G141" s="15"/>
      <c r="H141" s="205">
        <v>8.0120000000000005</v>
      </c>
      <c r="I141" s="206"/>
      <c r="J141" s="15"/>
      <c r="K141" s="15"/>
      <c r="L141" s="202"/>
      <c r="M141" s="207"/>
      <c r="N141" s="208"/>
      <c r="O141" s="208"/>
      <c r="P141" s="208"/>
      <c r="Q141" s="208"/>
      <c r="R141" s="208"/>
      <c r="S141" s="208"/>
      <c r="T141" s="209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03" t="s">
        <v>185</v>
      </c>
      <c r="AU141" s="203" t="s">
        <v>82</v>
      </c>
      <c r="AV141" s="15" t="s">
        <v>181</v>
      </c>
      <c r="AW141" s="15" t="s">
        <v>33</v>
      </c>
      <c r="AX141" s="15" t="s">
        <v>80</v>
      </c>
      <c r="AY141" s="203" t="s">
        <v>174</v>
      </c>
    </row>
    <row r="142" s="2" customFormat="1" ht="44.25" customHeight="1">
      <c r="A142" s="39"/>
      <c r="B142" s="166"/>
      <c r="C142" s="167" t="s">
        <v>232</v>
      </c>
      <c r="D142" s="167" t="s">
        <v>176</v>
      </c>
      <c r="E142" s="168" t="s">
        <v>233</v>
      </c>
      <c r="F142" s="169" t="s">
        <v>234</v>
      </c>
      <c r="G142" s="170" t="s">
        <v>179</v>
      </c>
      <c r="H142" s="171">
        <v>8.9399999999999995</v>
      </c>
      <c r="I142" s="172"/>
      <c r="J142" s="173">
        <f>ROUND(I142*H142,2)</f>
        <v>0</v>
      </c>
      <c r="K142" s="169" t="s">
        <v>180</v>
      </c>
      <c r="L142" s="40"/>
      <c r="M142" s="174" t="s">
        <v>3</v>
      </c>
      <c r="N142" s="175" t="s">
        <v>43</v>
      </c>
      <c r="O142" s="73"/>
      <c r="P142" s="176">
        <f>O142*H142</f>
        <v>0</v>
      </c>
      <c r="Q142" s="176">
        <v>0</v>
      </c>
      <c r="R142" s="176">
        <f>Q142*H142</f>
        <v>0</v>
      </c>
      <c r="S142" s="176">
        <v>0</v>
      </c>
      <c r="T142" s="17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8" t="s">
        <v>181</v>
      </c>
      <c r="AT142" s="178" t="s">
        <v>176</v>
      </c>
      <c r="AU142" s="178" t="s">
        <v>82</v>
      </c>
      <c r="AY142" s="20" t="s">
        <v>174</v>
      </c>
      <c r="BE142" s="179">
        <f>IF(N142="základní",J142,0)</f>
        <v>0</v>
      </c>
      <c r="BF142" s="179">
        <f>IF(N142="snížená",J142,0)</f>
        <v>0</v>
      </c>
      <c r="BG142" s="179">
        <f>IF(N142="zákl. přenesená",J142,0)</f>
        <v>0</v>
      </c>
      <c r="BH142" s="179">
        <f>IF(N142="sníž. přenesená",J142,0)</f>
        <v>0</v>
      </c>
      <c r="BI142" s="179">
        <f>IF(N142="nulová",J142,0)</f>
        <v>0</v>
      </c>
      <c r="BJ142" s="20" t="s">
        <v>80</v>
      </c>
      <c r="BK142" s="179">
        <f>ROUND(I142*H142,2)</f>
        <v>0</v>
      </c>
      <c r="BL142" s="20" t="s">
        <v>181</v>
      </c>
      <c r="BM142" s="178" t="s">
        <v>235</v>
      </c>
    </row>
    <row r="143" s="2" customFormat="1">
      <c r="A143" s="39"/>
      <c r="B143" s="40"/>
      <c r="C143" s="39"/>
      <c r="D143" s="180" t="s">
        <v>183</v>
      </c>
      <c r="E143" s="39"/>
      <c r="F143" s="181" t="s">
        <v>236</v>
      </c>
      <c r="G143" s="39"/>
      <c r="H143" s="39"/>
      <c r="I143" s="182"/>
      <c r="J143" s="39"/>
      <c r="K143" s="39"/>
      <c r="L143" s="40"/>
      <c r="M143" s="183"/>
      <c r="N143" s="184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183</v>
      </c>
      <c r="AU143" s="20" t="s">
        <v>82</v>
      </c>
    </row>
    <row r="144" s="13" customFormat="1">
      <c r="A144" s="13"/>
      <c r="B144" s="185"/>
      <c r="C144" s="13"/>
      <c r="D144" s="186" t="s">
        <v>185</v>
      </c>
      <c r="E144" s="187" t="s">
        <v>3</v>
      </c>
      <c r="F144" s="188" t="s">
        <v>186</v>
      </c>
      <c r="G144" s="13"/>
      <c r="H144" s="187" t="s">
        <v>3</v>
      </c>
      <c r="I144" s="189"/>
      <c r="J144" s="13"/>
      <c r="K144" s="13"/>
      <c r="L144" s="185"/>
      <c r="M144" s="190"/>
      <c r="N144" s="191"/>
      <c r="O144" s="191"/>
      <c r="P144" s="191"/>
      <c r="Q144" s="191"/>
      <c r="R144" s="191"/>
      <c r="S144" s="191"/>
      <c r="T144" s="19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7" t="s">
        <v>185</v>
      </c>
      <c r="AU144" s="187" t="s">
        <v>82</v>
      </c>
      <c r="AV144" s="13" t="s">
        <v>80</v>
      </c>
      <c r="AW144" s="13" t="s">
        <v>33</v>
      </c>
      <c r="AX144" s="13" t="s">
        <v>72</v>
      </c>
      <c r="AY144" s="187" t="s">
        <v>174</v>
      </c>
    </row>
    <row r="145" s="13" customFormat="1">
      <c r="A145" s="13"/>
      <c r="B145" s="185"/>
      <c r="C145" s="13"/>
      <c r="D145" s="186" t="s">
        <v>185</v>
      </c>
      <c r="E145" s="187" t="s">
        <v>3</v>
      </c>
      <c r="F145" s="188" t="s">
        <v>237</v>
      </c>
      <c r="G145" s="13"/>
      <c r="H145" s="187" t="s">
        <v>3</v>
      </c>
      <c r="I145" s="189"/>
      <c r="J145" s="13"/>
      <c r="K145" s="13"/>
      <c r="L145" s="185"/>
      <c r="M145" s="190"/>
      <c r="N145" s="191"/>
      <c r="O145" s="191"/>
      <c r="P145" s="191"/>
      <c r="Q145" s="191"/>
      <c r="R145" s="191"/>
      <c r="S145" s="191"/>
      <c r="T145" s="19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7" t="s">
        <v>185</v>
      </c>
      <c r="AU145" s="187" t="s">
        <v>82</v>
      </c>
      <c r="AV145" s="13" t="s">
        <v>80</v>
      </c>
      <c r="AW145" s="13" t="s">
        <v>33</v>
      </c>
      <c r="AX145" s="13" t="s">
        <v>72</v>
      </c>
      <c r="AY145" s="187" t="s">
        <v>174</v>
      </c>
    </row>
    <row r="146" s="13" customFormat="1">
      <c r="A146" s="13"/>
      <c r="B146" s="185"/>
      <c r="C146" s="13"/>
      <c r="D146" s="186" t="s">
        <v>185</v>
      </c>
      <c r="E146" s="187" t="s">
        <v>3</v>
      </c>
      <c r="F146" s="188" t="s">
        <v>238</v>
      </c>
      <c r="G146" s="13"/>
      <c r="H146" s="187" t="s">
        <v>3</v>
      </c>
      <c r="I146" s="189"/>
      <c r="J146" s="13"/>
      <c r="K146" s="13"/>
      <c r="L146" s="185"/>
      <c r="M146" s="190"/>
      <c r="N146" s="191"/>
      <c r="O146" s="191"/>
      <c r="P146" s="191"/>
      <c r="Q146" s="191"/>
      <c r="R146" s="191"/>
      <c r="S146" s="191"/>
      <c r="T146" s="19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7" t="s">
        <v>185</v>
      </c>
      <c r="AU146" s="187" t="s">
        <v>82</v>
      </c>
      <c r="AV146" s="13" t="s">
        <v>80</v>
      </c>
      <c r="AW146" s="13" t="s">
        <v>33</v>
      </c>
      <c r="AX146" s="13" t="s">
        <v>72</v>
      </c>
      <c r="AY146" s="187" t="s">
        <v>174</v>
      </c>
    </row>
    <row r="147" s="13" customFormat="1">
      <c r="A147" s="13"/>
      <c r="B147" s="185"/>
      <c r="C147" s="13"/>
      <c r="D147" s="186" t="s">
        <v>185</v>
      </c>
      <c r="E147" s="187" t="s">
        <v>3</v>
      </c>
      <c r="F147" s="188" t="s">
        <v>239</v>
      </c>
      <c r="G147" s="13"/>
      <c r="H147" s="187" t="s">
        <v>3</v>
      </c>
      <c r="I147" s="189"/>
      <c r="J147" s="13"/>
      <c r="K147" s="13"/>
      <c r="L147" s="185"/>
      <c r="M147" s="190"/>
      <c r="N147" s="191"/>
      <c r="O147" s="191"/>
      <c r="P147" s="191"/>
      <c r="Q147" s="191"/>
      <c r="R147" s="191"/>
      <c r="S147" s="191"/>
      <c r="T147" s="19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7" t="s">
        <v>185</v>
      </c>
      <c r="AU147" s="187" t="s">
        <v>82</v>
      </c>
      <c r="AV147" s="13" t="s">
        <v>80</v>
      </c>
      <c r="AW147" s="13" t="s">
        <v>33</v>
      </c>
      <c r="AX147" s="13" t="s">
        <v>72</v>
      </c>
      <c r="AY147" s="187" t="s">
        <v>174</v>
      </c>
    </row>
    <row r="148" s="14" customFormat="1">
      <c r="A148" s="14"/>
      <c r="B148" s="193"/>
      <c r="C148" s="14"/>
      <c r="D148" s="186" t="s">
        <v>185</v>
      </c>
      <c r="E148" s="194" t="s">
        <v>3</v>
      </c>
      <c r="F148" s="195" t="s">
        <v>114</v>
      </c>
      <c r="G148" s="14"/>
      <c r="H148" s="196">
        <v>8.9399999999999995</v>
      </c>
      <c r="I148" s="197"/>
      <c r="J148" s="14"/>
      <c r="K148" s="14"/>
      <c r="L148" s="193"/>
      <c r="M148" s="198"/>
      <c r="N148" s="199"/>
      <c r="O148" s="199"/>
      <c r="P148" s="199"/>
      <c r="Q148" s="199"/>
      <c r="R148" s="199"/>
      <c r="S148" s="199"/>
      <c r="T148" s="20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1" t="s">
        <v>185</v>
      </c>
      <c r="AU148" s="201" t="s">
        <v>82</v>
      </c>
      <c r="AV148" s="14" t="s">
        <v>82</v>
      </c>
      <c r="AW148" s="14" t="s">
        <v>33</v>
      </c>
      <c r="AX148" s="14" t="s">
        <v>80</v>
      </c>
      <c r="AY148" s="201" t="s">
        <v>174</v>
      </c>
    </row>
    <row r="149" s="12" customFormat="1" ht="22.8" customHeight="1">
      <c r="A149" s="12"/>
      <c r="B149" s="153"/>
      <c r="C149" s="12"/>
      <c r="D149" s="154" t="s">
        <v>71</v>
      </c>
      <c r="E149" s="164" t="s">
        <v>82</v>
      </c>
      <c r="F149" s="164" t="s">
        <v>240</v>
      </c>
      <c r="G149" s="12"/>
      <c r="H149" s="12"/>
      <c r="I149" s="156"/>
      <c r="J149" s="165">
        <f>BK149</f>
        <v>0</v>
      </c>
      <c r="K149" s="12"/>
      <c r="L149" s="153"/>
      <c r="M149" s="158"/>
      <c r="N149" s="159"/>
      <c r="O149" s="159"/>
      <c r="P149" s="160">
        <f>SUM(P150:P185)</f>
        <v>0</v>
      </c>
      <c r="Q149" s="159"/>
      <c r="R149" s="160">
        <f>SUM(R150:R185)</f>
        <v>22.383451289999996</v>
      </c>
      <c r="S149" s="159"/>
      <c r="T149" s="161">
        <f>SUM(T150:T185)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54" t="s">
        <v>80</v>
      </c>
      <c r="AT149" s="162" t="s">
        <v>71</v>
      </c>
      <c r="AU149" s="162" t="s">
        <v>80</v>
      </c>
      <c r="AY149" s="154" t="s">
        <v>174</v>
      </c>
      <c r="BK149" s="163">
        <f>SUM(BK150:BK185)</f>
        <v>0</v>
      </c>
    </row>
    <row r="150" s="2" customFormat="1" ht="24.15" customHeight="1">
      <c r="A150" s="39"/>
      <c r="B150" s="166"/>
      <c r="C150" s="167" t="s">
        <v>241</v>
      </c>
      <c r="D150" s="167" t="s">
        <v>176</v>
      </c>
      <c r="E150" s="168" t="s">
        <v>242</v>
      </c>
      <c r="F150" s="169" t="s">
        <v>243</v>
      </c>
      <c r="G150" s="170" t="s">
        <v>179</v>
      </c>
      <c r="H150" s="171">
        <v>0.55100000000000005</v>
      </c>
      <c r="I150" s="172"/>
      <c r="J150" s="173">
        <f>ROUND(I150*H150,2)</f>
        <v>0</v>
      </c>
      <c r="K150" s="169" t="s">
        <v>180</v>
      </c>
      <c r="L150" s="40"/>
      <c r="M150" s="174" t="s">
        <v>3</v>
      </c>
      <c r="N150" s="175" t="s">
        <v>43</v>
      </c>
      <c r="O150" s="73"/>
      <c r="P150" s="176">
        <f>O150*H150</f>
        <v>0</v>
      </c>
      <c r="Q150" s="176">
        <v>2.5018699999999998</v>
      </c>
      <c r="R150" s="176">
        <f>Q150*H150</f>
        <v>1.37853037</v>
      </c>
      <c r="S150" s="176">
        <v>0</v>
      </c>
      <c r="T150" s="17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178" t="s">
        <v>181</v>
      </c>
      <c r="AT150" s="178" t="s">
        <v>176</v>
      </c>
      <c r="AU150" s="178" t="s">
        <v>82</v>
      </c>
      <c r="AY150" s="20" t="s">
        <v>174</v>
      </c>
      <c r="BE150" s="179">
        <f>IF(N150="základní",J150,0)</f>
        <v>0</v>
      </c>
      <c r="BF150" s="179">
        <f>IF(N150="snížená",J150,0)</f>
        <v>0</v>
      </c>
      <c r="BG150" s="179">
        <f>IF(N150="zákl. přenesená",J150,0)</f>
        <v>0</v>
      </c>
      <c r="BH150" s="179">
        <f>IF(N150="sníž. přenesená",J150,0)</f>
        <v>0</v>
      </c>
      <c r="BI150" s="179">
        <f>IF(N150="nulová",J150,0)</f>
        <v>0</v>
      </c>
      <c r="BJ150" s="20" t="s">
        <v>80</v>
      </c>
      <c r="BK150" s="179">
        <f>ROUND(I150*H150,2)</f>
        <v>0</v>
      </c>
      <c r="BL150" s="20" t="s">
        <v>181</v>
      </c>
      <c r="BM150" s="178" t="s">
        <v>244</v>
      </c>
    </row>
    <row r="151" s="2" customFormat="1">
      <c r="A151" s="39"/>
      <c r="B151" s="40"/>
      <c r="C151" s="39"/>
      <c r="D151" s="180" t="s">
        <v>183</v>
      </c>
      <c r="E151" s="39"/>
      <c r="F151" s="181" t="s">
        <v>245</v>
      </c>
      <c r="G151" s="39"/>
      <c r="H151" s="39"/>
      <c r="I151" s="182"/>
      <c r="J151" s="39"/>
      <c r="K151" s="39"/>
      <c r="L151" s="40"/>
      <c r="M151" s="183"/>
      <c r="N151" s="184"/>
      <c r="O151" s="73"/>
      <c r="P151" s="73"/>
      <c r="Q151" s="73"/>
      <c r="R151" s="73"/>
      <c r="S151" s="73"/>
      <c r="T151" s="74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20" t="s">
        <v>183</v>
      </c>
      <c r="AU151" s="20" t="s">
        <v>82</v>
      </c>
    </row>
    <row r="152" s="13" customFormat="1">
      <c r="A152" s="13"/>
      <c r="B152" s="185"/>
      <c r="C152" s="13"/>
      <c r="D152" s="186" t="s">
        <v>185</v>
      </c>
      <c r="E152" s="187" t="s">
        <v>3</v>
      </c>
      <c r="F152" s="188" t="s">
        <v>186</v>
      </c>
      <c r="G152" s="13"/>
      <c r="H152" s="187" t="s">
        <v>3</v>
      </c>
      <c r="I152" s="189"/>
      <c r="J152" s="13"/>
      <c r="K152" s="13"/>
      <c r="L152" s="185"/>
      <c r="M152" s="190"/>
      <c r="N152" s="191"/>
      <c r="O152" s="191"/>
      <c r="P152" s="191"/>
      <c r="Q152" s="191"/>
      <c r="R152" s="191"/>
      <c r="S152" s="191"/>
      <c r="T152" s="19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7" t="s">
        <v>185</v>
      </c>
      <c r="AU152" s="187" t="s">
        <v>82</v>
      </c>
      <c r="AV152" s="13" t="s">
        <v>80</v>
      </c>
      <c r="AW152" s="13" t="s">
        <v>33</v>
      </c>
      <c r="AX152" s="13" t="s">
        <v>72</v>
      </c>
      <c r="AY152" s="187" t="s">
        <v>174</v>
      </c>
    </row>
    <row r="153" s="13" customFormat="1">
      <c r="A153" s="13"/>
      <c r="B153" s="185"/>
      <c r="C153" s="13"/>
      <c r="D153" s="186" t="s">
        <v>185</v>
      </c>
      <c r="E153" s="187" t="s">
        <v>3</v>
      </c>
      <c r="F153" s="188" t="s">
        <v>246</v>
      </c>
      <c r="G153" s="13"/>
      <c r="H153" s="187" t="s">
        <v>3</v>
      </c>
      <c r="I153" s="189"/>
      <c r="J153" s="13"/>
      <c r="K153" s="13"/>
      <c r="L153" s="185"/>
      <c r="M153" s="190"/>
      <c r="N153" s="191"/>
      <c r="O153" s="191"/>
      <c r="P153" s="191"/>
      <c r="Q153" s="191"/>
      <c r="R153" s="191"/>
      <c r="S153" s="191"/>
      <c r="T153" s="19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7" t="s">
        <v>185</v>
      </c>
      <c r="AU153" s="187" t="s">
        <v>82</v>
      </c>
      <c r="AV153" s="13" t="s">
        <v>80</v>
      </c>
      <c r="AW153" s="13" t="s">
        <v>33</v>
      </c>
      <c r="AX153" s="13" t="s">
        <v>72</v>
      </c>
      <c r="AY153" s="187" t="s">
        <v>174</v>
      </c>
    </row>
    <row r="154" s="13" customFormat="1">
      <c r="A154" s="13"/>
      <c r="B154" s="185"/>
      <c r="C154" s="13"/>
      <c r="D154" s="186" t="s">
        <v>185</v>
      </c>
      <c r="E154" s="187" t="s">
        <v>3</v>
      </c>
      <c r="F154" s="188" t="s">
        <v>247</v>
      </c>
      <c r="G154" s="13"/>
      <c r="H154" s="187" t="s">
        <v>3</v>
      </c>
      <c r="I154" s="189"/>
      <c r="J154" s="13"/>
      <c r="K154" s="13"/>
      <c r="L154" s="185"/>
      <c r="M154" s="190"/>
      <c r="N154" s="191"/>
      <c r="O154" s="191"/>
      <c r="P154" s="191"/>
      <c r="Q154" s="191"/>
      <c r="R154" s="191"/>
      <c r="S154" s="191"/>
      <c r="T154" s="19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7" t="s">
        <v>185</v>
      </c>
      <c r="AU154" s="187" t="s">
        <v>82</v>
      </c>
      <c r="AV154" s="13" t="s">
        <v>80</v>
      </c>
      <c r="AW154" s="13" t="s">
        <v>33</v>
      </c>
      <c r="AX154" s="13" t="s">
        <v>72</v>
      </c>
      <c r="AY154" s="187" t="s">
        <v>174</v>
      </c>
    </row>
    <row r="155" s="14" customFormat="1">
      <c r="A155" s="14"/>
      <c r="B155" s="193"/>
      <c r="C155" s="14"/>
      <c r="D155" s="186" t="s">
        <v>185</v>
      </c>
      <c r="E155" s="194" t="s">
        <v>3</v>
      </c>
      <c r="F155" s="195" t="s">
        <v>118</v>
      </c>
      <c r="G155" s="14"/>
      <c r="H155" s="196">
        <v>0.55100000000000005</v>
      </c>
      <c r="I155" s="197"/>
      <c r="J155" s="14"/>
      <c r="K155" s="14"/>
      <c r="L155" s="193"/>
      <c r="M155" s="198"/>
      <c r="N155" s="199"/>
      <c r="O155" s="199"/>
      <c r="P155" s="199"/>
      <c r="Q155" s="199"/>
      <c r="R155" s="199"/>
      <c r="S155" s="199"/>
      <c r="T155" s="20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1" t="s">
        <v>185</v>
      </c>
      <c r="AU155" s="201" t="s">
        <v>82</v>
      </c>
      <c r="AV155" s="14" t="s">
        <v>82</v>
      </c>
      <c r="AW155" s="14" t="s">
        <v>33</v>
      </c>
      <c r="AX155" s="14" t="s">
        <v>80</v>
      </c>
      <c r="AY155" s="201" t="s">
        <v>174</v>
      </c>
    </row>
    <row r="156" s="2" customFormat="1" ht="33" customHeight="1">
      <c r="A156" s="39"/>
      <c r="B156" s="166"/>
      <c r="C156" s="167" t="s">
        <v>248</v>
      </c>
      <c r="D156" s="167" t="s">
        <v>176</v>
      </c>
      <c r="E156" s="168" t="s">
        <v>249</v>
      </c>
      <c r="F156" s="169" t="s">
        <v>250</v>
      </c>
      <c r="G156" s="170" t="s">
        <v>179</v>
      </c>
      <c r="H156" s="171">
        <v>4.4100000000000001</v>
      </c>
      <c r="I156" s="172"/>
      <c r="J156" s="173">
        <f>ROUND(I156*H156,2)</f>
        <v>0</v>
      </c>
      <c r="K156" s="169" t="s">
        <v>180</v>
      </c>
      <c r="L156" s="40"/>
      <c r="M156" s="174" t="s">
        <v>3</v>
      </c>
      <c r="N156" s="175" t="s">
        <v>43</v>
      </c>
      <c r="O156" s="73"/>
      <c r="P156" s="176">
        <f>O156*H156</f>
        <v>0</v>
      </c>
      <c r="Q156" s="176">
        <v>2.5018699999999998</v>
      </c>
      <c r="R156" s="176">
        <f>Q156*H156</f>
        <v>11.033246699999999</v>
      </c>
      <c r="S156" s="176">
        <v>0</v>
      </c>
      <c r="T156" s="17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78" t="s">
        <v>181</v>
      </c>
      <c r="AT156" s="178" t="s">
        <v>176</v>
      </c>
      <c r="AU156" s="178" t="s">
        <v>82</v>
      </c>
      <c r="AY156" s="20" t="s">
        <v>174</v>
      </c>
      <c r="BE156" s="179">
        <f>IF(N156="základní",J156,0)</f>
        <v>0</v>
      </c>
      <c r="BF156" s="179">
        <f>IF(N156="snížená",J156,0)</f>
        <v>0</v>
      </c>
      <c r="BG156" s="179">
        <f>IF(N156="zákl. přenesená",J156,0)</f>
        <v>0</v>
      </c>
      <c r="BH156" s="179">
        <f>IF(N156="sníž. přenesená",J156,0)</f>
        <v>0</v>
      </c>
      <c r="BI156" s="179">
        <f>IF(N156="nulová",J156,0)</f>
        <v>0</v>
      </c>
      <c r="BJ156" s="20" t="s">
        <v>80</v>
      </c>
      <c r="BK156" s="179">
        <f>ROUND(I156*H156,2)</f>
        <v>0</v>
      </c>
      <c r="BL156" s="20" t="s">
        <v>181</v>
      </c>
      <c r="BM156" s="178" t="s">
        <v>251</v>
      </c>
    </row>
    <row r="157" s="2" customFormat="1">
      <c r="A157" s="39"/>
      <c r="B157" s="40"/>
      <c r="C157" s="39"/>
      <c r="D157" s="180" t="s">
        <v>183</v>
      </c>
      <c r="E157" s="39"/>
      <c r="F157" s="181" t="s">
        <v>252</v>
      </c>
      <c r="G157" s="39"/>
      <c r="H157" s="39"/>
      <c r="I157" s="182"/>
      <c r="J157" s="39"/>
      <c r="K157" s="39"/>
      <c r="L157" s="40"/>
      <c r="M157" s="183"/>
      <c r="N157" s="184"/>
      <c r="O157" s="73"/>
      <c r="P157" s="73"/>
      <c r="Q157" s="73"/>
      <c r="R157" s="73"/>
      <c r="S157" s="73"/>
      <c r="T157" s="74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20" t="s">
        <v>183</v>
      </c>
      <c r="AU157" s="20" t="s">
        <v>82</v>
      </c>
    </row>
    <row r="158" s="13" customFormat="1">
      <c r="A158" s="13"/>
      <c r="B158" s="185"/>
      <c r="C158" s="13"/>
      <c r="D158" s="186" t="s">
        <v>185</v>
      </c>
      <c r="E158" s="187" t="s">
        <v>3</v>
      </c>
      <c r="F158" s="188" t="s">
        <v>186</v>
      </c>
      <c r="G158" s="13"/>
      <c r="H158" s="187" t="s">
        <v>3</v>
      </c>
      <c r="I158" s="189"/>
      <c r="J158" s="13"/>
      <c r="K158" s="13"/>
      <c r="L158" s="185"/>
      <c r="M158" s="190"/>
      <c r="N158" s="191"/>
      <c r="O158" s="191"/>
      <c r="P158" s="191"/>
      <c r="Q158" s="191"/>
      <c r="R158" s="191"/>
      <c r="S158" s="191"/>
      <c r="T158" s="19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7" t="s">
        <v>185</v>
      </c>
      <c r="AU158" s="187" t="s">
        <v>82</v>
      </c>
      <c r="AV158" s="13" t="s">
        <v>80</v>
      </c>
      <c r="AW158" s="13" t="s">
        <v>33</v>
      </c>
      <c r="AX158" s="13" t="s">
        <v>72</v>
      </c>
      <c r="AY158" s="187" t="s">
        <v>174</v>
      </c>
    </row>
    <row r="159" s="13" customFormat="1">
      <c r="A159" s="13"/>
      <c r="B159" s="185"/>
      <c r="C159" s="13"/>
      <c r="D159" s="186" t="s">
        <v>185</v>
      </c>
      <c r="E159" s="187" t="s">
        <v>3</v>
      </c>
      <c r="F159" s="188" t="s">
        <v>253</v>
      </c>
      <c r="G159" s="13"/>
      <c r="H159" s="187" t="s">
        <v>3</v>
      </c>
      <c r="I159" s="189"/>
      <c r="J159" s="13"/>
      <c r="K159" s="13"/>
      <c r="L159" s="185"/>
      <c r="M159" s="190"/>
      <c r="N159" s="191"/>
      <c r="O159" s="191"/>
      <c r="P159" s="191"/>
      <c r="Q159" s="191"/>
      <c r="R159" s="191"/>
      <c r="S159" s="191"/>
      <c r="T159" s="19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7" t="s">
        <v>185</v>
      </c>
      <c r="AU159" s="187" t="s">
        <v>82</v>
      </c>
      <c r="AV159" s="13" t="s">
        <v>80</v>
      </c>
      <c r="AW159" s="13" t="s">
        <v>33</v>
      </c>
      <c r="AX159" s="13" t="s">
        <v>72</v>
      </c>
      <c r="AY159" s="187" t="s">
        <v>174</v>
      </c>
    </row>
    <row r="160" s="13" customFormat="1">
      <c r="A160" s="13"/>
      <c r="B160" s="185"/>
      <c r="C160" s="13"/>
      <c r="D160" s="186" t="s">
        <v>185</v>
      </c>
      <c r="E160" s="187" t="s">
        <v>3</v>
      </c>
      <c r="F160" s="188" t="s">
        <v>254</v>
      </c>
      <c r="G160" s="13"/>
      <c r="H160" s="187" t="s">
        <v>3</v>
      </c>
      <c r="I160" s="189"/>
      <c r="J160" s="13"/>
      <c r="K160" s="13"/>
      <c r="L160" s="185"/>
      <c r="M160" s="190"/>
      <c r="N160" s="191"/>
      <c r="O160" s="191"/>
      <c r="P160" s="191"/>
      <c r="Q160" s="191"/>
      <c r="R160" s="191"/>
      <c r="S160" s="191"/>
      <c r="T160" s="19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7" t="s">
        <v>185</v>
      </c>
      <c r="AU160" s="187" t="s">
        <v>82</v>
      </c>
      <c r="AV160" s="13" t="s">
        <v>80</v>
      </c>
      <c r="AW160" s="13" t="s">
        <v>33</v>
      </c>
      <c r="AX160" s="13" t="s">
        <v>72</v>
      </c>
      <c r="AY160" s="187" t="s">
        <v>174</v>
      </c>
    </row>
    <row r="161" s="14" customFormat="1">
      <c r="A161" s="14"/>
      <c r="B161" s="193"/>
      <c r="C161" s="14"/>
      <c r="D161" s="186" t="s">
        <v>185</v>
      </c>
      <c r="E161" s="194" t="s">
        <v>3</v>
      </c>
      <c r="F161" s="195" t="s">
        <v>121</v>
      </c>
      <c r="G161" s="14"/>
      <c r="H161" s="196">
        <v>4.4100000000000001</v>
      </c>
      <c r="I161" s="197"/>
      <c r="J161" s="14"/>
      <c r="K161" s="14"/>
      <c r="L161" s="193"/>
      <c r="M161" s="198"/>
      <c r="N161" s="199"/>
      <c r="O161" s="199"/>
      <c r="P161" s="199"/>
      <c r="Q161" s="199"/>
      <c r="R161" s="199"/>
      <c r="S161" s="199"/>
      <c r="T161" s="20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1" t="s">
        <v>185</v>
      </c>
      <c r="AU161" s="201" t="s">
        <v>82</v>
      </c>
      <c r="AV161" s="14" t="s">
        <v>82</v>
      </c>
      <c r="AW161" s="14" t="s">
        <v>33</v>
      </c>
      <c r="AX161" s="14" t="s">
        <v>80</v>
      </c>
      <c r="AY161" s="201" t="s">
        <v>174</v>
      </c>
    </row>
    <row r="162" s="2" customFormat="1" ht="24.15" customHeight="1">
      <c r="A162" s="39"/>
      <c r="B162" s="166"/>
      <c r="C162" s="167" t="s">
        <v>255</v>
      </c>
      <c r="D162" s="167" t="s">
        <v>176</v>
      </c>
      <c r="E162" s="168" t="s">
        <v>256</v>
      </c>
      <c r="F162" s="169" t="s">
        <v>257</v>
      </c>
      <c r="G162" s="170" t="s">
        <v>222</v>
      </c>
      <c r="H162" s="171">
        <v>0.50800000000000001</v>
      </c>
      <c r="I162" s="172"/>
      <c r="J162" s="173">
        <f>ROUND(I162*H162,2)</f>
        <v>0</v>
      </c>
      <c r="K162" s="169" t="s">
        <v>180</v>
      </c>
      <c r="L162" s="40"/>
      <c r="M162" s="174" t="s">
        <v>3</v>
      </c>
      <c r="N162" s="175" t="s">
        <v>43</v>
      </c>
      <c r="O162" s="73"/>
      <c r="P162" s="176">
        <f>O162*H162</f>
        <v>0</v>
      </c>
      <c r="Q162" s="176">
        <v>1.0606199999999999</v>
      </c>
      <c r="R162" s="176">
        <f>Q162*H162</f>
        <v>0.53879495999999993</v>
      </c>
      <c r="S162" s="176">
        <v>0</v>
      </c>
      <c r="T162" s="17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178" t="s">
        <v>181</v>
      </c>
      <c r="AT162" s="178" t="s">
        <v>176</v>
      </c>
      <c r="AU162" s="178" t="s">
        <v>82</v>
      </c>
      <c r="AY162" s="20" t="s">
        <v>174</v>
      </c>
      <c r="BE162" s="179">
        <f>IF(N162="základní",J162,0)</f>
        <v>0</v>
      </c>
      <c r="BF162" s="179">
        <f>IF(N162="snížená",J162,0)</f>
        <v>0</v>
      </c>
      <c r="BG162" s="179">
        <f>IF(N162="zákl. přenesená",J162,0)</f>
        <v>0</v>
      </c>
      <c r="BH162" s="179">
        <f>IF(N162="sníž. přenesená",J162,0)</f>
        <v>0</v>
      </c>
      <c r="BI162" s="179">
        <f>IF(N162="nulová",J162,0)</f>
        <v>0</v>
      </c>
      <c r="BJ162" s="20" t="s">
        <v>80</v>
      </c>
      <c r="BK162" s="179">
        <f>ROUND(I162*H162,2)</f>
        <v>0</v>
      </c>
      <c r="BL162" s="20" t="s">
        <v>181</v>
      </c>
      <c r="BM162" s="178" t="s">
        <v>258</v>
      </c>
    </row>
    <row r="163" s="2" customFormat="1">
      <c r="A163" s="39"/>
      <c r="B163" s="40"/>
      <c r="C163" s="39"/>
      <c r="D163" s="180" t="s">
        <v>183</v>
      </c>
      <c r="E163" s="39"/>
      <c r="F163" s="181" t="s">
        <v>259</v>
      </c>
      <c r="G163" s="39"/>
      <c r="H163" s="39"/>
      <c r="I163" s="182"/>
      <c r="J163" s="39"/>
      <c r="K163" s="39"/>
      <c r="L163" s="40"/>
      <c r="M163" s="183"/>
      <c r="N163" s="184"/>
      <c r="O163" s="73"/>
      <c r="P163" s="73"/>
      <c r="Q163" s="73"/>
      <c r="R163" s="73"/>
      <c r="S163" s="73"/>
      <c r="T163" s="74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20" t="s">
        <v>183</v>
      </c>
      <c r="AU163" s="20" t="s">
        <v>82</v>
      </c>
    </row>
    <row r="164" s="13" customFormat="1">
      <c r="A164" s="13"/>
      <c r="B164" s="185"/>
      <c r="C164" s="13"/>
      <c r="D164" s="186" t="s">
        <v>185</v>
      </c>
      <c r="E164" s="187" t="s">
        <v>3</v>
      </c>
      <c r="F164" s="188" t="s">
        <v>260</v>
      </c>
      <c r="G164" s="13"/>
      <c r="H164" s="187" t="s">
        <v>3</v>
      </c>
      <c r="I164" s="189"/>
      <c r="J164" s="13"/>
      <c r="K164" s="13"/>
      <c r="L164" s="185"/>
      <c r="M164" s="190"/>
      <c r="N164" s="191"/>
      <c r="O164" s="191"/>
      <c r="P164" s="191"/>
      <c r="Q164" s="191"/>
      <c r="R164" s="191"/>
      <c r="S164" s="191"/>
      <c r="T164" s="19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7" t="s">
        <v>185</v>
      </c>
      <c r="AU164" s="187" t="s">
        <v>82</v>
      </c>
      <c r="AV164" s="13" t="s">
        <v>80</v>
      </c>
      <c r="AW164" s="13" t="s">
        <v>33</v>
      </c>
      <c r="AX164" s="13" t="s">
        <v>72</v>
      </c>
      <c r="AY164" s="187" t="s">
        <v>174</v>
      </c>
    </row>
    <row r="165" s="14" customFormat="1">
      <c r="A165" s="14"/>
      <c r="B165" s="193"/>
      <c r="C165" s="14"/>
      <c r="D165" s="186" t="s">
        <v>185</v>
      </c>
      <c r="E165" s="201" t="s">
        <v>3</v>
      </c>
      <c r="F165" s="194" t="s">
        <v>261</v>
      </c>
      <c r="G165" s="14"/>
      <c r="H165" s="196">
        <v>0.50800000000000001</v>
      </c>
      <c r="I165" s="197"/>
      <c r="J165" s="14"/>
      <c r="K165" s="14"/>
      <c r="L165" s="193"/>
      <c r="M165" s="198"/>
      <c r="N165" s="199"/>
      <c r="O165" s="199"/>
      <c r="P165" s="199"/>
      <c r="Q165" s="199"/>
      <c r="R165" s="199"/>
      <c r="S165" s="199"/>
      <c r="T165" s="20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1" t="s">
        <v>185</v>
      </c>
      <c r="AU165" s="201" t="s">
        <v>82</v>
      </c>
      <c r="AV165" s="14" t="s">
        <v>82</v>
      </c>
      <c r="AW165" s="14" t="s">
        <v>33</v>
      </c>
      <c r="AX165" s="14" t="s">
        <v>72</v>
      </c>
      <c r="AY165" s="201" t="s">
        <v>174</v>
      </c>
    </row>
    <row r="166" s="15" customFormat="1">
      <c r="A166" s="15"/>
      <c r="B166" s="202"/>
      <c r="C166" s="15"/>
      <c r="D166" s="186" t="s">
        <v>185</v>
      </c>
      <c r="E166" s="203" t="s">
        <v>3</v>
      </c>
      <c r="F166" s="204" t="s">
        <v>197</v>
      </c>
      <c r="G166" s="15"/>
      <c r="H166" s="205">
        <v>0.50800000000000001</v>
      </c>
      <c r="I166" s="206"/>
      <c r="J166" s="15"/>
      <c r="K166" s="15"/>
      <c r="L166" s="202"/>
      <c r="M166" s="207"/>
      <c r="N166" s="208"/>
      <c r="O166" s="208"/>
      <c r="P166" s="208"/>
      <c r="Q166" s="208"/>
      <c r="R166" s="208"/>
      <c r="S166" s="208"/>
      <c r="T166" s="20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03" t="s">
        <v>185</v>
      </c>
      <c r="AU166" s="203" t="s">
        <v>82</v>
      </c>
      <c r="AV166" s="15" t="s">
        <v>181</v>
      </c>
      <c r="AW166" s="15" t="s">
        <v>33</v>
      </c>
      <c r="AX166" s="15" t="s">
        <v>80</v>
      </c>
      <c r="AY166" s="203" t="s">
        <v>174</v>
      </c>
    </row>
    <row r="167" s="2" customFormat="1" ht="33" customHeight="1">
      <c r="A167" s="39"/>
      <c r="B167" s="166"/>
      <c r="C167" s="167" t="s">
        <v>9</v>
      </c>
      <c r="D167" s="167" t="s">
        <v>176</v>
      </c>
      <c r="E167" s="168" t="s">
        <v>262</v>
      </c>
      <c r="F167" s="169" t="s">
        <v>263</v>
      </c>
      <c r="G167" s="170" t="s">
        <v>179</v>
      </c>
      <c r="H167" s="171">
        <v>3.754</v>
      </c>
      <c r="I167" s="172"/>
      <c r="J167" s="173">
        <f>ROUND(I167*H167,2)</f>
        <v>0</v>
      </c>
      <c r="K167" s="169" t="s">
        <v>180</v>
      </c>
      <c r="L167" s="40"/>
      <c r="M167" s="174" t="s">
        <v>3</v>
      </c>
      <c r="N167" s="175" t="s">
        <v>43</v>
      </c>
      <c r="O167" s="73"/>
      <c r="P167" s="176">
        <f>O167*H167</f>
        <v>0</v>
      </c>
      <c r="Q167" s="176">
        <v>2.5018699999999998</v>
      </c>
      <c r="R167" s="176">
        <f>Q167*H167</f>
        <v>9.3920199799999988</v>
      </c>
      <c r="S167" s="176">
        <v>0</v>
      </c>
      <c r="T167" s="17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78" t="s">
        <v>181</v>
      </c>
      <c r="AT167" s="178" t="s">
        <v>176</v>
      </c>
      <c r="AU167" s="178" t="s">
        <v>82</v>
      </c>
      <c r="AY167" s="20" t="s">
        <v>174</v>
      </c>
      <c r="BE167" s="179">
        <f>IF(N167="základní",J167,0)</f>
        <v>0</v>
      </c>
      <c r="BF167" s="179">
        <f>IF(N167="snížená",J167,0)</f>
        <v>0</v>
      </c>
      <c r="BG167" s="179">
        <f>IF(N167="zákl. přenesená",J167,0)</f>
        <v>0</v>
      </c>
      <c r="BH167" s="179">
        <f>IF(N167="sníž. přenesená",J167,0)</f>
        <v>0</v>
      </c>
      <c r="BI167" s="179">
        <f>IF(N167="nulová",J167,0)</f>
        <v>0</v>
      </c>
      <c r="BJ167" s="20" t="s">
        <v>80</v>
      </c>
      <c r="BK167" s="179">
        <f>ROUND(I167*H167,2)</f>
        <v>0</v>
      </c>
      <c r="BL167" s="20" t="s">
        <v>181</v>
      </c>
      <c r="BM167" s="178" t="s">
        <v>264</v>
      </c>
    </row>
    <row r="168" s="2" customFormat="1">
      <c r="A168" s="39"/>
      <c r="B168" s="40"/>
      <c r="C168" s="39"/>
      <c r="D168" s="180" t="s">
        <v>183</v>
      </c>
      <c r="E168" s="39"/>
      <c r="F168" s="181" t="s">
        <v>265</v>
      </c>
      <c r="G168" s="39"/>
      <c r="H168" s="39"/>
      <c r="I168" s="182"/>
      <c r="J168" s="39"/>
      <c r="K168" s="39"/>
      <c r="L168" s="40"/>
      <c r="M168" s="183"/>
      <c r="N168" s="184"/>
      <c r="O168" s="73"/>
      <c r="P168" s="73"/>
      <c r="Q168" s="73"/>
      <c r="R168" s="73"/>
      <c r="S168" s="73"/>
      <c r="T168" s="74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20" t="s">
        <v>183</v>
      </c>
      <c r="AU168" s="20" t="s">
        <v>82</v>
      </c>
    </row>
    <row r="169" s="13" customFormat="1">
      <c r="A169" s="13"/>
      <c r="B169" s="185"/>
      <c r="C169" s="13"/>
      <c r="D169" s="186" t="s">
        <v>185</v>
      </c>
      <c r="E169" s="187" t="s">
        <v>3</v>
      </c>
      <c r="F169" s="188" t="s">
        <v>186</v>
      </c>
      <c r="G169" s="13"/>
      <c r="H169" s="187" t="s">
        <v>3</v>
      </c>
      <c r="I169" s="189"/>
      <c r="J169" s="13"/>
      <c r="K169" s="13"/>
      <c r="L169" s="185"/>
      <c r="M169" s="190"/>
      <c r="N169" s="191"/>
      <c r="O169" s="191"/>
      <c r="P169" s="191"/>
      <c r="Q169" s="191"/>
      <c r="R169" s="191"/>
      <c r="S169" s="191"/>
      <c r="T169" s="19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7" t="s">
        <v>185</v>
      </c>
      <c r="AU169" s="187" t="s">
        <v>82</v>
      </c>
      <c r="AV169" s="13" t="s">
        <v>80</v>
      </c>
      <c r="AW169" s="13" t="s">
        <v>33</v>
      </c>
      <c r="AX169" s="13" t="s">
        <v>72</v>
      </c>
      <c r="AY169" s="187" t="s">
        <v>174</v>
      </c>
    </row>
    <row r="170" s="13" customFormat="1">
      <c r="A170" s="13"/>
      <c r="B170" s="185"/>
      <c r="C170" s="13"/>
      <c r="D170" s="186" t="s">
        <v>185</v>
      </c>
      <c r="E170" s="187" t="s">
        <v>3</v>
      </c>
      <c r="F170" s="188" t="s">
        <v>266</v>
      </c>
      <c r="G170" s="13"/>
      <c r="H170" s="187" t="s">
        <v>3</v>
      </c>
      <c r="I170" s="189"/>
      <c r="J170" s="13"/>
      <c r="K170" s="13"/>
      <c r="L170" s="185"/>
      <c r="M170" s="190"/>
      <c r="N170" s="191"/>
      <c r="O170" s="191"/>
      <c r="P170" s="191"/>
      <c r="Q170" s="191"/>
      <c r="R170" s="191"/>
      <c r="S170" s="191"/>
      <c r="T170" s="19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7" t="s">
        <v>185</v>
      </c>
      <c r="AU170" s="187" t="s">
        <v>82</v>
      </c>
      <c r="AV170" s="13" t="s">
        <v>80</v>
      </c>
      <c r="AW170" s="13" t="s">
        <v>33</v>
      </c>
      <c r="AX170" s="13" t="s">
        <v>72</v>
      </c>
      <c r="AY170" s="187" t="s">
        <v>174</v>
      </c>
    </row>
    <row r="171" s="13" customFormat="1">
      <c r="A171" s="13"/>
      <c r="B171" s="185"/>
      <c r="C171" s="13"/>
      <c r="D171" s="186" t="s">
        <v>185</v>
      </c>
      <c r="E171" s="187" t="s">
        <v>3</v>
      </c>
      <c r="F171" s="188" t="s">
        <v>267</v>
      </c>
      <c r="G171" s="13"/>
      <c r="H171" s="187" t="s">
        <v>3</v>
      </c>
      <c r="I171" s="189"/>
      <c r="J171" s="13"/>
      <c r="K171" s="13"/>
      <c r="L171" s="185"/>
      <c r="M171" s="190"/>
      <c r="N171" s="191"/>
      <c r="O171" s="191"/>
      <c r="P171" s="191"/>
      <c r="Q171" s="191"/>
      <c r="R171" s="191"/>
      <c r="S171" s="191"/>
      <c r="T171" s="19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7" t="s">
        <v>185</v>
      </c>
      <c r="AU171" s="187" t="s">
        <v>82</v>
      </c>
      <c r="AV171" s="13" t="s">
        <v>80</v>
      </c>
      <c r="AW171" s="13" t="s">
        <v>33</v>
      </c>
      <c r="AX171" s="13" t="s">
        <v>72</v>
      </c>
      <c r="AY171" s="187" t="s">
        <v>174</v>
      </c>
    </row>
    <row r="172" s="13" customFormat="1">
      <c r="A172" s="13"/>
      <c r="B172" s="185"/>
      <c r="C172" s="13"/>
      <c r="D172" s="186" t="s">
        <v>185</v>
      </c>
      <c r="E172" s="187" t="s">
        <v>3</v>
      </c>
      <c r="F172" s="188" t="s">
        <v>268</v>
      </c>
      <c r="G172" s="13"/>
      <c r="H172" s="187" t="s">
        <v>3</v>
      </c>
      <c r="I172" s="189"/>
      <c r="J172" s="13"/>
      <c r="K172" s="13"/>
      <c r="L172" s="185"/>
      <c r="M172" s="190"/>
      <c r="N172" s="191"/>
      <c r="O172" s="191"/>
      <c r="P172" s="191"/>
      <c r="Q172" s="191"/>
      <c r="R172" s="191"/>
      <c r="S172" s="191"/>
      <c r="T172" s="19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7" t="s">
        <v>185</v>
      </c>
      <c r="AU172" s="187" t="s">
        <v>82</v>
      </c>
      <c r="AV172" s="13" t="s">
        <v>80</v>
      </c>
      <c r="AW172" s="13" t="s">
        <v>33</v>
      </c>
      <c r="AX172" s="13" t="s">
        <v>72</v>
      </c>
      <c r="AY172" s="187" t="s">
        <v>174</v>
      </c>
    </row>
    <row r="173" s="14" customFormat="1">
      <c r="A173" s="14"/>
      <c r="B173" s="193"/>
      <c r="C173" s="14"/>
      <c r="D173" s="186" t="s">
        <v>185</v>
      </c>
      <c r="E173" s="194" t="s">
        <v>3</v>
      </c>
      <c r="F173" s="195" t="s">
        <v>124</v>
      </c>
      <c r="G173" s="14"/>
      <c r="H173" s="196">
        <v>3.754</v>
      </c>
      <c r="I173" s="197"/>
      <c r="J173" s="14"/>
      <c r="K173" s="14"/>
      <c r="L173" s="193"/>
      <c r="M173" s="198"/>
      <c r="N173" s="199"/>
      <c r="O173" s="199"/>
      <c r="P173" s="199"/>
      <c r="Q173" s="199"/>
      <c r="R173" s="199"/>
      <c r="S173" s="199"/>
      <c r="T173" s="20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1" t="s">
        <v>185</v>
      </c>
      <c r="AU173" s="201" t="s">
        <v>82</v>
      </c>
      <c r="AV173" s="14" t="s">
        <v>82</v>
      </c>
      <c r="AW173" s="14" t="s">
        <v>33</v>
      </c>
      <c r="AX173" s="14" t="s">
        <v>80</v>
      </c>
      <c r="AY173" s="201" t="s">
        <v>174</v>
      </c>
    </row>
    <row r="174" s="2" customFormat="1" ht="16.5" customHeight="1">
      <c r="A174" s="39"/>
      <c r="B174" s="166"/>
      <c r="C174" s="167" t="s">
        <v>269</v>
      </c>
      <c r="D174" s="167" t="s">
        <v>176</v>
      </c>
      <c r="E174" s="168" t="s">
        <v>270</v>
      </c>
      <c r="F174" s="169" t="s">
        <v>271</v>
      </c>
      <c r="G174" s="170" t="s">
        <v>137</v>
      </c>
      <c r="H174" s="171">
        <v>15.477</v>
      </c>
      <c r="I174" s="172"/>
      <c r="J174" s="173">
        <f>ROUND(I174*H174,2)</f>
        <v>0</v>
      </c>
      <c r="K174" s="169" t="s">
        <v>180</v>
      </c>
      <c r="L174" s="40"/>
      <c r="M174" s="174" t="s">
        <v>3</v>
      </c>
      <c r="N174" s="175" t="s">
        <v>43</v>
      </c>
      <c r="O174" s="73"/>
      <c r="P174" s="176">
        <f>O174*H174</f>
        <v>0</v>
      </c>
      <c r="Q174" s="176">
        <v>0.00264</v>
      </c>
      <c r="R174" s="176">
        <f>Q174*H174</f>
        <v>0.040859279999999998</v>
      </c>
      <c r="S174" s="176">
        <v>0</v>
      </c>
      <c r="T174" s="17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8" t="s">
        <v>181</v>
      </c>
      <c r="AT174" s="178" t="s">
        <v>176</v>
      </c>
      <c r="AU174" s="178" t="s">
        <v>82</v>
      </c>
      <c r="AY174" s="20" t="s">
        <v>174</v>
      </c>
      <c r="BE174" s="179">
        <f>IF(N174="základní",J174,0)</f>
        <v>0</v>
      </c>
      <c r="BF174" s="179">
        <f>IF(N174="snížená",J174,0)</f>
        <v>0</v>
      </c>
      <c r="BG174" s="179">
        <f>IF(N174="zákl. přenesená",J174,0)</f>
        <v>0</v>
      </c>
      <c r="BH174" s="179">
        <f>IF(N174="sníž. přenesená",J174,0)</f>
        <v>0</v>
      </c>
      <c r="BI174" s="179">
        <f>IF(N174="nulová",J174,0)</f>
        <v>0</v>
      </c>
      <c r="BJ174" s="20" t="s">
        <v>80</v>
      </c>
      <c r="BK174" s="179">
        <f>ROUND(I174*H174,2)</f>
        <v>0</v>
      </c>
      <c r="BL174" s="20" t="s">
        <v>181</v>
      </c>
      <c r="BM174" s="178" t="s">
        <v>272</v>
      </c>
    </row>
    <row r="175" s="2" customFormat="1">
      <c r="A175" s="39"/>
      <c r="B175" s="40"/>
      <c r="C175" s="39"/>
      <c r="D175" s="180" t="s">
        <v>183</v>
      </c>
      <c r="E175" s="39"/>
      <c r="F175" s="181" t="s">
        <v>273</v>
      </c>
      <c r="G175" s="39"/>
      <c r="H175" s="39"/>
      <c r="I175" s="182"/>
      <c r="J175" s="39"/>
      <c r="K175" s="39"/>
      <c r="L175" s="40"/>
      <c r="M175" s="183"/>
      <c r="N175" s="184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183</v>
      </c>
      <c r="AU175" s="20" t="s">
        <v>82</v>
      </c>
    </row>
    <row r="176" s="13" customFormat="1">
      <c r="A176" s="13"/>
      <c r="B176" s="185"/>
      <c r="C176" s="13"/>
      <c r="D176" s="186" t="s">
        <v>185</v>
      </c>
      <c r="E176" s="187" t="s">
        <v>3</v>
      </c>
      <c r="F176" s="188" t="s">
        <v>186</v>
      </c>
      <c r="G176" s="13"/>
      <c r="H176" s="187" t="s">
        <v>3</v>
      </c>
      <c r="I176" s="189"/>
      <c r="J176" s="13"/>
      <c r="K176" s="13"/>
      <c r="L176" s="185"/>
      <c r="M176" s="190"/>
      <c r="N176" s="191"/>
      <c r="O176" s="191"/>
      <c r="P176" s="191"/>
      <c r="Q176" s="191"/>
      <c r="R176" s="191"/>
      <c r="S176" s="191"/>
      <c r="T176" s="19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7" t="s">
        <v>185</v>
      </c>
      <c r="AU176" s="187" t="s">
        <v>82</v>
      </c>
      <c r="AV176" s="13" t="s">
        <v>80</v>
      </c>
      <c r="AW176" s="13" t="s">
        <v>33</v>
      </c>
      <c r="AX176" s="13" t="s">
        <v>72</v>
      </c>
      <c r="AY176" s="187" t="s">
        <v>174</v>
      </c>
    </row>
    <row r="177" s="13" customFormat="1">
      <c r="A177" s="13"/>
      <c r="B177" s="185"/>
      <c r="C177" s="13"/>
      <c r="D177" s="186" t="s">
        <v>185</v>
      </c>
      <c r="E177" s="187" t="s">
        <v>3</v>
      </c>
      <c r="F177" s="188" t="s">
        <v>274</v>
      </c>
      <c r="G177" s="13"/>
      <c r="H177" s="187" t="s">
        <v>3</v>
      </c>
      <c r="I177" s="189"/>
      <c r="J177" s="13"/>
      <c r="K177" s="13"/>
      <c r="L177" s="185"/>
      <c r="M177" s="190"/>
      <c r="N177" s="191"/>
      <c r="O177" s="191"/>
      <c r="P177" s="191"/>
      <c r="Q177" s="191"/>
      <c r="R177" s="191"/>
      <c r="S177" s="191"/>
      <c r="T177" s="19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7" t="s">
        <v>185</v>
      </c>
      <c r="AU177" s="187" t="s">
        <v>82</v>
      </c>
      <c r="AV177" s="13" t="s">
        <v>80</v>
      </c>
      <c r="AW177" s="13" t="s">
        <v>33</v>
      </c>
      <c r="AX177" s="13" t="s">
        <v>72</v>
      </c>
      <c r="AY177" s="187" t="s">
        <v>174</v>
      </c>
    </row>
    <row r="178" s="13" customFormat="1">
      <c r="A178" s="13"/>
      <c r="B178" s="185"/>
      <c r="C178" s="13"/>
      <c r="D178" s="186" t="s">
        <v>185</v>
      </c>
      <c r="E178" s="187" t="s">
        <v>3</v>
      </c>
      <c r="F178" s="188" t="s">
        <v>275</v>
      </c>
      <c r="G178" s="13"/>
      <c r="H178" s="187" t="s">
        <v>3</v>
      </c>
      <c r="I178" s="189"/>
      <c r="J178" s="13"/>
      <c r="K178" s="13"/>
      <c r="L178" s="185"/>
      <c r="M178" s="190"/>
      <c r="N178" s="191"/>
      <c r="O178" s="191"/>
      <c r="P178" s="191"/>
      <c r="Q178" s="191"/>
      <c r="R178" s="191"/>
      <c r="S178" s="191"/>
      <c r="T178" s="19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7" t="s">
        <v>185</v>
      </c>
      <c r="AU178" s="187" t="s">
        <v>82</v>
      </c>
      <c r="AV178" s="13" t="s">
        <v>80</v>
      </c>
      <c r="AW178" s="13" t="s">
        <v>33</v>
      </c>
      <c r="AX178" s="13" t="s">
        <v>72</v>
      </c>
      <c r="AY178" s="187" t="s">
        <v>174</v>
      </c>
    </row>
    <row r="179" s="13" customFormat="1">
      <c r="A179" s="13"/>
      <c r="B179" s="185"/>
      <c r="C179" s="13"/>
      <c r="D179" s="186" t="s">
        <v>185</v>
      </c>
      <c r="E179" s="187" t="s">
        <v>3</v>
      </c>
      <c r="F179" s="188" t="s">
        <v>276</v>
      </c>
      <c r="G179" s="13"/>
      <c r="H179" s="187" t="s">
        <v>3</v>
      </c>
      <c r="I179" s="189"/>
      <c r="J179" s="13"/>
      <c r="K179" s="13"/>
      <c r="L179" s="185"/>
      <c r="M179" s="190"/>
      <c r="N179" s="191"/>
      <c r="O179" s="191"/>
      <c r="P179" s="191"/>
      <c r="Q179" s="191"/>
      <c r="R179" s="191"/>
      <c r="S179" s="191"/>
      <c r="T179" s="19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7" t="s">
        <v>185</v>
      </c>
      <c r="AU179" s="187" t="s">
        <v>82</v>
      </c>
      <c r="AV179" s="13" t="s">
        <v>80</v>
      </c>
      <c r="AW179" s="13" t="s">
        <v>33</v>
      </c>
      <c r="AX179" s="13" t="s">
        <v>72</v>
      </c>
      <c r="AY179" s="187" t="s">
        <v>174</v>
      </c>
    </row>
    <row r="180" s="14" customFormat="1">
      <c r="A180" s="14"/>
      <c r="B180" s="193"/>
      <c r="C180" s="14"/>
      <c r="D180" s="186" t="s">
        <v>185</v>
      </c>
      <c r="E180" s="194" t="s">
        <v>3</v>
      </c>
      <c r="F180" s="195" t="s">
        <v>127</v>
      </c>
      <c r="G180" s="14"/>
      <c r="H180" s="196">
        <v>15.477</v>
      </c>
      <c r="I180" s="197"/>
      <c r="J180" s="14"/>
      <c r="K180" s="14"/>
      <c r="L180" s="193"/>
      <c r="M180" s="198"/>
      <c r="N180" s="199"/>
      <c r="O180" s="199"/>
      <c r="P180" s="199"/>
      <c r="Q180" s="199"/>
      <c r="R180" s="199"/>
      <c r="S180" s="199"/>
      <c r="T180" s="20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1" t="s">
        <v>185</v>
      </c>
      <c r="AU180" s="201" t="s">
        <v>82</v>
      </c>
      <c r="AV180" s="14" t="s">
        <v>82</v>
      </c>
      <c r="AW180" s="14" t="s">
        <v>33</v>
      </c>
      <c r="AX180" s="14" t="s">
        <v>80</v>
      </c>
      <c r="AY180" s="201" t="s">
        <v>174</v>
      </c>
    </row>
    <row r="181" s="2" customFormat="1" ht="16.5" customHeight="1">
      <c r="A181" s="39"/>
      <c r="B181" s="166"/>
      <c r="C181" s="167" t="s">
        <v>277</v>
      </c>
      <c r="D181" s="167" t="s">
        <v>176</v>
      </c>
      <c r="E181" s="168" t="s">
        <v>278</v>
      </c>
      <c r="F181" s="169" t="s">
        <v>279</v>
      </c>
      <c r="G181" s="170" t="s">
        <v>137</v>
      </c>
      <c r="H181" s="171">
        <v>15.477</v>
      </c>
      <c r="I181" s="172"/>
      <c r="J181" s="173">
        <f>ROUND(I181*H181,2)</f>
        <v>0</v>
      </c>
      <c r="K181" s="169" t="s">
        <v>180</v>
      </c>
      <c r="L181" s="40"/>
      <c r="M181" s="174" t="s">
        <v>3</v>
      </c>
      <c r="N181" s="175" t="s">
        <v>43</v>
      </c>
      <c r="O181" s="73"/>
      <c r="P181" s="176">
        <f>O181*H181</f>
        <v>0</v>
      </c>
      <c r="Q181" s="176">
        <v>0</v>
      </c>
      <c r="R181" s="176">
        <f>Q181*H181</f>
        <v>0</v>
      </c>
      <c r="S181" s="176">
        <v>0</v>
      </c>
      <c r="T181" s="17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78" t="s">
        <v>181</v>
      </c>
      <c r="AT181" s="178" t="s">
        <v>176</v>
      </c>
      <c r="AU181" s="178" t="s">
        <v>82</v>
      </c>
      <c r="AY181" s="20" t="s">
        <v>174</v>
      </c>
      <c r="BE181" s="179">
        <f>IF(N181="základní",J181,0)</f>
        <v>0</v>
      </c>
      <c r="BF181" s="179">
        <f>IF(N181="snížená",J181,0)</f>
        <v>0</v>
      </c>
      <c r="BG181" s="179">
        <f>IF(N181="zákl. přenesená",J181,0)</f>
        <v>0</v>
      </c>
      <c r="BH181" s="179">
        <f>IF(N181="sníž. přenesená",J181,0)</f>
        <v>0</v>
      </c>
      <c r="BI181" s="179">
        <f>IF(N181="nulová",J181,0)</f>
        <v>0</v>
      </c>
      <c r="BJ181" s="20" t="s">
        <v>80</v>
      </c>
      <c r="BK181" s="179">
        <f>ROUND(I181*H181,2)</f>
        <v>0</v>
      </c>
      <c r="BL181" s="20" t="s">
        <v>181</v>
      </c>
      <c r="BM181" s="178" t="s">
        <v>280</v>
      </c>
    </row>
    <row r="182" s="2" customFormat="1">
      <c r="A182" s="39"/>
      <c r="B182" s="40"/>
      <c r="C182" s="39"/>
      <c r="D182" s="180" t="s">
        <v>183</v>
      </c>
      <c r="E182" s="39"/>
      <c r="F182" s="181" t="s">
        <v>281</v>
      </c>
      <c r="G182" s="39"/>
      <c r="H182" s="39"/>
      <c r="I182" s="182"/>
      <c r="J182" s="39"/>
      <c r="K182" s="39"/>
      <c r="L182" s="40"/>
      <c r="M182" s="183"/>
      <c r="N182" s="184"/>
      <c r="O182" s="73"/>
      <c r="P182" s="73"/>
      <c r="Q182" s="73"/>
      <c r="R182" s="73"/>
      <c r="S182" s="73"/>
      <c r="T182" s="74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0" t="s">
        <v>183</v>
      </c>
      <c r="AU182" s="20" t="s">
        <v>82</v>
      </c>
    </row>
    <row r="183" s="13" customFormat="1">
      <c r="A183" s="13"/>
      <c r="B183" s="185"/>
      <c r="C183" s="13"/>
      <c r="D183" s="186" t="s">
        <v>185</v>
      </c>
      <c r="E183" s="187" t="s">
        <v>3</v>
      </c>
      <c r="F183" s="188" t="s">
        <v>128</v>
      </c>
      <c r="G183" s="13"/>
      <c r="H183" s="187" t="s">
        <v>3</v>
      </c>
      <c r="I183" s="189"/>
      <c r="J183" s="13"/>
      <c r="K183" s="13"/>
      <c r="L183" s="185"/>
      <c r="M183" s="190"/>
      <c r="N183" s="191"/>
      <c r="O183" s="191"/>
      <c r="P183" s="191"/>
      <c r="Q183" s="191"/>
      <c r="R183" s="191"/>
      <c r="S183" s="191"/>
      <c r="T183" s="19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7" t="s">
        <v>185</v>
      </c>
      <c r="AU183" s="187" t="s">
        <v>82</v>
      </c>
      <c r="AV183" s="13" t="s">
        <v>80</v>
      </c>
      <c r="AW183" s="13" t="s">
        <v>33</v>
      </c>
      <c r="AX183" s="13" t="s">
        <v>72</v>
      </c>
      <c r="AY183" s="187" t="s">
        <v>174</v>
      </c>
    </row>
    <row r="184" s="14" customFormat="1">
      <c r="A184" s="14"/>
      <c r="B184" s="193"/>
      <c r="C184" s="14"/>
      <c r="D184" s="186" t="s">
        <v>185</v>
      </c>
      <c r="E184" s="194" t="s">
        <v>3</v>
      </c>
      <c r="F184" s="195" t="s">
        <v>127</v>
      </c>
      <c r="G184" s="14"/>
      <c r="H184" s="196">
        <v>15.477</v>
      </c>
      <c r="I184" s="197"/>
      <c r="J184" s="14"/>
      <c r="K184" s="14"/>
      <c r="L184" s="193"/>
      <c r="M184" s="198"/>
      <c r="N184" s="199"/>
      <c r="O184" s="199"/>
      <c r="P184" s="199"/>
      <c r="Q184" s="199"/>
      <c r="R184" s="199"/>
      <c r="S184" s="199"/>
      <c r="T184" s="20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01" t="s">
        <v>185</v>
      </c>
      <c r="AU184" s="201" t="s">
        <v>82</v>
      </c>
      <c r="AV184" s="14" t="s">
        <v>82</v>
      </c>
      <c r="AW184" s="14" t="s">
        <v>33</v>
      </c>
      <c r="AX184" s="14" t="s">
        <v>72</v>
      </c>
      <c r="AY184" s="201" t="s">
        <v>174</v>
      </c>
    </row>
    <row r="185" s="15" customFormat="1">
      <c r="A185" s="15"/>
      <c r="B185" s="202"/>
      <c r="C185" s="15"/>
      <c r="D185" s="186" t="s">
        <v>185</v>
      </c>
      <c r="E185" s="203" t="s">
        <v>3</v>
      </c>
      <c r="F185" s="204" t="s">
        <v>197</v>
      </c>
      <c r="G185" s="15"/>
      <c r="H185" s="205">
        <v>15.477</v>
      </c>
      <c r="I185" s="206"/>
      <c r="J185" s="15"/>
      <c r="K185" s="15"/>
      <c r="L185" s="202"/>
      <c r="M185" s="207"/>
      <c r="N185" s="208"/>
      <c r="O185" s="208"/>
      <c r="P185" s="208"/>
      <c r="Q185" s="208"/>
      <c r="R185" s="208"/>
      <c r="S185" s="208"/>
      <c r="T185" s="209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03" t="s">
        <v>185</v>
      </c>
      <c r="AU185" s="203" t="s">
        <v>82</v>
      </c>
      <c r="AV185" s="15" t="s">
        <v>181</v>
      </c>
      <c r="AW185" s="15" t="s">
        <v>33</v>
      </c>
      <c r="AX185" s="15" t="s">
        <v>80</v>
      </c>
      <c r="AY185" s="203" t="s">
        <v>174</v>
      </c>
    </row>
    <row r="186" s="12" customFormat="1" ht="22.8" customHeight="1">
      <c r="A186" s="12"/>
      <c r="B186" s="153"/>
      <c r="C186" s="12"/>
      <c r="D186" s="154" t="s">
        <v>71</v>
      </c>
      <c r="E186" s="164" t="s">
        <v>113</v>
      </c>
      <c r="F186" s="164" t="s">
        <v>282</v>
      </c>
      <c r="G186" s="12"/>
      <c r="H186" s="12"/>
      <c r="I186" s="156"/>
      <c r="J186" s="165">
        <f>BK186</f>
        <v>0</v>
      </c>
      <c r="K186" s="12"/>
      <c r="L186" s="153"/>
      <c r="M186" s="158"/>
      <c r="N186" s="159"/>
      <c r="O186" s="159"/>
      <c r="P186" s="160">
        <f>SUM(P187:P190)</f>
        <v>0</v>
      </c>
      <c r="Q186" s="159"/>
      <c r="R186" s="160">
        <f>SUM(R187:R190)</f>
        <v>8.0999999999999996</v>
      </c>
      <c r="S186" s="159"/>
      <c r="T186" s="161">
        <f>SUM(T187:T190)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54" t="s">
        <v>80</v>
      </c>
      <c r="AT186" s="162" t="s">
        <v>71</v>
      </c>
      <c r="AU186" s="162" t="s">
        <v>80</v>
      </c>
      <c r="AY186" s="154" t="s">
        <v>174</v>
      </c>
      <c r="BK186" s="163">
        <f>SUM(BK187:BK190)</f>
        <v>0</v>
      </c>
    </row>
    <row r="187" s="2" customFormat="1" ht="16.5" customHeight="1">
      <c r="A187" s="39"/>
      <c r="B187" s="166"/>
      <c r="C187" s="167" t="s">
        <v>283</v>
      </c>
      <c r="D187" s="167" t="s">
        <v>176</v>
      </c>
      <c r="E187" s="168" t="s">
        <v>284</v>
      </c>
      <c r="F187" s="169" t="s">
        <v>285</v>
      </c>
      <c r="G187" s="170" t="s">
        <v>286</v>
      </c>
      <c r="H187" s="171">
        <v>1</v>
      </c>
      <c r="I187" s="172"/>
      <c r="J187" s="173">
        <f>ROUND(I187*H187,2)</f>
        <v>0</v>
      </c>
      <c r="K187" s="169" t="s">
        <v>3</v>
      </c>
      <c r="L187" s="40"/>
      <c r="M187" s="174" t="s">
        <v>3</v>
      </c>
      <c r="N187" s="175" t="s">
        <v>43</v>
      </c>
      <c r="O187" s="73"/>
      <c r="P187" s="176">
        <f>O187*H187</f>
        <v>0</v>
      </c>
      <c r="Q187" s="176">
        <v>0.10000000000000001</v>
      </c>
      <c r="R187" s="176">
        <f>Q187*H187</f>
        <v>0.10000000000000001</v>
      </c>
      <c r="S187" s="176">
        <v>0</v>
      </c>
      <c r="T187" s="17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78" t="s">
        <v>181</v>
      </c>
      <c r="AT187" s="178" t="s">
        <v>176</v>
      </c>
      <c r="AU187" s="178" t="s">
        <v>82</v>
      </c>
      <c r="AY187" s="20" t="s">
        <v>174</v>
      </c>
      <c r="BE187" s="179">
        <f>IF(N187="základní",J187,0)</f>
        <v>0</v>
      </c>
      <c r="BF187" s="179">
        <f>IF(N187="snížená",J187,0)</f>
        <v>0</v>
      </c>
      <c r="BG187" s="179">
        <f>IF(N187="zákl. přenesená",J187,0)</f>
        <v>0</v>
      </c>
      <c r="BH187" s="179">
        <f>IF(N187="sníž. přenesená",J187,0)</f>
        <v>0</v>
      </c>
      <c r="BI187" s="179">
        <f>IF(N187="nulová",J187,0)</f>
        <v>0</v>
      </c>
      <c r="BJ187" s="20" t="s">
        <v>80</v>
      </c>
      <c r="BK187" s="179">
        <f>ROUND(I187*H187,2)</f>
        <v>0</v>
      </c>
      <c r="BL187" s="20" t="s">
        <v>181</v>
      </c>
      <c r="BM187" s="178" t="s">
        <v>287</v>
      </c>
    </row>
    <row r="188" s="2" customFormat="1">
      <c r="A188" s="39"/>
      <c r="B188" s="40"/>
      <c r="C188" s="39"/>
      <c r="D188" s="186" t="s">
        <v>209</v>
      </c>
      <c r="E188" s="39"/>
      <c r="F188" s="210" t="s">
        <v>288</v>
      </c>
      <c r="G188" s="39"/>
      <c r="H188" s="39"/>
      <c r="I188" s="182"/>
      <c r="J188" s="39"/>
      <c r="K188" s="39"/>
      <c r="L188" s="40"/>
      <c r="M188" s="183"/>
      <c r="N188" s="184"/>
      <c r="O188" s="73"/>
      <c r="P188" s="73"/>
      <c r="Q188" s="73"/>
      <c r="R188" s="73"/>
      <c r="S188" s="73"/>
      <c r="T188" s="74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20" t="s">
        <v>209</v>
      </c>
      <c r="AU188" s="20" t="s">
        <v>82</v>
      </c>
    </row>
    <row r="189" s="2" customFormat="1" ht="21.75" customHeight="1">
      <c r="A189" s="39"/>
      <c r="B189" s="166"/>
      <c r="C189" s="167" t="s">
        <v>289</v>
      </c>
      <c r="D189" s="167" t="s">
        <v>176</v>
      </c>
      <c r="E189" s="168" t="s">
        <v>290</v>
      </c>
      <c r="F189" s="169" t="s">
        <v>291</v>
      </c>
      <c r="G189" s="170" t="s">
        <v>286</v>
      </c>
      <c r="H189" s="171">
        <v>1</v>
      </c>
      <c r="I189" s="172"/>
      <c r="J189" s="173">
        <f>ROUND(I189*H189,2)</f>
        <v>0</v>
      </c>
      <c r="K189" s="169" t="s">
        <v>3</v>
      </c>
      <c r="L189" s="40"/>
      <c r="M189" s="174" t="s">
        <v>3</v>
      </c>
      <c r="N189" s="175" t="s">
        <v>43</v>
      </c>
      <c r="O189" s="73"/>
      <c r="P189" s="176">
        <f>O189*H189</f>
        <v>0</v>
      </c>
      <c r="Q189" s="176">
        <v>8</v>
      </c>
      <c r="R189" s="176">
        <f>Q189*H189</f>
        <v>8</v>
      </c>
      <c r="S189" s="176">
        <v>0</v>
      </c>
      <c r="T189" s="17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78" t="s">
        <v>181</v>
      </c>
      <c r="AT189" s="178" t="s">
        <v>176</v>
      </c>
      <c r="AU189" s="178" t="s">
        <v>82</v>
      </c>
      <c r="AY189" s="20" t="s">
        <v>174</v>
      </c>
      <c r="BE189" s="179">
        <f>IF(N189="základní",J189,0)</f>
        <v>0</v>
      </c>
      <c r="BF189" s="179">
        <f>IF(N189="snížená",J189,0)</f>
        <v>0</v>
      </c>
      <c r="BG189" s="179">
        <f>IF(N189="zákl. přenesená",J189,0)</f>
        <v>0</v>
      </c>
      <c r="BH189" s="179">
        <f>IF(N189="sníž. přenesená",J189,0)</f>
        <v>0</v>
      </c>
      <c r="BI189" s="179">
        <f>IF(N189="nulová",J189,0)</f>
        <v>0</v>
      </c>
      <c r="BJ189" s="20" t="s">
        <v>80</v>
      </c>
      <c r="BK189" s="179">
        <f>ROUND(I189*H189,2)</f>
        <v>0</v>
      </c>
      <c r="BL189" s="20" t="s">
        <v>181</v>
      </c>
      <c r="BM189" s="178" t="s">
        <v>292</v>
      </c>
    </row>
    <row r="190" s="2" customFormat="1">
      <c r="A190" s="39"/>
      <c r="B190" s="40"/>
      <c r="C190" s="39"/>
      <c r="D190" s="186" t="s">
        <v>209</v>
      </c>
      <c r="E190" s="39"/>
      <c r="F190" s="210" t="s">
        <v>293</v>
      </c>
      <c r="G190" s="39"/>
      <c r="H190" s="39"/>
      <c r="I190" s="182"/>
      <c r="J190" s="39"/>
      <c r="K190" s="39"/>
      <c r="L190" s="40"/>
      <c r="M190" s="183"/>
      <c r="N190" s="184"/>
      <c r="O190" s="73"/>
      <c r="P190" s="73"/>
      <c r="Q190" s="73"/>
      <c r="R190" s="73"/>
      <c r="S190" s="73"/>
      <c r="T190" s="74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20" t="s">
        <v>209</v>
      </c>
      <c r="AU190" s="20" t="s">
        <v>82</v>
      </c>
    </row>
    <row r="191" s="12" customFormat="1" ht="22.8" customHeight="1">
      <c r="A191" s="12"/>
      <c r="B191" s="153"/>
      <c r="C191" s="12"/>
      <c r="D191" s="154" t="s">
        <v>71</v>
      </c>
      <c r="E191" s="164" t="s">
        <v>294</v>
      </c>
      <c r="F191" s="164" t="s">
        <v>295</v>
      </c>
      <c r="G191" s="12"/>
      <c r="H191" s="12"/>
      <c r="I191" s="156"/>
      <c r="J191" s="165">
        <f>BK191</f>
        <v>0</v>
      </c>
      <c r="K191" s="12"/>
      <c r="L191" s="153"/>
      <c r="M191" s="158"/>
      <c r="N191" s="159"/>
      <c r="O191" s="159"/>
      <c r="P191" s="160">
        <f>SUM(P192:P193)</f>
        <v>0</v>
      </c>
      <c r="Q191" s="159"/>
      <c r="R191" s="160">
        <f>SUM(R192:R193)</f>
        <v>0</v>
      </c>
      <c r="S191" s="159"/>
      <c r="T191" s="161">
        <f>SUM(T192:T193)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4" t="s">
        <v>80</v>
      </c>
      <c r="AT191" s="162" t="s">
        <v>71</v>
      </c>
      <c r="AU191" s="162" t="s">
        <v>80</v>
      </c>
      <c r="AY191" s="154" t="s">
        <v>174</v>
      </c>
      <c r="BK191" s="163">
        <f>SUM(BK192:BK193)</f>
        <v>0</v>
      </c>
    </row>
    <row r="192" s="2" customFormat="1" ht="55.5" customHeight="1">
      <c r="A192" s="39"/>
      <c r="B192" s="166"/>
      <c r="C192" s="167" t="s">
        <v>296</v>
      </c>
      <c r="D192" s="167" t="s">
        <v>176</v>
      </c>
      <c r="E192" s="168" t="s">
        <v>297</v>
      </c>
      <c r="F192" s="169" t="s">
        <v>298</v>
      </c>
      <c r="G192" s="170" t="s">
        <v>222</v>
      </c>
      <c r="H192" s="171">
        <v>30.483000000000001</v>
      </c>
      <c r="I192" s="172"/>
      <c r="J192" s="173">
        <f>ROUND(I192*H192,2)</f>
        <v>0</v>
      </c>
      <c r="K192" s="169" t="s">
        <v>180</v>
      </c>
      <c r="L192" s="40"/>
      <c r="M192" s="174" t="s">
        <v>3</v>
      </c>
      <c r="N192" s="175" t="s">
        <v>43</v>
      </c>
      <c r="O192" s="73"/>
      <c r="P192" s="176">
        <f>O192*H192</f>
        <v>0</v>
      </c>
      <c r="Q192" s="176">
        <v>0</v>
      </c>
      <c r="R192" s="176">
        <f>Q192*H192</f>
        <v>0</v>
      </c>
      <c r="S192" s="176">
        <v>0</v>
      </c>
      <c r="T192" s="17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178" t="s">
        <v>181</v>
      </c>
      <c r="AT192" s="178" t="s">
        <v>176</v>
      </c>
      <c r="AU192" s="178" t="s">
        <v>82</v>
      </c>
      <c r="AY192" s="20" t="s">
        <v>174</v>
      </c>
      <c r="BE192" s="179">
        <f>IF(N192="základní",J192,0)</f>
        <v>0</v>
      </c>
      <c r="BF192" s="179">
        <f>IF(N192="snížená",J192,0)</f>
        <v>0</v>
      </c>
      <c r="BG192" s="179">
        <f>IF(N192="zákl. přenesená",J192,0)</f>
        <v>0</v>
      </c>
      <c r="BH192" s="179">
        <f>IF(N192="sníž. přenesená",J192,0)</f>
        <v>0</v>
      </c>
      <c r="BI192" s="179">
        <f>IF(N192="nulová",J192,0)</f>
        <v>0</v>
      </c>
      <c r="BJ192" s="20" t="s">
        <v>80</v>
      </c>
      <c r="BK192" s="179">
        <f>ROUND(I192*H192,2)</f>
        <v>0</v>
      </c>
      <c r="BL192" s="20" t="s">
        <v>181</v>
      </c>
      <c r="BM192" s="178" t="s">
        <v>299</v>
      </c>
    </row>
    <row r="193" s="2" customFormat="1">
      <c r="A193" s="39"/>
      <c r="B193" s="40"/>
      <c r="C193" s="39"/>
      <c r="D193" s="180" t="s">
        <v>183</v>
      </c>
      <c r="E193" s="39"/>
      <c r="F193" s="181" t="s">
        <v>300</v>
      </c>
      <c r="G193" s="39"/>
      <c r="H193" s="39"/>
      <c r="I193" s="182"/>
      <c r="J193" s="39"/>
      <c r="K193" s="39"/>
      <c r="L193" s="40"/>
      <c r="M193" s="183"/>
      <c r="N193" s="184"/>
      <c r="O193" s="73"/>
      <c r="P193" s="73"/>
      <c r="Q193" s="73"/>
      <c r="R193" s="73"/>
      <c r="S193" s="73"/>
      <c r="T193" s="74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20" t="s">
        <v>183</v>
      </c>
      <c r="AU193" s="20" t="s">
        <v>82</v>
      </c>
    </row>
    <row r="194" s="12" customFormat="1" ht="25.92" customHeight="1">
      <c r="A194" s="12"/>
      <c r="B194" s="153"/>
      <c r="C194" s="12"/>
      <c r="D194" s="154" t="s">
        <v>71</v>
      </c>
      <c r="E194" s="155" t="s">
        <v>301</v>
      </c>
      <c r="F194" s="155" t="s">
        <v>302</v>
      </c>
      <c r="G194" s="12"/>
      <c r="H194" s="12"/>
      <c r="I194" s="156"/>
      <c r="J194" s="157">
        <f>BK194</f>
        <v>0</v>
      </c>
      <c r="K194" s="12"/>
      <c r="L194" s="153"/>
      <c r="M194" s="158"/>
      <c r="N194" s="159"/>
      <c r="O194" s="159"/>
      <c r="P194" s="160">
        <f>P195+P206+P218+P237+P254+P297+P308</f>
        <v>0</v>
      </c>
      <c r="Q194" s="159"/>
      <c r="R194" s="160">
        <f>R195+R206+R218+R237+R254+R297+R308</f>
        <v>4.7553449649999999</v>
      </c>
      <c r="S194" s="159"/>
      <c r="T194" s="161">
        <f>T195+T206+T218+T237+T254+T297+T308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54" t="s">
        <v>82</v>
      </c>
      <c r="AT194" s="162" t="s">
        <v>71</v>
      </c>
      <c r="AU194" s="162" t="s">
        <v>72</v>
      </c>
      <c r="AY194" s="154" t="s">
        <v>174</v>
      </c>
      <c r="BK194" s="163">
        <f>BK195+BK206+BK218+BK237+BK254+BK297+BK308</f>
        <v>0</v>
      </c>
    </row>
    <row r="195" s="12" customFormat="1" ht="22.8" customHeight="1">
      <c r="A195" s="12"/>
      <c r="B195" s="153"/>
      <c r="C195" s="12"/>
      <c r="D195" s="154" t="s">
        <v>71</v>
      </c>
      <c r="E195" s="164" t="s">
        <v>303</v>
      </c>
      <c r="F195" s="164" t="s">
        <v>304</v>
      </c>
      <c r="G195" s="12"/>
      <c r="H195" s="12"/>
      <c r="I195" s="156"/>
      <c r="J195" s="165">
        <f>BK195</f>
        <v>0</v>
      </c>
      <c r="K195" s="12"/>
      <c r="L195" s="153"/>
      <c r="M195" s="158"/>
      <c r="N195" s="159"/>
      <c r="O195" s="159"/>
      <c r="P195" s="160">
        <f>SUM(P196:P205)</f>
        <v>0</v>
      </c>
      <c r="Q195" s="159"/>
      <c r="R195" s="160">
        <f>SUM(R196:R205)</f>
        <v>0.099251999999999993</v>
      </c>
      <c r="S195" s="159"/>
      <c r="T195" s="161">
        <f>SUM(T196:T205)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54" t="s">
        <v>82</v>
      </c>
      <c r="AT195" s="162" t="s">
        <v>71</v>
      </c>
      <c r="AU195" s="162" t="s">
        <v>80</v>
      </c>
      <c r="AY195" s="154" t="s">
        <v>174</v>
      </c>
      <c r="BK195" s="163">
        <f>SUM(BK196:BK205)</f>
        <v>0</v>
      </c>
    </row>
    <row r="196" s="2" customFormat="1" ht="33" customHeight="1">
      <c r="A196" s="39"/>
      <c r="B196" s="166"/>
      <c r="C196" s="167" t="s">
        <v>305</v>
      </c>
      <c r="D196" s="167" t="s">
        <v>176</v>
      </c>
      <c r="E196" s="168" t="s">
        <v>306</v>
      </c>
      <c r="F196" s="169" t="s">
        <v>307</v>
      </c>
      <c r="G196" s="170" t="s">
        <v>137</v>
      </c>
      <c r="H196" s="171">
        <v>21.289999999999999</v>
      </c>
      <c r="I196" s="172"/>
      <c r="J196" s="173">
        <f>ROUND(I196*H196,2)</f>
        <v>0</v>
      </c>
      <c r="K196" s="169" t="s">
        <v>180</v>
      </c>
      <c r="L196" s="40"/>
      <c r="M196" s="174" t="s">
        <v>3</v>
      </c>
      <c r="N196" s="175" t="s">
        <v>43</v>
      </c>
      <c r="O196" s="73"/>
      <c r="P196" s="176">
        <f>O196*H196</f>
        <v>0</v>
      </c>
      <c r="Q196" s="176">
        <v>0</v>
      </c>
      <c r="R196" s="176">
        <f>Q196*H196</f>
        <v>0</v>
      </c>
      <c r="S196" s="176">
        <v>0</v>
      </c>
      <c r="T196" s="17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178" t="s">
        <v>289</v>
      </c>
      <c r="AT196" s="178" t="s">
        <v>176</v>
      </c>
      <c r="AU196" s="178" t="s">
        <v>82</v>
      </c>
      <c r="AY196" s="20" t="s">
        <v>174</v>
      </c>
      <c r="BE196" s="179">
        <f>IF(N196="základní",J196,0)</f>
        <v>0</v>
      </c>
      <c r="BF196" s="179">
        <f>IF(N196="snížená",J196,0)</f>
        <v>0</v>
      </c>
      <c r="BG196" s="179">
        <f>IF(N196="zákl. přenesená",J196,0)</f>
        <v>0</v>
      </c>
      <c r="BH196" s="179">
        <f>IF(N196="sníž. přenesená",J196,0)</f>
        <v>0</v>
      </c>
      <c r="BI196" s="179">
        <f>IF(N196="nulová",J196,0)</f>
        <v>0</v>
      </c>
      <c r="BJ196" s="20" t="s">
        <v>80</v>
      </c>
      <c r="BK196" s="179">
        <f>ROUND(I196*H196,2)</f>
        <v>0</v>
      </c>
      <c r="BL196" s="20" t="s">
        <v>289</v>
      </c>
      <c r="BM196" s="178" t="s">
        <v>308</v>
      </c>
    </row>
    <row r="197" s="2" customFormat="1">
      <c r="A197" s="39"/>
      <c r="B197" s="40"/>
      <c r="C197" s="39"/>
      <c r="D197" s="180" t="s">
        <v>183</v>
      </c>
      <c r="E197" s="39"/>
      <c r="F197" s="181" t="s">
        <v>309</v>
      </c>
      <c r="G197" s="39"/>
      <c r="H197" s="39"/>
      <c r="I197" s="182"/>
      <c r="J197" s="39"/>
      <c r="K197" s="39"/>
      <c r="L197" s="40"/>
      <c r="M197" s="183"/>
      <c r="N197" s="184"/>
      <c r="O197" s="73"/>
      <c r="P197" s="73"/>
      <c r="Q197" s="73"/>
      <c r="R197" s="73"/>
      <c r="S197" s="73"/>
      <c r="T197" s="74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20" t="s">
        <v>183</v>
      </c>
      <c r="AU197" s="20" t="s">
        <v>82</v>
      </c>
    </row>
    <row r="198" s="2" customFormat="1">
      <c r="A198" s="39"/>
      <c r="B198" s="40"/>
      <c r="C198" s="39"/>
      <c r="D198" s="186" t="s">
        <v>209</v>
      </c>
      <c r="E198" s="39"/>
      <c r="F198" s="210" t="s">
        <v>310</v>
      </c>
      <c r="G198" s="39"/>
      <c r="H198" s="39"/>
      <c r="I198" s="182"/>
      <c r="J198" s="39"/>
      <c r="K198" s="39"/>
      <c r="L198" s="40"/>
      <c r="M198" s="183"/>
      <c r="N198" s="184"/>
      <c r="O198" s="73"/>
      <c r="P198" s="73"/>
      <c r="Q198" s="73"/>
      <c r="R198" s="73"/>
      <c r="S198" s="73"/>
      <c r="T198" s="74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20" t="s">
        <v>209</v>
      </c>
      <c r="AU198" s="20" t="s">
        <v>82</v>
      </c>
    </row>
    <row r="199" s="13" customFormat="1">
      <c r="A199" s="13"/>
      <c r="B199" s="185"/>
      <c r="C199" s="13"/>
      <c r="D199" s="186" t="s">
        <v>185</v>
      </c>
      <c r="E199" s="187" t="s">
        <v>3</v>
      </c>
      <c r="F199" s="188" t="s">
        <v>132</v>
      </c>
      <c r="G199" s="13"/>
      <c r="H199" s="187" t="s">
        <v>3</v>
      </c>
      <c r="I199" s="189"/>
      <c r="J199" s="13"/>
      <c r="K199" s="13"/>
      <c r="L199" s="185"/>
      <c r="M199" s="190"/>
      <c r="N199" s="191"/>
      <c r="O199" s="191"/>
      <c r="P199" s="191"/>
      <c r="Q199" s="191"/>
      <c r="R199" s="191"/>
      <c r="S199" s="191"/>
      <c r="T199" s="19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7" t="s">
        <v>185</v>
      </c>
      <c r="AU199" s="187" t="s">
        <v>82</v>
      </c>
      <c r="AV199" s="13" t="s">
        <v>80</v>
      </c>
      <c r="AW199" s="13" t="s">
        <v>33</v>
      </c>
      <c r="AX199" s="13" t="s">
        <v>72</v>
      </c>
      <c r="AY199" s="187" t="s">
        <v>174</v>
      </c>
    </row>
    <row r="200" s="14" customFormat="1">
      <c r="A200" s="14"/>
      <c r="B200" s="193"/>
      <c r="C200" s="14"/>
      <c r="D200" s="186" t="s">
        <v>185</v>
      </c>
      <c r="E200" s="194" t="s">
        <v>3</v>
      </c>
      <c r="F200" s="195" t="s">
        <v>131</v>
      </c>
      <c r="G200" s="14"/>
      <c r="H200" s="196">
        <v>21.289999999999999</v>
      </c>
      <c r="I200" s="197"/>
      <c r="J200" s="14"/>
      <c r="K200" s="14"/>
      <c r="L200" s="193"/>
      <c r="M200" s="198"/>
      <c r="N200" s="199"/>
      <c r="O200" s="199"/>
      <c r="P200" s="199"/>
      <c r="Q200" s="199"/>
      <c r="R200" s="199"/>
      <c r="S200" s="199"/>
      <c r="T200" s="20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1" t="s">
        <v>185</v>
      </c>
      <c r="AU200" s="201" t="s">
        <v>82</v>
      </c>
      <c r="AV200" s="14" t="s">
        <v>82</v>
      </c>
      <c r="AW200" s="14" t="s">
        <v>33</v>
      </c>
      <c r="AX200" s="14" t="s">
        <v>72</v>
      </c>
      <c r="AY200" s="201" t="s">
        <v>174</v>
      </c>
    </row>
    <row r="201" s="15" customFormat="1">
      <c r="A201" s="15"/>
      <c r="B201" s="202"/>
      <c r="C201" s="15"/>
      <c r="D201" s="186" t="s">
        <v>185</v>
      </c>
      <c r="E201" s="203" t="s">
        <v>3</v>
      </c>
      <c r="F201" s="204" t="s">
        <v>197</v>
      </c>
      <c r="G201" s="15"/>
      <c r="H201" s="205">
        <v>21.289999999999999</v>
      </c>
      <c r="I201" s="206"/>
      <c r="J201" s="15"/>
      <c r="K201" s="15"/>
      <c r="L201" s="202"/>
      <c r="M201" s="207"/>
      <c r="N201" s="208"/>
      <c r="O201" s="208"/>
      <c r="P201" s="208"/>
      <c r="Q201" s="208"/>
      <c r="R201" s="208"/>
      <c r="S201" s="208"/>
      <c r="T201" s="209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03" t="s">
        <v>185</v>
      </c>
      <c r="AU201" s="203" t="s">
        <v>82</v>
      </c>
      <c r="AV201" s="15" t="s">
        <v>181</v>
      </c>
      <c r="AW201" s="15" t="s">
        <v>33</v>
      </c>
      <c r="AX201" s="15" t="s">
        <v>80</v>
      </c>
      <c r="AY201" s="203" t="s">
        <v>174</v>
      </c>
    </row>
    <row r="202" s="2" customFormat="1" ht="49.05" customHeight="1">
      <c r="A202" s="39"/>
      <c r="B202" s="166"/>
      <c r="C202" s="211" t="s">
        <v>311</v>
      </c>
      <c r="D202" s="211" t="s">
        <v>312</v>
      </c>
      <c r="E202" s="212" t="s">
        <v>313</v>
      </c>
      <c r="F202" s="213" t="s">
        <v>314</v>
      </c>
      <c r="G202" s="214" t="s">
        <v>137</v>
      </c>
      <c r="H202" s="215">
        <v>24.812999999999999</v>
      </c>
      <c r="I202" s="216"/>
      <c r="J202" s="217">
        <f>ROUND(I202*H202,2)</f>
        <v>0</v>
      </c>
      <c r="K202" s="213" t="s">
        <v>180</v>
      </c>
      <c r="L202" s="218"/>
      <c r="M202" s="219" t="s">
        <v>3</v>
      </c>
      <c r="N202" s="220" t="s">
        <v>43</v>
      </c>
      <c r="O202" s="73"/>
      <c r="P202" s="176">
        <f>O202*H202</f>
        <v>0</v>
      </c>
      <c r="Q202" s="176">
        <v>0.0040000000000000001</v>
      </c>
      <c r="R202" s="176">
        <f>Q202*H202</f>
        <v>0.099251999999999993</v>
      </c>
      <c r="S202" s="176">
        <v>0</v>
      </c>
      <c r="T202" s="17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178" t="s">
        <v>315</v>
      </c>
      <c r="AT202" s="178" t="s">
        <v>312</v>
      </c>
      <c r="AU202" s="178" t="s">
        <v>82</v>
      </c>
      <c r="AY202" s="20" t="s">
        <v>174</v>
      </c>
      <c r="BE202" s="179">
        <f>IF(N202="základní",J202,0)</f>
        <v>0</v>
      </c>
      <c r="BF202" s="179">
        <f>IF(N202="snížená",J202,0)</f>
        <v>0</v>
      </c>
      <c r="BG202" s="179">
        <f>IF(N202="zákl. přenesená",J202,0)</f>
        <v>0</v>
      </c>
      <c r="BH202" s="179">
        <f>IF(N202="sníž. přenesená",J202,0)</f>
        <v>0</v>
      </c>
      <c r="BI202" s="179">
        <f>IF(N202="nulová",J202,0)</f>
        <v>0</v>
      </c>
      <c r="BJ202" s="20" t="s">
        <v>80</v>
      </c>
      <c r="BK202" s="179">
        <f>ROUND(I202*H202,2)</f>
        <v>0</v>
      </c>
      <c r="BL202" s="20" t="s">
        <v>289</v>
      </c>
      <c r="BM202" s="178" t="s">
        <v>316</v>
      </c>
    </row>
    <row r="203" s="14" customFormat="1">
      <c r="A203" s="14"/>
      <c r="B203" s="193"/>
      <c r="C203" s="14"/>
      <c r="D203" s="186" t="s">
        <v>185</v>
      </c>
      <c r="E203" s="14"/>
      <c r="F203" s="194" t="s">
        <v>317</v>
      </c>
      <c r="G203" s="14"/>
      <c r="H203" s="196">
        <v>24.812999999999999</v>
      </c>
      <c r="I203" s="197"/>
      <c r="J203" s="14"/>
      <c r="K203" s="14"/>
      <c r="L203" s="193"/>
      <c r="M203" s="198"/>
      <c r="N203" s="199"/>
      <c r="O203" s="199"/>
      <c r="P203" s="199"/>
      <c r="Q203" s="199"/>
      <c r="R203" s="199"/>
      <c r="S203" s="199"/>
      <c r="T203" s="20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01" t="s">
        <v>185</v>
      </c>
      <c r="AU203" s="201" t="s">
        <v>82</v>
      </c>
      <c r="AV203" s="14" t="s">
        <v>82</v>
      </c>
      <c r="AW203" s="14" t="s">
        <v>4</v>
      </c>
      <c r="AX203" s="14" t="s">
        <v>80</v>
      </c>
      <c r="AY203" s="201" t="s">
        <v>174</v>
      </c>
    </row>
    <row r="204" s="2" customFormat="1" ht="49.05" customHeight="1">
      <c r="A204" s="39"/>
      <c r="B204" s="166"/>
      <c r="C204" s="167" t="s">
        <v>318</v>
      </c>
      <c r="D204" s="167" t="s">
        <v>176</v>
      </c>
      <c r="E204" s="168" t="s">
        <v>319</v>
      </c>
      <c r="F204" s="169" t="s">
        <v>320</v>
      </c>
      <c r="G204" s="170" t="s">
        <v>222</v>
      </c>
      <c r="H204" s="171">
        <v>0.099000000000000005</v>
      </c>
      <c r="I204" s="172"/>
      <c r="J204" s="173">
        <f>ROUND(I204*H204,2)</f>
        <v>0</v>
      </c>
      <c r="K204" s="169" t="s">
        <v>180</v>
      </c>
      <c r="L204" s="40"/>
      <c r="M204" s="174" t="s">
        <v>3</v>
      </c>
      <c r="N204" s="175" t="s">
        <v>43</v>
      </c>
      <c r="O204" s="73"/>
      <c r="P204" s="176">
        <f>O204*H204</f>
        <v>0</v>
      </c>
      <c r="Q204" s="176">
        <v>0</v>
      </c>
      <c r="R204" s="176">
        <f>Q204*H204</f>
        <v>0</v>
      </c>
      <c r="S204" s="176">
        <v>0</v>
      </c>
      <c r="T204" s="17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178" t="s">
        <v>289</v>
      </c>
      <c r="AT204" s="178" t="s">
        <v>176</v>
      </c>
      <c r="AU204" s="178" t="s">
        <v>82</v>
      </c>
      <c r="AY204" s="20" t="s">
        <v>174</v>
      </c>
      <c r="BE204" s="179">
        <f>IF(N204="základní",J204,0)</f>
        <v>0</v>
      </c>
      <c r="BF204" s="179">
        <f>IF(N204="snížená",J204,0)</f>
        <v>0</v>
      </c>
      <c r="BG204" s="179">
        <f>IF(N204="zákl. přenesená",J204,0)</f>
        <v>0</v>
      </c>
      <c r="BH204" s="179">
        <f>IF(N204="sníž. přenesená",J204,0)</f>
        <v>0</v>
      </c>
      <c r="BI204" s="179">
        <f>IF(N204="nulová",J204,0)</f>
        <v>0</v>
      </c>
      <c r="BJ204" s="20" t="s">
        <v>80</v>
      </c>
      <c r="BK204" s="179">
        <f>ROUND(I204*H204,2)</f>
        <v>0</v>
      </c>
      <c r="BL204" s="20" t="s">
        <v>289</v>
      </c>
      <c r="BM204" s="178" t="s">
        <v>321</v>
      </c>
    </row>
    <row r="205" s="2" customFormat="1">
      <c r="A205" s="39"/>
      <c r="B205" s="40"/>
      <c r="C205" s="39"/>
      <c r="D205" s="180" t="s">
        <v>183</v>
      </c>
      <c r="E205" s="39"/>
      <c r="F205" s="181" t="s">
        <v>322</v>
      </c>
      <c r="G205" s="39"/>
      <c r="H205" s="39"/>
      <c r="I205" s="182"/>
      <c r="J205" s="39"/>
      <c r="K205" s="39"/>
      <c r="L205" s="40"/>
      <c r="M205" s="183"/>
      <c r="N205" s="184"/>
      <c r="O205" s="73"/>
      <c r="P205" s="73"/>
      <c r="Q205" s="73"/>
      <c r="R205" s="73"/>
      <c r="S205" s="73"/>
      <c r="T205" s="74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20" t="s">
        <v>183</v>
      </c>
      <c r="AU205" s="20" t="s">
        <v>82</v>
      </c>
    </row>
    <row r="206" s="12" customFormat="1" ht="22.8" customHeight="1">
      <c r="A206" s="12"/>
      <c r="B206" s="153"/>
      <c r="C206" s="12"/>
      <c r="D206" s="154" t="s">
        <v>71</v>
      </c>
      <c r="E206" s="164" t="s">
        <v>323</v>
      </c>
      <c r="F206" s="164" t="s">
        <v>324</v>
      </c>
      <c r="G206" s="12"/>
      <c r="H206" s="12"/>
      <c r="I206" s="156"/>
      <c r="J206" s="165">
        <f>BK206</f>
        <v>0</v>
      </c>
      <c r="K206" s="12"/>
      <c r="L206" s="153"/>
      <c r="M206" s="158"/>
      <c r="N206" s="159"/>
      <c r="O206" s="159"/>
      <c r="P206" s="160">
        <f>SUM(P207:P217)</f>
        <v>0</v>
      </c>
      <c r="Q206" s="159"/>
      <c r="R206" s="160">
        <f>SUM(R207:R217)</f>
        <v>0.45573374000000005</v>
      </c>
      <c r="S206" s="159"/>
      <c r="T206" s="161">
        <f>SUM(T207:T217)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54" t="s">
        <v>82</v>
      </c>
      <c r="AT206" s="162" t="s">
        <v>71</v>
      </c>
      <c r="AU206" s="162" t="s">
        <v>80</v>
      </c>
      <c r="AY206" s="154" t="s">
        <v>174</v>
      </c>
      <c r="BK206" s="163">
        <f>SUM(BK207:BK217)</f>
        <v>0</v>
      </c>
    </row>
    <row r="207" s="2" customFormat="1" ht="37.8" customHeight="1">
      <c r="A207" s="39"/>
      <c r="B207" s="166"/>
      <c r="C207" s="167" t="s">
        <v>8</v>
      </c>
      <c r="D207" s="167" t="s">
        <v>176</v>
      </c>
      <c r="E207" s="168" t="s">
        <v>325</v>
      </c>
      <c r="F207" s="169" t="s">
        <v>326</v>
      </c>
      <c r="G207" s="170" t="s">
        <v>137</v>
      </c>
      <c r="H207" s="171">
        <v>21.289999999999999</v>
      </c>
      <c r="I207" s="172"/>
      <c r="J207" s="173">
        <f>ROUND(I207*H207,2)</f>
        <v>0</v>
      </c>
      <c r="K207" s="169" t="s">
        <v>180</v>
      </c>
      <c r="L207" s="40"/>
      <c r="M207" s="174" t="s">
        <v>3</v>
      </c>
      <c r="N207" s="175" t="s">
        <v>43</v>
      </c>
      <c r="O207" s="73"/>
      <c r="P207" s="176">
        <f>O207*H207</f>
        <v>0</v>
      </c>
      <c r="Q207" s="176">
        <v>0</v>
      </c>
      <c r="R207" s="176">
        <f>Q207*H207</f>
        <v>0</v>
      </c>
      <c r="S207" s="176">
        <v>0</v>
      </c>
      <c r="T207" s="17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178" t="s">
        <v>289</v>
      </c>
      <c r="AT207" s="178" t="s">
        <v>176</v>
      </c>
      <c r="AU207" s="178" t="s">
        <v>82</v>
      </c>
      <c r="AY207" s="20" t="s">
        <v>174</v>
      </c>
      <c r="BE207" s="179">
        <f>IF(N207="základní",J207,0)</f>
        <v>0</v>
      </c>
      <c r="BF207" s="179">
        <f>IF(N207="snížená",J207,0)</f>
        <v>0</v>
      </c>
      <c r="BG207" s="179">
        <f>IF(N207="zákl. přenesená",J207,0)</f>
        <v>0</v>
      </c>
      <c r="BH207" s="179">
        <f>IF(N207="sníž. přenesená",J207,0)</f>
        <v>0</v>
      </c>
      <c r="BI207" s="179">
        <f>IF(N207="nulová",J207,0)</f>
        <v>0</v>
      </c>
      <c r="BJ207" s="20" t="s">
        <v>80</v>
      </c>
      <c r="BK207" s="179">
        <f>ROUND(I207*H207,2)</f>
        <v>0</v>
      </c>
      <c r="BL207" s="20" t="s">
        <v>289</v>
      </c>
      <c r="BM207" s="178" t="s">
        <v>327</v>
      </c>
    </row>
    <row r="208" s="2" customFormat="1">
      <c r="A208" s="39"/>
      <c r="B208" s="40"/>
      <c r="C208" s="39"/>
      <c r="D208" s="180" t="s">
        <v>183</v>
      </c>
      <c r="E208" s="39"/>
      <c r="F208" s="181" t="s">
        <v>328</v>
      </c>
      <c r="G208" s="39"/>
      <c r="H208" s="39"/>
      <c r="I208" s="182"/>
      <c r="J208" s="39"/>
      <c r="K208" s="39"/>
      <c r="L208" s="40"/>
      <c r="M208" s="183"/>
      <c r="N208" s="184"/>
      <c r="O208" s="73"/>
      <c r="P208" s="73"/>
      <c r="Q208" s="73"/>
      <c r="R208" s="73"/>
      <c r="S208" s="73"/>
      <c r="T208" s="74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20" t="s">
        <v>183</v>
      </c>
      <c r="AU208" s="20" t="s">
        <v>82</v>
      </c>
    </row>
    <row r="209" s="2" customFormat="1">
      <c r="A209" s="39"/>
      <c r="B209" s="40"/>
      <c r="C209" s="39"/>
      <c r="D209" s="186" t="s">
        <v>209</v>
      </c>
      <c r="E209" s="39"/>
      <c r="F209" s="210" t="s">
        <v>329</v>
      </c>
      <c r="G209" s="39"/>
      <c r="H209" s="39"/>
      <c r="I209" s="182"/>
      <c r="J209" s="39"/>
      <c r="K209" s="39"/>
      <c r="L209" s="40"/>
      <c r="M209" s="183"/>
      <c r="N209" s="184"/>
      <c r="O209" s="73"/>
      <c r="P209" s="73"/>
      <c r="Q209" s="73"/>
      <c r="R209" s="73"/>
      <c r="S209" s="73"/>
      <c r="T209" s="74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20" t="s">
        <v>209</v>
      </c>
      <c r="AU209" s="20" t="s">
        <v>82</v>
      </c>
    </row>
    <row r="210" s="13" customFormat="1">
      <c r="A210" s="13"/>
      <c r="B210" s="185"/>
      <c r="C210" s="13"/>
      <c r="D210" s="186" t="s">
        <v>185</v>
      </c>
      <c r="E210" s="187" t="s">
        <v>3</v>
      </c>
      <c r="F210" s="188" t="s">
        <v>186</v>
      </c>
      <c r="G210" s="13"/>
      <c r="H210" s="187" t="s">
        <v>3</v>
      </c>
      <c r="I210" s="189"/>
      <c r="J210" s="13"/>
      <c r="K210" s="13"/>
      <c r="L210" s="185"/>
      <c r="M210" s="190"/>
      <c r="N210" s="191"/>
      <c r="O210" s="191"/>
      <c r="P210" s="191"/>
      <c r="Q210" s="191"/>
      <c r="R210" s="191"/>
      <c r="S210" s="191"/>
      <c r="T210" s="19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7" t="s">
        <v>185</v>
      </c>
      <c r="AU210" s="187" t="s">
        <v>82</v>
      </c>
      <c r="AV210" s="13" t="s">
        <v>80</v>
      </c>
      <c r="AW210" s="13" t="s">
        <v>33</v>
      </c>
      <c r="AX210" s="13" t="s">
        <v>72</v>
      </c>
      <c r="AY210" s="187" t="s">
        <v>174</v>
      </c>
    </row>
    <row r="211" s="13" customFormat="1">
      <c r="A211" s="13"/>
      <c r="B211" s="185"/>
      <c r="C211" s="13"/>
      <c r="D211" s="186" t="s">
        <v>185</v>
      </c>
      <c r="E211" s="187" t="s">
        <v>3</v>
      </c>
      <c r="F211" s="188" t="s">
        <v>330</v>
      </c>
      <c r="G211" s="13"/>
      <c r="H211" s="187" t="s">
        <v>3</v>
      </c>
      <c r="I211" s="189"/>
      <c r="J211" s="13"/>
      <c r="K211" s="13"/>
      <c r="L211" s="185"/>
      <c r="M211" s="190"/>
      <c r="N211" s="191"/>
      <c r="O211" s="191"/>
      <c r="P211" s="191"/>
      <c r="Q211" s="191"/>
      <c r="R211" s="191"/>
      <c r="S211" s="191"/>
      <c r="T211" s="19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7" t="s">
        <v>185</v>
      </c>
      <c r="AU211" s="187" t="s">
        <v>82</v>
      </c>
      <c r="AV211" s="13" t="s">
        <v>80</v>
      </c>
      <c r="AW211" s="13" t="s">
        <v>33</v>
      </c>
      <c r="AX211" s="13" t="s">
        <v>72</v>
      </c>
      <c r="AY211" s="187" t="s">
        <v>174</v>
      </c>
    </row>
    <row r="212" s="13" customFormat="1">
      <c r="A212" s="13"/>
      <c r="B212" s="185"/>
      <c r="C212" s="13"/>
      <c r="D212" s="186" t="s">
        <v>185</v>
      </c>
      <c r="E212" s="187" t="s">
        <v>3</v>
      </c>
      <c r="F212" s="188" t="s">
        <v>331</v>
      </c>
      <c r="G212" s="13"/>
      <c r="H212" s="187" t="s">
        <v>3</v>
      </c>
      <c r="I212" s="189"/>
      <c r="J212" s="13"/>
      <c r="K212" s="13"/>
      <c r="L212" s="185"/>
      <c r="M212" s="190"/>
      <c r="N212" s="191"/>
      <c r="O212" s="191"/>
      <c r="P212" s="191"/>
      <c r="Q212" s="191"/>
      <c r="R212" s="191"/>
      <c r="S212" s="191"/>
      <c r="T212" s="19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7" t="s">
        <v>185</v>
      </c>
      <c r="AU212" s="187" t="s">
        <v>82</v>
      </c>
      <c r="AV212" s="13" t="s">
        <v>80</v>
      </c>
      <c r="AW212" s="13" t="s">
        <v>33</v>
      </c>
      <c r="AX212" s="13" t="s">
        <v>72</v>
      </c>
      <c r="AY212" s="187" t="s">
        <v>174</v>
      </c>
    </row>
    <row r="213" s="14" customFormat="1">
      <c r="A213" s="14"/>
      <c r="B213" s="193"/>
      <c r="C213" s="14"/>
      <c r="D213" s="186" t="s">
        <v>185</v>
      </c>
      <c r="E213" s="194" t="s">
        <v>3</v>
      </c>
      <c r="F213" s="195" t="s">
        <v>131</v>
      </c>
      <c r="G213" s="14"/>
      <c r="H213" s="196">
        <v>21.289999999999999</v>
      </c>
      <c r="I213" s="197"/>
      <c r="J213" s="14"/>
      <c r="K213" s="14"/>
      <c r="L213" s="193"/>
      <c r="M213" s="198"/>
      <c r="N213" s="199"/>
      <c r="O213" s="199"/>
      <c r="P213" s="199"/>
      <c r="Q213" s="199"/>
      <c r="R213" s="199"/>
      <c r="S213" s="199"/>
      <c r="T213" s="20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1" t="s">
        <v>185</v>
      </c>
      <c r="AU213" s="201" t="s">
        <v>82</v>
      </c>
      <c r="AV213" s="14" t="s">
        <v>82</v>
      </c>
      <c r="AW213" s="14" t="s">
        <v>33</v>
      </c>
      <c r="AX213" s="14" t="s">
        <v>80</v>
      </c>
      <c r="AY213" s="201" t="s">
        <v>174</v>
      </c>
    </row>
    <row r="214" s="2" customFormat="1" ht="21.75" customHeight="1">
      <c r="A214" s="39"/>
      <c r="B214" s="166"/>
      <c r="C214" s="211" t="s">
        <v>332</v>
      </c>
      <c r="D214" s="211" t="s">
        <v>312</v>
      </c>
      <c r="E214" s="212" t="s">
        <v>333</v>
      </c>
      <c r="F214" s="213" t="s">
        <v>334</v>
      </c>
      <c r="G214" s="214" t="s">
        <v>137</v>
      </c>
      <c r="H214" s="215">
        <v>23.419</v>
      </c>
      <c r="I214" s="216"/>
      <c r="J214" s="217">
        <f>ROUND(I214*H214,2)</f>
        <v>0</v>
      </c>
      <c r="K214" s="213" t="s">
        <v>3</v>
      </c>
      <c r="L214" s="218"/>
      <c r="M214" s="219" t="s">
        <v>3</v>
      </c>
      <c r="N214" s="220" t="s">
        <v>43</v>
      </c>
      <c r="O214" s="73"/>
      <c r="P214" s="176">
        <f>O214*H214</f>
        <v>0</v>
      </c>
      <c r="Q214" s="176">
        <v>0.019460000000000002</v>
      </c>
      <c r="R214" s="176">
        <f>Q214*H214</f>
        <v>0.45573374000000005</v>
      </c>
      <c r="S214" s="176">
        <v>0</v>
      </c>
      <c r="T214" s="177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178" t="s">
        <v>315</v>
      </c>
      <c r="AT214" s="178" t="s">
        <v>312</v>
      </c>
      <c r="AU214" s="178" t="s">
        <v>82</v>
      </c>
      <c r="AY214" s="20" t="s">
        <v>174</v>
      </c>
      <c r="BE214" s="179">
        <f>IF(N214="základní",J214,0)</f>
        <v>0</v>
      </c>
      <c r="BF214" s="179">
        <f>IF(N214="snížená",J214,0)</f>
        <v>0</v>
      </c>
      <c r="BG214" s="179">
        <f>IF(N214="zákl. přenesená",J214,0)</f>
        <v>0</v>
      </c>
      <c r="BH214" s="179">
        <f>IF(N214="sníž. přenesená",J214,0)</f>
        <v>0</v>
      </c>
      <c r="BI214" s="179">
        <f>IF(N214="nulová",J214,0)</f>
        <v>0</v>
      </c>
      <c r="BJ214" s="20" t="s">
        <v>80</v>
      </c>
      <c r="BK214" s="179">
        <f>ROUND(I214*H214,2)</f>
        <v>0</v>
      </c>
      <c r="BL214" s="20" t="s">
        <v>289</v>
      </c>
      <c r="BM214" s="178" t="s">
        <v>335</v>
      </c>
    </row>
    <row r="215" s="14" customFormat="1">
      <c r="A215" s="14"/>
      <c r="B215" s="193"/>
      <c r="C215" s="14"/>
      <c r="D215" s="186" t="s">
        <v>185</v>
      </c>
      <c r="E215" s="14"/>
      <c r="F215" s="194" t="s">
        <v>336</v>
      </c>
      <c r="G215" s="14"/>
      <c r="H215" s="196">
        <v>23.419</v>
      </c>
      <c r="I215" s="197"/>
      <c r="J215" s="14"/>
      <c r="K215" s="14"/>
      <c r="L215" s="193"/>
      <c r="M215" s="198"/>
      <c r="N215" s="199"/>
      <c r="O215" s="199"/>
      <c r="P215" s="199"/>
      <c r="Q215" s="199"/>
      <c r="R215" s="199"/>
      <c r="S215" s="199"/>
      <c r="T215" s="20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01" t="s">
        <v>185</v>
      </c>
      <c r="AU215" s="201" t="s">
        <v>82</v>
      </c>
      <c r="AV215" s="14" t="s">
        <v>82</v>
      </c>
      <c r="AW215" s="14" t="s">
        <v>4</v>
      </c>
      <c r="AX215" s="14" t="s">
        <v>80</v>
      </c>
      <c r="AY215" s="201" t="s">
        <v>174</v>
      </c>
    </row>
    <row r="216" s="2" customFormat="1" ht="49.05" customHeight="1">
      <c r="A216" s="39"/>
      <c r="B216" s="166"/>
      <c r="C216" s="167" t="s">
        <v>337</v>
      </c>
      <c r="D216" s="167" t="s">
        <v>176</v>
      </c>
      <c r="E216" s="168" t="s">
        <v>338</v>
      </c>
      <c r="F216" s="169" t="s">
        <v>339</v>
      </c>
      <c r="G216" s="170" t="s">
        <v>222</v>
      </c>
      <c r="H216" s="171">
        <v>0.45600000000000002</v>
      </c>
      <c r="I216" s="172"/>
      <c r="J216" s="173">
        <f>ROUND(I216*H216,2)</f>
        <v>0</v>
      </c>
      <c r="K216" s="169" t="s">
        <v>180</v>
      </c>
      <c r="L216" s="40"/>
      <c r="M216" s="174" t="s">
        <v>3</v>
      </c>
      <c r="N216" s="175" t="s">
        <v>43</v>
      </c>
      <c r="O216" s="73"/>
      <c r="P216" s="176">
        <f>O216*H216</f>
        <v>0</v>
      </c>
      <c r="Q216" s="176">
        <v>0</v>
      </c>
      <c r="R216" s="176">
        <f>Q216*H216</f>
        <v>0</v>
      </c>
      <c r="S216" s="176">
        <v>0</v>
      </c>
      <c r="T216" s="177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178" t="s">
        <v>289</v>
      </c>
      <c r="AT216" s="178" t="s">
        <v>176</v>
      </c>
      <c r="AU216" s="178" t="s">
        <v>82</v>
      </c>
      <c r="AY216" s="20" t="s">
        <v>174</v>
      </c>
      <c r="BE216" s="179">
        <f>IF(N216="základní",J216,0)</f>
        <v>0</v>
      </c>
      <c r="BF216" s="179">
        <f>IF(N216="snížená",J216,0)</f>
        <v>0</v>
      </c>
      <c r="BG216" s="179">
        <f>IF(N216="zákl. přenesená",J216,0)</f>
        <v>0</v>
      </c>
      <c r="BH216" s="179">
        <f>IF(N216="sníž. přenesená",J216,0)</f>
        <v>0</v>
      </c>
      <c r="BI216" s="179">
        <f>IF(N216="nulová",J216,0)</f>
        <v>0</v>
      </c>
      <c r="BJ216" s="20" t="s">
        <v>80</v>
      </c>
      <c r="BK216" s="179">
        <f>ROUND(I216*H216,2)</f>
        <v>0</v>
      </c>
      <c r="BL216" s="20" t="s">
        <v>289</v>
      </c>
      <c r="BM216" s="178" t="s">
        <v>340</v>
      </c>
    </row>
    <row r="217" s="2" customFormat="1">
      <c r="A217" s="39"/>
      <c r="B217" s="40"/>
      <c r="C217" s="39"/>
      <c r="D217" s="180" t="s">
        <v>183</v>
      </c>
      <c r="E217" s="39"/>
      <c r="F217" s="181" t="s">
        <v>341</v>
      </c>
      <c r="G217" s="39"/>
      <c r="H217" s="39"/>
      <c r="I217" s="182"/>
      <c r="J217" s="39"/>
      <c r="K217" s="39"/>
      <c r="L217" s="40"/>
      <c r="M217" s="183"/>
      <c r="N217" s="184"/>
      <c r="O217" s="73"/>
      <c r="P217" s="73"/>
      <c r="Q217" s="73"/>
      <c r="R217" s="73"/>
      <c r="S217" s="73"/>
      <c r="T217" s="74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20" t="s">
        <v>183</v>
      </c>
      <c r="AU217" s="20" t="s">
        <v>82</v>
      </c>
    </row>
    <row r="218" s="12" customFormat="1" ht="22.8" customHeight="1">
      <c r="A218" s="12"/>
      <c r="B218" s="153"/>
      <c r="C218" s="12"/>
      <c r="D218" s="154" t="s">
        <v>71</v>
      </c>
      <c r="E218" s="164" t="s">
        <v>342</v>
      </c>
      <c r="F218" s="164" t="s">
        <v>343</v>
      </c>
      <c r="G218" s="12"/>
      <c r="H218" s="12"/>
      <c r="I218" s="156"/>
      <c r="J218" s="165">
        <f>BK218</f>
        <v>0</v>
      </c>
      <c r="K218" s="12"/>
      <c r="L218" s="153"/>
      <c r="M218" s="158"/>
      <c r="N218" s="159"/>
      <c r="O218" s="159"/>
      <c r="P218" s="160">
        <f>SUM(P219:P236)</f>
        <v>0</v>
      </c>
      <c r="Q218" s="159"/>
      <c r="R218" s="160">
        <f>SUM(R219:R236)</f>
        <v>0.211532425</v>
      </c>
      <c r="S218" s="159"/>
      <c r="T218" s="161">
        <f>SUM(T219:T236)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154" t="s">
        <v>82</v>
      </c>
      <c r="AT218" s="162" t="s">
        <v>71</v>
      </c>
      <c r="AU218" s="162" t="s">
        <v>80</v>
      </c>
      <c r="AY218" s="154" t="s">
        <v>174</v>
      </c>
      <c r="BK218" s="163">
        <f>SUM(BK219:BK236)</f>
        <v>0</v>
      </c>
    </row>
    <row r="219" s="2" customFormat="1" ht="62.7" customHeight="1">
      <c r="A219" s="39"/>
      <c r="B219" s="166"/>
      <c r="C219" s="167" t="s">
        <v>344</v>
      </c>
      <c r="D219" s="167" t="s">
        <v>176</v>
      </c>
      <c r="E219" s="168" t="s">
        <v>345</v>
      </c>
      <c r="F219" s="169" t="s">
        <v>346</v>
      </c>
      <c r="G219" s="170" t="s">
        <v>137</v>
      </c>
      <c r="H219" s="171">
        <v>21.289999999999999</v>
      </c>
      <c r="I219" s="172"/>
      <c r="J219" s="173">
        <f>ROUND(I219*H219,2)</f>
        <v>0</v>
      </c>
      <c r="K219" s="169" t="s">
        <v>180</v>
      </c>
      <c r="L219" s="40"/>
      <c r="M219" s="174" t="s">
        <v>3</v>
      </c>
      <c r="N219" s="175" t="s">
        <v>43</v>
      </c>
      <c r="O219" s="73"/>
      <c r="P219" s="176">
        <f>O219*H219</f>
        <v>0</v>
      </c>
      <c r="Q219" s="176">
        <v>0.0068999999999999999</v>
      </c>
      <c r="R219" s="176">
        <f>Q219*H219</f>
        <v>0.146901</v>
      </c>
      <c r="S219" s="176">
        <v>0</v>
      </c>
      <c r="T219" s="17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178" t="s">
        <v>289</v>
      </c>
      <c r="AT219" s="178" t="s">
        <v>176</v>
      </c>
      <c r="AU219" s="178" t="s">
        <v>82</v>
      </c>
      <c r="AY219" s="20" t="s">
        <v>174</v>
      </c>
      <c r="BE219" s="179">
        <f>IF(N219="základní",J219,0)</f>
        <v>0</v>
      </c>
      <c r="BF219" s="179">
        <f>IF(N219="snížená",J219,0)</f>
        <v>0</v>
      </c>
      <c r="BG219" s="179">
        <f>IF(N219="zákl. přenesená",J219,0)</f>
        <v>0</v>
      </c>
      <c r="BH219" s="179">
        <f>IF(N219="sníž. přenesená",J219,0)</f>
        <v>0</v>
      </c>
      <c r="BI219" s="179">
        <f>IF(N219="nulová",J219,0)</f>
        <v>0</v>
      </c>
      <c r="BJ219" s="20" t="s">
        <v>80</v>
      </c>
      <c r="BK219" s="179">
        <f>ROUND(I219*H219,2)</f>
        <v>0</v>
      </c>
      <c r="BL219" s="20" t="s">
        <v>289</v>
      </c>
      <c r="BM219" s="178" t="s">
        <v>347</v>
      </c>
    </row>
    <row r="220" s="2" customFormat="1">
      <c r="A220" s="39"/>
      <c r="B220" s="40"/>
      <c r="C220" s="39"/>
      <c r="D220" s="180" t="s">
        <v>183</v>
      </c>
      <c r="E220" s="39"/>
      <c r="F220" s="181" t="s">
        <v>348</v>
      </c>
      <c r="G220" s="39"/>
      <c r="H220" s="39"/>
      <c r="I220" s="182"/>
      <c r="J220" s="39"/>
      <c r="K220" s="39"/>
      <c r="L220" s="40"/>
      <c r="M220" s="183"/>
      <c r="N220" s="184"/>
      <c r="O220" s="73"/>
      <c r="P220" s="73"/>
      <c r="Q220" s="73"/>
      <c r="R220" s="73"/>
      <c r="S220" s="73"/>
      <c r="T220" s="74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20" t="s">
        <v>183</v>
      </c>
      <c r="AU220" s="20" t="s">
        <v>82</v>
      </c>
    </row>
    <row r="221" s="2" customFormat="1">
      <c r="A221" s="39"/>
      <c r="B221" s="40"/>
      <c r="C221" s="39"/>
      <c r="D221" s="186" t="s">
        <v>209</v>
      </c>
      <c r="E221" s="39"/>
      <c r="F221" s="210" t="s">
        <v>349</v>
      </c>
      <c r="G221" s="39"/>
      <c r="H221" s="39"/>
      <c r="I221" s="182"/>
      <c r="J221" s="39"/>
      <c r="K221" s="39"/>
      <c r="L221" s="40"/>
      <c r="M221" s="183"/>
      <c r="N221" s="184"/>
      <c r="O221" s="73"/>
      <c r="P221" s="73"/>
      <c r="Q221" s="73"/>
      <c r="R221" s="73"/>
      <c r="S221" s="73"/>
      <c r="T221" s="74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20" t="s">
        <v>209</v>
      </c>
      <c r="AU221" s="20" t="s">
        <v>82</v>
      </c>
    </row>
    <row r="222" s="13" customFormat="1">
      <c r="A222" s="13"/>
      <c r="B222" s="185"/>
      <c r="C222" s="13"/>
      <c r="D222" s="186" t="s">
        <v>185</v>
      </c>
      <c r="E222" s="187" t="s">
        <v>3</v>
      </c>
      <c r="F222" s="188" t="s">
        <v>132</v>
      </c>
      <c r="G222" s="13"/>
      <c r="H222" s="187" t="s">
        <v>3</v>
      </c>
      <c r="I222" s="189"/>
      <c r="J222" s="13"/>
      <c r="K222" s="13"/>
      <c r="L222" s="185"/>
      <c r="M222" s="190"/>
      <c r="N222" s="191"/>
      <c r="O222" s="191"/>
      <c r="P222" s="191"/>
      <c r="Q222" s="191"/>
      <c r="R222" s="191"/>
      <c r="S222" s="191"/>
      <c r="T222" s="19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7" t="s">
        <v>185</v>
      </c>
      <c r="AU222" s="187" t="s">
        <v>82</v>
      </c>
      <c r="AV222" s="13" t="s">
        <v>80</v>
      </c>
      <c r="AW222" s="13" t="s">
        <v>33</v>
      </c>
      <c r="AX222" s="13" t="s">
        <v>72</v>
      </c>
      <c r="AY222" s="187" t="s">
        <v>174</v>
      </c>
    </row>
    <row r="223" s="14" customFormat="1">
      <c r="A223" s="14"/>
      <c r="B223" s="193"/>
      <c r="C223" s="14"/>
      <c r="D223" s="186" t="s">
        <v>185</v>
      </c>
      <c r="E223" s="194" t="s">
        <v>3</v>
      </c>
      <c r="F223" s="195" t="s">
        <v>131</v>
      </c>
      <c r="G223" s="14"/>
      <c r="H223" s="196">
        <v>21.289999999999999</v>
      </c>
      <c r="I223" s="197"/>
      <c r="J223" s="14"/>
      <c r="K223" s="14"/>
      <c r="L223" s="193"/>
      <c r="M223" s="198"/>
      <c r="N223" s="199"/>
      <c r="O223" s="199"/>
      <c r="P223" s="199"/>
      <c r="Q223" s="199"/>
      <c r="R223" s="199"/>
      <c r="S223" s="199"/>
      <c r="T223" s="20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01" t="s">
        <v>185</v>
      </c>
      <c r="AU223" s="201" t="s">
        <v>82</v>
      </c>
      <c r="AV223" s="14" t="s">
        <v>82</v>
      </c>
      <c r="AW223" s="14" t="s">
        <v>33</v>
      </c>
      <c r="AX223" s="14" t="s">
        <v>72</v>
      </c>
      <c r="AY223" s="201" t="s">
        <v>174</v>
      </c>
    </row>
    <row r="224" s="15" customFormat="1">
      <c r="A224" s="15"/>
      <c r="B224" s="202"/>
      <c r="C224" s="15"/>
      <c r="D224" s="186" t="s">
        <v>185</v>
      </c>
      <c r="E224" s="203" t="s">
        <v>3</v>
      </c>
      <c r="F224" s="204" t="s">
        <v>197</v>
      </c>
      <c r="G224" s="15"/>
      <c r="H224" s="205">
        <v>21.289999999999999</v>
      </c>
      <c r="I224" s="206"/>
      <c r="J224" s="15"/>
      <c r="K224" s="15"/>
      <c r="L224" s="202"/>
      <c r="M224" s="207"/>
      <c r="N224" s="208"/>
      <c r="O224" s="208"/>
      <c r="P224" s="208"/>
      <c r="Q224" s="208"/>
      <c r="R224" s="208"/>
      <c r="S224" s="208"/>
      <c r="T224" s="209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03" t="s">
        <v>185</v>
      </c>
      <c r="AU224" s="203" t="s">
        <v>82</v>
      </c>
      <c r="AV224" s="15" t="s">
        <v>181</v>
      </c>
      <c r="AW224" s="15" t="s">
        <v>33</v>
      </c>
      <c r="AX224" s="15" t="s">
        <v>80</v>
      </c>
      <c r="AY224" s="203" t="s">
        <v>174</v>
      </c>
    </row>
    <row r="225" s="2" customFormat="1" ht="55.5" customHeight="1">
      <c r="A225" s="39"/>
      <c r="B225" s="166"/>
      <c r="C225" s="167" t="s">
        <v>350</v>
      </c>
      <c r="D225" s="167" t="s">
        <v>176</v>
      </c>
      <c r="E225" s="168" t="s">
        <v>351</v>
      </c>
      <c r="F225" s="169" t="s">
        <v>352</v>
      </c>
      <c r="G225" s="170" t="s">
        <v>137</v>
      </c>
      <c r="H225" s="171">
        <v>21.289999999999999</v>
      </c>
      <c r="I225" s="172"/>
      <c r="J225" s="173">
        <f>ROUND(I225*H225,2)</f>
        <v>0</v>
      </c>
      <c r="K225" s="169" t="s">
        <v>180</v>
      </c>
      <c r="L225" s="40"/>
      <c r="M225" s="174" t="s">
        <v>3</v>
      </c>
      <c r="N225" s="175" t="s">
        <v>43</v>
      </c>
      <c r="O225" s="73"/>
      <c r="P225" s="176">
        <f>O225*H225</f>
        <v>0</v>
      </c>
      <c r="Q225" s="176">
        <v>0.00035</v>
      </c>
      <c r="R225" s="176">
        <f>Q225*H225</f>
        <v>0.0074514999999999998</v>
      </c>
      <c r="S225" s="176">
        <v>0</v>
      </c>
      <c r="T225" s="17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178" t="s">
        <v>289</v>
      </c>
      <c r="AT225" s="178" t="s">
        <v>176</v>
      </c>
      <c r="AU225" s="178" t="s">
        <v>82</v>
      </c>
      <c r="AY225" s="20" t="s">
        <v>174</v>
      </c>
      <c r="BE225" s="179">
        <f>IF(N225="základní",J225,0)</f>
        <v>0</v>
      </c>
      <c r="BF225" s="179">
        <f>IF(N225="snížená",J225,0)</f>
        <v>0</v>
      </c>
      <c r="BG225" s="179">
        <f>IF(N225="zákl. přenesená",J225,0)</f>
        <v>0</v>
      </c>
      <c r="BH225" s="179">
        <f>IF(N225="sníž. přenesená",J225,0)</f>
        <v>0</v>
      </c>
      <c r="BI225" s="179">
        <f>IF(N225="nulová",J225,0)</f>
        <v>0</v>
      </c>
      <c r="BJ225" s="20" t="s">
        <v>80</v>
      </c>
      <c r="BK225" s="179">
        <f>ROUND(I225*H225,2)</f>
        <v>0</v>
      </c>
      <c r="BL225" s="20" t="s">
        <v>289</v>
      </c>
      <c r="BM225" s="178" t="s">
        <v>353</v>
      </c>
    </row>
    <row r="226" s="2" customFormat="1">
      <c r="A226" s="39"/>
      <c r="B226" s="40"/>
      <c r="C226" s="39"/>
      <c r="D226" s="180" t="s">
        <v>183</v>
      </c>
      <c r="E226" s="39"/>
      <c r="F226" s="181" t="s">
        <v>354</v>
      </c>
      <c r="G226" s="39"/>
      <c r="H226" s="39"/>
      <c r="I226" s="182"/>
      <c r="J226" s="39"/>
      <c r="K226" s="39"/>
      <c r="L226" s="40"/>
      <c r="M226" s="183"/>
      <c r="N226" s="184"/>
      <c r="O226" s="73"/>
      <c r="P226" s="73"/>
      <c r="Q226" s="73"/>
      <c r="R226" s="73"/>
      <c r="S226" s="73"/>
      <c r="T226" s="74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20" t="s">
        <v>183</v>
      </c>
      <c r="AU226" s="20" t="s">
        <v>82</v>
      </c>
    </row>
    <row r="227" s="13" customFormat="1">
      <c r="A227" s="13"/>
      <c r="B227" s="185"/>
      <c r="C227" s="13"/>
      <c r="D227" s="186" t="s">
        <v>185</v>
      </c>
      <c r="E227" s="187" t="s">
        <v>3</v>
      </c>
      <c r="F227" s="188" t="s">
        <v>132</v>
      </c>
      <c r="G227" s="13"/>
      <c r="H227" s="187" t="s">
        <v>3</v>
      </c>
      <c r="I227" s="189"/>
      <c r="J227" s="13"/>
      <c r="K227" s="13"/>
      <c r="L227" s="185"/>
      <c r="M227" s="190"/>
      <c r="N227" s="191"/>
      <c r="O227" s="191"/>
      <c r="P227" s="191"/>
      <c r="Q227" s="191"/>
      <c r="R227" s="191"/>
      <c r="S227" s="191"/>
      <c r="T227" s="19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7" t="s">
        <v>185</v>
      </c>
      <c r="AU227" s="187" t="s">
        <v>82</v>
      </c>
      <c r="AV227" s="13" t="s">
        <v>80</v>
      </c>
      <c r="AW227" s="13" t="s">
        <v>33</v>
      </c>
      <c r="AX227" s="13" t="s">
        <v>72</v>
      </c>
      <c r="AY227" s="187" t="s">
        <v>174</v>
      </c>
    </row>
    <row r="228" s="14" customFormat="1">
      <c r="A228" s="14"/>
      <c r="B228" s="193"/>
      <c r="C228" s="14"/>
      <c r="D228" s="186" t="s">
        <v>185</v>
      </c>
      <c r="E228" s="194" t="s">
        <v>3</v>
      </c>
      <c r="F228" s="195" t="s">
        <v>131</v>
      </c>
      <c r="G228" s="14"/>
      <c r="H228" s="196">
        <v>21.289999999999999</v>
      </c>
      <c r="I228" s="197"/>
      <c r="J228" s="14"/>
      <c r="K228" s="14"/>
      <c r="L228" s="193"/>
      <c r="M228" s="198"/>
      <c r="N228" s="199"/>
      <c r="O228" s="199"/>
      <c r="P228" s="199"/>
      <c r="Q228" s="199"/>
      <c r="R228" s="199"/>
      <c r="S228" s="199"/>
      <c r="T228" s="20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01" t="s">
        <v>185</v>
      </c>
      <c r="AU228" s="201" t="s">
        <v>82</v>
      </c>
      <c r="AV228" s="14" t="s">
        <v>82</v>
      </c>
      <c r="AW228" s="14" t="s">
        <v>33</v>
      </c>
      <c r="AX228" s="14" t="s">
        <v>72</v>
      </c>
      <c r="AY228" s="201" t="s">
        <v>174</v>
      </c>
    </row>
    <row r="229" s="15" customFormat="1">
      <c r="A229" s="15"/>
      <c r="B229" s="202"/>
      <c r="C229" s="15"/>
      <c r="D229" s="186" t="s">
        <v>185</v>
      </c>
      <c r="E229" s="203" t="s">
        <v>3</v>
      </c>
      <c r="F229" s="204" t="s">
        <v>197</v>
      </c>
      <c r="G229" s="15"/>
      <c r="H229" s="205">
        <v>21.289999999999999</v>
      </c>
      <c r="I229" s="206"/>
      <c r="J229" s="15"/>
      <c r="K229" s="15"/>
      <c r="L229" s="202"/>
      <c r="M229" s="207"/>
      <c r="N229" s="208"/>
      <c r="O229" s="208"/>
      <c r="P229" s="208"/>
      <c r="Q229" s="208"/>
      <c r="R229" s="208"/>
      <c r="S229" s="208"/>
      <c r="T229" s="209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03" t="s">
        <v>185</v>
      </c>
      <c r="AU229" s="203" t="s">
        <v>82</v>
      </c>
      <c r="AV229" s="15" t="s">
        <v>181</v>
      </c>
      <c r="AW229" s="15" t="s">
        <v>33</v>
      </c>
      <c r="AX229" s="15" t="s">
        <v>80</v>
      </c>
      <c r="AY229" s="203" t="s">
        <v>174</v>
      </c>
    </row>
    <row r="230" s="2" customFormat="1" ht="37.8" customHeight="1">
      <c r="A230" s="39"/>
      <c r="B230" s="166"/>
      <c r="C230" s="167" t="s">
        <v>355</v>
      </c>
      <c r="D230" s="167" t="s">
        <v>176</v>
      </c>
      <c r="E230" s="168" t="s">
        <v>356</v>
      </c>
      <c r="F230" s="169" t="s">
        <v>357</v>
      </c>
      <c r="G230" s="170" t="s">
        <v>358</v>
      </c>
      <c r="H230" s="171">
        <v>30.199999999999999</v>
      </c>
      <c r="I230" s="172"/>
      <c r="J230" s="173">
        <f>ROUND(I230*H230,2)</f>
        <v>0</v>
      </c>
      <c r="K230" s="169" t="s">
        <v>3</v>
      </c>
      <c r="L230" s="40"/>
      <c r="M230" s="174" t="s">
        <v>3</v>
      </c>
      <c r="N230" s="175" t="s">
        <v>43</v>
      </c>
      <c r="O230" s="73"/>
      <c r="P230" s="176">
        <f>O230*H230</f>
        <v>0</v>
      </c>
      <c r="Q230" s="176">
        <v>0.0018933750000000001</v>
      </c>
      <c r="R230" s="176">
        <f>Q230*H230</f>
        <v>0.057179925</v>
      </c>
      <c r="S230" s="176">
        <v>0</v>
      </c>
      <c r="T230" s="177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78" t="s">
        <v>289</v>
      </c>
      <c r="AT230" s="178" t="s">
        <v>176</v>
      </c>
      <c r="AU230" s="178" t="s">
        <v>82</v>
      </c>
      <c r="AY230" s="20" t="s">
        <v>174</v>
      </c>
      <c r="BE230" s="179">
        <f>IF(N230="základní",J230,0)</f>
        <v>0</v>
      </c>
      <c r="BF230" s="179">
        <f>IF(N230="snížená",J230,0)</f>
        <v>0</v>
      </c>
      <c r="BG230" s="179">
        <f>IF(N230="zákl. přenesená",J230,0)</f>
        <v>0</v>
      </c>
      <c r="BH230" s="179">
        <f>IF(N230="sníž. přenesená",J230,0)</f>
        <v>0</v>
      </c>
      <c r="BI230" s="179">
        <f>IF(N230="nulová",J230,0)</f>
        <v>0</v>
      </c>
      <c r="BJ230" s="20" t="s">
        <v>80</v>
      </c>
      <c r="BK230" s="179">
        <f>ROUND(I230*H230,2)</f>
        <v>0</v>
      </c>
      <c r="BL230" s="20" t="s">
        <v>289</v>
      </c>
      <c r="BM230" s="178" t="s">
        <v>359</v>
      </c>
    </row>
    <row r="231" s="2" customFormat="1">
      <c r="A231" s="39"/>
      <c r="B231" s="40"/>
      <c r="C231" s="39"/>
      <c r="D231" s="186" t="s">
        <v>209</v>
      </c>
      <c r="E231" s="39"/>
      <c r="F231" s="210" t="s">
        <v>360</v>
      </c>
      <c r="G231" s="39"/>
      <c r="H231" s="39"/>
      <c r="I231" s="182"/>
      <c r="J231" s="39"/>
      <c r="K231" s="39"/>
      <c r="L231" s="40"/>
      <c r="M231" s="183"/>
      <c r="N231" s="184"/>
      <c r="O231" s="73"/>
      <c r="P231" s="73"/>
      <c r="Q231" s="73"/>
      <c r="R231" s="73"/>
      <c r="S231" s="73"/>
      <c r="T231" s="74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20" t="s">
        <v>209</v>
      </c>
      <c r="AU231" s="20" t="s">
        <v>82</v>
      </c>
    </row>
    <row r="232" s="13" customFormat="1">
      <c r="A232" s="13"/>
      <c r="B232" s="185"/>
      <c r="C232" s="13"/>
      <c r="D232" s="186" t="s">
        <v>185</v>
      </c>
      <c r="E232" s="187" t="s">
        <v>3</v>
      </c>
      <c r="F232" s="188" t="s">
        <v>361</v>
      </c>
      <c r="G232" s="13"/>
      <c r="H232" s="187" t="s">
        <v>3</v>
      </c>
      <c r="I232" s="189"/>
      <c r="J232" s="13"/>
      <c r="K232" s="13"/>
      <c r="L232" s="185"/>
      <c r="M232" s="190"/>
      <c r="N232" s="191"/>
      <c r="O232" s="191"/>
      <c r="P232" s="191"/>
      <c r="Q232" s="191"/>
      <c r="R232" s="191"/>
      <c r="S232" s="191"/>
      <c r="T232" s="19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7" t="s">
        <v>185</v>
      </c>
      <c r="AU232" s="187" t="s">
        <v>82</v>
      </c>
      <c r="AV232" s="13" t="s">
        <v>80</v>
      </c>
      <c r="AW232" s="13" t="s">
        <v>33</v>
      </c>
      <c r="AX232" s="13" t="s">
        <v>72</v>
      </c>
      <c r="AY232" s="187" t="s">
        <v>174</v>
      </c>
    </row>
    <row r="233" s="14" customFormat="1">
      <c r="A233" s="14"/>
      <c r="B233" s="193"/>
      <c r="C233" s="14"/>
      <c r="D233" s="186" t="s">
        <v>185</v>
      </c>
      <c r="E233" s="201" t="s">
        <v>3</v>
      </c>
      <c r="F233" s="194" t="s">
        <v>362</v>
      </c>
      <c r="G233" s="14"/>
      <c r="H233" s="196">
        <v>30.199999999999999</v>
      </c>
      <c r="I233" s="197"/>
      <c r="J233" s="14"/>
      <c r="K233" s="14"/>
      <c r="L233" s="193"/>
      <c r="M233" s="198"/>
      <c r="N233" s="199"/>
      <c r="O233" s="199"/>
      <c r="P233" s="199"/>
      <c r="Q233" s="199"/>
      <c r="R233" s="199"/>
      <c r="S233" s="199"/>
      <c r="T233" s="200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01" t="s">
        <v>185</v>
      </c>
      <c r="AU233" s="201" t="s">
        <v>82</v>
      </c>
      <c r="AV233" s="14" t="s">
        <v>82</v>
      </c>
      <c r="AW233" s="14" t="s">
        <v>33</v>
      </c>
      <c r="AX233" s="14" t="s">
        <v>72</v>
      </c>
      <c r="AY233" s="201" t="s">
        <v>174</v>
      </c>
    </row>
    <row r="234" s="15" customFormat="1">
      <c r="A234" s="15"/>
      <c r="B234" s="202"/>
      <c r="C234" s="15"/>
      <c r="D234" s="186" t="s">
        <v>185</v>
      </c>
      <c r="E234" s="203" t="s">
        <v>3</v>
      </c>
      <c r="F234" s="204" t="s">
        <v>197</v>
      </c>
      <c r="G234" s="15"/>
      <c r="H234" s="205">
        <v>30.199999999999999</v>
      </c>
      <c r="I234" s="206"/>
      <c r="J234" s="15"/>
      <c r="K234" s="15"/>
      <c r="L234" s="202"/>
      <c r="M234" s="207"/>
      <c r="N234" s="208"/>
      <c r="O234" s="208"/>
      <c r="P234" s="208"/>
      <c r="Q234" s="208"/>
      <c r="R234" s="208"/>
      <c r="S234" s="208"/>
      <c r="T234" s="209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03" t="s">
        <v>185</v>
      </c>
      <c r="AU234" s="203" t="s">
        <v>82</v>
      </c>
      <c r="AV234" s="15" t="s">
        <v>181</v>
      </c>
      <c r="AW234" s="15" t="s">
        <v>33</v>
      </c>
      <c r="AX234" s="15" t="s">
        <v>80</v>
      </c>
      <c r="AY234" s="203" t="s">
        <v>174</v>
      </c>
    </row>
    <row r="235" s="2" customFormat="1" ht="49.05" customHeight="1">
      <c r="A235" s="39"/>
      <c r="B235" s="166"/>
      <c r="C235" s="167" t="s">
        <v>363</v>
      </c>
      <c r="D235" s="167" t="s">
        <v>176</v>
      </c>
      <c r="E235" s="168" t="s">
        <v>364</v>
      </c>
      <c r="F235" s="169" t="s">
        <v>365</v>
      </c>
      <c r="G235" s="170" t="s">
        <v>222</v>
      </c>
      <c r="H235" s="171">
        <v>0.21199999999999999</v>
      </c>
      <c r="I235" s="172"/>
      <c r="J235" s="173">
        <f>ROUND(I235*H235,2)</f>
        <v>0</v>
      </c>
      <c r="K235" s="169" t="s">
        <v>180</v>
      </c>
      <c r="L235" s="40"/>
      <c r="M235" s="174" t="s">
        <v>3</v>
      </c>
      <c r="N235" s="175" t="s">
        <v>43</v>
      </c>
      <c r="O235" s="73"/>
      <c r="P235" s="176">
        <f>O235*H235</f>
        <v>0</v>
      </c>
      <c r="Q235" s="176">
        <v>0</v>
      </c>
      <c r="R235" s="176">
        <f>Q235*H235</f>
        <v>0</v>
      </c>
      <c r="S235" s="176">
        <v>0</v>
      </c>
      <c r="T235" s="177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178" t="s">
        <v>289</v>
      </c>
      <c r="AT235" s="178" t="s">
        <v>176</v>
      </c>
      <c r="AU235" s="178" t="s">
        <v>82</v>
      </c>
      <c r="AY235" s="20" t="s">
        <v>174</v>
      </c>
      <c r="BE235" s="179">
        <f>IF(N235="základní",J235,0)</f>
        <v>0</v>
      </c>
      <c r="BF235" s="179">
        <f>IF(N235="snížená",J235,0)</f>
        <v>0</v>
      </c>
      <c r="BG235" s="179">
        <f>IF(N235="zákl. přenesená",J235,0)</f>
        <v>0</v>
      </c>
      <c r="BH235" s="179">
        <f>IF(N235="sníž. přenesená",J235,0)</f>
        <v>0</v>
      </c>
      <c r="BI235" s="179">
        <f>IF(N235="nulová",J235,0)</f>
        <v>0</v>
      </c>
      <c r="BJ235" s="20" t="s">
        <v>80</v>
      </c>
      <c r="BK235" s="179">
        <f>ROUND(I235*H235,2)</f>
        <v>0</v>
      </c>
      <c r="BL235" s="20" t="s">
        <v>289</v>
      </c>
      <c r="BM235" s="178" t="s">
        <v>366</v>
      </c>
    </row>
    <row r="236" s="2" customFormat="1">
      <c r="A236" s="39"/>
      <c r="B236" s="40"/>
      <c r="C236" s="39"/>
      <c r="D236" s="180" t="s">
        <v>183</v>
      </c>
      <c r="E236" s="39"/>
      <c r="F236" s="181" t="s">
        <v>367</v>
      </c>
      <c r="G236" s="39"/>
      <c r="H236" s="39"/>
      <c r="I236" s="182"/>
      <c r="J236" s="39"/>
      <c r="K236" s="39"/>
      <c r="L236" s="40"/>
      <c r="M236" s="183"/>
      <c r="N236" s="184"/>
      <c r="O236" s="73"/>
      <c r="P236" s="73"/>
      <c r="Q236" s="73"/>
      <c r="R236" s="73"/>
      <c r="S236" s="73"/>
      <c r="T236" s="74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20" t="s">
        <v>183</v>
      </c>
      <c r="AU236" s="20" t="s">
        <v>82</v>
      </c>
    </row>
    <row r="237" s="12" customFormat="1" ht="22.8" customHeight="1">
      <c r="A237" s="12"/>
      <c r="B237" s="153"/>
      <c r="C237" s="12"/>
      <c r="D237" s="154" t="s">
        <v>71</v>
      </c>
      <c r="E237" s="164" t="s">
        <v>368</v>
      </c>
      <c r="F237" s="164" t="s">
        <v>369</v>
      </c>
      <c r="G237" s="12"/>
      <c r="H237" s="12"/>
      <c r="I237" s="156"/>
      <c r="J237" s="165">
        <f>BK237</f>
        <v>0</v>
      </c>
      <c r="K237" s="12"/>
      <c r="L237" s="153"/>
      <c r="M237" s="158"/>
      <c r="N237" s="159"/>
      <c r="O237" s="159"/>
      <c r="P237" s="160">
        <f>SUM(P238:P253)</f>
        <v>0</v>
      </c>
      <c r="Q237" s="159"/>
      <c r="R237" s="160">
        <f>SUM(R238:R253)</f>
        <v>0.17120000000000002</v>
      </c>
      <c r="S237" s="159"/>
      <c r="T237" s="161">
        <f>SUM(T238:T253)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54" t="s">
        <v>82</v>
      </c>
      <c r="AT237" s="162" t="s">
        <v>71</v>
      </c>
      <c r="AU237" s="162" t="s">
        <v>80</v>
      </c>
      <c r="AY237" s="154" t="s">
        <v>174</v>
      </c>
      <c r="BK237" s="163">
        <f>SUM(BK238:BK253)</f>
        <v>0</v>
      </c>
    </row>
    <row r="238" s="2" customFormat="1" ht="24.15" customHeight="1">
      <c r="A238" s="39"/>
      <c r="B238" s="166"/>
      <c r="C238" s="167" t="s">
        <v>370</v>
      </c>
      <c r="D238" s="167" t="s">
        <v>176</v>
      </c>
      <c r="E238" s="168" t="s">
        <v>371</v>
      </c>
      <c r="F238" s="169" t="s">
        <v>372</v>
      </c>
      <c r="G238" s="170" t="s">
        <v>373</v>
      </c>
      <c r="H238" s="171">
        <v>96</v>
      </c>
      <c r="I238" s="172"/>
      <c r="J238" s="173">
        <f>ROUND(I238*H238,2)</f>
        <v>0</v>
      </c>
      <c r="K238" s="169" t="s">
        <v>180</v>
      </c>
      <c r="L238" s="40"/>
      <c r="M238" s="174" t="s">
        <v>3</v>
      </c>
      <c r="N238" s="175" t="s">
        <v>43</v>
      </c>
      <c r="O238" s="73"/>
      <c r="P238" s="176">
        <f>O238*H238</f>
        <v>0</v>
      </c>
      <c r="Q238" s="176">
        <v>6.9999999999999994E-05</v>
      </c>
      <c r="R238" s="176">
        <f>Q238*H238</f>
        <v>0.0067199999999999994</v>
      </c>
      <c r="S238" s="176">
        <v>0</v>
      </c>
      <c r="T238" s="17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178" t="s">
        <v>289</v>
      </c>
      <c r="AT238" s="178" t="s">
        <v>176</v>
      </c>
      <c r="AU238" s="178" t="s">
        <v>82</v>
      </c>
      <c r="AY238" s="20" t="s">
        <v>174</v>
      </c>
      <c r="BE238" s="179">
        <f>IF(N238="základní",J238,0)</f>
        <v>0</v>
      </c>
      <c r="BF238" s="179">
        <f>IF(N238="snížená",J238,0)</f>
        <v>0</v>
      </c>
      <c r="BG238" s="179">
        <f>IF(N238="zákl. přenesená",J238,0)</f>
        <v>0</v>
      </c>
      <c r="BH238" s="179">
        <f>IF(N238="sníž. přenesená",J238,0)</f>
        <v>0</v>
      </c>
      <c r="BI238" s="179">
        <f>IF(N238="nulová",J238,0)</f>
        <v>0</v>
      </c>
      <c r="BJ238" s="20" t="s">
        <v>80</v>
      </c>
      <c r="BK238" s="179">
        <f>ROUND(I238*H238,2)</f>
        <v>0</v>
      </c>
      <c r="BL238" s="20" t="s">
        <v>289</v>
      </c>
      <c r="BM238" s="178" t="s">
        <v>374</v>
      </c>
    </row>
    <row r="239" s="2" customFormat="1">
      <c r="A239" s="39"/>
      <c r="B239" s="40"/>
      <c r="C239" s="39"/>
      <c r="D239" s="180" t="s">
        <v>183</v>
      </c>
      <c r="E239" s="39"/>
      <c r="F239" s="181" t="s">
        <v>375</v>
      </c>
      <c r="G239" s="39"/>
      <c r="H239" s="39"/>
      <c r="I239" s="182"/>
      <c r="J239" s="39"/>
      <c r="K239" s="39"/>
      <c r="L239" s="40"/>
      <c r="M239" s="183"/>
      <c r="N239" s="184"/>
      <c r="O239" s="73"/>
      <c r="P239" s="73"/>
      <c r="Q239" s="73"/>
      <c r="R239" s="73"/>
      <c r="S239" s="73"/>
      <c r="T239" s="74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20" t="s">
        <v>183</v>
      </c>
      <c r="AU239" s="20" t="s">
        <v>82</v>
      </c>
    </row>
    <row r="240" s="13" customFormat="1">
      <c r="A240" s="13"/>
      <c r="B240" s="185"/>
      <c r="C240" s="13"/>
      <c r="D240" s="186" t="s">
        <v>185</v>
      </c>
      <c r="E240" s="187" t="s">
        <v>3</v>
      </c>
      <c r="F240" s="188" t="s">
        <v>376</v>
      </c>
      <c r="G240" s="13"/>
      <c r="H240" s="187" t="s">
        <v>3</v>
      </c>
      <c r="I240" s="189"/>
      <c r="J240" s="13"/>
      <c r="K240" s="13"/>
      <c r="L240" s="185"/>
      <c r="M240" s="190"/>
      <c r="N240" s="191"/>
      <c r="O240" s="191"/>
      <c r="P240" s="191"/>
      <c r="Q240" s="191"/>
      <c r="R240" s="191"/>
      <c r="S240" s="191"/>
      <c r="T240" s="19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87" t="s">
        <v>185</v>
      </c>
      <c r="AU240" s="187" t="s">
        <v>82</v>
      </c>
      <c r="AV240" s="13" t="s">
        <v>80</v>
      </c>
      <c r="AW240" s="13" t="s">
        <v>33</v>
      </c>
      <c r="AX240" s="13" t="s">
        <v>72</v>
      </c>
      <c r="AY240" s="187" t="s">
        <v>174</v>
      </c>
    </row>
    <row r="241" s="14" customFormat="1">
      <c r="A241" s="14"/>
      <c r="B241" s="193"/>
      <c r="C241" s="14"/>
      <c r="D241" s="186" t="s">
        <v>185</v>
      </c>
      <c r="E241" s="201" t="s">
        <v>3</v>
      </c>
      <c r="F241" s="194" t="s">
        <v>377</v>
      </c>
      <c r="G241" s="14"/>
      <c r="H241" s="196">
        <v>96</v>
      </c>
      <c r="I241" s="197"/>
      <c r="J241" s="14"/>
      <c r="K241" s="14"/>
      <c r="L241" s="193"/>
      <c r="M241" s="198"/>
      <c r="N241" s="199"/>
      <c r="O241" s="199"/>
      <c r="P241" s="199"/>
      <c r="Q241" s="199"/>
      <c r="R241" s="199"/>
      <c r="S241" s="199"/>
      <c r="T241" s="20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1" t="s">
        <v>185</v>
      </c>
      <c r="AU241" s="201" t="s">
        <v>82</v>
      </c>
      <c r="AV241" s="14" t="s">
        <v>82</v>
      </c>
      <c r="AW241" s="14" t="s">
        <v>33</v>
      </c>
      <c r="AX241" s="14" t="s">
        <v>72</v>
      </c>
      <c r="AY241" s="201" t="s">
        <v>174</v>
      </c>
    </row>
    <row r="242" s="15" customFormat="1">
      <c r="A242" s="15"/>
      <c r="B242" s="202"/>
      <c r="C242" s="15"/>
      <c r="D242" s="186" t="s">
        <v>185</v>
      </c>
      <c r="E242" s="203" t="s">
        <v>3</v>
      </c>
      <c r="F242" s="204" t="s">
        <v>197</v>
      </c>
      <c r="G242" s="15"/>
      <c r="H242" s="205">
        <v>96</v>
      </c>
      <c r="I242" s="206"/>
      <c r="J242" s="15"/>
      <c r="K242" s="15"/>
      <c r="L242" s="202"/>
      <c r="M242" s="207"/>
      <c r="N242" s="208"/>
      <c r="O242" s="208"/>
      <c r="P242" s="208"/>
      <c r="Q242" s="208"/>
      <c r="R242" s="208"/>
      <c r="S242" s="208"/>
      <c r="T242" s="209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03" t="s">
        <v>185</v>
      </c>
      <c r="AU242" s="203" t="s">
        <v>82</v>
      </c>
      <c r="AV242" s="15" t="s">
        <v>181</v>
      </c>
      <c r="AW242" s="15" t="s">
        <v>33</v>
      </c>
      <c r="AX242" s="15" t="s">
        <v>80</v>
      </c>
      <c r="AY242" s="203" t="s">
        <v>174</v>
      </c>
    </row>
    <row r="243" s="2" customFormat="1" ht="16.5" customHeight="1">
      <c r="A243" s="39"/>
      <c r="B243" s="166"/>
      <c r="C243" s="211" t="s">
        <v>378</v>
      </c>
      <c r="D243" s="211" t="s">
        <v>312</v>
      </c>
      <c r="E243" s="212" t="s">
        <v>379</v>
      </c>
      <c r="F243" s="213" t="s">
        <v>380</v>
      </c>
      <c r="G243" s="214" t="s">
        <v>3</v>
      </c>
      <c r="H243" s="215">
        <v>96</v>
      </c>
      <c r="I243" s="216"/>
      <c r="J243" s="217">
        <f>ROUND(I243*H243,2)</f>
        <v>0</v>
      </c>
      <c r="K243" s="213" t="s">
        <v>3</v>
      </c>
      <c r="L243" s="218"/>
      <c r="M243" s="219" t="s">
        <v>3</v>
      </c>
      <c r="N243" s="220" t="s">
        <v>43</v>
      </c>
      <c r="O243" s="73"/>
      <c r="P243" s="176">
        <f>O243*H243</f>
        <v>0</v>
      </c>
      <c r="Q243" s="176">
        <v>0.001</v>
      </c>
      <c r="R243" s="176">
        <f>Q243*H243</f>
        <v>0.096000000000000002</v>
      </c>
      <c r="S243" s="176">
        <v>0</v>
      </c>
      <c r="T243" s="17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178" t="s">
        <v>315</v>
      </c>
      <c r="AT243" s="178" t="s">
        <v>312</v>
      </c>
      <c r="AU243" s="178" t="s">
        <v>82</v>
      </c>
      <c r="AY243" s="20" t="s">
        <v>174</v>
      </c>
      <c r="BE243" s="179">
        <f>IF(N243="základní",J243,0)</f>
        <v>0</v>
      </c>
      <c r="BF243" s="179">
        <f>IF(N243="snížená",J243,0)</f>
        <v>0</v>
      </c>
      <c r="BG243" s="179">
        <f>IF(N243="zákl. přenesená",J243,0)</f>
        <v>0</v>
      </c>
      <c r="BH243" s="179">
        <f>IF(N243="sníž. přenesená",J243,0)</f>
        <v>0</v>
      </c>
      <c r="BI243" s="179">
        <f>IF(N243="nulová",J243,0)</f>
        <v>0</v>
      </c>
      <c r="BJ243" s="20" t="s">
        <v>80</v>
      </c>
      <c r="BK243" s="179">
        <f>ROUND(I243*H243,2)</f>
        <v>0</v>
      </c>
      <c r="BL243" s="20" t="s">
        <v>289</v>
      </c>
      <c r="BM243" s="178" t="s">
        <v>381</v>
      </c>
    </row>
    <row r="244" s="2" customFormat="1">
      <c r="A244" s="39"/>
      <c r="B244" s="40"/>
      <c r="C244" s="39"/>
      <c r="D244" s="186" t="s">
        <v>209</v>
      </c>
      <c r="E244" s="39"/>
      <c r="F244" s="210" t="s">
        <v>382</v>
      </c>
      <c r="G244" s="39"/>
      <c r="H244" s="39"/>
      <c r="I244" s="182"/>
      <c r="J244" s="39"/>
      <c r="K244" s="39"/>
      <c r="L244" s="40"/>
      <c r="M244" s="183"/>
      <c r="N244" s="184"/>
      <c r="O244" s="73"/>
      <c r="P244" s="73"/>
      <c r="Q244" s="73"/>
      <c r="R244" s="73"/>
      <c r="S244" s="73"/>
      <c r="T244" s="74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20" t="s">
        <v>209</v>
      </c>
      <c r="AU244" s="20" t="s">
        <v>82</v>
      </c>
    </row>
    <row r="245" s="2" customFormat="1" ht="24.15" customHeight="1">
      <c r="A245" s="39"/>
      <c r="B245" s="166"/>
      <c r="C245" s="167" t="s">
        <v>383</v>
      </c>
      <c r="D245" s="167" t="s">
        <v>176</v>
      </c>
      <c r="E245" s="168" t="s">
        <v>384</v>
      </c>
      <c r="F245" s="169" t="s">
        <v>385</v>
      </c>
      <c r="G245" s="170" t="s">
        <v>373</v>
      </c>
      <c r="H245" s="171">
        <v>64</v>
      </c>
      <c r="I245" s="172"/>
      <c r="J245" s="173">
        <f>ROUND(I245*H245,2)</f>
        <v>0</v>
      </c>
      <c r="K245" s="169" t="s">
        <v>180</v>
      </c>
      <c r="L245" s="40"/>
      <c r="M245" s="174" t="s">
        <v>3</v>
      </c>
      <c r="N245" s="175" t="s">
        <v>43</v>
      </c>
      <c r="O245" s="73"/>
      <c r="P245" s="176">
        <f>O245*H245</f>
        <v>0</v>
      </c>
      <c r="Q245" s="176">
        <v>6.9999999999999994E-05</v>
      </c>
      <c r="R245" s="176">
        <f>Q245*H245</f>
        <v>0.0044799999999999996</v>
      </c>
      <c r="S245" s="176">
        <v>0</v>
      </c>
      <c r="T245" s="17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178" t="s">
        <v>289</v>
      </c>
      <c r="AT245" s="178" t="s">
        <v>176</v>
      </c>
      <c r="AU245" s="178" t="s">
        <v>82</v>
      </c>
      <c r="AY245" s="20" t="s">
        <v>174</v>
      </c>
      <c r="BE245" s="179">
        <f>IF(N245="základní",J245,0)</f>
        <v>0</v>
      </c>
      <c r="BF245" s="179">
        <f>IF(N245="snížená",J245,0)</f>
        <v>0</v>
      </c>
      <c r="BG245" s="179">
        <f>IF(N245="zákl. přenesená",J245,0)</f>
        <v>0</v>
      </c>
      <c r="BH245" s="179">
        <f>IF(N245="sníž. přenesená",J245,0)</f>
        <v>0</v>
      </c>
      <c r="BI245" s="179">
        <f>IF(N245="nulová",J245,0)</f>
        <v>0</v>
      </c>
      <c r="BJ245" s="20" t="s">
        <v>80</v>
      </c>
      <c r="BK245" s="179">
        <f>ROUND(I245*H245,2)</f>
        <v>0</v>
      </c>
      <c r="BL245" s="20" t="s">
        <v>289</v>
      </c>
      <c r="BM245" s="178" t="s">
        <v>386</v>
      </c>
    </row>
    <row r="246" s="2" customFormat="1">
      <c r="A246" s="39"/>
      <c r="B246" s="40"/>
      <c r="C246" s="39"/>
      <c r="D246" s="180" t="s">
        <v>183</v>
      </c>
      <c r="E246" s="39"/>
      <c r="F246" s="181" t="s">
        <v>387</v>
      </c>
      <c r="G246" s="39"/>
      <c r="H246" s="39"/>
      <c r="I246" s="182"/>
      <c r="J246" s="39"/>
      <c r="K246" s="39"/>
      <c r="L246" s="40"/>
      <c r="M246" s="183"/>
      <c r="N246" s="184"/>
      <c r="O246" s="73"/>
      <c r="P246" s="73"/>
      <c r="Q246" s="73"/>
      <c r="R246" s="73"/>
      <c r="S246" s="73"/>
      <c r="T246" s="74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20" t="s">
        <v>183</v>
      </c>
      <c r="AU246" s="20" t="s">
        <v>82</v>
      </c>
    </row>
    <row r="247" s="13" customFormat="1">
      <c r="A247" s="13"/>
      <c r="B247" s="185"/>
      <c r="C247" s="13"/>
      <c r="D247" s="186" t="s">
        <v>185</v>
      </c>
      <c r="E247" s="187" t="s">
        <v>3</v>
      </c>
      <c r="F247" s="188" t="s">
        <v>388</v>
      </c>
      <c r="G247" s="13"/>
      <c r="H247" s="187" t="s">
        <v>3</v>
      </c>
      <c r="I247" s="189"/>
      <c r="J247" s="13"/>
      <c r="K247" s="13"/>
      <c r="L247" s="185"/>
      <c r="M247" s="190"/>
      <c r="N247" s="191"/>
      <c r="O247" s="191"/>
      <c r="P247" s="191"/>
      <c r="Q247" s="191"/>
      <c r="R247" s="191"/>
      <c r="S247" s="191"/>
      <c r="T247" s="19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7" t="s">
        <v>185</v>
      </c>
      <c r="AU247" s="187" t="s">
        <v>82</v>
      </c>
      <c r="AV247" s="13" t="s">
        <v>80</v>
      </c>
      <c r="AW247" s="13" t="s">
        <v>33</v>
      </c>
      <c r="AX247" s="13" t="s">
        <v>72</v>
      </c>
      <c r="AY247" s="187" t="s">
        <v>174</v>
      </c>
    </row>
    <row r="248" s="14" customFormat="1">
      <c r="A248" s="14"/>
      <c r="B248" s="193"/>
      <c r="C248" s="14"/>
      <c r="D248" s="186" t="s">
        <v>185</v>
      </c>
      <c r="E248" s="201" t="s">
        <v>3</v>
      </c>
      <c r="F248" s="194" t="s">
        <v>389</v>
      </c>
      <c r="G248" s="14"/>
      <c r="H248" s="196">
        <v>64</v>
      </c>
      <c r="I248" s="197"/>
      <c r="J248" s="14"/>
      <c r="K248" s="14"/>
      <c r="L248" s="193"/>
      <c r="M248" s="198"/>
      <c r="N248" s="199"/>
      <c r="O248" s="199"/>
      <c r="P248" s="199"/>
      <c r="Q248" s="199"/>
      <c r="R248" s="199"/>
      <c r="S248" s="199"/>
      <c r="T248" s="20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1" t="s">
        <v>185</v>
      </c>
      <c r="AU248" s="201" t="s">
        <v>82</v>
      </c>
      <c r="AV248" s="14" t="s">
        <v>82</v>
      </c>
      <c r="AW248" s="14" t="s">
        <v>33</v>
      </c>
      <c r="AX248" s="14" t="s">
        <v>72</v>
      </c>
      <c r="AY248" s="201" t="s">
        <v>174</v>
      </c>
    </row>
    <row r="249" s="15" customFormat="1">
      <c r="A249" s="15"/>
      <c r="B249" s="202"/>
      <c r="C249" s="15"/>
      <c r="D249" s="186" t="s">
        <v>185</v>
      </c>
      <c r="E249" s="203" t="s">
        <v>3</v>
      </c>
      <c r="F249" s="204" t="s">
        <v>197</v>
      </c>
      <c r="G249" s="15"/>
      <c r="H249" s="205">
        <v>64</v>
      </c>
      <c r="I249" s="206"/>
      <c r="J249" s="15"/>
      <c r="K249" s="15"/>
      <c r="L249" s="202"/>
      <c r="M249" s="207"/>
      <c r="N249" s="208"/>
      <c r="O249" s="208"/>
      <c r="P249" s="208"/>
      <c r="Q249" s="208"/>
      <c r="R249" s="208"/>
      <c r="S249" s="208"/>
      <c r="T249" s="209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03" t="s">
        <v>185</v>
      </c>
      <c r="AU249" s="203" t="s">
        <v>82</v>
      </c>
      <c r="AV249" s="15" t="s">
        <v>181</v>
      </c>
      <c r="AW249" s="15" t="s">
        <v>33</v>
      </c>
      <c r="AX249" s="15" t="s">
        <v>80</v>
      </c>
      <c r="AY249" s="203" t="s">
        <v>174</v>
      </c>
    </row>
    <row r="250" s="2" customFormat="1" ht="16.5" customHeight="1">
      <c r="A250" s="39"/>
      <c r="B250" s="166"/>
      <c r="C250" s="211" t="s">
        <v>390</v>
      </c>
      <c r="D250" s="211" t="s">
        <v>312</v>
      </c>
      <c r="E250" s="212" t="s">
        <v>391</v>
      </c>
      <c r="F250" s="213" t="s">
        <v>392</v>
      </c>
      <c r="G250" s="214" t="s">
        <v>3</v>
      </c>
      <c r="H250" s="215">
        <v>32</v>
      </c>
      <c r="I250" s="216"/>
      <c r="J250" s="217">
        <f>ROUND(I250*H250,2)</f>
        <v>0</v>
      </c>
      <c r="K250" s="213" t="s">
        <v>3</v>
      </c>
      <c r="L250" s="218"/>
      <c r="M250" s="219" t="s">
        <v>3</v>
      </c>
      <c r="N250" s="220" t="s">
        <v>43</v>
      </c>
      <c r="O250" s="73"/>
      <c r="P250" s="176">
        <f>O250*H250</f>
        <v>0</v>
      </c>
      <c r="Q250" s="176">
        <v>0.002</v>
      </c>
      <c r="R250" s="176">
        <f>Q250*H250</f>
        <v>0.064000000000000001</v>
      </c>
      <c r="S250" s="176">
        <v>0</v>
      </c>
      <c r="T250" s="177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178" t="s">
        <v>315</v>
      </c>
      <c r="AT250" s="178" t="s">
        <v>312</v>
      </c>
      <c r="AU250" s="178" t="s">
        <v>82</v>
      </c>
      <c r="AY250" s="20" t="s">
        <v>174</v>
      </c>
      <c r="BE250" s="179">
        <f>IF(N250="základní",J250,0)</f>
        <v>0</v>
      </c>
      <c r="BF250" s="179">
        <f>IF(N250="snížená",J250,0)</f>
        <v>0</v>
      </c>
      <c r="BG250" s="179">
        <f>IF(N250="zákl. přenesená",J250,0)</f>
        <v>0</v>
      </c>
      <c r="BH250" s="179">
        <f>IF(N250="sníž. přenesená",J250,0)</f>
        <v>0</v>
      </c>
      <c r="BI250" s="179">
        <f>IF(N250="nulová",J250,0)</f>
        <v>0</v>
      </c>
      <c r="BJ250" s="20" t="s">
        <v>80</v>
      </c>
      <c r="BK250" s="179">
        <f>ROUND(I250*H250,2)</f>
        <v>0</v>
      </c>
      <c r="BL250" s="20" t="s">
        <v>289</v>
      </c>
      <c r="BM250" s="178" t="s">
        <v>393</v>
      </c>
    </row>
    <row r="251" s="2" customFormat="1">
      <c r="A251" s="39"/>
      <c r="B251" s="40"/>
      <c r="C251" s="39"/>
      <c r="D251" s="186" t="s">
        <v>209</v>
      </c>
      <c r="E251" s="39"/>
      <c r="F251" s="210" t="s">
        <v>382</v>
      </c>
      <c r="G251" s="39"/>
      <c r="H251" s="39"/>
      <c r="I251" s="182"/>
      <c r="J251" s="39"/>
      <c r="K251" s="39"/>
      <c r="L251" s="40"/>
      <c r="M251" s="183"/>
      <c r="N251" s="184"/>
      <c r="O251" s="73"/>
      <c r="P251" s="73"/>
      <c r="Q251" s="73"/>
      <c r="R251" s="73"/>
      <c r="S251" s="73"/>
      <c r="T251" s="74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20" t="s">
        <v>209</v>
      </c>
      <c r="AU251" s="20" t="s">
        <v>82</v>
      </c>
    </row>
    <row r="252" s="2" customFormat="1" ht="49.05" customHeight="1">
      <c r="A252" s="39"/>
      <c r="B252" s="166"/>
      <c r="C252" s="167" t="s">
        <v>315</v>
      </c>
      <c r="D252" s="167" t="s">
        <v>176</v>
      </c>
      <c r="E252" s="168" t="s">
        <v>394</v>
      </c>
      <c r="F252" s="169" t="s">
        <v>395</v>
      </c>
      <c r="G252" s="170" t="s">
        <v>222</v>
      </c>
      <c r="H252" s="171">
        <v>0.17100000000000001</v>
      </c>
      <c r="I252" s="172"/>
      <c r="J252" s="173">
        <f>ROUND(I252*H252,2)</f>
        <v>0</v>
      </c>
      <c r="K252" s="169" t="s">
        <v>180</v>
      </c>
      <c r="L252" s="40"/>
      <c r="M252" s="174" t="s">
        <v>3</v>
      </c>
      <c r="N252" s="175" t="s">
        <v>43</v>
      </c>
      <c r="O252" s="73"/>
      <c r="P252" s="176">
        <f>O252*H252</f>
        <v>0</v>
      </c>
      <c r="Q252" s="176">
        <v>0</v>
      </c>
      <c r="R252" s="176">
        <f>Q252*H252</f>
        <v>0</v>
      </c>
      <c r="S252" s="176">
        <v>0</v>
      </c>
      <c r="T252" s="17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178" t="s">
        <v>289</v>
      </c>
      <c r="AT252" s="178" t="s">
        <v>176</v>
      </c>
      <c r="AU252" s="178" t="s">
        <v>82</v>
      </c>
      <c r="AY252" s="20" t="s">
        <v>174</v>
      </c>
      <c r="BE252" s="179">
        <f>IF(N252="základní",J252,0)</f>
        <v>0</v>
      </c>
      <c r="BF252" s="179">
        <f>IF(N252="snížená",J252,0)</f>
        <v>0</v>
      </c>
      <c r="BG252" s="179">
        <f>IF(N252="zákl. přenesená",J252,0)</f>
        <v>0</v>
      </c>
      <c r="BH252" s="179">
        <f>IF(N252="sníž. přenesená",J252,0)</f>
        <v>0</v>
      </c>
      <c r="BI252" s="179">
        <f>IF(N252="nulová",J252,0)</f>
        <v>0</v>
      </c>
      <c r="BJ252" s="20" t="s">
        <v>80</v>
      </c>
      <c r="BK252" s="179">
        <f>ROUND(I252*H252,2)</f>
        <v>0</v>
      </c>
      <c r="BL252" s="20" t="s">
        <v>289</v>
      </c>
      <c r="BM252" s="178" t="s">
        <v>396</v>
      </c>
    </row>
    <row r="253" s="2" customFormat="1">
      <c r="A253" s="39"/>
      <c r="B253" s="40"/>
      <c r="C253" s="39"/>
      <c r="D253" s="180" t="s">
        <v>183</v>
      </c>
      <c r="E253" s="39"/>
      <c r="F253" s="181" t="s">
        <v>397</v>
      </c>
      <c r="G253" s="39"/>
      <c r="H253" s="39"/>
      <c r="I253" s="182"/>
      <c r="J253" s="39"/>
      <c r="K253" s="39"/>
      <c r="L253" s="40"/>
      <c r="M253" s="183"/>
      <c r="N253" s="184"/>
      <c r="O253" s="73"/>
      <c r="P253" s="73"/>
      <c r="Q253" s="73"/>
      <c r="R253" s="73"/>
      <c r="S253" s="73"/>
      <c r="T253" s="74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20" t="s">
        <v>183</v>
      </c>
      <c r="AU253" s="20" t="s">
        <v>82</v>
      </c>
    </row>
    <row r="254" s="12" customFormat="1" ht="22.8" customHeight="1">
      <c r="A254" s="12"/>
      <c r="B254" s="153"/>
      <c r="C254" s="12"/>
      <c r="D254" s="154" t="s">
        <v>71</v>
      </c>
      <c r="E254" s="164" t="s">
        <v>398</v>
      </c>
      <c r="F254" s="164" t="s">
        <v>399</v>
      </c>
      <c r="G254" s="12"/>
      <c r="H254" s="12"/>
      <c r="I254" s="156"/>
      <c r="J254" s="165">
        <f>BK254</f>
        <v>0</v>
      </c>
      <c r="K254" s="12"/>
      <c r="L254" s="153"/>
      <c r="M254" s="158"/>
      <c r="N254" s="159"/>
      <c r="O254" s="159"/>
      <c r="P254" s="160">
        <f>SUM(P255:P296)</f>
        <v>0</v>
      </c>
      <c r="Q254" s="159"/>
      <c r="R254" s="160">
        <f>SUM(R255:R296)</f>
        <v>3.7980683999999996</v>
      </c>
      <c r="S254" s="159"/>
      <c r="T254" s="161">
        <f>SUM(T255:T296)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54" t="s">
        <v>82</v>
      </c>
      <c r="AT254" s="162" t="s">
        <v>71</v>
      </c>
      <c r="AU254" s="162" t="s">
        <v>80</v>
      </c>
      <c r="AY254" s="154" t="s">
        <v>174</v>
      </c>
      <c r="BK254" s="163">
        <f>SUM(BK255:BK296)</f>
        <v>0</v>
      </c>
    </row>
    <row r="255" s="2" customFormat="1" ht="24.15" customHeight="1">
      <c r="A255" s="39"/>
      <c r="B255" s="166"/>
      <c r="C255" s="167" t="s">
        <v>400</v>
      </c>
      <c r="D255" s="167" t="s">
        <v>176</v>
      </c>
      <c r="E255" s="168" t="s">
        <v>401</v>
      </c>
      <c r="F255" s="169" t="s">
        <v>402</v>
      </c>
      <c r="G255" s="170" t="s">
        <v>137</v>
      </c>
      <c r="H255" s="171">
        <v>57.415999999999997</v>
      </c>
      <c r="I255" s="172"/>
      <c r="J255" s="173">
        <f>ROUND(I255*H255,2)</f>
        <v>0</v>
      </c>
      <c r="K255" s="169" t="s">
        <v>3</v>
      </c>
      <c r="L255" s="40"/>
      <c r="M255" s="174" t="s">
        <v>3</v>
      </c>
      <c r="N255" s="175" t="s">
        <v>43</v>
      </c>
      <c r="O255" s="73"/>
      <c r="P255" s="176">
        <f>O255*H255</f>
        <v>0</v>
      </c>
      <c r="Q255" s="176">
        <v>0.065799999999999997</v>
      </c>
      <c r="R255" s="176">
        <f>Q255*H255</f>
        <v>3.7779727999999997</v>
      </c>
      <c r="S255" s="176">
        <v>0</v>
      </c>
      <c r="T255" s="177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78" t="s">
        <v>289</v>
      </c>
      <c r="AT255" s="178" t="s">
        <v>176</v>
      </c>
      <c r="AU255" s="178" t="s">
        <v>82</v>
      </c>
      <c r="AY255" s="20" t="s">
        <v>174</v>
      </c>
      <c r="BE255" s="179">
        <f>IF(N255="základní",J255,0)</f>
        <v>0</v>
      </c>
      <c r="BF255" s="179">
        <f>IF(N255="snížená",J255,0)</f>
        <v>0</v>
      </c>
      <c r="BG255" s="179">
        <f>IF(N255="zákl. přenesená",J255,0)</f>
        <v>0</v>
      </c>
      <c r="BH255" s="179">
        <f>IF(N255="sníž. přenesená",J255,0)</f>
        <v>0</v>
      </c>
      <c r="BI255" s="179">
        <f>IF(N255="nulová",J255,0)</f>
        <v>0</v>
      </c>
      <c r="BJ255" s="20" t="s">
        <v>80</v>
      </c>
      <c r="BK255" s="179">
        <f>ROUND(I255*H255,2)</f>
        <v>0</v>
      </c>
      <c r="BL255" s="20" t="s">
        <v>289</v>
      </c>
      <c r="BM255" s="178" t="s">
        <v>403</v>
      </c>
    </row>
    <row r="256" s="13" customFormat="1">
      <c r="A256" s="13"/>
      <c r="B256" s="185"/>
      <c r="C256" s="13"/>
      <c r="D256" s="186" t="s">
        <v>185</v>
      </c>
      <c r="E256" s="187" t="s">
        <v>3</v>
      </c>
      <c r="F256" s="188" t="s">
        <v>186</v>
      </c>
      <c r="G256" s="13"/>
      <c r="H256" s="187" t="s">
        <v>3</v>
      </c>
      <c r="I256" s="189"/>
      <c r="J256" s="13"/>
      <c r="K256" s="13"/>
      <c r="L256" s="185"/>
      <c r="M256" s="190"/>
      <c r="N256" s="191"/>
      <c r="O256" s="191"/>
      <c r="P256" s="191"/>
      <c r="Q256" s="191"/>
      <c r="R256" s="191"/>
      <c r="S256" s="191"/>
      <c r="T256" s="19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87" t="s">
        <v>185</v>
      </c>
      <c r="AU256" s="187" t="s">
        <v>82</v>
      </c>
      <c r="AV256" s="13" t="s">
        <v>80</v>
      </c>
      <c r="AW256" s="13" t="s">
        <v>33</v>
      </c>
      <c r="AX256" s="13" t="s">
        <v>72</v>
      </c>
      <c r="AY256" s="187" t="s">
        <v>174</v>
      </c>
    </row>
    <row r="257" s="13" customFormat="1">
      <c r="A257" s="13"/>
      <c r="B257" s="185"/>
      <c r="C257" s="13"/>
      <c r="D257" s="186" t="s">
        <v>185</v>
      </c>
      <c r="E257" s="187" t="s">
        <v>3</v>
      </c>
      <c r="F257" s="188" t="s">
        <v>404</v>
      </c>
      <c r="G257" s="13"/>
      <c r="H257" s="187" t="s">
        <v>3</v>
      </c>
      <c r="I257" s="189"/>
      <c r="J257" s="13"/>
      <c r="K257" s="13"/>
      <c r="L257" s="185"/>
      <c r="M257" s="190"/>
      <c r="N257" s="191"/>
      <c r="O257" s="191"/>
      <c r="P257" s="191"/>
      <c r="Q257" s="191"/>
      <c r="R257" s="191"/>
      <c r="S257" s="191"/>
      <c r="T257" s="19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7" t="s">
        <v>185</v>
      </c>
      <c r="AU257" s="187" t="s">
        <v>82</v>
      </c>
      <c r="AV257" s="13" t="s">
        <v>80</v>
      </c>
      <c r="AW257" s="13" t="s">
        <v>33</v>
      </c>
      <c r="AX257" s="13" t="s">
        <v>72</v>
      </c>
      <c r="AY257" s="187" t="s">
        <v>174</v>
      </c>
    </row>
    <row r="258" s="13" customFormat="1">
      <c r="A258" s="13"/>
      <c r="B258" s="185"/>
      <c r="C258" s="13"/>
      <c r="D258" s="186" t="s">
        <v>185</v>
      </c>
      <c r="E258" s="187" t="s">
        <v>3</v>
      </c>
      <c r="F258" s="188" t="s">
        <v>405</v>
      </c>
      <c r="G258" s="13"/>
      <c r="H258" s="187" t="s">
        <v>3</v>
      </c>
      <c r="I258" s="189"/>
      <c r="J258" s="13"/>
      <c r="K258" s="13"/>
      <c r="L258" s="185"/>
      <c r="M258" s="190"/>
      <c r="N258" s="191"/>
      <c r="O258" s="191"/>
      <c r="P258" s="191"/>
      <c r="Q258" s="191"/>
      <c r="R258" s="191"/>
      <c r="S258" s="191"/>
      <c r="T258" s="19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7" t="s">
        <v>185</v>
      </c>
      <c r="AU258" s="187" t="s">
        <v>82</v>
      </c>
      <c r="AV258" s="13" t="s">
        <v>80</v>
      </c>
      <c r="AW258" s="13" t="s">
        <v>33</v>
      </c>
      <c r="AX258" s="13" t="s">
        <v>72</v>
      </c>
      <c r="AY258" s="187" t="s">
        <v>174</v>
      </c>
    </row>
    <row r="259" s="13" customFormat="1">
      <c r="A259" s="13"/>
      <c r="B259" s="185"/>
      <c r="C259" s="13"/>
      <c r="D259" s="186" t="s">
        <v>185</v>
      </c>
      <c r="E259" s="187" t="s">
        <v>3</v>
      </c>
      <c r="F259" s="188" t="s">
        <v>406</v>
      </c>
      <c r="G259" s="13"/>
      <c r="H259" s="187" t="s">
        <v>3</v>
      </c>
      <c r="I259" s="189"/>
      <c r="J259" s="13"/>
      <c r="K259" s="13"/>
      <c r="L259" s="185"/>
      <c r="M259" s="190"/>
      <c r="N259" s="191"/>
      <c r="O259" s="191"/>
      <c r="P259" s="191"/>
      <c r="Q259" s="191"/>
      <c r="R259" s="191"/>
      <c r="S259" s="191"/>
      <c r="T259" s="19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7" t="s">
        <v>185</v>
      </c>
      <c r="AU259" s="187" t="s">
        <v>82</v>
      </c>
      <c r="AV259" s="13" t="s">
        <v>80</v>
      </c>
      <c r="AW259" s="13" t="s">
        <v>33</v>
      </c>
      <c r="AX259" s="13" t="s">
        <v>72</v>
      </c>
      <c r="AY259" s="187" t="s">
        <v>174</v>
      </c>
    </row>
    <row r="260" s="13" customFormat="1">
      <c r="A260" s="13"/>
      <c r="B260" s="185"/>
      <c r="C260" s="13"/>
      <c r="D260" s="186" t="s">
        <v>185</v>
      </c>
      <c r="E260" s="187" t="s">
        <v>3</v>
      </c>
      <c r="F260" s="188" t="s">
        <v>407</v>
      </c>
      <c r="G260" s="13"/>
      <c r="H260" s="187" t="s">
        <v>3</v>
      </c>
      <c r="I260" s="189"/>
      <c r="J260" s="13"/>
      <c r="K260" s="13"/>
      <c r="L260" s="185"/>
      <c r="M260" s="190"/>
      <c r="N260" s="191"/>
      <c r="O260" s="191"/>
      <c r="P260" s="191"/>
      <c r="Q260" s="191"/>
      <c r="R260" s="191"/>
      <c r="S260" s="191"/>
      <c r="T260" s="19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87" t="s">
        <v>185</v>
      </c>
      <c r="AU260" s="187" t="s">
        <v>82</v>
      </c>
      <c r="AV260" s="13" t="s">
        <v>80</v>
      </c>
      <c r="AW260" s="13" t="s">
        <v>33</v>
      </c>
      <c r="AX260" s="13" t="s">
        <v>72</v>
      </c>
      <c r="AY260" s="187" t="s">
        <v>174</v>
      </c>
    </row>
    <row r="261" s="13" customFormat="1">
      <c r="A261" s="13"/>
      <c r="B261" s="185"/>
      <c r="C261" s="13"/>
      <c r="D261" s="186" t="s">
        <v>185</v>
      </c>
      <c r="E261" s="187" t="s">
        <v>3</v>
      </c>
      <c r="F261" s="188" t="s">
        <v>408</v>
      </c>
      <c r="G261" s="13"/>
      <c r="H261" s="187" t="s">
        <v>3</v>
      </c>
      <c r="I261" s="189"/>
      <c r="J261" s="13"/>
      <c r="K261" s="13"/>
      <c r="L261" s="185"/>
      <c r="M261" s="190"/>
      <c r="N261" s="191"/>
      <c r="O261" s="191"/>
      <c r="P261" s="191"/>
      <c r="Q261" s="191"/>
      <c r="R261" s="191"/>
      <c r="S261" s="191"/>
      <c r="T261" s="19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87" t="s">
        <v>185</v>
      </c>
      <c r="AU261" s="187" t="s">
        <v>82</v>
      </c>
      <c r="AV261" s="13" t="s">
        <v>80</v>
      </c>
      <c r="AW261" s="13" t="s">
        <v>33</v>
      </c>
      <c r="AX261" s="13" t="s">
        <v>72</v>
      </c>
      <c r="AY261" s="187" t="s">
        <v>174</v>
      </c>
    </row>
    <row r="262" s="13" customFormat="1">
      <c r="A262" s="13"/>
      <c r="B262" s="185"/>
      <c r="C262" s="13"/>
      <c r="D262" s="186" t="s">
        <v>185</v>
      </c>
      <c r="E262" s="187" t="s">
        <v>3</v>
      </c>
      <c r="F262" s="188" t="s">
        <v>409</v>
      </c>
      <c r="G262" s="13"/>
      <c r="H262" s="187" t="s">
        <v>3</v>
      </c>
      <c r="I262" s="189"/>
      <c r="J262" s="13"/>
      <c r="K262" s="13"/>
      <c r="L262" s="185"/>
      <c r="M262" s="190"/>
      <c r="N262" s="191"/>
      <c r="O262" s="191"/>
      <c r="P262" s="191"/>
      <c r="Q262" s="191"/>
      <c r="R262" s="191"/>
      <c r="S262" s="191"/>
      <c r="T262" s="19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87" t="s">
        <v>185</v>
      </c>
      <c r="AU262" s="187" t="s">
        <v>82</v>
      </c>
      <c r="AV262" s="13" t="s">
        <v>80</v>
      </c>
      <c r="AW262" s="13" t="s">
        <v>33</v>
      </c>
      <c r="AX262" s="13" t="s">
        <v>72</v>
      </c>
      <c r="AY262" s="187" t="s">
        <v>174</v>
      </c>
    </row>
    <row r="263" s="13" customFormat="1">
      <c r="A263" s="13"/>
      <c r="B263" s="185"/>
      <c r="C263" s="13"/>
      <c r="D263" s="186" t="s">
        <v>185</v>
      </c>
      <c r="E263" s="187" t="s">
        <v>3</v>
      </c>
      <c r="F263" s="188" t="s">
        <v>410</v>
      </c>
      <c r="G263" s="13"/>
      <c r="H263" s="187" t="s">
        <v>3</v>
      </c>
      <c r="I263" s="189"/>
      <c r="J263" s="13"/>
      <c r="K263" s="13"/>
      <c r="L263" s="185"/>
      <c r="M263" s="190"/>
      <c r="N263" s="191"/>
      <c r="O263" s="191"/>
      <c r="P263" s="191"/>
      <c r="Q263" s="191"/>
      <c r="R263" s="191"/>
      <c r="S263" s="191"/>
      <c r="T263" s="19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7" t="s">
        <v>185</v>
      </c>
      <c r="AU263" s="187" t="s">
        <v>82</v>
      </c>
      <c r="AV263" s="13" t="s">
        <v>80</v>
      </c>
      <c r="AW263" s="13" t="s">
        <v>33</v>
      </c>
      <c r="AX263" s="13" t="s">
        <v>72</v>
      </c>
      <c r="AY263" s="187" t="s">
        <v>174</v>
      </c>
    </row>
    <row r="264" s="13" customFormat="1">
      <c r="A264" s="13"/>
      <c r="B264" s="185"/>
      <c r="C264" s="13"/>
      <c r="D264" s="186" t="s">
        <v>185</v>
      </c>
      <c r="E264" s="187" t="s">
        <v>3</v>
      </c>
      <c r="F264" s="188" t="s">
        <v>411</v>
      </c>
      <c r="G264" s="13"/>
      <c r="H264" s="187" t="s">
        <v>3</v>
      </c>
      <c r="I264" s="189"/>
      <c r="J264" s="13"/>
      <c r="K264" s="13"/>
      <c r="L264" s="185"/>
      <c r="M264" s="190"/>
      <c r="N264" s="191"/>
      <c r="O264" s="191"/>
      <c r="P264" s="191"/>
      <c r="Q264" s="191"/>
      <c r="R264" s="191"/>
      <c r="S264" s="191"/>
      <c r="T264" s="19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7" t="s">
        <v>185</v>
      </c>
      <c r="AU264" s="187" t="s">
        <v>82</v>
      </c>
      <c r="AV264" s="13" t="s">
        <v>80</v>
      </c>
      <c r="AW264" s="13" t="s">
        <v>33</v>
      </c>
      <c r="AX264" s="13" t="s">
        <v>72</v>
      </c>
      <c r="AY264" s="187" t="s">
        <v>174</v>
      </c>
    </row>
    <row r="265" s="13" customFormat="1">
      <c r="A265" s="13"/>
      <c r="B265" s="185"/>
      <c r="C265" s="13"/>
      <c r="D265" s="186" t="s">
        <v>185</v>
      </c>
      <c r="E265" s="187" t="s">
        <v>3</v>
      </c>
      <c r="F265" s="188" t="s">
        <v>412</v>
      </c>
      <c r="G265" s="13"/>
      <c r="H265" s="187" t="s">
        <v>3</v>
      </c>
      <c r="I265" s="189"/>
      <c r="J265" s="13"/>
      <c r="K265" s="13"/>
      <c r="L265" s="185"/>
      <c r="M265" s="190"/>
      <c r="N265" s="191"/>
      <c r="O265" s="191"/>
      <c r="P265" s="191"/>
      <c r="Q265" s="191"/>
      <c r="R265" s="191"/>
      <c r="S265" s="191"/>
      <c r="T265" s="19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7" t="s">
        <v>185</v>
      </c>
      <c r="AU265" s="187" t="s">
        <v>82</v>
      </c>
      <c r="AV265" s="13" t="s">
        <v>80</v>
      </c>
      <c r="AW265" s="13" t="s">
        <v>33</v>
      </c>
      <c r="AX265" s="13" t="s">
        <v>72</v>
      </c>
      <c r="AY265" s="187" t="s">
        <v>174</v>
      </c>
    </row>
    <row r="266" s="13" customFormat="1">
      <c r="A266" s="13"/>
      <c r="B266" s="185"/>
      <c r="C266" s="13"/>
      <c r="D266" s="186" t="s">
        <v>185</v>
      </c>
      <c r="E266" s="187" t="s">
        <v>3</v>
      </c>
      <c r="F266" s="188" t="s">
        <v>413</v>
      </c>
      <c r="G266" s="13"/>
      <c r="H266" s="187" t="s">
        <v>3</v>
      </c>
      <c r="I266" s="189"/>
      <c r="J266" s="13"/>
      <c r="K266" s="13"/>
      <c r="L266" s="185"/>
      <c r="M266" s="190"/>
      <c r="N266" s="191"/>
      <c r="O266" s="191"/>
      <c r="P266" s="191"/>
      <c r="Q266" s="191"/>
      <c r="R266" s="191"/>
      <c r="S266" s="191"/>
      <c r="T266" s="19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87" t="s">
        <v>185</v>
      </c>
      <c r="AU266" s="187" t="s">
        <v>82</v>
      </c>
      <c r="AV266" s="13" t="s">
        <v>80</v>
      </c>
      <c r="AW266" s="13" t="s">
        <v>33</v>
      </c>
      <c r="AX266" s="13" t="s">
        <v>72</v>
      </c>
      <c r="AY266" s="187" t="s">
        <v>174</v>
      </c>
    </row>
    <row r="267" s="13" customFormat="1">
      <c r="A267" s="13"/>
      <c r="B267" s="185"/>
      <c r="C267" s="13"/>
      <c r="D267" s="186" t="s">
        <v>185</v>
      </c>
      <c r="E267" s="187" t="s">
        <v>3</v>
      </c>
      <c r="F267" s="188" t="s">
        <v>414</v>
      </c>
      <c r="G267" s="13"/>
      <c r="H267" s="187" t="s">
        <v>3</v>
      </c>
      <c r="I267" s="189"/>
      <c r="J267" s="13"/>
      <c r="K267" s="13"/>
      <c r="L267" s="185"/>
      <c r="M267" s="190"/>
      <c r="N267" s="191"/>
      <c r="O267" s="191"/>
      <c r="P267" s="191"/>
      <c r="Q267" s="191"/>
      <c r="R267" s="191"/>
      <c r="S267" s="191"/>
      <c r="T267" s="19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7" t="s">
        <v>185</v>
      </c>
      <c r="AU267" s="187" t="s">
        <v>82</v>
      </c>
      <c r="AV267" s="13" t="s">
        <v>80</v>
      </c>
      <c r="AW267" s="13" t="s">
        <v>33</v>
      </c>
      <c r="AX267" s="13" t="s">
        <v>72</v>
      </c>
      <c r="AY267" s="187" t="s">
        <v>174</v>
      </c>
    </row>
    <row r="268" s="13" customFormat="1">
      <c r="A268" s="13"/>
      <c r="B268" s="185"/>
      <c r="C268" s="13"/>
      <c r="D268" s="186" t="s">
        <v>185</v>
      </c>
      <c r="E268" s="187" t="s">
        <v>3</v>
      </c>
      <c r="F268" s="188" t="s">
        <v>415</v>
      </c>
      <c r="G268" s="13"/>
      <c r="H268" s="187" t="s">
        <v>3</v>
      </c>
      <c r="I268" s="189"/>
      <c r="J268" s="13"/>
      <c r="K268" s="13"/>
      <c r="L268" s="185"/>
      <c r="M268" s="190"/>
      <c r="N268" s="191"/>
      <c r="O268" s="191"/>
      <c r="P268" s="191"/>
      <c r="Q268" s="191"/>
      <c r="R268" s="191"/>
      <c r="S268" s="191"/>
      <c r="T268" s="19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7" t="s">
        <v>185</v>
      </c>
      <c r="AU268" s="187" t="s">
        <v>82</v>
      </c>
      <c r="AV268" s="13" t="s">
        <v>80</v>
      </c>
      <c r="AW268" s="13" t="s">
        <v>33</v>
      </c>
      <c r="AX268" s="13" t="s">
        <v>72</v>
      </c>
      <c r="AY268" s="187" t="s">
        <v>174</v>
      </c>
    </row>
    <row r="269" s="13" customFormat="1">
      <c r="A269" s="13"/>
      <c r="B269" s="185"/>
      <c r="C269" s="13"/>
      <c r="D269" s="186" t="s">
        <v>185</v>
      </c>
      <c r="E269" s="187" t="s">
        <v>3</v>
      </c>
      <c r="F269" s="188" t="s">
        <v>416</v>
      </c>
      <c r="G269" s="13"/>
      <c r="H269" s="187" t="s">
        <v>3</v>
      </c>
      <c r="I269" s="189"/>
      <c r="J269" s="13"/>
      <c r="K269" s="13"/>
      <c r="L269" s="185"/>
      <c r="M269" s="190"/>
      <c r="N269" s="191"/>
      <c r="O269" s="191"/>
      <c r="P269" s="191"/>
      <c r="Q269" s="191"/>
      <c r="R269" s="191"/>
      <c r="S269" s="191"/>
      <c r="T269" s="19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7" t="s">
        <v>185</v>
      </c>
      <c r="AU269" s="187" t="s">
        <v>82</v>
      </c>
      <c r="AV269" s="13" t="s">
        <v>80</v>
      </c>
      <c r="AW269" s="13" t="s">
        <v>33</v>
      </c>
      <c r="AX269" s="13" t="s">
        <v>72</v>
      </c>
      <c r="AY269" s="187" t="s">
        <v>174</v>
      </c>
    </row>
    <row r="270" s="13" customFormat="1">
      <c r="A270" s="13"/>
      <c r="B270" s="185"/>
      <c r="C270" s="13"/>
      <c r="D270" s="186" t="s">
        <v>185</v>
      </c>
      <c r="E270" s="187" t="s">
        <v>3</v>
      </c>
      <c r="F270" s="188" t="s">
        <v>417</v>
      </c>
      <c r="G270" s="13"/>
      <c r="H270" s="187" t="s">
        <v>3</v>
      </c>
      <c r="I270" s="189"/>
      <c r="J270" s="13"/>
      <c r="K270" s="13"/>
      <c r="L270" s="185"/>
      <c r="M270" s="190"/>
      <c r="N270" s="191"/>
      <c r="O270" s="191"/>
      <c r="P270" s="191"/>
      <c r="Q270" s="191"/>
      <c r="R270" s="191"/>
      <c r="S270" s="191"/>
      <c r="T270" s="19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87" t="s">
        <v>185</v>
      </c>
      <c r="AU270" s="187" t="s">
        <v>82</v>
      </c>
      <c r="AV270" s="13" t="s">
        <v>80</v>
      </c>
      <c r="AW270" s="13" t="s">
        <v>33</v>
      </c>
      <c r="AX270" s="13" t="s">
        <v>72</v>
      </c>
      <c r="AY270" s="187" t="s">
        <v>174</v>
      </c>
    </row>
    <row r="271" s="13" customFormat="1">
      <c r="A271" s="13"/>
      <c r="B271" s="185"/>
      <c r="C271" s="13"/>
      <c r="D271" s="186" t="s">
        <v>185</v>
      </c>
      <c r="E271" s="187" t="s">
        <v>3</v>
      </c>
      <c r="F271" s="188" t="s">
        <v>418</v>
      </c>
      <c r="G271" s="13"/>
      <c r="H271" s="187" t="s">
        <v>3</v>
      </c>
      <c r="I271" s="189"/>
      <c r="J271" s="13"/>
      <c r="K271" s="13"/>
      <c r="L271" s="185"/>
      <c r="M271" s="190"/>
      <c r="N271" s="191"/>
      <c r="O271" s="191"/>
      <c r="P271" s="191"/>
      <c r="Q271" s="191"/>
      <c r="R271" s="191"/>
      <c r="S271" s="191"/>
      <c r="T271" s="19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7" t="s">
        <v>185</v>
      </c>
      <c r="AU271" s="187" t="s">
        <v>82</v>
      </c>
      <c r="AV271" s="13" t="s">
        <v>80</v>
      </c>
      <c r="AW271" s="13" t="s">
        <v>33</v>
      </c>
      <c r="AX271" s="13" t="s">
        <v>72</v>
      </c>
      <c r="AY271" s="187" t="s">
        <v>174</v>
      </c>
    </row>
    <row r="272" s="13" customFormat="1">
      <c r="A272" s="13"/>
      <c r="B272" s="185"/>
      <c r="C272" s="13"/>
      <c r="D272" s="186" t="s">
        <v>185</v>
      </c>
      <c r="E272" s="187" t="s">
        <v>3</v>
      </c>
      <c r="F272" s="188" t="s">
        <v>419</v>
      </c>
      <c r="G272" s="13"/>
      <c r="H272" s="187" t="s">
        <v>3</v>
      </c>
      <c r="I272" s="189"/>
      <c r="J272" s="13"/>
      <c r="K272" s="13"/>
      <c r="L272" s="185"/>
      <c r="M272" s="190"/>
      <c r="N272" s="191"/>
      <c r="O272" s="191"/>
      <c r="P272" s="191"/>
      <c r="Q272" s="191"/>
      <c r="R272" s="191"/>
      <c r="S272" s="191"/>
      <c r="T272" s="19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87" t="s">
        <v>185</v>
      </c>
      <c r="AU272" s="187" t="s">
        <v>82</v>
      </c>
      <c r="AV272" s="13" t="s">
        <v>80</v>
      </c>
      <c r="AW272" s="13" t="s">
        <v>33</v>
      </c>
      <c r="AX272" s="13" t="s">
        <v>72</v>
      </c>
      <c r="AY272" s="187" t="s">
        <v>174</v>
      </c>
    </row>
    <row r="273" s="14" customFormat="1">
      <c r="A273" s="14"/>
      <c r="B273" s="193"/>
      <c r="C273" s="14"/>
      <c r="D273" s="186" t="s">
        <v>185</v>
      </c>
      <c r="E273" s="194" t="s">
        <v>3</v>
      </c>
      <c r="F273" s="195" t="s">
        <v>139</v>
      </c>
      <c r="G273" s="14"/>
      <c r="H273" s="196">
        <v>57.415999999999997</v>
      </c>
      <c r="I273" s="197"/>
      <c r="J273" s="14"/>
      <c r="K273" s="14"/>
      <c r="L273" s="193"/>
      <c r="M273" s="198"/>
      <c r="N273" s="199"/>
      <c r="O273" s="199"/>
      <c r="P273" s="199"/>
      <c r="Q273" s="199"/>
      <c r="R273" s="199"/>
      <c r="S273" s="199"/>
      <c r="T273" s="20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01" t="s">
        <v>185</v>
      </c>
      <c r="AU273" s="201" t="s">
        <v>82</v>
      </c>
      <c r="AV273" s="14" t="s">
        <v>82</v>
      </c>
      <c r="AW273" s="14" t="s">
        <v>33</v>
      </c>
      <c r="AX273" s="14" t="s">
        <v>80</v>
      </c>
      <c r="AY273" s="201" t="s">
        <v>174</v>
      </c>
    </row>
    <row r="274" s="2" customFormat="1" ht="24.15" customHeight="1">
      <c r="A274" s="39"/>
      <c r="B274" s="166"/>
      <c r="C274" s="167" t="s">
        <v>420</v>
      </c>
      <c r="D274" s="167" t="s">
        <v>176</v>
      </c>
      <c r="E274" s="168" t="s">
        <v>421</v>
      </c>
      <c r="F274" s="169" t="s">
        <v>422</v>
      </c>
      <c r="G274" s="170" t="s">
        <v>137</v>
      </c>
      <c r="H274" s="171">
        <v>57.415999999999997</v>
      </c>
      <c r="I274" s="172"/>
      <c r="J274" s="173">
        <f>ROUND(I274*H274,2)</f>
        <v>0</v>
      </c>
      <c r="K274" s="169" t="s">
        <v>3</v>
      </c>
      <c r="L274" s="40"/>
      <c r="M274" s="174" t="s">
        <v>3</v>
      </c>
      <c r="N274" s="175" t="s">
        <v>43</v>
      </c>
      <c r="O274" s="73"/>
      <c r="P274" s="176">
        <f>O274*H274</f>
        <v>0</v>
      </c>
      <c r="Q274" s="176">
        <v>0</v>
      </c>
      <c r="R274" s="176">
        <f>Q274*H274</f>
        <v>0</v>
      </c>
      <c r="S274" s="176">
        <v>0</v>
      </c>
      <c r="T274" s="17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178" t="s">
        <v>289</v>
      </c>
      <c r="AT274" s="178" t="s">
        <v>176</v>
      </c>
      <c r="AU274" s="178" t="s">
        <v>82</v>
      </c>
      <c r="AY274" s="20" t="s">
        <v>174</v>
      </c>
      <c r="BE274" s="179">
        <f>IF(N274="základní",J274,0)</f>
        <v>0</v>
      </c>
      <c r="BF274" s="179">
        <f>IF(N274="snížená",J274,0)</f>
        <v>0</v>
      </c>
      <c r="BG274" s="179">
        <f>IF(N274="zákl. přenesená",J274,0)</f>
        <v>0</v>
      </c>
      <c r="BH274" s="179">
        <f>IF(N274="sníž. přenesená",J274,0)</f>
        <v>0</v>
      </c>
      <c r="BI274" s="179">
        <f>IF(N274="nulová",J274,0)</f>
        <v>0</v>
      </c>
      <c r="BJ274" s="20" t="s">
        <v>80</v>
      </c>
      <c r="BK274" s="179">
        <f>ROUND(I274*H274,2)</f>
        <v>0</v>
      </c>
      <c r="BL274" s="20" t="s">
        <v>289</v>
      </c>
      <c r="BM274" s="178" t="s">
        <v>423</v>
      </c>
    </row>
    <row r="275" s="13" customFormat="1">
      <c r="A275" s="13"/>
      <c r="B275" s="185"/>
      <c r="C275" s="13"/>
      <c r="D275" s="186" t="s">
        <v>185</v>
      </c>
      <c r="E275" s="187" t="s">
        <v>3</v>
      </c>
      <c r="F275" s="188" t="s">
        <v>140</v>
      </c>
      <c r="G275" s="13"/>
      <c r="H275" s="187" t="s">
        <v>3</v>
      </c>
      <c r="I275" s="189"/>
      <c r="J275" s="13"/>
      <c r="K275" s="13"/>
      <c r="L275" s="185"/>
      <c r="M275" s="190"/>
      <c r="N275" s="191"/>
      <c r="O275" s="191"/>
      <c r="P275" s="191"/>
      <c r="Q275" s="191"/>
      <c r="R275" s="191"/>
      <c r="S275" s="191"/>
      <c r="T275" s="19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7" t="s">
        <v>185</v>
      </c>
      <c r="AU275" s="187" t="s">
        <v>82</v>
      </c>
      <c r="AV275" s="13" t="s">
        <v>80</v>
      </c>
      <c r="AW275" s="13" t="s">
        <v>33</v>
      </c>
      <c r="AX275" s="13" t="s">
        <v>72</v>
      </c>
      <c r="AY275" s="187" t="s">
        <v>174</v>
      </c>
    </row>
    <row r="276" s="14" customFormat="1">
      <c r="A276" s="14"/>
      <c r="B276" s="193"/>
      <c r="C276" s="14"/>
      <c r="D276" s="186" t="s">
        <v>185</v>
      </c>
      <c r="E276" s="194" t="s">
        <v>3</v>
      </c>
      <c r="F276" s="195" t="s">
        <v>139</v>
      </c>
      <c r="G276" s="14"/>
      <c r="H276" s="196">
        <v>57.415999999999997</v>
      </c>
      <c r="I276" s="197"/>
      <c r="J276" s="14"/>
      <c r="K276" s="14"/>
      <c r="L276" s="193"/>
      <c r="M276" s="198"/>
      <c r="N276" s="199"/>
      <c r="O276" s="199"/>
      <c r="P276" s="199"/>
      <c r="Q276" s="199"/>
      <c r="R276" s="199"/>
      <c r="S276" s="199"/>
      <c r="T276" s="20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01" t="s">
        <v>185</v>
      </c>
      <c r="AU276" s="201" t="s">
        <v>82</v>
      </c>
      <c r="AV276" s="14" t="s">
        <v>82</v>
      </c>
      <c r="AW276" s="14" t="s">
        <v>33</v>
      </c>
      <c r="AX276" s="14" t="s">
        <v>72</v>
      </c>
      <c r="AY276" s="201" t="s">
        <v>174</v>
      </c>
    </row>
    <row r="277" s="15" customFormat="1">
      <c r="A277" s="15"/>
      <c r="B277" s="202"/>
      <c r="C277" s="15"/>
      <c r="D277" s="186" t="s">
        <v>185</v>
      </c>
      <c r="E277" s="203" t="s">
        <v>3</v>
      </c>
      <c r="F277" s="204" t="s">
        <v>197</v>
      </c>
      <c r="G277" s="15"/>
      <c r="H277" s="205">
        <v>57.415999999999997</v>
      </c>
      <c r="I277" s="206"/>
      <c r="J277" s="15"/>
      <c r="K277" s="15"/>
      <c r="L277" s="202"/>
      <c r="M277" s="207"/>
      <c r="N277" s="208"/>
      <c r="O277" s="208"/>
      <c r="P277" s="208"/>
      <c r="Q277" s="208"/>
      <c r="R277" s="208"/>
      <c r="S277" s="208"/>
      <c r="T277" s="209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03" t="s">
        <v>185</v>
      </c>
      <c r="AU277" s="203" t="s">
        <v>82</v>
      </c>
      <c r="AV277" s="15" t="s">
        <v>181</v>
      </c>
      <c r="AW277" s="15" t="s">
        <v>33</v>
      </c>
      <c r="AX277" s="15" t="s">
        <v>80</v>
      </c>
      <c r="AY277" s="203" t="s">
        <v>174</v>
      </c>
    </row>
    <row r="278" s="2" customFormat="1" ht="24.15" customHeight="1">
      <c r="A278" s="39"/>
      <c r="B278" s="166"/>
      <c r="C278" s="167" t="s">
        <v>424</v>
      </c>
      <c r="D278" s="167" t="s">
        <v>176</v>
      </c>
      <c r="E278" s="168" t="s">
        <v>425</v>
      </c>
      <c r="F278" s="169" t="s">
        <v>426</v>
      </c>
      <c r="G278" s="170" t="s">
        <v>137</v>
      </c>
      <c r="H278" s="171">
        <v>57.415999999999997</v>
      </c>
      <c r="I278" s="172"/>
      <c r="J278" s="173">
        <f>ROUND(I278*H278,2)</f>
        <v>0</v>
      </c>
      <c r="K278" s="169" t="s">
        <v>3</v>
      </c>
      <c r="L278" s="40"/>
      <c r="M278" s="174" t="s">
        <v>3</v>
      </c>
      <c r="N278" s="175" t="s">
        <v>43</v>
      </c>
      <c r="O278" s="73"/>
      <c r="P278" s="176">
        <f>O278*H278</f>
        <v>0</v>
      </c>
      <c r="Q278" s="176">
        <v>1.0000000000000001E-05</v>
      </c>
      <c r="R278" s="176">
        <f>Q278*H278</f>
        <v>0.00057415999999999999</v>
      </c>
      <c r="S278" s="176">
        <v>0</v>
      </c>
      <c r="T278" s="177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178" t="s">
        <v>289</v>
      </c>
      <c r="AT278" s="178" t="s">
        <v>176</v>
      </c>
      <c r="AU278" s="178" t="s">
        <v>82</v>
      </c>
      <c r="AY278" s="20" t="s">
        <v>174</v>
      </c>
      <c r="BE278" s="179">
        <f>IF(N278="základní",J278,0)</f>
        <v>0</v>
      </c>
      <c r="BF278" s="179">
        <f>IF(N278="snížená",J278,0)</f>
        <v>0</v>
      </c>
      <c r="BG278" s="179">
        <f>IF(N278="zákl. přenesená",J278,0)</f>
        <v>0</v>
      </c>
      <c r="BH278" s="179">
        <f>IF(N278="sníž. přenesená",J278,0)</f>
        <v>0</v>
      </c>
      <c r="BI278" s="179">
        <f>IF(N278="nulová",J278,0)</f>
        <v>0</v>
      </c>
      <c r="BJ278" s="20" t="s">
        <v>80</v>
      </c>
      <c r="BK278" s="179">
        <f>ROUND(I278*H278,2)</f>
        <v>0</v>
      </c>
      <c r="BL278" s="20" t="s">
        <v>289</v>
      </c>
      <c r="BM278" s="178" t="s">
        <v>427</v>
      </c>
    </row>
    <row r="279" s="13" customFormat="1">
      <c r="A279" s="13"/>
      <c r="B279" s="185"/>
      <c r="C279" s="13"/>
      <c r="D279" s="186" t="s">
        <v>185</v>
      </c>
      <c r="E279" s="187" t="s">
        <v>3</v>
      </c>
      <c r="F279" s="188" t="s">
        <v>140</v>
      </c>
      <c r="G279" s="13"/>
      <c r="H279" s="187" t="s">
        <v>3</v>
      </c>
      <c r="I279" s="189"/>
      <c r="J279" s="13"/>
      <c r="K279" s="13"/>
      <c r="L279" s="185"/>
      <c r="M279" s="190"/>
      <c r="N279" s="191"/>
      <c r="O279" s="191"/>
      <c r="P279" s="191"/>
      <c r="Q279" s="191"/>
      <c r="R279" s="191"/>
      <c r="S279" s="191"/>
      <c r="T279" s="19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7" t="s">
        <v>185</v>
      </c>
      <c r="AU279" s="187" t="s">
        <v>82</v>
      </c>
      <c r="AV279" s="13" t="s">
        <v>80</v>
      </c>
      <c r="AW279" s="13" t="s">
        <v>33</v>
      </c>
      <c r="AX279" s="13" t="s">
        <v>72</v>
      </c>
      <c r="AY279" s="187" t="s">
        <v>174</v>
      </c>
    </row>
    <row r="280" s="14" customFormat="1">
      <c r="A280" s="14"/>
      <c r="B280" s="193"/>
      <c r="C280" s="14"/>
      <c r="D280" s="186" t="s">
        <v>185</v>
      </c>
      <c r="E280" s="194" t="s">
        <v>3</v>
      </c>
      <c r="F280" s="195" t="s">
        <v>139</v>
      </c>
      <c r="G280" s="14"/>
      <c r="H280" s="196">
        <v>57.415999999999997</v>
      </c>
      <c r="I280" s="197"/>
      <c r="J280" s="14"/>
      <c r="K280" s="14"/>
      <c r="L280" s="193"/>
      <c r="M280" s="198"/>
      <c r="N280" s="199"/>
      <c r="O280" s="199"/>
      <c r="P280" s="199"/>
      <c r="Q280" s="199"/>
      <c r="R280" s="199"/>
      <c r="S280" s="199"/>
      <c r="T280" s="20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01" t="s">
        <v>185</v>
      </c>
      <c r="AU280" s="201" t="s">
        <v>82</v>
      </c>
      <c r="AV280" s="14" t="s">
        <v>82</v>
      </c>
      <c r="AW280" s="14" t="s">
        <v>33</v>
      </c>
      <c r="AX280" s="14" t="s">
        <v>72</v>
      </c>
      <c r="AY280" s="201" t="s">
        <v>174</v>
      </c>
    </row>
    <row r="281" s="15" customFormat="1">
      <c r="A281" s="15"/>
      <c r="B281" s="202"/>
      <c r="C281" s="15"/>
      <c r="D281" s="186" t="s">
        <v>185</v>
      </c>
      <c r="E281" s="203" t="s">
        <v>3</v>
      </c>
      <c r="F281" s="204" t="s">
        <v>197</v>
      </c>
      <c r="G281" s="15"/>
      <c r="H281" s="205">
        <v>57.415999999999997</v>
      </c>
      <c r="I281" s="206"/>
      <c r="J281" s="15"/>
      <c r="K281" s="15"/>
      <c r="L281" s="202"/>
      <c r="M281" s="207"/>
      <c r="N281" s="208"/>
      <c r="O281" s="208"/>
      <c r="P281" s="208"/>
      <c r="Q281" s="208"/>
      <c r="R281" s="208"/>
      <c r="S281" s="208"/>
      <c r="T281" s="209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03" t="s">
        <v>185</v>
      </c>
      <c r="AU281" s="203" t="s">
        <v>82</v>
      </c>
      <c r="AV281" s="15" t="s">
        <v>181</v>
      </c>
      <c r="AW281" s="15" t="s">
        <v>33</v>
      </c>
      <c r="AX281" s="15" t="s">
        <v>80</v>
      </c>
      <c r="AY281" s="203" t="s">
        <v>174</v>
      </c>
    </row>
    <row r="282" s="2" customFormat="1" ht="24.15" customHeight="1">
      <c r="A282" s="39"/>
      <c r="B282" s="166"/>
      <c r="C282" s="167" t="s">
        <v>428</v>
      </c>
      <c r="D282" s="167" t="s">
        <v>176</v>
      </c>
      <c r="E282" s="168" t="s">
        <v>429</v>
      </c>
      <c r="F282" s="169" t="s">
        <v>430</v>
      </c>
      <c r="G282" s="170" t="s">
        <v>137</v>
      </c>
      <c r="H282" s="171">
        <v>57.415999999999997</v>
      </c>
      <c r="I282" s="172"/>
      <c r="J282" s="173">
        <f>ROUND(I282*H282,2)</f>
        <v>0</v>
      </c>
      <c r="K282" s="169" t="s">
        <v>3</v>
      </c>
      <c r="L282" s="40"/>
      <c r="M282" s="174" t="s">
        <v>3</v>
      </c>
      <c r="N282" s="175" t="s">
        <v>43</v>
      </c>
      <c r="O282" s="73"/>
      <c r="P282" s="176">
        <f>O282*H282</f>
        <v>0</v>
      </c>
      <c r="Q282" s="176">
        <v>0.00019000000000000001</v>
      </c>
      <c r="R282" s="176">
        <f>Q282*H282</f>
        <v>0.01090904</v>
      </c>
      <c r="S282" s="176">
        <v>0</v>
      </c>
      <c r="T282" s="17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178" t="s">
        <v>289</v>
      </c>
      <c r="AT282" s="178" t="s">
        <v>176</v>
      </c>
      <c r="AU282" s="178" t="s">
        <v>82</v>
      </c>
      <c r="AY282" s="20" t="s">
        <v>174</v>
      </c>
      <c r="BE282" s="179">
        <f>IF(N282="základní",J282,0)</f>
        <v>0</v>
      </c>
      <c r="BF282" s="179">
        <f>IF(N282="snížená",J282,0)</f>
        <v>0</v>
      </c>
      <c r="BG282" s="179">
        <f>IF(N282="zákl. přenesená",J282,0)</f>
        <v>0</v>
      </c>
      <c r="BH282" s="179">
        <f>IF(N282="sníž. přenesená",J282,0)</f>
        <v>0</v>
      </c>
      <c r="BI282" s="179">
        <f>IF(N282="nulová",J282,0)</f>
        <v>0</v>
      </c>
      <c r="BJ282" s="20" t="s">
        <v>80</v>
      </c>
      <c r="BK282" s="179">
        <f>ROUND(I282*H282,2)</f>
        <v>0</v>
      </c>
      <c r="BL282" s="20" t="s">
        <v>289</v>
      </c>
      <c r="BM282" s="178" t="s">
        <v>431</v>
      </c>
    </row>
    <row r="283" s="13" customFormat="1">
      <c r="A283" s="13"/>
      <c r="B283" s="185"/>
      <c r="C283" s="13"/>
      <c r="D283" s="186" t="s">
        <v>185</v>
      </c>
      <c r="E283" s="187" t="s">
        <v>3</v>
      </c>
      <c r="F283" s="188" t="s">
        <v>140</v>
      </c>
      <c r="G283" s="13"/>
      <c r="H283" s="187" t="s">
        <v>3</v>
      </c>
      <c r="I283" s="189"/>
      <c r="J283" s="13"/>
      <c r="K283" s="13"/>
      <c r="L283" s="185"/>
      <c r="M283" s="190"/>
      <c r="N283" s="191"/>
      <c r="O283" s="191"/>
      <c r="P283" s="191"/>
      <c r="Q283" s="191"/>
      <c r="R283" s="191"/>
      <c r="S283" s="191"/>
      <c r="T283" s="19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87" t="s">
        <v>185</v>
      </c>
      <c r="AU283" s="187" t="s">
        <v>82</v>
      </c>
      <c r="AV283" s="13" t="s">
        <v>80</v>
      </c>
      <c r="AW283" s="13" t="s">
        <v>33</v>
      </c>
      <c r="AX283" s="13" t="s">
        <v>72</v>
      </c>
      <c r="AY283" s="187" t="s">
        <v>174</v>
      </c>
    </row>
    <row r="284" s="14" customFormat="1">
      <c r="A284" s="14"/>
      <c r="B284" s="193"/>
      <c r="C284" s="14"/>
      <c r="D284" s="186" t="s">
        <v>185</v>
      </c>
      <c r="E284" s="194" t="s">
        <v>3</v>
      </c>
      <c r="F284" s="195" t="s">
        <v>139</v>
      </c>
      <c r="G284" s="14"/>
      <c r="H284" s="196">
        <v>57.415999999999997</v>
      </c>
      <c r="I284" s="197"/>
      <c r="J284" s="14"/>
      <c r="K284" s="14"/>
      <c r="L284" s="193"/>
      <c r="M284" s="198"/>
      <c r="N284" s="199"/>
      <c r="O284" s="199"/>
      <c r="P284" s="199"/>
      <c r="Q284" s="199"/>
      <c r="R284" s="199"/>
      <c r="S284" s="199"/>
      <c r="T284" s="200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01" t="s">
        <v>185</v>
      </c>
      <c r="AU284" s="201" t="s">
        <v>82</v>
      </c>
      <c r="AV284" s="14" t="s">
        <v>82</v>
      </c>
      <c r="AW284" s="14" t="s">
        <v>33</v>
      </c>
      <c r="AX284" s="14" t="s">
        <v>72</v>
      </c>
      <c r="AY284" s="201" t="s">
        <v>174</v>
      </c>
    </row>
    <row r="285" s="15" customFormat="1">
      <c r="A285" s="15"/>
      <c r="B285" s="202"/>
      <c r="C285" s="15"/>
      <c r="D285" s="186" t="s">
        <v>185</v>
      </c>
      <c r="E285" s="203" t="s">
        <v>3</v>
      </c>
      <c r="F285" s="204" t="s">
        <v>197</v>
      </c>
      <c r="G285" s="15"/>
      <c r="H285" s="205">
        <v>57.415999999999997</v>
      </c>
      <c r="I285" s="206"/>
      <c r="J285" s="15"/>
      <c r="K285" s="15"/>
      <c r="L285" s="202"/>
      <c r="M285" s="207"/>
      <c r="N285" s="208"/>
      <c r="O285" s="208"/>
      <c r="P285" s="208"/>
      <c r="Q285" s="208"/>
      <c r="R285" s="208"/>
      <c r="S285" s="208"/>
      <c r="T285" s="209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03" t="s">
        <v>185</v>
      </c>
      <c r="AU285" s="203" t="s">
        <v>82</v>
      </c>
      <c r="AV285" s="15" t="s">
        <v>181</v>
      </c>
      <c r="AW285" s="15" t="s">
        <v>33</v>
      </c>
      <c r="AX285" s="15" t="s">
        <v>80</v>
      </c>
      <c r="AY285" s="203" t="s">
        <v>174</v>
      </c>
    </row>
    <row r="286" s="2" customFormat="1" ht="16.5" customHeight="1">
      <c r="A286" s="39"/>
      <c r="B286" s="166"/>
      <c r="C286" s="167" t="s">
        <v>432</v>
      </c>
      <c r="D286" s="167" t="s">
        <v>176</v>
      </c>
      <c r="E286" s="168" t="s">
        <v>433</v>
      </c>
      <c r="F286" s="169" t="s">
        <v>434</v>
      </c>
      <c r="G286" s="170" t="s">
        <v>137</v>
      </c>
      <c r="H286" s="171">
        <v>57.415999999999997</v>
      </c>
      <c r="I286" s="172"/>
      <c r="J286" s="173">
        <f>ROUND(I286*H286,2)</f>
        <v>0</v>
      </c>
      <c r="K286" s="169" t="s">
        <v>3</v>
      </c>
      <c r="L286" s="40"/>
      <c r="M286" s="174" t="s">
        <v>3</v>
      </c>
      <c r="N286" s="175" t="s">
        <v>43</v>
      </c>
      <c r="O286" s="73"/>
      <c r="P286" s="176">
        <f>O286*H286</f>
        <v>0</v>
      </c>
      <c r="Q286" s="176">
        <v>0.00014999999999999999</v>
      </c>
      <c r="R286" s="176">
        <f>Q286*H286</f>
        <v>0.0086123999999999992</v>
      </c>
      <c r="S286" s="176">
        <v>0</v>
      </c>
      <c r="T286" s="177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178" t="s">
        <v>289</v>
      </c>
      <c r="AT286" s="178" t="s">
        <v>176</v>
      </c>
      <c r="AU286" s="178" t="s">
        <v>82</v>
      </c>
      <c r="AY286" s="20" t="s">
        <v>174</v>
      </c>
      <c r="BE286" s="179">
        <f>IF(N286="základní",J286,0)</f>
        <v>0</v>
      </c>
      <c r="BF286" s="179">
        <f>IF(N286="snížená",J286,0)</f>
        <v>0</v>
      </c>
      <c r="BG286" s="179">
        <f>IF(N286="zákl. přenesená",J286,0)</f>
        <v>0</v>
      </c>
      <c r="BH286" s="179">
        <f>IF(N286="sníž. přenesená",J286,0)</f>
        <v>0</v>
      </c>
      <c r="BI286" s="179">
        <f>IF(N286="nulová",J286,0)</f>
        <v>0</v>
      </c>
      <c r="BJ286" s="20" t="s">
        <v>80</v>
      </c>
      <c r="BK286" s="179">
        <f>ROUND(I286*H286,2)</f>
        <v>0</v>
      </c>
      <c r="BL286" s="20" t="s">
        <v>289</v>
      </c>
      <c r="BM286" s="178" t="s">
        <v>435</v>
      </c>
    </row>
    <row r="287" s="13" customFormat="1">
      <c r="A287" s="13"/>
      <c r="B287" s="185"/>
      <c r="C287" s="13"/>
      <c r="D287" s="186" t="s">
        <v>185</v>
      </c>
      <c r="E287" s="187" t="s">
        <v>3</v>
      </c>
      <c r="F287" s="188" t="s">
        <v>140</v>
      </c>
      <c r="G287" s="13"/>
      <c r="H287" s="187" t="s">
        <v>3</v>
      </c>
      <c r="I287" s="189"/>
      <c r="J287" s="13"/>
      <c r="K287" s="13"/>
      <c r="L287" s="185"/>
      <c r="M287" s="190"/>
      <c r="N287" s="191"/>
      <c r="O287" s="191"/>
      <c r="P287" s="191"/>
      <c r="Q287" s="191"/>
      <c r="R287" s="191"/>
      <c r="S287" s="191"/>
      <c r="T287" s="19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7" t="s">
        <v>185</v>
      </c>
      <c r="AU287" s="187" t="s">
        <v>82</v>
      </c>
      <c r="AV287" s="13" t="s">
        <v>80</v>
      </c>
      <c r="AW287" s="13" t="s">
        <v>33</v>
      </c>
      <c r="AX287" s="13" t="s">
        <v>72</v>
      </c>
      <c r="AY287" s="187" t="s">
        <v>174</v>
      </c>
    </row>
    <row r="288" s="14" customFormat="1">
      <c r="A288" s="14"/>
      <c r="B288" s="193"/>
      <c r="C288" s="14"/>
      <c r="D288" s="186" t="s">
        <v>185</v>
      </c>
      <c r="E288" s="194" t="s">
        <v>3</v>
      </c>
      <c r="F288" s="195" t="s">
        <v>139</v>
      </c>
      <c r="G288" s="14"/>
      <c r="H288" s="196">
        <v>57.415999999999997</v>
      </c>
      <c r="I288" s="197"/>
      <c r="J288" s="14"/>
      <c r="K288" s="14"/>
      <c r="L288" s="193"/>
      <c r="M288" s="198"/>
      <c r="N288" s="199"/>
      <c r="O288" s="199"/>
      <c r="P288" s="199"/>
      <c r="Q288" s="199"/>
      <c r="R288" s="199"/>
      <c r="S288" s="199"/>
      <c r="T288" s="20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01" t="s">
        <v>185</v>
      </c>
      <c r="AU288" s="201" t="s">
        <v>82</v>
      </c>
      <c r="AV288" s="14" t="s">
        <v>82</v>
      </c>
      <c r="AW288" s="14" t="s">
        <v>33</v>
      </c>
      <c r="AX288" s="14" t="s">
        <v>72</v>
      </c>
      <c r="AY288" s="201" t="s">
        <v>174</v>
      </c>
    </row>
    <row r="289" s="15" customFormat="1">
      <c r="A289" s="15"/>
      <c r="B289" s="202"/>
      <c r="C289" s="15"/>
      <c r="D289" s="186" t="s">
        <v>185</v>
      </c>
      <c r="E289" s="203" t="s">
        <v>3</v>
      </c>
      <c r="F289" s="204" t="s">
        <v>197</v>
      </c>
      <c r="G289" s="15"/>
      <c r="H289" s="205">
        <v>57.415999999999997</v>
      </c>
      <c r="I289" s="206"/>
      <c r="J289" s="15"/>
      <c r="K289" s="15"/>
      <c r="L289" s="202"/>
      <c r="M289" s="207"/>
      <c r="N289" s="208"/>
      <c r="O289" s="208"/>
      <c r="P289" s="208"/>
      <c r="Q289" s="208"/>
      <c r="R289" s="208"/>
      <c r="S289" s="208"/>
      <c r="T289" s="209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03" t="s">
        <v>185</v>
      </c>
      <c r="AU289" s="203" t="s">
        <v>82</v>
      </c>
      <c r="AV289" s="15" t="s">
        <v>181</v>
      </c>
      <c r="AW289" s="15" t="s">
        <v>33</v>
      </c>
      <c r="AX289" s="15" t="s">
        <v>80</v>
      </c>
      <c r="AY289" s="203" t="s">
        <v>174</v>
      </c>
    </row>
    <row r="290" s="2" customFormat="1" ht="24.15" customHeight="1">
      <c r="A290" s="39"/>
      <c r="B290" s="166"/>
      <c r="C290" s="167" t="s">
        <v>436</v>
      </c>
      <c r="D290" s="167" t="s">
        <v>176</v>
      </c>
      <c r="E290" s="168" t="s">
        <v>437</v>
      </c>
      <c r="F290" s="169" t="s">
        <v>438</v>
      </c>
      <c r="G290" s="170" t="s">
        <v>137</v>
      </c>
      <c r="H290" s="171">
        <v>57.415999999999997</v>
      </c>
      <c r="I290" s="172"/>
      <c r="J290" s="173">
        <f>ROUND(I290*H290,2)</f>
        <v>0</v>
      </c>
      <c r="K290" s="169" t="s">
        <v>180</v>
      </c>
      <c r="L290" s="40"/>
      <c r="M290" s="174" t="s">
        <v>3</v>
      </c>
      <c r="N290" s="175" t="s">
        <v>43</v>
      </c>
      <c r="O290" s="73"/>
      <c r="P290" s="176">
        <f>O290*H290</f>
        <v>0</v>
      </c>
      <c r="Q290" s="176">
        <v>0</v>
      </c>
      <c r="R290" s="176">
        <f>Q290*H290</f>
        <v>0</v>
      </c>
      <c r="S290" s="176">
        <v>0</v>
      </c>
      <c r="T290" s="177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178" t="s">
        <v>289</v>
      </c>
      <c r="AT290" s="178" t="s">
        <v>176</v>
      </c>
      <c r="AU290" s="178" t="s">
        <v>82</v>
      </c>
      <c r="AY290" s="20" t="s">
        <v>174</v>
      </c>
      <c r="BE290" s="179">
        <f>IF(N290="základní",J290,0)</f>
        <v>0</v>
      </c>
      <c r="BF290" s="179">
        <f>IF(N290="snížená",J290,0)</f>
        <v>0</v>
      </c>
      <c r="BG290" s="179">
        <f>IF(N290="zákl. přenesená",J290,0)</f>
        <v>0</v>
      </c>
      <c r="BH290" s="179">
        <f>IF(N290="sníž. přenesená",J290,0)</f>
        <v>0</v>
      </c>
      <c r="BI290" s="179">
        <f>IF(N290="nulová",J290,0)</f>
        <v>0</v>
      </c>
      <c r="BJ290" s="20" t="s">
        <v>80</v>
      </c>
      <c r="BK290" s="179">
        <f>ROUND(I290*H290,2)</f>
        <v>0</v>
      </c>
      <c r="BL290" s="20" t="s">
        <v>289</v>
      </c>
      <c r="BM290" s="178" t="s">
        <v>439</v>
      </c>
    </row>
    <row r="291" s="2" customFormat="1">
      <c r="A291" s="39"/>
      <c r="B291" s="40"/>
      <c r="C291" s="39"/>
      <c r="D291" s="180" t="s">
        <v>183</v>
      </c>
      <c r="E291" s="39"/>
      <c r="F291" s="181" t="s">
        <v>440</v>
      </c>
      <c r="G291" s="39"/>
      <c r="H291" s="39"/>
      <c r="I291" s="182"/>
      <c r="J291" s="39"/>
      <c r="K291" s="39"/>
      <c r="L291" s="40"/>
      <c r="M291" s="183"/>
      <c r="N291" s="184"/>
      <c r="O291" s="73"/>
      <c r="P291" s="73"/>
      <c r="Q291" s="73"/>
      <c r="R291" s="73"/>
      <c r="S291" s="73"/>
      <c r="T291" s="74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20" t="s">
        <v>183</v>
      </c>
      <c r="AU291" s="20" t="s">
        <v>82</v>
      </c>
    </row>
    <row r="292" s="13" customFormat="1">
      <c r="A292" s="13"/>
      <c r="B292" s="185"/>
      <c r="C292" s="13"/>
      <c r="D292" s="186" t="s">
        <v>185</v>
      </c>
      <c r="E292" s="187" t="s">
        <v>3</v>
      </c>
      <c r="F292" s="188" t="s">
        <v>140</v>
      </c>
      <c r="G292" s="13"/>
      <c r="H292" s="187" t="s">
        <v>3</v>
      </c>
      <c r="I292" s="189"/>
      <c r="J292" s="13"/>
      <c r="K292" s="13"/>
      <c r="L292" s="185"/>
      <c r="M292" s="190"/>
      <c r="N292" s="191"/>
      <c r="O292" s="191"/>
      <c r="P292" s="191"/>
      <c r="Q292" s="191"/>
      <c r="R292" s="191"/>
      <c r="S292" s="191"/>
      <c r="T292" s="19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87" t="s">
        <v>185</v>
      </c>
      <c r="AU292" s="187" t="s">
        <v>82</v>
      </c>
      <c r="AV292" s="13" t="s">
        <v>80</v>
      </c>
      <c r="AW292" s="13" t="s">
        <v>33</v>
      </c>
      <c r="AX292" s="13" t="s">
        <v>72</v>
      </c>
      <c r="AY292" s="187" t="s">
        <v>174</v>
      </c>
    </row>
    <row r="293" s="14" customFormat="1">
      <c r="A293" s="14"/>
      <c r="B293" s="193"/>
      <c r="C293" s="14"/>
      <c r="D293" s="186" t="s">
        <v>185</v>
      </c>
      <c r="E293" s="194" t="s">
        <v>3</v>
      </c>
      <c r="F293" s="195" t="s">
        <v>139</v>
      </c>
      <c r="G293" s="14"/>
      <c r="H293" s="196">
        <v>57.415999999999997</v>
      </c>
      <c r="I293" s="197"/>
      <c r="J293" s="14"/>
      <c r="K293" s="14"/>
      <c r="L293" s="193"/>
      <c r="M293" s="198"/>
      <c r="N293" s="199"/>
      <c r="O293" s="199"/>
      <c r="P293" s="199"/>
      <c r="Q293" s="199"/>
      <c r="R293" s="199"/>
      <c r="S293" s="199"/>
      <c r="T293" s="20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01" t="s">
        <v>185</v>
      </c>
      <c r="AU293" s="201" t="s">
        <v>82</v>
      </c>
      <c r="AV293" s="14" t="s">
        <v>82</v>
      </c>
      <c r="AW293" s="14" t="s">
        <v>33</v>
      </c>
      <c r="AX293" s="14" t="s">
        <v>72</v>
      </c>
      <c r="AY293" s="201" t="s">
        <v>174</v>
      </c>
    </row>
    <row r="294" s="15" customFormat="1">
      <c r="A294" s="15"/>
      <c r="B294" s="202"/>
      <c r="C294" s="15"/>
      <c r="D294" s="186" t="s">
        <v>185</v>
      </c>
      <c r="E294" s="203" t="s">
        <v>3</v>
      </c>
      <c r="F294" s="204" t="s">
        <v>197</v>
      </c>
      <c r="G294" s="15"/>
      <c r="H294" s="205">
        <v>57.415999999999997</v>
      </c>
      <c r="I294" s="206"/>
      <c r="J294" s="15"/>
      <c r="K294" s="15"/>
      <c r="L294" s="202"/>
      <c r="M294" s="207"/>
      <c r="N294" s="208"/>
      <c r="O294" s="208"/>
      <c r="P294" s="208"/>
      <c r="Q294" s="208"/>
      <c r="R294" s="208"/>
      <c r="S294" s="208"/>
      <c r="T294" s="209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03" t="s">
        <v>185</v>
      </c>
      <c r="AU294" s="203" t="s">
        <v>82</v>
      </c>
      <c r="AV294" s="15" t="s">
        <v>181</v>
      </c>
      <c r="AW294" s="15" t="s">
        <v>33</v>
      </c>
      <c r="AX294" s="15" t="s">
        <v>80</v>
      </c>
      <c r="AY294" s="203" t="s">
        <v>174</v>
      </c>
    </row>
    <row r="295" s="2" customFormat="1" ht="49.05" customHeight="1">
      <c r="A295" s="39"/>
      <c r="B295" s="166"/>
      <c r="C295" s="167" t="s">
        <v>441</v>
      </c>
      <c r="D295" s="167" t="s">
        <v>176</v>
      </c>
      <c r="E295" s="168" t="s">
        <v>442</v>
      </c>
      <c r="F295" s="169" t="s">
        <v>443</v>
      </c>
      <c r="G295" s="170" t="s">
        <v>222</v>
      </c>
      <c r="H295" s="171">
        <v>3.798</v>
      </c>
      <c r="I295" s="172"/>
      <c r="J295" s="173">
        <f>ROUND(I295*H295,2)</f>
        <v>0</v>
      </c>
      <c r="K295" s="169" t="s">
        <v>180</v>
      </c>
      <c r="L295" s="40"/>
      <c r="M295" s="174" t="s">
        <v>3</v>
      </c>
      <c r="N295" s="175" t="s">
        <v>43</v>
      </c>
      <c r="O295" s="73"/>
      <c r="P295" s="176">
        <f>O295*H295</f>
        <v>0</v>
      </c>
      <c r="Q295" s="176">
        <v>0</v>
      </c>
      <c r="R295" s="176">
        <f>Q295*H295</f>
        <v>0</v>
      </c>
      <c r="S295" s="176">
        <v>0</v>
      </c>
      <c r="T295" s="177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178" t="s">
        <v>289</v>
      </c>
      <c r="AT295" s="178" t="s">
        <v>176</v>
      </c>
      <c r="AU295" s="178" t="s">
        <v>82</v>
      </c>
      <c r="AY295" s="20" t="s">
        <v>174</v>
      </c>
      <c r="BE295" s="179">
        <f>IF(N295="základní",J295,0)</f>
        <v>0</v>
      </c>
      <c r="BF295" s="179">
        <f>IF(N295="snížená",J295,0)</f>
        <v>0</v>
      </c>
      <c r="BG295" s="179">
        <f>IF(N295="zákl. přenesená",J295,0)</f>
        <v>0</v>
      </c>
      <c r="BH295" s="179">
        <f>IF(N295="sníž. přenesená",J295,0)</f>
        <v>0</v>
      </c>
      <c r="BI295" s="179">
        <f>IF(N295="nulová",J295,0)</f>
        <v>0</v>
      </c>
      <c r="BJ295" s="20" t="s">
        <v>80</v>
      </c>
      <c r="BK295" s="179">
        <f>ROUND(I295*H295,2)</f>
        <v>0</v>
      </c>
      <c r="BL295" s="20" t="s">
        <v>289</v>
      </c>
      <c r="BM295" s="178" t="s">
        <v>444</v>
      </c>
    </row>
    <row r="296" s="2" customFormat="1">
      <c r="A296" s="39"/>
      <c r="B296" s="40"/>
      <c r="C296" s="39"/>
      <c r="D296" s="180" t="s">
        <v>183</v>
      </c>
      <c r="E296" s="39"/>
      <c r="F296" s="181" t="s">
        <v>445</v>
      </c>
      <c r="G296" s="39"/>
      <c r="H296" s="39"/>
      <c r="I296" s="182"/>
      <c r="J296" s="39"/>
      <c r="K296" s="39"/>
      <c r="L296" s="40"/>
      <c r="M296" s="183"/>
      <c r="N296" s="184"/>
      <c r="O296" s="73"/>
      <c r="P296" s="73"/>
      <c r="Q296" s="73"/>
      <c r="R296" s="73"/>
      <c r="S296" s="73"/>
      <c r="T296" s="74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20" t="s">
        <v>183</v>
      </c>
      <c r="AU296" s="20" t="s">
        <v>82</v>
      </c>
    </row>
    <row r="297" s="12" customFormat="1" ht="22.8" customHeight="1">
      <c r="A297" s="12"/>
      <c r="B297" s="153"/>
      <c r="C297" s="12"/>
      <c r="D297" s="154" t="s">
        <v>71</v>
      </c>
      <c r="E297" s="164" t="s">
        <v>446</v>
      </c>
      <c r="F297" s="164" t="s">
        <v>447</v>
      </c>
      <c r="G297" s="12"/>
      <c r="H297" s="12"/>
      <c r="I297" s="156"/>
      <c r="J297" s="165">
        <f>BK297</f>
        <v>0</v>
      </c>
      <c r="K297" s="12"/>
      <c r="L297" s="153"/>
      <c r="M297" s="158"/>
      <c r="N297" s="159"/>
      <c r="O297" s="159"/>
      <c r="P297" s="160">
        <f>SUM(P298:P307)</f>
        <v>0</v>
      </c>
      <c r="Q297" s="159"/>
      <c r="R297" s="160">
        <f>SUM(R298:R307)</f>
        <v>0.018662399999999999</v>
      </c>
      <c r="S297" s="159"/>
      <c r="T297" s="161">
        <f>SUM(T298:T307)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154" t="s">
        <v>82</v>
      </c>
      <c r="AT297" s="162" t="s">
        <v>71</v>
      </c>
      <c r="AU297" s="162" t="s">
        <v>80</v>
      </c>
      <c r="AY297" s="154" t="s">
        <v>174</v>
      </c>
      <c r="BK297" s="163">
        <f>SUM(BK298:BK307)</f>
        <v>0</v>
      </c>
    </row>
    <row r="298" s="2" customFormat="1" ht="24.15" customHeight="1">
      <c r="A298" s="39"/>
      <c r="B298" s="166"/>
      <c r="C298" s="167" t="s">
        <v>448</v>
      </c>
      <c r="D298" s="167" t="s">
        <v>176</v>
      </c>
      <c r="E298" s="168" t="s">
        <v>449</v>
      </c>
      <c r="F298" s="169" t="s">
        <v>450</v>
      </c>
      <c r="G298" s="170" t="s">
        <v>137</v>
      </c>
      <c r="H298" s="171">
        <v>93.311999999999998</v>
      </c>
      <c r="I298" s="172"/>
      <c r="J298" s="173">
        <f>ROUND(I298*H298,2)</f>
        <v>0</v>
      </c>
      <c r="K298" s="169" t="s">
        <v>180</v>
      </c>
      <c r="L298" s="40"/>
      <c r="M298" s="174" t="s">
        <v>3</v>
      </c>
      <c r="N298" s="175" t="s">
        <v>43</v>
      </c>
      <c r="O298" s="73"/>
      <c r="P298" s="176">
        <f>O298*H298</f>
        <v>0</v>
      </c>
      <c r="Q298" s="176">
        <v>0</v>
      </c>
      <c r="R298" s="176">
        <f>Q298*H298</f>
        <v>0</v>
      </c>
      <c r="S298" s="176">
        <v>0</v>
      </c>
      <c r="T298" s="177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178" t="s">
        <v>289</v>
      </c>
      <c r="AT298" s="178" t="s">
        <v>176</v>
      </c>
      <c r="AU298" s="178" t="s">
        <v>82</v>
      </c>
      <c r="AY298" s="20" t="s">
        <v>174</v>
      </c>
      <c r="BE298" s="179">
        <f>IF(N298="základní",J298,0)</f>
        <v>0</v>
      </c>
      <c r="BF298" s="179">
        <f>IF(N298="snížená",J298,0)</f>
        <v>0</v>
      </c>
      <c r="BG298" s="179">
        <f>IF(N298="zákl. přenesená",J298,0)</f>
        <v>0</v>
      </c>
      <c r="BH298" s="179">
        <f>IF(N298="sníž. přenesená",J298,0)</f>
        <v>0</v>
      </c>
      <c r="BI298" s="179">
        <f>IF(N298="nulová",J298,0)</f>
        <v>0</v>
      </c>
      <c r="BJ298" s="20" t="s">
        <v>80</v>
      </c>
      <c r="BK298" s="179">
        <f>ROUND(I298*H298,2)</f>
        <v>0</v>
      </c>
      <c r="BL298" s="20" t="s">
        <v>289</v>
      </c>
      <c r="BM298" s="178" t="s">
        <v>451</v>
      </c>
    </row>
    <row r="299" s="2" customFormat="1">
      <c r="A299" s="39"/>
      <c r="B299" s="40"/>
      <c r="C299" s="39"/>
      <c r="D299" s="180" t="s">
        <v>183</v>
      </c>
      <c r="E299" s="39"/>
      <c r="F299" s="181" t="s">
        <v>452</v>
      </c>
      <c r="G299" s="39"/>
      <c r="H299" s="39"/>
      <c r="I299" s="182"/>
      <c r="J299" s="39"/>
      <c r="K299" s="39"/>
      <c r="L299" s="40"/>
      <c r="M299" s="183"/>
      <c r="N299" s="184"/>
      <c r="O299" s="73"/>
      <c r="P299" s="73"/>
      <c r="Q299" s="73"/>
      <c r="R299" s="73"/>
      <c r="S299" s="73"/>
      <c r="T299" s="74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20" t="s">
        <v>183</v>
      </c>
      <c r="AU299" s="20" t="s">
        <v>82</v>
      </c>
    </row>
    <row r="300" s="13" customFormat="1">
      <c r="A300" s="13"/>
      <c r="B300" s="185"/>
      <c r="C300" s="13"/>
      <c r="D300" s="186" t="s">
        <v>185</v>
      </c>
      <c r="E300" s="187" t="s">
        <v>3</v>
      </c>
      <c r="F300" s="188" t="s">
        <v>136</v>
      </c>
      <c r="G300" s="13"/>
      <c r="H300" s="187" t="s">
        <v>3</v>
      </c>
      <c r="I300" s="189"/>
      <c r="J300" s="13"/>
      <c r="K300" s="13"/>
      <c r="L300" s="185"/>
      <c r="M300" s="190"/>
      <c r="N300" s="191"/>
      <c r="O300" s="191"/>
      <c r="P300" s="191"/>
      <c r="Q300" s="191"/>
      <c r="R300" s="191"/>
      <c r="S300" s="191"/>
      <c r="T300" s="19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87" t="s">
        <v>185</v>
      </c>
      <c r="AU300" s="187" t="s">
        <v>82</v>
      </c>
      <c r="AV300" s="13" t="s">
        <v>80</v>
      </c>
      <c r="AW300" s="13" t="s">
        <v>33</v>
      </c>
      <c r="AX300" s="13" t="s">
        <v>72</v>
      </c>
      <c r="AY300" s="187" t="s">
        <v>174</v>
      </c>
    </row>
    <row r="301" s="14" customFormat="1">
      <c r="A301" s="14"/>
      <c r="B301" s="193"/>
      <c r="C301" s="14"/>
      <c r="D301" s="186" t="s">
        <v>185</v>
      </c>
      <c r="E301" s="201" t="s">
        <v>3</v>
      </c>
      <c r="F301" s="194" t="s">
        <v>135</v>
      </c>
      <c r="G301" s="14"/>
      <c r="H301" s="196">
        <v>93.311999999999998</v>
      </c>
      <c r="I301" s="197"/>
      <c r="J301" s="14"/>
      <c r="K301" s="14"/>
      <c r="L301" s="193"/>
      <c r="M301" s="198"/>
      <c r="N301" s="199"/>
      <c r="O301" s="199"/>
      <c r="P301" s="199"/>
      <c r="Q301" s="199"/>
      <c r="R301" s="199"/>
      <c r="S301" s="199"/>
      <c r="T301" s="20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01" t="s">
        <v>185</v>
      </c>
      <c r="AU301" s="201" t="s">
        <v>82</v>
      </c>
      <c r="AV301" s="14" t="s">
        <v>82</v>
      </c>
      <c r="AW301" s="14" t="s">
        <v>33</v>
      </c>
      <c r="AX301" s="14" t="s">
        <v>72</v>
      </c>
      <c r="AY301" s="201" t="s">
        <v>174</v>
      </c>
    </row>
    <row r="302" s="15" customFormat="1">
      <c r="A302" s="15"/>
      <c r="B302" s="202"/>
      <c r="C302" s="15"/>
      <c r="D302" s="186" t="s">
        <v>185</v>
      </c>
      <c r="E302" s="203" t="s">
        <v>3</v>
      </c>
      <c r="F302" s="204" t="s">
        <v>197</v>
      </c>
      <c r="G302" s="15"/>
      <c r="H302" s="205">
        <v>93.311999999999998</v>
      </c>
      <c r="I302" s="206"/>
      <c r="J302" s="15"/>
      <c r="K302" s="15"/>
      <c r="L302" s="202"/>
      <c r="M302" s="207"/>
      <c r="N302" s="208"/>
      <c r="O302" s="208"/>
      <c r="P302" s="208"/>
      <c r="Q302" s="208"/>
      <c r="R302" s="208"/>
      <c r="S302" s="208"/>
      <c r="T302" s="209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03" t="s">
        <v>185</v>
      </c>
      <c r="AU302" s="203" t="s">
        <v>82</v>
      </c>
      <c r="AV302" s="15" t="s">
        <v>181</v>
      </c>
      <c r="AW302" s="15" t="s">
        <v>33</v>
      </c>
      <c r="AX302" s="15" t="s">
        <v>80</v>
      </c>
      <c r="AY302" s="203" t="s">
        <v>174</v>
      </c>
    </row>
    <row r="303" s="2" customFormat="1" ht="33" customHeight="1">
      <c r="A303" s="39"/>
      <c r="B303" s="166"/>
      <c r="C303" s="167" t="s">
        <v>453</v>
      </c>
      <c r="D303" s="167" t="s">
        <v>176</v>
      </c>
      <c r="E303" s="168" t="s">
        <v>454</v>
      </c>
      <c r="F303" s="169" t="s">
        <v>455</v>
      </c>
      <c r="G303" s="170" t="s">
        <v>137</v>
      </c>
      <c r="H303" s="171">
        <v>93.311999999999998</v>
      </c>
      <c r="I303" s="172"/>
      <c r="J303" s="173">
        <f>ROUND(I303*H303,2)</f>
        <v>0</v>
      </c>
      <c r="K303" s="169" t="s">
        <v>3</v>
      </c>
      <c r="L303" s="40"/>
      <c r="M303" s="174" t="s">
        <v>3</v>
      </c>
      <c r="N303" s="175" t="s">
        <v>43</v>
      </c>
      <c r="O303" s="73"/>
      <c r="P303" s="176">
        <f>O303*H303</f>
        <v>0</v>
      </c>
      <c r="Q303" s="176">
        <v>0.00020000000000000001</v>
      </c>
      <c r="R303" s="176">
        <f>Q303*H303</f>
        <v>0.018662399999999999</v>
      </c>
      <c r="S303" s="176">
        <v>0</v>
      </c>
      <c r="T303" s="177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178" t="s">
        <v>289</v>
      </c>
      <c r="AT303" s="178" t="s">
        <v>176</v>
      </c>
      <c r="AU303" s="178" t="s">
        <v>82</v>
      </c>
      <c r="AY303" s="20" t="s">
        <v>174</v>
      </c>
      <c r="BE303" s="179">
        <f>IF(N303="základní",J303,0)</f>
        <v>0</v>
      </c>
      <c r="BF303" s="179">
        <f>IF(N303="snížená",J303,0)</f>
        <v>0</v>
      </c>
      <c r="BG303" s="179">
        <f>IF(N303="zákl. přenesená",J303,0)</f>
        <v>0</v>
      </c>
      <c r="BH303" s="179">
        <f>IF(N303="sníž. přenesená",J303,0)</f>
        <v>0</v>
      </c>
      <c r="BI303" s="179">
        <f>IF(N303="nulová",J303,0)</f>
        <v>0</v>
      </c>
      <c r="BJ303" s="20" t="s">
        <v>80</v>
      </c>
      <c r="BK303" s="179">
        <f>ROUND(I303*H303,2)</f>
        <v>0</v>
      </c>
      <c r="BL303" s="20" t="s">
        <v>289</v>
      </c>
      <c r="BM303" s="178" t="s">
        <v>456</v>
      </c>
    </row>
    <row r="304" s="2" customFormat="1">
      <c r="A304" s="39"/>
      <c r="B304" s="40"/>
      <c r="C304" s="39"/>
      <c r="D304" s="186" t="s">
        <v>209</v>
      </c>
      <c r="E304" s="39"/>
      <c r="F304" s="210" t="s">
        <v>457</v>
      </c>
      <c r="G304" s="39"/>
      <c r="H304" s="39"/>
      <c r="I304" s="182"/>
      <c r="J304" s="39"/>
      <c r="K304" s="39"/>
      <c r="L304" s="40"/>
      <c r="M304" s="183"/>
      <c r="N304" s="184"/>
      <c r="O304" s="73"/>
      <c r="P304" s="73"/>
      <c r="Q304" s="73"/>
      <c r="R304" s="73"/>
      <c r="S304" s="73"/>
      <c r="T304" s="74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20" t="s">
        <v>209</v>
      </c>
      <c r="AU304" s="20" t="s">
        <v>82</v>
      </c>
    </row>
    <row r="305" s="13" customFormat="1">
      <c r="A305" s="13"/>
      <c r="B305" s="185"/>
      <c r="C305" s="13"/>
      <c r="D305" s="186" t="s">
        <v>185</v>
      </c>
      <c r="E305" s="187" t="s">
        <v>3</v>
      </c>
      <c r="F305" s="188" t="s">
        <v>136</v>
      </c>
      <c r="G305" s="13"/>
      <c r="H305" s="187" t="s">
        <v>3</v>
      </c>
      <c r="I305" s="189"/>
      <c r="J305" s="13"/>
      <c r="K305" s="13"/>
      <c r="L305" s="185"/>
      <c r="M305" s="190"/>
      <c r="N305" s="191"/>
      <c r="O305" s="191"/>
      <c r="P305" s="191"/>
      <c r="Q305" s="191"/>
      <c r="R305" s="191"/>
      <c r="S305" s="191"/>
      <c r="T305" s="19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7" t="s">
        <v>185</v>
      </c>
      <c r="AU305" s="187" t="s">
        <v>82</v>
      </c>
      <c r="AV305" s="13" t="s">
        <v>80</v>
      </c>
      <c r="AW305" s="13" t="s">
        <v>33</v>
      </c>
      <c r="AX305" s="13" t="s">
        <v>72</v>
      </c>
      <c r="AY305" s="187" t="s">
        <v>174</v>
      </c>
    </row>
    <row r="306" s="14" customFormat="1">
      <c r="A306" s="14"/>
      <c r="B306" s="193"/>
      <c r="C306" s="14"/>
      <c r="D306" s="186" t="s">
        <v>185</v>
      </c>
      <c r="E306" s="201" t="s">
        <v>3</v>
      </c>
      <c r="F306" s="194" t="s">
        <v>135</v>
      </c>
      <c r="G306" s="14"/>
      <c r="H306" s="196">
        <v>93.311999999999998</v>
      </c>
      <c r="I306" s="197"/>
      <c r="J306" s="14"/>
      <c r="K306" s="14"/>
      <c r="L306" s="193"/>
      <c r="M306" s="198"/>
      <c r="N306" s="199"/>
      <c r="O306" s="199"/>
      <c r="P306" s="199"/>
      <c r="Q306" s="199"/>
      <c r="R306" s="199"/>
      <c r="S306" s="199"/>
      <c r="T306" s="200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01" t="s">
        <v>185</v>
      </c>
      <c r="AU306" s="201" t="s">
        <v>82</v>
      </c>
      <c r="AV306" s="14" t="s">
        <v>82</v>
      </c>
      <c r="AW306" s="14" t="s">
        <v>33</v>
      </c>
      <c r="AX306" s="14" t="s">
        <v>72</v>
      </c>
      <c r="AY306" s="201" t="s">
        <v>174</v>
      </c>
    </row>
    <row r="307" s="15" customFormat="1">
      <c r="A307" s="15"/>
      <c r="B307" s="202"/>
      <c r="C307" s="15"/>
      <c r="D307" s="186" t="s">
        <v>185</v>
      </c>
      <c r="E307" s="203" t="s">
        <v>3</v>
      </c>
      <c r="F307" s="204" t="s">
        <v>197</v>
      </c>
      <c r="G307" s="15"/>
      <c r="H307" s="205">
        <v>93.311999999999998</v>
      </c>
      <c r="I307" s="206"/>
      <c r="J307" s="15"/>
      <c r="K307" s="15"/>
      <c r="L307" s="202"/>
      <c r="M307" s="207"/>
      <c r="N307" s="208"/>
      <c r="O307" s="208"/>
      <c r="P307" s="208"/>
      <c r="Q307" s="208"/>
      <c r="R307" s="208"/>
      <c r="S307" s="208"/>
      <c r="T307" s="209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03" t="s">
        <v>185</v>
      </c>
      <c r="AU307" s="203" t="s">
        <v>82</v>
      </c>
      <c r="AV307" s="15" t="s">
        <v>181</v>
      </c>
      <c r="AW307" s="15" t="s">
        <v>33</v>
      </c>
      <c r="AX307" s="15" t="s">
        <v>80</v>
      </c>
      <c r="AY307" s="203" t="s">
        <v>174</v>
      </c>
    </row>
    <row r="308" s="12" customFormat="1" ht="22.8" customHeight="1">
      <c r="A308" s="12"/>
      <c r="B308" s="153"/>
      <c r="C308" s="12"/>
      <c r="D308" s="154" t="s">
        <v>71</v>
      </c>
      <c r="E308" s="164" t="s">
        <v>458</v>
      </c>
      <c r="F308" s="164" t="s">
        <v>459</v>
      </c>
      <c r="G308" s="12"/>
      <c r="H308" s="12"/>
      <c r="I308" s="156"/>
      <c r="J308" s="165">
        <f>BK308</f>
        <v>0</v>
      </c>
      <c r="K308" s="12"/>
      <c r="L308" s="153"/>
      <c r="M308" s="158"/>
      <c r="N308" s="159"/>
      <c r="O308" s="159"/>
      <c r="P308" s="160">
        <f>SUM(P309:P314)</f>
        <v>0</v>
      </c>
      <c r="Q308" s="159"/>
      <c r="R308" s="160">
        <f>SUM(R309:R314)</f>
        <v>0.00089599999999999999</v>
      </c>
      <c r="S308" s="159"/>
      <c r="T308" s="161">
        <f>SUM(T309:T314)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154" t="s">
        <v>82</v>
      </c>
      <c r="AT308" s="162" t="s">
        <v>71</v>
      </c>
      <c r="AU308" s="162" t="s">
        <v>80</v>
      </c>
      <c r="AY308" s="154" t="s">
        <v>174</v>
      </c>
      <c r="BK308" s="163">
        <f>SUM(BK309:BK314)</f>
        <v>0</v>
      </c>
    </row>
    <row r="309" s="2" customFormat="1" ht="16.5" customHeight="1">
      <c r="A309" s="39"/>
      <c r="B309" s="166"/>
      <c r="C309" s="167" t="s">
        <v>460</v>
      </c>
      <c r="D309" s="167" t="s">
        <v>176</v>
      </c>
      <c r="E309" s="168" t="s">
        <v>461</v>
      </c>
      <c r="F309" s="169" t="s">
        <v>462</v>
      </c>
      <c r="G309" s="170" t="s">
        <v>137</v>
      </c>
      <c r="H309" s="171">
        <v>1.28</v>
      </c>
      <c r="I309" s="172"/>
      <c r="J309" s="173">
        <f>ROUND(I309*H309,2)</f>
        <v>0</v>
      </c>
      <c r="K309" s="169" t="s">
        <v>180</v>
      </c>
      <c r="L309" s="40"/>
      <c r="M309" s="174" t="s">
        <v>3</v>
      </c>
      <c r="N309" s="175" t="s">
        <v>43</v>
      </c>
      <c r="O309" s="73"/>
      <c r="P309" s="176">
        <f>O309*H309</f>
        <v>0</v>
      </c>
      <c r="Q309" s="176">
        <v>0.00069999999999999999</v>
      </c>
      <c r="R309" s="176">
        <f>Q309*H309</f>
        <v>0.00089599999999999999</v>
      </c>
      <c r="S309" s="176">
        <v>0</v>
      </c>
      <c r="T309" s="177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178" t="s">
        <v>289</v>
      </c>
      <c r="AT309" s="178" t="s">
        <v>176</v>
      </c>
      <c r="AU309" s="178" t="s">
        <v>82</v>
      </c>
      <c r="AY309" s="20" t="s">
        <v>174</v>
      </c>
      <c r="BE309" s="179">
        <f>IF(N309="základní",J309,0)</f>
        <v>0</v>
      </c>
      <c r="BF309" s="179">
        <f>IF(N309="snížená",J309,0)</f>
        <v>0</v>
      </c>
      <c r="BG309" s="179">
        <f>IF(N309="zákl. přenesená",J309,0)</f>
        <v>0</v>
      </c>
      <c r="BH309" s="179">
        <f>IF(N309="sníž. přenesená",J309,0)</f>
        <v>0</v>
      </c>
      <c r="BI309" s="179">
        <f>IF(N309="nulová",J309,0)</f>
        <v>0</v>
      </c>
      <c r="BJ309" s="20" t="s">
        <v>80</v>
      </c>
      <c r="BK309" s="179">
        <f>ROUND(I309*H309,2)</f>
        <v>0</v>
      </c>
      <c r="BL309" s="20" t="s">
        <v>289</v>
      </c>
      <c r="BM309" s="178" t="s">
        <v>463</v>
      </c>
    </row>
    <row r="310" s="2" customFormat="1">
      <c r="A310" s="39"/>
      <c r="B310" s="40"/>
      <c r="C310" s="39"/>
      <c r="D310" s="180" t="s">
        <v>183</v>
      </c>
      <c r="E310" s="39"/>
      <c r="F310" s="181" t="s">
        <v>464</v>
      </c>
      <c r="G310" s="39"/>
      <c r="H310" s="39"/>
      <c r="I310" s="182"/>
      <c r="J310" s="39"/>
      <c r="K310" s="39"/>
      <c r="L310" s="40"/>
      <c r="M310" s="183"/>
      <c r="N310" s="184"/>
      <c r="O310" s="73"/>
      <c r="P310" s="73"/>
      <c r="Q310" s="73"/>
      <c r="R310" s="73"/>
      <c r="S310" s="73"/>
      <c r="T310" s="74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20" t="s">
        <v>183</v>
      </c>
      <c r="AU310" s="20" t="s">
        <v>82</v>
      </c>
    </row>
    <row r="311" s="2" customFormat="1">
      <c r="A311" s="39"/>
      <c r="B311" s="40"/>
      <c r="C311" s="39"/>
      <c r="D311" s="186" t="s">
        <v>209</v>
      </c>
      <c r="E311" s="39"/>
      <c r="F311" s="210" t="s">
        <v>465</v>
      </c>
      <c r="G311" s="39"/>
      <c r="H311" s="39"/>
      <c r="I311" s="182"/>
      <c r="J311" s="39"/>
      <c r="K311" s="39"/>
      <c r="L311" s="40"/>
      <c r="M311" s="183"/>
      <c r="N311" s="184"/>
      <c r="O311" s="73"/>
      <c r="P311" s="73"/>
      <c r="Q311" s="73"/>
      <c r="R311" s="73"/>
      <c r="S311" s="73"/>
      <c r="T311" s="74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20" t="s">
        <v>209</v>
      </c>
      <c r="AU311" s="20" t="s">
        <v>82</v>
      </c>
    </row>
    <row r="312" s="13" customFormat="1">
      <c r="A312" s="13"/>
      <c r="B312" s="185"/>
      <c r="C312" s="13"/>
      <c r="D312" s="186" t="s">
        <v>185</v>
      </c>
      <c r="E312" s="187" t="s">
        <v>3</v>
      </c>
      <c r="F312" s="188" t="s">
        <v>466</v>
      </c>
      <c r="G312" s="13"/>
      <c r="H312" s="187" t="s">
        <v>3</v>
      </c>
      <c r="I312" s="189"/>
      <c r="J312" s="13"/>
      <c r="K312" s="13"/>
      <c r="L312" s="185"/>
      <c r="M312" s="190"/>
      <c r="N312" s="191"/>
      <c r="O312" s="191"/>
      <c r="P312" s="191"/>
      <c r="Q312" s="191"/>
      <c r="R312" s="191"/>
      <c r="S312" s="191"/>
      <c r="T312" s="19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87" t="s">
        <v>185</v>
      </c>
      <c r="AU312" s="187" t="s">
        <v>82</v>
      </c>
      <c r="AV312" s="13" t="s">
        <v>80</v>
      </c>
      <c r="AW312" s="13" t="s">
        <v>33</v>
      </c>
      <c r="AX312" s="13" t="s">
        <v>72</v>
      </c>
      <c r="AY312" s="187" t="s">
        <v>174</v>
      </c>
    </row>
    <row r="313" s="14" customFormat="1">
      <c r="A313" s="14"/>
      <c r="B313" s="193"/>
      <c r="C313" s="14"/>
      <c r="D313" s="186" t="s">
        <v>185</v>
      </c>
      <c r="E313" s="201" t="s">
        <v>3</v>
      </c>
      <c r="F313" s="194" t="s">
        <v>467</v>
      </c>
      <c r="G313" s="14"/>
      <c r="H313" s="196">
        <v>1.28</v>
      </c>
      <c r="I313" s="197"/>
      <c r="J313" s="14"/>
      <c r="K313" s="14"/>
      <c r="L313" s="193"/>
      <c r="M313" s="198"/>
      <c r="N313" s="199"/>
      <c r="O313" s="199"/>
      <c r="P313" s="199"/>
      <c r="Q313" s="199"/>
      <c r="R313" s="199"/>
      <c r="S313" s="199"/>
      <c r="T313" s="200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01" t="s">
        <v>185</v>
      </c>
      <c r="AU313" s="201" t="s">
        <v>82</v>
      </c>
      <c r="AV313" s="14" t="s">
        <v>82</v>
      </c>
      <c r="AW313" s="14" t="s">
        <v>33</v>
      </c>
      <c r="AX313" s="14" t="s">
        <v>72</v>
      </c>
      <c r="AY313" s="201" t="s">
        <v>174</v>
      </c>
    </row>
    <row r="314" s="15" customFormat="1">
      <c r="A314" s="15"/>
      <c r="B314" s="202"/>
      <c r="C314" s="15"/>
      <c r="D314" s="186" t="s">
        <v>185</v>
      </c>
      <c r="E314" s="203" t="s">
        <v>3</v>
      </c>
      <c r="F314" s="204" t="s">
        <v>197</v>
      </c>
      <c r="G314" s="15"/>
      <c r="H314" s="205">
        <v>1.28</v>
      </c>
      <c r="I314" s="206"/>
      <c r="J314" s="15"/>
      <c r="K314" s="15"/>
      <c r="L314" s="202"/>
      <c r="M314" s="221"/>
      <c r="N314" s="222"/>
      <c r="O314" s="222"/>
      <c r="P314" s="222"/>
      <c r="Q314" s="222"/>
      <c r="R314" s="222"/>
      <c r="S314" s="222"/>
      <c r="T314" s="223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03" t="s">
        <v>185</v>
      </c>
      <c r="AU314" s="203" t="s">
        <v>82</v>
      </c>
      <c r="AV314" s="15" t="s">
        <v>181</v>
      </c>
      <c r="AW314" s="15" t="s">
        <v>33</v>
      </c>
      <c r="AX314" s="15" t="s">
        <v>80</v>
      </c>
      <c r="AY314" s="203" t="s">
        <v>174</v>
      </c>
    </row>
    <row r="315" s="2" customFormat="1" ht="6.96" customHeight="1">
      <c r="A315" s="39"/>
      <c r="B315" s="56"/>
      <c r="C315" s="57"/>
      <c r="D315" s="57"/>
      <c r="E315" s="57"/>
      <c r="F315" s="57"/>
      <c r="G315" s="57"/>
      <c r="H315" s="57"/>
      <c r="I315" s="57"/>
      <c r="J315" s="57"/>
      <c r="K315" s="57"/>
      <c r="L315" s="40"/>
      <c r="M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</row>
  </sheetData>
  <autoFilter ref="C91:K314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5_02/122251101"/>
    <hyperlink ref="F102" r:id="rId2" display="VV0001"/>
    <hyperlink ref="F104" r:id="rId3" display="https://podminky.urs.cz/item/CS_URS_2025_02/162351103"/>
    <hyperlink ref="F109" r:id="rId4" display="https://podminky.urs.cz/item/CS_URS_2025_02/162751117"/>
    <hyperlink ref="F111" r:id="rId5" display="VV0001"/>
    <hyperlink ref="F116" r:id="rId6" display="https://podminky.urs.cz/item/CS_URS_2025_02/162751119"/>
    <hyperlink ref="F124" r:id="rId7" display="https://podminky.urs.cz/item/CS_URS_2025_02/167151101"/>
    <hyperlink ref="F126" r:id="rId8" display="VV0002"/>
    <hyperlink ref="F129" r:id="rId9" display="https://podminky.urs.cz/item/CS_URS_2025_02/171201221"/>
    <hyperlink ref="F136" r:id="rId10" display="https://podminky.urs.cz/item/CS_URS_2025_02/171251201"/>
    <hyperlink ref="F138" r:id="rId11" display="VV0001"/>
    <hyperlink ref="F143" r:id="rId12" display="https://podminky.urs.cz/item/CS_URS_2025_02/174151101"/>
    <hyperlink ref="F148" r:id="rId13" display="VV0002"/>
    <hyperlink ref="F151" r:id="rId14" display="https://podminky.urs.cz/item/CS_URS_2025_02/273313811"/>
    <hyperlink ref="F155" r:id="rId15" display="VV0003"/>
    <hyperlink ref="F157" r:id="rId16" display="https://podminky.urs.cz/item/CS_URS_2025_02/273322511"/>
    <hyperlink ref="F161" r:id="rId17" display="VV0004"/>
    <hyperlink ref="F163" r:id="rId18" display="https://podminky.urs.cz/item/CS_URS_2025_02/273361821"/>
    <hyperlink ref="F168" r:id="rId19" display="https://podminky.urs.cz/item/CS_URS_2025_02/275322511"/>
    <hyperlink ref="F173" r:id="rId20" display="VV0005"/>
    <hyperlink ref="F175" r:id="rId21" display="https://podminky.urs.cz/item/CS_URS_2025_02/275351121"/>
    <hyperlink ref="F180" r:id="rId22" display="VV0006"/>
    <hyperlink ref="F182" r:id="rId23" display="https://podminky.urs.cz/item/CS_URS_2025_02/275351122"/>
    <hyperlink ref="F184" r:id="rId24" display="VV0006"/>
    <hyperlink ref="F193" r:id="rId25" display="https://podminky.urs.cz/item/CS_URS_2025_02/998011001"/>
    <hyperlink ref="F197" r:id="rId26" display="https://podminky.urs.cz/item/CS_URS_2025_02/712331111"/>
    <hyperlink ref="F200" r:id="rId27" display="VV0010"/>
    <hyperlink ref="F205" r:id="rId28" display="https://podminky.urs.cz/item/CS_URS_2025_02/998712101"/>
    <hyperlink ref="F208" r:id="rId29" display="https://podminky.urs.cz/item/CS_URS_2025_02/762341270"/>
    <hyperlink ref="F213" r:id="rId30" display="VV0010"/>
    <hyperlink ref="F217" r:id="rId31" display="https://podminky.urs.cz/item/CS_URS_2025_02/998762101"/>
    <hyperlink ref="F220" r:id="rId32" display="https://podminky.urs.cz/item/CS_URS_2025_02/764111641"/>
    <hyperlink ref="F223" r:id="rId33" display="VV0010"/>
    <hyperlink ref="F226" r:id="rId34" display="https://podminky.urs.cz/item/CS_URS_2025_02/764111691"/>
    <hyperlink ref="F228" r:id="rId35" display="VV0010"/>
    <hyperlink ref="F236" r:id="rId36" display="https://podminky.urs.cz/item/CS_URS_2025_02/998764101"/>
    <hyperlink ref="F239" r:id="rId37" display="https://podminky.urs.cz/item/CS_URS_2025_02/767995101"/>
    <hyperlink ref="F246" r:id="rId38" display="https://podminky.urs.cz/item/CS_URS_2025_02/767995102"/>
    <hyperlink ref="F253" r:id="rId39" display="https://podminky.urs.cz/item/CS_URS_2025_02/998767101"/>
    <hyperlink ref="F273" r:id="rId40" display="VV0012"/>
    <hyperlink ref="F276" r:id="rId41" display="VV0012"/>
    <hyperlink ref="F280" r:id="rId42" display="VV0012"/>
    <hyperlink ref="F284" r:id="rId43" display="VV0012"/>
    <hyperlink ref="F288" r:id="rId44" display="VV0012"/>
    <hyperlink ref="F291" r:id="rId45" display="https://podminky.urs.cz/item/CS_URS_2025_02/773999091"/>
    <hyperlink ref="F293" r:id="rId46" display="VV0012"/>
    <hyperlink ref="F296" r:id="rId47" display="https://podminky.urs.cz/item/CS_URS_2025_02/998773101"/>
    <hyperlink ref="F299" r:id="rId48" display="https://podminky.urs.cz/item/CS_URS_2025_02/783901453"/>
    <hyperlink ref="F310" r:id="rId49" display="https://podminky.urs.cz/item/CS_URS_2025_02/7843710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  <c r="AZ2" s="115" t="s">
        <v>110</v>
      </c>
      <c r="BA2" s="115" t="s">
        <v>111</v>
      </c>
      <c r="BB2" s="115" t="s">
        <v>3</v>
      </c>
      <c r="BC2" s="115" t="s">
        <v>112</v>
      </c>
      <c r="BD2" s="115" t="s">
        <v>113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82</v>
      </c>
      <c r="AZ3" s="115" t="s">
        <v>114</v>
      </c>
      <c r="BA3" s="115" t="s">
        <v>115</v>
      </c>
      <c r="BB3" s="115" t="s">
        <v>3</v>
      </c>
      <c r="BC3" s="115" t="s">
        <v>116</v>
      </c>
      <c r="BD3" s="115" t="s">
        <v>113</v>
      </c>
    </row>
    <row r="4" s="1" customFormat="1" ht="24.96" customHeight="1">
      <c r="B4" s="23"/>
      <c r="D4" s="24" t="s">
        <v>117</v>
      </c>
      <c r="L4" s="23"/>
      <c r="M4" s="116" t="s">
        <v>11</v>
      </c>
      <c r="AT4" s="20" t="s">
        <v>4</v>
      </c>
      <c r="AZ4" s="115" t="s">
        <v>118</v>
      </c>
      <c r="BA4" s="115" t="s">
        <v>119</v>
      </c>
      <c r="BB4" s="115" t="s">
        <v>3</v>
      </c>
      <c r="BC4" s="115" t="s">
        <v>120</v>
      </c>
      <c r="BD4" s="115" t="s">
        <v>113</v>
      </c>
    </row>
    <row r="5" s="1" customFormat="1" ht="6.96" customHeight="1">
      <c r="B5" s="23"/>
      <c r="L5" s="23"/>
      <c r="AZ5" s="115" t="s">
        <v>121</v>
      </c>
      <c r="BA5" s="115" t="s">
        <v>122</v>
      </c>
      <c r="BB5" s="115" t="s">
        <v>3</v>
      </c>
      <c r="BC5" s="115" t="s">
        <v>123</v>
      </c>
      <c r="BD5" s="115" t="s">
        <v>113</v>
      </c>
    </row>
    <row r="6" s="1" customFormat="1" ht="12" customHeight="1">
      <c r="B6" s="23"/>
      <c r="D6" s="33" t="s">
        <v>17</v>
      </c>
      <c r="L6" s="23"/>
      <c r="AZ6" s="115" t="s">
        <v>124</v>
      </c>
      <c r="BA6" s="115" t="s">
        <v>125</v>
      </c>
      <c r="BB6" s="115" t="s">
        <v>3</v>
      </c>
      <c r="BC6" s="115" t="s">
        <v>126</v>
      </c>
      <c r="BD6" s="115" t="s">
        <v>113</v>
      </c>
    </row>
    <row r="7" s="1" customFormat="1" ht="16.5" customHeight="1">
      <c r="B7" s="23"/>
      <c r="E7" s="117" t="str">
        <f>'Rekapitulace stavby'!K6</f>
        <v>Kolumbárium Nymburk</v>
      </c>
      <c r="F7" s="33"/>
      <c r="G7" s="33"/>
      <c r="H7" s="33"/>
      <c r="L7" s="23"/>
      <c r="AZ7" s="115" t="s">
        <v>127</v>
      </c>
      <c r="BA7" s="115" t="s">
        <v>128</v>
      </c>
      <c r="BB7" s="115" t="s">
        <v>3</v>
      </c>
      <c r="BC7" s="115" t="s">
        <v>129</v>
      </c>
      <c r="BD7" s="115" t="s">
        <v>113</v>
      </c>
    </row>
    <row r="8" s="2" customFormat="1" ht="12" customHeight="1">
      <c r="A8" s="39"/>
      <c r="B8" s="40"/>
      <c r="C8" s="39"/>
      <c r="D8" s="33" t="s">
        <v>130</v>
      </c>
      <c r="E8" s="39"/>
      <c r="F8" s="39"/>
      <c r="G8" s="39"/>
      <c r="H8" s="39"/>
      <c r="I8" s="39"/>
      <c r="J8" s="39"/>
      <c r="K8" s="39"/>
      <c r="L8" s="118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15" t="s">
        <v>131</v>
      </c>
      <c r="BA8" s="115" t="s">
        <v>132</v>
      </c>
      <c r="BB8" s="115" t="s">
        <v>3</v>
      </c>
      <c r="BC8" s="115" t="s">
        <v>133</v>
      </c>
      <c r="BD8" s="115" t="s">
        <v>113</v>
      </c>
    </row>
    <row r="9" s="2" customFormat="1" ht="30" customHeight="1">
      <c r="A9" s="39"/>
      <c r="B9" s="40"/>
      <c r="C9" s="39"/>
      <c r="D9" s="39"/>
      <c r="E9" s="63" t="s">
        <v>470</v>
      </c>
      <c r="F9" s="39"/>
      <c r="G9" s="39"/>
      <c r="H9" s="39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15" t="s">
        <v>135</v>
      </c>
      <c r="BA9" s="115" t="s">
        <v>136</v>
      </c>
      <c r="BB9" s="115" t="s">
        <v>137</v>
      </c>
      <c r="BC9" s="115" t="s">
        <v>138</v>
      </c>
      <c r="BD9" s="115" t="s">
        <v>113</v>
      </c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15" t="s">
        <v>139</v>
      </c>
      <c r="BA10" s="115" t="s">
        <v>140</v>
      </c>
      <c r="BB10" s="115" t="s">
        <v>3</v>
      </c>
      <c r="BC10" s="115" t="s">
        <v>141</v>
      </c>
      <c r="BD10" s="115" t="s">
        <v>113</v>
      </c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23. 10. 2025</v>
      </c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35</v>
      </c>
      <c r="F24" s="39"/>
      <c r="G24" s="39"/>
      <c r="H24" s="39"/>
      <c r="I24" s="33" t="s">
        <v>28</v>
      </c>
      <c r="J24" s="28" t="s">
        <v>3</v>
      </c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36</v>
      </c>
      <c r="E26" s="39"/>
      <c r="F26" s="39"/>
      <c r="G26" s="39"/>
      <c r="H26" s="39"/>
      <c r="I26" s="39"/>
      <c r="J26" s="39"/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9"/>
      <c r="B27" s="120"/>
      <c r="C27" s="119"/>
      <c r="D27" s="119"/>
      <c r="E27" s="37" t="s">
        <v>3</v>
      </c>
      <c r="F27" s="37"/>
      <c r="G27" s="37"/>
      <c r="H27" s="37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8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2" t="s">
        <v>38</v>
      </c>
      <c r="E30" s="39"/>
      <c r="F30" s="39"/>
      <c r="G30" s="39"/>
      <c r="H30" s="39"/>
      <c r="I30" s="39"/>
      <c r="J30" s="91">
        <f>ROUND(J92, 2)</f>
        <v>0</v>
      </c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40</v>
      </c>
      <c r="G32" s="39"/>
      <c r="H32" s="39"/>
      <c r="I32" s="44" t="s">
        <v>39</v>
      </c>
      <c r="J32" s="44" t="s">
        <v>41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3" t="s">
        <v>42</v>
      </c>
      <c r="E33" s="33" t="s">
        <v>43</v>
      </c>
      <c r="F33" s="124">
        <f>ROUND((SUM(BE92:BE314)),  2)</f>
        <v>0</v>
      </c>
      <c r="G33" s="39"/>
      <c r="H33" s="39"/>
      <c r="I33" s="125">
        <v>0.20999999999999999</v>
      </c>
      <c r="J33" s="124">
        <f>ROUND(((SUM(BE92:BE314))*I33),  2)</f>
        <v>0</v>
      </c>
      <c r="K33" s="39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44</v>
      </c>
      <c r="F34" s="124">
        <f>ROUND((SUM(BF92:BF314)),  2)</f>
        <v>0</v>
      </c>
      <c r="G34" s="39"/>
      <c r="H34" s="39"/>
      <c r="I34" s="125">
        <v>0.12</v>
      </c>
      <c r="J34" s="124">
        <f>ROUND(((SUM(BF92:BF314))*I34),  2)</f>
        <v>0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45</v>
      </c>
      <c r="F35" s="124">
        <f>ROUND((SUM(BG92:BG314)),  2)</f>
        <v>0</v>
      </c>
      <c r="G35" s="39"/>
      <c r="H35" s="39"/>
      <c r="I35" s="125">
        <v>0.20999999999999999</v>
      </c>
      <c r="J35" s="124">
        <f>0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46</v>
      </c>
      <c r="F36" s="124">
        <f>ROUND((SUM(BH92:BH314)),  2)</f>
        <v>0</v>
      </c>
      <c r="G36" s="39"/>
      <c r="H36" s="39"/>
      <c r="I36" s="125">
        <v>0.12</v>
      </c>
      <c r="J36" s="124">
        <f>0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47</v>
      </c>
      <c r="F37" s="124">
        <f>ROUND((SUM(BI92:BI314)),  2)</f>
        <v>0</v>
      </c>
      <c r="G37" s="39"/>
      <c r="H37" s="39"/>
      <c r="I37" s="125">
        <v>0</v>
      </c>
      <c r="J37" s="124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6"/>
      <c r="D39" s="127" t="s">
        <v>48</v>
      </c>
      <c r="E39" s="77"/>
      <c r="F39" s="77"/>
      <c r="G39" s="128" t="s">
        <v>49</v>
      </c>
      <c r="H39" s="129" t="s">
        <v>50</v>
      </c>
      <c r="I39" s="77"/>
      <c r="J39" s="130">
        <f>SUM(J30:J37)</f>
        <v>0</v>
      </c>
      <c r="K39" s="131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142</v>
      </c>
      <c r="D45" s="39"/>
      <c r="E45" s="39"/>
      <c r="F45" s="39"/>
      <c r="G45" s="39"/>
      <c r="H45" s="39"/>
      <c r="I45" s="39"/>
      <c r="J45" s="39"/>
      <c r="K45" s="39"/>
      <c r="L45" s="118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7" t="str">
        <f>E7</f>
        <v>Kolumbárium Nymburk</v>
      </c>
      <c r="F48" s="33"/>
      <c r="G48" s="33"/>
      <c r="H48" s="33"/>
      <c r="I48" s="39"/>
      <c r="J48" s="39"/>
      <c r="K48" s="39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130</v>
      </c>
      <c r="D49" s="39"/>
      <c r="E49" s="39"/>
      <c r="F49" s="39"/>
      <c r="G49" s="39"/>
      <c r="H49" s="39"/>
      <c r="I49" s="39"/>
      <c r="J49" s="39"/>
      <c r="K49" s="39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30" customHeight="1">
      <c r="A50" s="39"/>
      <c r="B50" s="40"/>
      <c r="C50" s="39"/>
      <c r="D50" s="39"/>
      <c r="E50" s="63" t="str">
        <f>E9</f>
        <v>2025/033/d - Architektonicko stavební a konstrukční řešení 4/8</v>
      </c>
      <c r="F50" s="39"/>
      <c r="G50" s="39"/>
      <c r="H50" s="39"/>
      <c r="I50" s="39"/>
      <c r="J50" s="39"/>
      <c r="K50" s="39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8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23. 10. 2025</v>
      </c>
      <c r="K52" s="39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39"/>
      <c r="E54" s="39"/>
      <c r="F54" s="28" t="str">
        <f>E15</f>
        <v>Město Nymburk</v>
      </c>
      <c r="G54" s="39"/>
      <c r="H54" s="39"/>
      <c r="I54" s="33" t="s">
        <v>31</v>
      </c>
      <c r="J54" s="37" t="str">
        <f>E21</f>
        <v>Atribut Solutions, s.r.o.</v>
      </c>
      <c r="K54" s="39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>Bc. Kateřina Vaculíková</v>
      </c>
      <c r="K55" s="39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2" t="s">
        <v>143</v>
      </c>
      <c r="D57" s="126"/>
      <c r="E57" s="126"/>
      <c r="F57" s="126"/>
      <c r="G57" s="126"/>
      <c r="H57" s="126"/>
      <c r="I57" s="126"/>
      <c r="J57" s="133" t="s">
        <v>144</v>
      </c>
      <c r="K57" s="126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4" t="s">
        <v>70</v>
      </c>
      <c r="D59" s="39"/>
      <c r="E59" s="39"/>
      <c r="F59" s="39"/>
      <c r="G59" s="39"/>
      <c r="H59" s="39"/>
      <c r="I59" s="39"/>
      <c r="J59" s="91">
        <f>J92</f>
        <v>0</v>
      </c>
      <c r="K59" s="39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145</v>
      </c>
    </row>
    <row r="60" s="9" customFormat="1" ht="24.96" customHeight="1">
      <c r="A60" s="9"/>
      <c r="B60" s="135"/>
      <c r="C60" s="9"/>
      <c r="D60" s="136" t="s">
        <v>146</v>
      </c>
      <c r="E60" s="137"/>
      <c r="F60" s="137"/>
      <c r="G60" s="137"/>
      <c r="H60" s="137"/>
      <c r="I60" s="137"/>
      <c r="J60" s="138">
        <f>J93</f>
        <v>0</v>
      </c>
      <c r="K60" s="9"/>
      <c r="L60" s="13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9"/>
      <c r="C61" s="10"/>
      <c r="D61" s="140" t="s">
        <v>147</v>
      </c>
      <c r="E61" s="141"/>
      <c r="F61" s="141"/>
      <c r="G61" s="141"/>
      <c r="H61" s="141"/>
      <c r="I61" s="141"/>
      <c r="J61" s="142">
        <f>J94</f>
        <v>0</v>
      </c>
      <c r="K61" s="10"/>
      <c r="L61" s="13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9"/>
      <c r="C62" s="10"/>
      <c r="D62" s="140" t="s">
        <v>148</v>
      </c>
      <c r="E62" s="141"/>
      <c r="F62" s="141"/>
      <c r="G62" s="141"/>
      <c r="H62" s="141"/>
      <c r="I62" s="141"/>
      <c r="J62" s="142">
        <f>J149</f>
        <v>0</v>
      </c>
      <c r="K62" s="10"/>
      <c r="L62" s="13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9"/>
      <c r="C63" s="10"/>
      <c r="D63" s="140" t="s">
        <v>149</v>
      </c>
      <c r="E63" s="141"/>
      <c r="F63" s="141"/>
      <c r="G63" s="141"/>
      <c r="H63" s="141"/>
      <c r="I63" s="141"/>
      <c r="J63" s="142">
        <f>J186</f>
        <v>0</v>
      </c>
      <c r="K63" s="10"/>
      <c r="L63" s="13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9"/>
      <c r="C64" s="10"/>
      <c r="D64" s="140" t="s">
        <v>150</v>
      </c>
      <c r="E64" s="141"/>
      <c r="F64" s="141"/>
      <c r="G64" s="141"/>
      <c r="H64" s="141"/>
      <c r="I64" s="141"/>
      <c r="J64" s="142">
        <f>J191</f>
        <v>0</v>
      </c>
      <c r="K64" s="10"/>
      <c r="L64" s="13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35"/>
      <c r="C65" s="9"/>
      <c r="D65" s="136" t="s">
        <v>151</v>
      </c>
      <c r="E65" s="137"/>
      <c r="F65" s="137"/>
      <c r="G65" s="137"/>
      <c r="H65" s="137"/>
      <c r="I65" s="137"/>
      <c r="J65" s="138">
        <f>J194</f>
        <v>0</v>
      </c>
      <c r="K65" s="9"/>
      <c r="L65" s="135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39"/>
      <c r="C66" s="10"/>
      <c r="D66" s="140" t="s">
        <v>152</v>
      </c>
      <c r="E66" s="141"/>
      <c r="F66" s="141"/>
      <c r="G66" s="141"/>
      <c r="H66" s="141"/>
      <c r="I66" s="141"/>
      <c r="J66" s="142">
        <f>J195</f>
        <v>0</v>
      </c>
      <c r="K66" s="10"/>
      <c r="L66" s="13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39"/>
      <c r="C67" s="10"/>
      <c r="D67" s="140" t="s">
        <v>153</v>
      </c>
      <c r="E67" s="141"/>
      <c r="F67" s="141"/>
      <c r="G67" s="141"/>
      <c r="H67" s="141"/>
      <c r="I67" s="141"/>
      <c r="J67" s="142">
        <f>J206</f>
        <v>0</v>
      </c>
      <c r="K67" s="10"/>
      <c r="L67" s="13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9"/>
      <c r="C68" s="10"/>
      <c r="D68" s="140" t="s">
        <v>154</v>
      </c>
      <c r="E68" s="141"/>
      <c r="F68" s="141"/>
      <c r="G68" s="141"/>
      <c r="H68" s="141"/>
      <c r="I68" s="141"/>
      <c r="J68" s="142">
        <f>J218</f>
        <v>0</v>
      </c>
      <c r="K68" s="10"/>
      <c r="L68" s="13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9"/>
      <c r="C69" s="10"/>
      <c r="D69" s="140" t="s">
        <v>155</v>
      </c>
      <c r="E69" s="141"/>
      <c r="F69" s="141"/>
      <c r="G69" s="141"/>
      <c r="H69" s="141"/>
      <c r="I69" s="141"/>
      <c r="J69" s="142">
        <f>J237</f>
        <v>0</v>
      </c>
      <c r="K69" s="10"/>
      <c r="L69" s="13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39"/>
      <c r="C70" s="10"/>
      <c r="D70" s="140" t="s">
        <v>156</v>
      </c>
      <c r="E70" s="141"/>
      <c r="F70" s="141"/>
      <c r="G70" s="141"/>
      <c r="H70" s="141"/>
      <c r="I70" s="141"/>
      <c r="J70" s="142">
        <f>J254</f>
        <v>0</v>
      </c>
      <c r="K70" s="10"/>
      <c r="L70" s="13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39"/>
      <c r="C71" s="10"/>
      <c r="D71" s="140" t="s">
        <v>157</v>
      </c>
      <c r="E71" s="141"/>
      <c r="F71" s="141"/>
      <c r="G71" s="141"/>
      <c r="H71" s="141"/>
      <c r="I71" s="141"/>
      <c r="J71" s="142">
        <f>J297</f>
        <v>0</v>
      </c>
      <c r="K71" s="10"/>
      <c r="L71" s="13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39"/>
      <c r="C72" s="10"/>
      <c r="D72" s="140" t="s">
        <v>158</v>
      </c>
      <c r="E72" s="141"/>
      <c r="F72" s="141"/>
      <c r="G72" s="141"/>
      <c r="H72" s="141"/>
      <c r="I72" s="141"/>
      <c r="J72" s="142">
        <f>J308</f>
        <v>0</v>
      </c>
      <c r="K72" s="10"/>
      <c r="L72" s="13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8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118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118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159</v>
      </c>
      <c r="D79" s="39"/>
      <c r="E79" s="39"/>
      <c r="F79" s="39"/>
      <c r="G79" s="39"/>
      <c r="H79" s="39"/>
      <c r="I79" s="39"/>
      <c r="J79" s="39"/>
      <c r="K79" s="39"/>
      <c r="L79" s="118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8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17</v>
      </c>
      <c r="D81" s="39"/>
      <c r="E81" s="39"/>
      <c r="F81" s="39"/>
      <c r="G81" s="39"/>
      <c r="H81" s="39"/>
      <c r="I81" s="39"/>
      <c r="J81" s="39"/>
      <c r="K81" s="39"/>
      <c r="L81" s="118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39"/>
      <c r="D82" s="39"/>
      <c r="E82" s="117" t="str">
        <f>E7</f>
        <v>Kolumbárium Nymburk</v>
      </c>
      <c r="F82" s="33"/>
      <c r="G82" s="33"/>
      <c r="H82" s="33"/>
      <c r="I82" s="39"/>
      <c r="J82" s="39"/>
      <c r="K82" s="39"/>
      <c r="L82" s="118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130</v>
      </c>
      <c r="D83" s="39"/>
      <c r="E83" s="39"/>
      <c r="F83" s="39"/>
      <c r="G83" s="39"/>
      <c r="H83" s="39"/>
      <c r="I83" s="39"/>
      <c r="J83" s="39"/>
      <c r="K83" s="39"/>
      <c r="L83" s="118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30" customHeight="1">
      <c r="A84" s="39"/>
      <c r="B84" s="40"/>
      <c r="C84" s="39"/>
      <c r="D84" s="39"/>
      <c r="E84" s="63" t="str">
        <f>E9</f>
        <v>2025/033/d - Architektonicko stavební a konstrukční řešení 4/8</v>
      </c>
      <c r="F84" s="39"/>
      <c r="G84" s="39"/>
      <c r="H84" s="39"/>
      <c r="I84" s="39"/>
      <c r="J84" s="39"/>
      <c r="K84" s="39"/>
      <c r="L84" s="118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39"/>
      <c r="D85" s="39"/>
      <c r="E85" s="39"/>
      <c r="F85" s="39"/>
      <c r="G85" s="39"/>
      <c r="H85" s="39"/>
      <c r="I85" s="39"/>
      <c r="J85" s="39"/>
      <c r="K85" s="39"/>
      <c r="L85" s="118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39"/>
      <c r="E86" s="39"/>
      <c r="F86" s="28" t="str">
        <f>F12</f>
        <v xml:space="preserve"> </v>
      </c>
      <c r="G86" s="39"/>
      <c r="H86" s="39"/>
      <c r="I86" s="33" t="s">
        <v>23</v>
      </c>
      <c r="J86" s="65" t="str">
        <f>IF(J12="","",J12)</f>
        <v>23. 10. 2025</v>
      </c>
      <c r="K86" s="39"/>
      <c r="L86" s="118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39"/>
      <c r="D87" s="39"/>
      <c r="E87" s="39"/>
      <c r="F87" s="39"/>
      <c r="G87" s="39"/>
      <c r="H87" s="39"/>
      <c r="I87" s="39"/>
      <c r="J87" s="39"/>
      <c r="K87" s="39"/>
      <c r="L87" s="118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5.65" customHeight="1">
      <c r="A88" s="39"/>
      <c r="B88" s="40"/>
      <c r="C88" s="33" t="s">
        <v>25</v>
      </c>
      <c r="D88" s="39"/>
      <c r="E88" s="39"/>
      <c r="F88" s="28" t="str">
        <f>E15</f>
        <v>Město Nymburk</v>
      </c>
      <c r="G88" s="39"/>
      <c r="H88" s="39"/>
      <c r="I88" s="33" t="s">
        <v>31</v>
      </c>
      <c r="J88" s="37" t="str">
        <f>E21</f>
        <v>Atribut Solutions, s.r.o.</v>
      </c>
      <c r="K88" s="39"/>
      <c r="L88" s="118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5.65" customHeight="1">
      <c r="A89" s="39"/>
      <c r="B89" s="40"/>
      <c r="C89" s="33" t="s">
        <v>29</v>
      </c>
      <c r="D89" s="39"/>
      <c r="E89" s="39"/>
      <c r="F89" s="28" t="str">
        <f>IF(E18="","",E18)</f>
        <v>Vyplň údaj</v>
      </c>
      <c r="G89" s="39"/>
      <c r="H89" s="39"/>
      <c r="I89" s="33" t="s">
        <v>34</v>
      </c>
      <c r="J89" s="37" t="str">
        <f>E24</f>
        <v>Bc. Kateřina Vaculíková</v>
      </c>
      <c r="K89" s="39"/>
      <c r="L89" s="118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18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43"/>
      <c r="B91" s="144"/>
      <c r="C91" s="145" t="s">
        <v>160</v>
      </c>
      <c r="D91" s="146" t="s">
        <v>57</v>
      </c>
      <c r="E91" s="146" t="s">
        <v>53</v>
      </c>
      <c r="F91" s="146" t="s">
        <v>54</v>
      </c>
      <c r="G91" s="146" t="s">
        <v>161</v>
      </c>
      <c r="H91" s="146" t="s">
        <v>162</v>
      </c>
      <c r="I91" s="146" t="s">
        <v>163</v>
      </c>
      <c r="J91" s="146" t="s">
        <v>144</v>
      </c>
      <c r="K91" s="147" t="s">
        <v>164</v>
      </c>
      <c r="L91" s="148"/>
      <c r="M91" s="81" t="s">
        <v>3</v>
      </c>
      <c r="N91" s="82" t="s">
        <v>42</v>
      </c>
      <c r="O91" s="82" t="s">
        <v>165</v>
      </c>
      <c r="P91" s="82" t="s">
        <v>166</v>
      </c>
      <c r="Q91" s="82" t="s">
        <v>167</v>
      </c>
      <c r="R91" s="82" t="s">
        <v>168</v>
      </c>
      <c r="S91" s="82" t="s">
        <v>169</v>
      </c>
      <c r="T91" s="83" t="s">
        <v>170</v>
      </c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</row>
    <row r="92" s="2" customFormat="1" ht="22.8" customHeight="1">
      <c r="A92" s="39"/>
      <c r="B92" s="40"/>
      <c r="C92" s="88" t="s">
        <v>171</v>
      </c>
      <c r="D92" s="39"/>
      <c r="E92" s="39"/>
      <c r="F92" s="39"/>
      <c r="G92" s="39"/>
      <c r="H92" s="39"/>
      <c r="I92" s="39"/>
      <c r="J92" s="149">
        <f>BK92</f>
        <v>0</v>
      </c>
      <c r="K92" s="39"/>
      <c r="L92" s="40"/>
      <c r="M92" s="84"/>
      <c r="N92" s="69"/>
      <c r="O92" s="85"/>
      <c r="P92" s="150">
        <f>P93+P194</f>
        <v>0</v>
      </c>
      <c r="Q92" s="85"/>
      <c r="R92" s="150">
        <f>R93+R194</f>
        <v>35.238796254999997</v>
      </c>
      <c r="S92" s="85"/>
      <c r="T92" s="151">
        <f>T93+T194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71</v>
      </c>
      <c r="AU92" s="20" t="s">
        <v>145</v>
      </c>
      <c r="BK92" s="152">
        <f>BK93+BK194</f>
        <v>0</v>
      </c>
    </row>
    <row r="93" s="12" customFormat="1" ht="25.92" customHeight="1">
      <c r="A93" s="12"/>
      <c r="B93" s="153"/>
      <c r="C93" s="12"/>
      <c r="D93" s="154" t="s">
        <v>71</v>
      </c>
      <c r="E93" s="155" t="s">
        <v>172</v>
      </c>
      <c r="F93" s="155" t="s">
        <v>173</v>
      </c>
      <c r="G93" s="12"/>
      <c r="H93" s="12"/>
      <c r="I93" s="156"/>
      <c r="J93" s="157">
        <f>BK93</f>
        <v>0</v>
      </c>
      <c r="K93" s="12"/>
      <c r="L93" s="153"/>
      <c r="M93" s="158"/>
      <c r="N93" s="159"/>
      <c r="O93" s="159"/>
      <c r="P93" s="160">
        <f>P94+P149+P186+P191</f>
        <v>0</v>
      </c>
      <c r="Q93" s="159"/>
      <c r="R93" s="160">
        <f>R94+R149+R186+R191</f>
        <v>30.483451289999998</v>
      </c>
      <c r="S93" s="159"/>
      <c r="T93" s="161">
        <f>T94+T149+T186+T191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54" t="s">
        <v>80</v>
      </c>
      <c r="AT93" s="162" t="s">
        <v>71</v>
      </c>
      <c r="AU93" s="162" t="s">
        <v>72</v>
      </c>
      <c r="AY93" s="154" t="s">
        <v>174</v>
      </c>
      <c r="BK93" s="163">
        <f>BK94+BK149+BK186+BK191</f>
        <v>0</v>
      </c>
    </row>
    <row r="94" s="12" customFormat="1" ht="22.8" customHeight="1">
      <c r="A94" s="12"/>
      <c r="B94" s="153"/>
      <c r="C94" s="12"/>
      <c r="D94" s="154" t="s">
        <v>71</v>
      </c>
      <c r="E94" s="164" t="s">
        <v>80</v>
      </c>
      <c r="F94" s="164" t="s">
        <v>175</v>
      </c>
      <c r="G94" s="12"/>
      <c r="H94" s="12"/>
      <c r="I94" s="156"/>
      <c r="J94" s="165">
        <f>BK94</f>
        <v>0</v>
      </c>
      <c r="K94" s="12"/>
      <c r="L94" s="153"/>
      <c r="M94" s="158"/>
      <c r="N94" s="159"/>
      <c r="O94" s="159"/>
      <c r="P94" s="160">
        <f>SUM(P95:P148)</f>
        <v>0</v>
      </c>
      <c r="Q94" s="159"/>
      <c r="R94" s="160">
        <f>SUM(R95:R148)</f>
        <v>0</v>
      </c>
      <c r="S94" s="159"/>
      <c r="T94" s="161">
        <f>SUM(T95:T148)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54" t="s">
        <v>80</v>
      </c>
      <c r="AT94" s="162" t="s">
        <v>71</v>
      </c>
      <c r="AU94" s="162" t="s">
        <v>80</v>
      </c>
      <c r="AY94" s="154" t="s">
        <v>174</v>
      </c>
      <c r="BK94" s="163">
        <f>SUM(BK95:BK148)</f>
        <v>0</v>
      </c>
    </row>
    <row r="95" s="2" customFormat="1" ht="24.15" customHeight="1">
      <c r="A95" s="39"/>
      <c r="B95" s="166"/>
      <c r="C95" s="167" t="s">
        <v>80</v>
      </c>
      <c r="D95" s="167" t="s">
        <v>176</v>
      </c>
      <c r="E95" s="168" t="s">
        <v>177</v>
      </c>
      <c r="F95" s="169" t="s">
        <v>178</v>
      </c>
      <c r="G95" s="170" t="s">
        <v>179</v>
      </c>
      <c r="H95" s="171">
        <v>16.952000000000002</v>
      </c>
      <c r="I95" s="172"/>
      <c r="J95" s="173">
        <f>ROUND(I95*H95,2)</f>
        <v>0</v>
      </c>
      <c r="K95" s="169" t="s">
        <v>180</v>
      </c>
      <c r="L95" s="40"/>
      <c r="M95" s="174" t="s">
        <v>3</v>
      </c>
      <c r="N95" s="175" t="s">
        <v>43</v>
      </c>
      <c r="O95" s="73"/>
      <c r="P95" s="176">
        <f>O95*H95</f>
        <v>0</v>
      </c>
      <c r="Q95" s="176">
        <v>0</v>
      </c>
      <c r="R95" s="176">
        <f>Q95*H95</f>
        <v>0</v>
      </c>
      <c r="S95" s="176">
        <v>0</v>
      </c>
      <c r="T95" s="17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8" t="s">
        <v>181</v>
      </c>
      <c r="AT95" s="178" t="s">
        <v>176</v>
      </c>
      <c r="AU95" s="178" t="s">
        <v>82</v>
      </c>
      <c r="AY95" s="20" t="s">
        <v>174</v>
      </c>
      <c r="BE95" s="179">
        <f>IF(N95="základní",J95,0)</f>
        <v>0</v>
      </c>
      <c r="BF95" s="179">
        <f>IF(N95="snížená",J95,0)</f>
        <v>0</v>
      </c>
      <c r="BG95" s="179">
        <f>IF(N95="zákl. přenesená",J95,0)</f>
        <v>0</v>
      </c>
      <c r="BH95" s="179">
        <f>IF(N95="sníž. přenesená",J95,0)</f>
        <v>0</v>
      </c>
      <c r="BI95" s="179">
        <f>IF(N95="nulová",J95,0)</f>
        <v>0</v>
      </c>
      <c r="BJ95" s="20" t="s">
        <v>80</v>
      </c>
      <c r="BK95" s="179">
        <f>ROUND(I95*H95,2)</f>
        <v>0</v>
      </c>
      <c r="BL95" s="20" t="s">
        <v>181</v>
      </c>
      <c r="BM95" s="178" t="s">
        <v>182</v>
      </c>
    </row>
    <row r="96" s="2" customFormat="1">
      <c r="A96" s="39"/>
      <c r="B96" s="40"/>
      <c r="C96" s="39"/>
      <c r="D96" s="180" t="s">
        <v>183</v>
      </c>
      <c r="E96" s="39"/>
      <c r="F96" s="181" t="s">
        <v>184</v>
      </c>
      <c r="G96" s="39"/>
      <c r="H96" s="39"/>
      <c r="I96" s="182"/>
      <c r="J96" s="39"/>
      <c r="K96" s="39"/>
      <c r="L96" s="40"/>
      <c r="M96" s="183"/>
      <c r="N96" s="184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183</v>
      </c>
      <c r="AU96" s="20" t="s">
        <v>82</v>
      </c>
    </row>
    <row r="97" s="13" customFormat="1">
      <c r="A97" s="13"/>
      <c r="B97" s="185"/>
      <c r="C97" s="13"/>
      <c r="D97" s="186" t="s">
        <v>185</v>
      </c>
      <c r="E97" s="187" t="s">
        <v>3</v>
      </c>
      <c r="F97" s="188" t="s">
        <v>186</v>
      </c>
      <c r="G97" s="13"/>
      <c r="H97" s="187" t="s">
        <v>3</v>
      </c>
      <c r="I97" s="189"/>
      <c r="J97" s="13"/>
      <c r="K97" s="13"/>
      <c r="L97" s="185"/>
      <c r="M97" s="190"/>
      <c r="N97" s="191"/>
      <c r="O97" s="191"/>
      <c r="P97" s="191"/>
      <c r="Q97" s="191"/>
      <c r="R97" s="191"/>
      <c r="S97" s="191"/>
      <c r="T97" s="19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87" t="s">
        <v>185</v>
      </c>
      <c r="AU97" s="187" t="s">
        <v>82</v>
      </c>
      <c r="AV97" s="13" t="s">
        <v>80</v>
      </c>
      <c r="AW97" s="13" t="s">
        <v>33</v>
      </c>
      <c r="AX97" s="13" t="s">
        <v>72</v>
      </c>
      <c r="AY97" s="187" t="s">
        <v>174</v>
      </c>
    </row>
    <row r="98" s="13" customFormat="1">
      <c r="A98" s="13"/>
      <c r="B98" s="185"/>
      <c r="C98" s="13"/>
      <c r="D98" s="186" t="s">
        <v>185</v>
      </c>
      <c r="E98" s="187" t="s">
        <v>3</v>
      </c>
      <c r="F98" s="188" t="s">
        <v>187</v>
      </c>
      <c r="G98" s="13"/>
      <c r="H98" s="187" t="s">
        <v>3</v>
      </c>
      <c r="I98" s="189"/>
      <c r="J98" s="13"/>
      <c r="K98" s="13"/>
      <c r="L98" s="185"/>
      <c r="M98" s="190"/>
      <c r="N98" s="191"/>
      <c r="O98" s="191"/>
      <c r="P98" s="191"/>
      <c r="Q98" s="191"/>
      <c r="R98" s="191"/>
      <c r="S98" s="191"/>
      <c r="T98" s="19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187" t="s">
        <v>185</v>
      </c>
      <c r="AU98" s="187" t="s">
        <v>82</v>
      </c>
      <c r="AV98" s="13" t="s">
        <v>80</v>
      </c>
      <c r="AW98" s="13" t="s">
        <v>33</v>
      </c>
      <c r="AX98" s="13" t="s">
        <v>72</v>
      </c>
      <c r="AY98" s="187" t="s">
        <v>174</v>
      </c>
    </row>
    <row r="99" s="13" customFormat="1">
      <c r="A99" s="13"/>
      <c r="B99" s="185"/>
      <c r="C99" s="13"/>
      <c r="D99" s="186" t="s">
        <v>185</v>
      </c>
      <c r="E99" s="187" t="s">
        <v>3</v>
      </c>
      <c r="F99" s="188" t="s">
        <v>188</v>
      </c>
      <c r="G99" s="13"/>
      <c r="H99" s="187" t="s">
        <v>3</v>
      </c>
      <c r="I99" s="189"/>
      <c r="J99" s="13"/>
      <c r="K99" s="13"/>
      <c r="L99" s="185"/>
      <c r="M99" s="190"/>
      <c r="N99" s="191"/>
      <c r="O99" s="191"/>
      <c r="P99" s="191"/>
      <c r="Q99" s="191"/>
      <c r="R99" s="191"/>
      <c r="S99" s="191"/>
      <c r="T99" s="19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187" t="s">
        <v>185</v>
      </c>
      <c r="AU99" s="187" t="s">
        <v>82</v>
      </c>
      <c r="AV99" s="13" t="s">
        <v>80</v>
      </c>
      <c r="AW99" s="13" t="s">
        <v>33</v>
      </c>
      <c r="AX99" s="13" t="s">
        <v>72</v>
      </c>
      <c r="AY99" s="187" t="s">
        <v>174</v>
      </c>
    </row>
    <row r="100" s="13" customFormat="1">
      <c r="A100" s="13"/>
      <c r="B100" s="185"/>
      <c r="C100" s="13"/>
      <c r="D100" s="186" t="s">
        <v>185</v>
      </c>
      <c r="E100" s="187" t="s">
        <v>3</v>
      </c>
      <c r="F100" s="188" t="s">
        <v>189</v>
      </c>
      <c r="G100" s="13"/>
      <c r="H100" s="187" t="s">
        <v>3</v>
      </c>
      <c r="I100" s="189"/>
      <c r="J100" s="13"/>
      <c r="K100" s="13"/>
      <c r="L100" s="185"/>
      <c r="M100" s="190"/>
      <c r="N100" s="191"/>
      <c r="O100" s="191"/>
      <c r="P100" s="191"/>
      <c r="Q100" s="191"/>
      <c r="R100" s="191"/>
      <c r="S100" s="191"/>
      <c r="T100" s="19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187" t="s">
        <v>185</v>
      </c>
      <c r="AU100" s="187" t="s">
        <v>82</v>
      </c>
      <c r="AV100" s="13" t="s">
        <v>80</v>
      </c>
      <c r="AW100" s="13" t="s">
        <v>33</v>
      </c>
      <c r="AX100" s="13" t="s">
        <v>72</v>
      </c>
      <c r="AY100" s="187" t="s">
        <v>174</v>
      </c>
    </row>
    <row r="101" s="13" customFormat="1">
      <c r="A101" s="13"/>
      <c r="B101" s="185"/>
      <c r="C101" s="13"/>
      <c r="D101" s="186" t="s">
        <v>185</v>
      </c>
      <c r="E101" s="187" t="s">
        <v>3</v>
      </c>
      <c r="F101" s="188" t="s">
        <v>190</v>
      </c>
      <c r="G101" s="13"/>
      <c r="H101" s="187" t="s">
        <v>3</v>
      </c>
      <c r="I101" s="189"/>
      <c r="J101" s="13"/>
      <c r="K101" s="13"/>
      <c r="L101" s="185"/>
      <c r="M101" s="190"/>
      <c r="N101" s="191"/>
      <c r="O101" s="191"/>
      <c r="P101" s="191"/>
      <c r="Q101" s="191"/>
      <c r="R101" s="191"/>
      <c r="S101" s="191"/>
      <c r="T101" s="19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187" t="s">
        <v>185</v>
      </c>
      <c r="AU101" s="187" t="s">
        <v>82</v>
      </c>
      <c r="AV101" s="13" t="s">
        <v>80</v>
      </c>
      <c r="AW101" s="13" t="s">
        <v>33</v>
      </c>
      <c r="AX101" s="13" t="s">
        <v>72</v>
      </c>
      <c r="AY101" s="187" t="s">
        <v>174</v>
      </c>
    </row>
    <row r="102" s="14" customFormat="1">
      <c r="A102" s="14"/>
      <c r="B102" s="193"/>
      <c r="C102" s="14"/>
      <c r="D102" s="186" t="s">
        <v>185</v>
      </c>
      <c r="E102" s="194" t="s">
        <v>3</v>
      </c>
      <c r="F102" s="195" t="s">
        <v>110</v>
      </c>
      <c r="G102" s="14"/>
      <c r="H102" s="196">
        <v>16.952000000000002</v>
      </c>
      <c r="I102" s="197"/>
      <c r="J102" s="14"/>
      <c r="K102" s="14"/>
      <c r="L102" s="193"/>
      <c r="M102" s="198"/>
      <c r="N102" s="199"/>
      <c r="O102" s="199"/>
      <c r="P102" s="199"/>
      <c r="Q102" s="199"/>
      <c r="R102" s="199"/>
      <c r="S102" s="199"/>
      <c r="T102" s="200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01" t="s">
        <v>185</v>
      </c>
      <c r="AU102" s="201" t="s">
        <v>82</v>
      </c>
      <c r="AV102" s="14" t="s">
        <v>82</v>
      </c>
      <c r="AW102" s="14" t="s">
        <v>33</v>
      </c>
      <c r="AX102" s="14" t="s">
        <v>80</v>
      </c>
      <c r="AY102" s="201" t="s">
        <v>174</v>
      </c>
    </row>
    <row r="103" s="2" customFormat="1" ht="62.7" customHeight="1">
      <c r="A103" s="39"/>
      <c r="B103" s="166"/>
      <c r="C103" s="167" t="s">
        <v>82</v>
      </c>
      <c r="D103" s="167" t="s">
        <v>176</v>
      </c>
      <c r="E103" s="168" t="s">
        <v>191</v>
      </c>
      <c r="F103" s="169" t="s">
        <v>192</v>
      </c>
      <c r="G103" s="170" t="s">
        <v>179</v>
      </c>
      <c r="H103" s="171">
        <v>17.879999999999999</v>
      </c>
      <c r="I103" s="172"/>
      <c r="J103" s="173">
        <f>ROUND(I103*H103,2)</f>
        <v>0</v>
      </c>
      <c r="K103" s="169" t="s">
        <v>180</v>
      </c>
      <c r="L103" s="40"/>
      <c r="M103" s="174" t="s">
        <v>3</v>
      </c>
      <c r="N103" s="175" t="s">
        <v>43</v>
      </c>
      <c r="O103" s="73"/>
      <c r="P103" s="176">
        <f>O103*H103</f>
        <v>0</v>
      </c>
      <c r="Q103" s="176">
        <v>0</v>
      </c>
      <c r="R103" s="176">
        <f>Q103*H103</f>
        <v>0</v>
      </c>
      <c r="S103" s="176">
        <v>0</v>
      </c>
      <c r="T103" s="17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8" t="s">
        <v>181</v>
      </c>
      <c r="AT103" s="178" t="s">
        <v>176</v>
      </c>
      <c r="AU103" s="178" t="s">
        <v>82</v>
      </c>
      <c r="AY103" s="20" t="s">
        <v>174</v>
      </c>
      <c r="BE103" s="179">
        <f>IF(N103="základní",J103,0)</f>
        <v>0</v>
      </c>
      <c r="BF103" s="179">
        <f>IF(N103="snížená",J103,0)</f>
        <v>0</v>
      </c>
      <c r="BG103" s="179">
        <f>IF(N103="zákl. přenesená",J103,0)</f>
        <v>0</v>
      </c>
      <c r="BH103" s="179">
        <f>IF(N103="sníž. přenesená",J103,0)</f>
        <v>0</v>
      </c>
      <c r="BI103" s="179">
        <f>IF(N103="nulová",J103,0)</f>
        <v>0</v>
      </c>
      <c r="BJ103" s="20" t="s">
        <v>80</v>
      </c>
      <c r="BK103" s="179">
        <f>ROUND(I103*H103,2)</f>
        <v>0</v>
      </c>
      <c r="BL103" s="20" t="s">
        <v>181</v>
      </c>
      <c r="BM103" s="178" t="s">
        <v>193</v>
      </c>
    </row>
    <row r="104" s="2" customFormat="1">
      <c r="A104" s="39"/>
      <c r="B104" s="40"/>
      <c r="C104" s="39"/>
      <c r="D104" s="180" t="s">
        <v>183</v>
      </c>
      <c r="E104" s="39"/>
      <c r="F104" s="181" t="s">
        <v>194</v>
      </c>
      <c r="G104" s="39"/>
      <c r="H104" s="39"/>
      <c r="I104" s="182"/>
      <c r="J104" s="39"/>
      <c r="K104" s="39"/>
      <c r="L104" s="40"/>
      <c r="M104" s="183"/>
      <c r="N104" s="184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183</v>
      </c>
      <c r="AU104" s="20" t="s">
        <v>82</v>
      </c>
    </row>
    <row r="105" s="13" customFormat="1">
      <c r="A105" s="13"/>
      <c r="B105" s="185"/>
      <c r="C105" s="13"/>
      <c r="D105" s="186" t="s">
        <v>185</v>
      </c>
      <c r="E105" s="187" t="s">
        <v>3</v>
      </c>
      <c r="F105" s="188" t="s">
        <v>195</v>
      </c>
      <c r="G105" s="13"/>
      <c r="H105" s="187" t="s">
        <v>3</v>
      </c>
      <c r="I105" s="189"/>
      <c r="J105" s="13"/>
      <c r="K105" s="13"/>
      <c r="L105" s="185"/>
      <c r="M105" s="190"/>
      <c r="N105" s="191"/>
      <c r="O105" s="191"/>
      <c r="P105" s="191"/>
      <c r="Q105" s="191"/>
      <c r="R105" s="191"/>
      <c r="S105" s="191"/>
      <c r="T105" s="19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87" t="s">
        <v>185</v>
      </c>
      <c r="AU105" s="187" t="s">
        <v>82</v>
      </c>
      <c r="AV105" s="13" t="s">
        <v>80</v>
      </c>
      <c r="AW105" s="13" t="s">
        <v>33</v>
      </c>
      <c r="AX105" s="13" t="s">
        <v>72</v>
      </c>
      <c r="AY105" s="187" t="s">
        <v>174</v>
      </c>
    </row>
    <row r="106" s="14" customFormat="1">
      <c r="A106" s="14"/>
      <c r="B106" s="193"/>
      <c r="C106" s="14"/>
      <c r="D106" s="186" t="s">
        <v>185</v>
      </c>
      <c r="E106" s="201" t="s">
        <v>3</v>
      </c>
      <c r="F106" s="194" t="s">
        <v>196</v>
      </c>
      <c r="G106" s="14"/>
      <c r="H106" s="196">
        <v>17.879999999999999</v>
      </c>
      <c r="I106" s="197"/>
      <c r="J106" s="14"/>
      <c r="K106" s="14"/>
      <c r="L106" s="193"/>
      <c r="M106" s="198"/>
      <c r="N106" s="199"/>
      <c r="O106" s="199"/>
      <c r="P106" s="199"/>
      <c r="Q106" s="199"/>
      <c r="R106" s="199"/>
      <c r="S106" s="199"/>
      <c r="T106" s="20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01" t="s">
        <v>185</v>
      </c>
      <c r="AU106" s="201" t="s">
        <v>82</v>
      </c>
      <c r="AV106" s="14" t="s">
        <v>82</v>
      </c>
      <c r="AW106" s="14" t="s">
        <v>33</v>
      </c>
      <c r="AX106" s="14" t="s">
        <v>72</v>
      </c>
      <c r="AY106" s="201" t="s">
        <v>174</v>
      </c>
    </row>
    <row r="107" s="15" customFormat="1">
      <c r="A107" s="15"/>
      <c r="B107" s="202"/>
      <c r="C107" s="15"/>
      <c r="D107" s="186" t="s">
        <v>185</v>
      </c>
      <c r="E107" s="203" t="s">
        <v>3</v>
      </c>
      <c r="F107" s="204" t="s">
        <v>197</v>
      </c>
      <c r="G107" s="15"/>
      <c r="H107" s="205">
        <v>17.879999999999999</v>
      </c>
      <c r="I107" s="206"/>
      <c r="J107" s="15"/>
      <c r="K107" s="15"/>
      <c r="L107" s="202"/>
      <c r="M107" s="207"/>
      <c r="N107" s="208"/>
      <c r="O107" s="208"/>
      <c r="P107" s="208"/>
      <c r="Q107" s="208"/>
      <c r="R107" s="208"/>
      <c r="S107" s="208"/>
      <c r="T107" s="209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03" t="s">
        <v>185</v>
      </c>
      <c r="AU107" s="203" t="s">
        <v>82</v>
      </c>
      <c r="AV107" s="15" t="s">
        <v>181</v>
      </c>
      <c r="AW107" s="15" t="s">
        <v>33</v>
      </c>
      <c r="AX107" s="15" t="s">
        <v>80</v>
      </c>
      <c r="AY107" s="203" t="s">
        <v>174</v>
      </c>
    </row>
    <row r="108" s="2" customFormat="1" ht="62.7" customHeight="1">
      <c r="A108" s="39"/>
      <c r="B108" s="166"/>
      <c r="C108" s="167" t="s">
        <v>113</v>
      </c>
      <c r="D108" s="167" t="s">
        <v>176</v>
      </c>
      <c r="E108" s="168" t="s">
        <v>198</v>
      </c>
      <c r="F108" s="169" t="s">
        <v>199</v>
      </c>
      <c r="G108" s="170" t="s">
        <v>179</v>
      </c>
      <c r="H108" s="171">
        <v>8.0120000000000005</v>
      </c>
      <c r="I108" s="172"/>
      <c r="J108" s="173">
        <f>ROUND(I108*H108,2)</f>
        <v>0</v>
      </c>
      <c r="K108" s="169" t="s">
        <v>180</v>
      </c>
      <c r="L108" s="40"/>
      <c r="M108" s="174" t="s">
        <v>3</v>
      </c>
      <c r="N108" s="175" t="s">
        <v>43</v>
      </c>
      <c r="O108" s="73"/>
      <c r="P108" s="176">
        <f>O108*H108</f>
        <v>0</v>
      </c>
      <c r="Q108" s="176">
        <v>0</v>
      </c>
      <c r="R108" s="176">
        <f>Q108*H108</f>
        <v>0</v>
      </c>
      <c r="S108" s="176">
        <v>0</v>
      </c>
      <c r="T108" s="17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8" t="s">
        <v>181</v>
      </c>
      <c r="AT108" s="178" t="s">
        <v>176</v>
      </c>
      <c r="AU108" s="178" t="s">
        <v>82</v>
      </c>
      <c r="AY108" s="20" t="s">
        <v>174</v>
      </c>
      <c r="BE108" s="179">
        <f>IF(N108="základní",J108,0)</f>
        <v>0</v>
      </c>
      <c r="BF108" s="179">
        <f>IF(N108="snížená",J108,0)</f>
        <v>0</v>
      </c>
      <c r="BG108" s="179">
        <f>IF(N108="zákl. přenesená",J108,0)</f>
        <v>0</v>
      </c>
      <c r="BH108" s="179">
        <f>IF(N108="sníž. přenesená",J108,0)</f>
        <v>0</v>
      </c>
      <c r="BI108" s="179">
        <f>IF(N108="nulová",J108,0)</f>
        <v>0</v>
      </c>
      <c r="BJ108" s="20" t="s">
        <v>80</v>
      </c>
      <c r="BK108" s="179">
        <f>ROUND(I108*H108,2)</f>
        <v>0</v>
      </c>
      <c r="BL108" s="20" t="s">
        <v>181</v>
      </c>
      <c r="BM108" s="178" t="s">
        <v>200</v>
      </c>
    </row>
    <row r="109" s="2" customFormat="1">
      <c r="A109" s="39"/>
      <c r="B109" s="40"/>
      <c r="C109" s="39"/>
      <c r="D109" s="180" t="s">
        <v>183</v>
      </c>
      <c r="E109" s="39"/>
      <c r="F109" s="181" t="s">
        <v>201</v>
      </c>
      <c r="G109" s="39"/>
      <c r="H109" s="39"/>
      <c r="I109" s="182"/>
      <c r="J109" s="39"/>
      <c r="K109" s="39"/>
      <c r="L109" s="40"/>
      <c r="M109" s="183"/>
      <c r="N109" s="184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183</v>
      </c>
      <c r="AU109" s="20" t="s">
        <v>82</v>
      </c>
    </row>
    <row r="110" s="13" customFormat="1">
      <c r="A110" s="13"/>
      <c r="B110" s="185"/>
      <c r="C110" s="13"/>
      <c r="D110" s="186" t="s">
        <v>185</v>
      </c>
      <c r="E110" s="187" t="s">
        <v>3</v>
      </c>
      <c r="F110" s="188" t="s">
        <v>202</v>
      </c>
      <c r="G110" s="13"/>
      <c r="H110" s="187" t="s">
        <v>3</v>
      </c>
      <c r="I110" s="189"/>
      <c r="J110" s="13"/>
      <c r="K110" s="13"/>
      <c r="L110" s="185"/>
      <c r="M110" s="190"/>
      <c r="N110" s="191"/>
      <c r="O110" s="191"/>
      <c r="P110" s="191"/>
      <c r="Q110" s="191"/>
      <c r="R110" s="191"/>
      <c r="S110" s="191"/>
      <c r="T110" s="19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87" t="s">
        <v>185</v>
      </c>
      <c r="AU110" s="187" t="s">
        <v>82</v>
      </c>
      <c r="AV110" s="13" t="s">
        <v>80</v>
      </c>
      <c r="AW110" s="13" t="s">
        <v>33</v>
      </c>
      <c r="AX110" s="13" t="s">
        <v>72</v>
      </c>
      <c r="AY110" s="187" t="s">
        <v>174</v>
      </c>
    </row>
    <row r="111" s="14" customFormat="1">
      <c r="A111" s="14"/>
      <c r="B111" s="193"/>
      <c r="C111" s="14"/>
      <c r="D111" s="186" t="s">
        <v>185</v>
      </c>
      <c r="E111" s="194" t="s">
        <v>3</v>
      </c>
      <c r="F111" s="195" t="s">
        <v>110</v>
      </c>
      <c r="G111" s="14"/>
      <c r="H111" s="196">
        <v>16.952000000000002</v>
      </c>
      <c r="I111" s="197"/>
      <c r="J111" s="14"/>
      <c r="K111" s="14"/>
      <c r="L111" s="193"/>
      <c r="M111" s="198"/>
      <c r="N111" s="199"/>
      <c r="O111" s="199"/>
      <c r="P111" s="199"/>
      <c r="Q111" s="199"/>
      <c r="R111" s="199"/>
      <c r="S111" s="199"/>
      <c r="T111" s="200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01" t="s">
        <v>185</v>
      </c>
      <c r="AU111" s="201" t="s">
        <v>82</v>
      </c>
      <c r="AV111" s="14" t="s">
        <v>82</v>
      </c>
      <c r="AW111" s="14" t="s">
        <v>33</v>
      </c>
      <c r="AX111" s="14" t="s">
        <v>72</v>
      </c>
      <c r="AY111" s="201" t="s">
        <v>174</v>
      </c>
    </row>
    <row r="112" s="13" customFormat="1">
      <c r="A112" s="13"/>
      <c r="B112" s="185"/>
      <c r="C112" s="13"/>
      <c r="D112" s="186" t="s">
        <v>185</v>
      </c>
      <c r="E112" s="187" t="s">
        <v>3</v>
      </c>
      <c r="F112" s="188" t="s">
        <v>203</v>
      </c>
      <c r="G112" s="13"/>
      <c r="H112" s="187" t="s">
        <v>3</v>
      </c>
      <c r="I112" s="189"/>
      <c r="J112" s="13"/>
      <c r="K112" s="13"/>
      <c r="L112" s="185"/>
      <c r="M112" s="190"/>
      <c r="N112" s="191"/>
      <c r="O112" s="191"/>
      <c r="P112" s="191"/>
      <c r="Q112" s="191"/>
      <c r="R112" s="191"/>
      <c r="S112" s="191"/>
      <c r="T112" s="19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187" t="s">
        <v>185</v>
      </c>
      <c r="AU112" s="187" t="s">
        <v>82</v>
      </c>
      <c r="AV112" s="13" t="s">
        <v>80</v>
      </c>
      <c r="AW112" s="13" t="s">
        <v>33</v>
      </c>
      <c r="AX112" s="13" t="s">
        <v>72</v>
      </c>
      <c r="AY112" s="187" t="s">
        <v>174</v>
      </c>
    </row>
    <row r="113" s="14" customFormat="1">
      <c r="A113" s="14"/>
      <c r="B113" s="193"/>
      <c r="C113" s="14"/>
      <c r="D113" s="186" t="s">
        <v>185</v>
      </c>
      <c r="E113" s="201" t="s">
        <v>3</v>
      </c>
      <c r="F113" s="194" t="s">
        <v>204</v>
      </c>
      <c r="G113" s="14"/>
      <c r="H113" s="196">
        <v>-8.9399999999999995</v>
      </c>
      <c r="I113" s="197"/>
      <c r="J113" s="14"/>
      <c r="K113" s="14"/>
      <c r="L113" s="193"/>
      <c r="M113" s="198"/>
      <c r="N113" s="199"/>
      <c r="O113" s="199"/>
      <c r="P113" s="199"/>
      <c r="Q113" s="199"/>
      <c r="R113" s="199"/>
      <c r="S113" s="199"/>
      <c r="T113" s="20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01" t="s">
        <v>185</v>
      </c>
      <c r="AU113" s="201" t="s">
        <v>82</v>
      </c>
      <c r="AV113" s="14" t="s">
        <v>82</v>
      </c>
      <c r="AW113" s="14" t="s">
        <v>33</v>
      </c>
      <c r="AX113" s="14" t="s">
        <v>72</v>
      </c>
      <c r="AY113" s="201" t="s">
        <v>174</v>
      </c>
    </row>
    <row r="114" s="15" customFormat="1">
      <c r="A114" s="15"/>
      <c r="B114" s="202"/>
      <c r="C114" s="15"/>
      <c r="D114" s="186" t="s">
        <v>185</v>
      </c>
      <c r="E114" s="203" t="s">
        <v>3</v>
      </c>
      <c r="F114" s="204" t="s">
        <v>197</v>
      </c>
      <c r="G114" s="15"/>
      <c r="H114" s="205">
        <v>8.0120000000000005</v>
      </c>
      <c r="I114" s="206"/>
      <c r="J114" s="15"/>
      <c r="K114" s="15"/>
      <c r="L114" s="202"/>
      <c r="M114" s="207"/>
      <c r="N114" s="208"/>
      <c r="O114" s="208"/>
      <c r="P114" s="208"/>
      <c r="Q114" s="208"/>
      <c r="R114" s="208"/>
      <c r="S114" s="208"/>
      <c r="T114" s="209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03" t="s">
        <v>185</v>
      </c>
      <c r="AU114" s="203" t="s">
        <v>82</v>
      </c>
      <c r="AV114" s="15" t="s">
        <v>181</v>
      </c>
      <c r="AW114" s="15" t="s">
        <v>33</v>
      </c>
      <c r="AX114" s="15" t="s">
        <v>80</v>
      </c>
      <c r="AY114" s="203" t="s">
        <v>174</v>
      </c>
    </row>
    <row r="115" s="2" customFormat="1" ht="66.75" customHeight="1">
      <c r="A115" s="39"/>
      <c r="B115" s="166"/>
      <c r="C115" s="167" t="s">
        <v>181</v>
      </c>
      <c r="D115" s="167" t="s">
        <v>176</v>
      </c>
      <c r="E115" s="168" t="s">
        <v>205</v>
      </c>
      <c r="F115" s="169" t="s">
        <v>206</v>
      </c>
      <c r="G115" s="170" t="s">
        <v>179</v>
      </c>
      <c r="H115" s="171">
        <v>120.18000000000001</v>
      </c>
      <c r="I115" s="172"/>
      <c r="J115" s="173">
        <f>ROUND(I115*H115,2)</f>
        <v>0</v>
      </c>
      <c r="K115" s="169" t="s">
        <v>180</v>
      </c>
      <c r="L115" s="40"/>
      <c r="M115" s="174" t="s">
        <v>3</v>
      </c>
      <c r="N115" s="175" t="s">
        <v>43</v>
      </c>
      <c r="O115" s="73"/>
      <c r="P115" s="176">
        <f>O115*H115</f>
        <v>0</v>
      </c>
      <c r="Q115" s="176">
        <v>0</v>
      </c>
      <c r="R115" s="176">
        <f>Q115*H115</f>
        <v>0</v>
      </c>
      <c r="S115" s="176">
        <v>0</v>
      </c>
      <c r="T115" s="17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78" t="s">
        <v>181</v>
      </c>
      <c r="AT115" s="178" t="s">
        <v>176</v>
      </c>
      <c r="AU115" s="178" t="s">
        <v>82</v>
      </c>
      <c r="AY115" s="20" t="s">
        <v>174</v>
      </c>
      <c r="BE115" s="179">
        <f>IF(N115="základní",J115,0)</f>
        <v>0</v>
      </c>
      <c r="BF115" s="179">
        <f>IF(N115="snížená",J115,0)</f>
        <v>0</v>
      </c>
      <c r="BG115" s="179">
        <f>IF(N115="zákl. přenesená",J115,0)</f>
        <v>0</v>
      </c>
      <c r="BH115" s="179">
        <f>IF(N115="sníž. přenesená",J115,0)</f>
        <v>0</v>
      </c>
      <c r="BI115" s="179">
        <f>IF(N115="nulová",J115,0)</f>
        <v>0</v>
      </c>
      <c r="BJ115" s="20" t="s">
        <v>80</v>
      </c>
      <c r="BK115" s="179">
        <f>ROUND(I115*H115,2)</f>
        <v>0</v>
      </c>
      <c r="BL115" s="20" t="s">
        <v>181</v>
      </c>
      <c r="BM115" s="178" t="s">
        <v>207</v>
      </c>
    </row>
    <row r="116" s="2" customFormat="1">
      <c r="A116" s="39"/>
      <c r="B116" s="40"/>
      <c r="C116" s="39"/>
      <c r="D116" s="180" t="s">
        <v>183</v>
      </c>
      <c r="E116" s="39"/>
      <c r="F116" s="181" t="s">
        <v>208</v>
      </c>
      <c r="G116" s="39"/>
      <c r="H116" s="39"/>
      <c r="I116" s="182"/>
      <c r="J116" s="39"/>
      <c r="K116" s="39"/>
      <c r="L116" s="40"/>
      <c r="M116" s="183"/>
      <c r="N116" s="184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183</v>
      </c>
      <c r="AU116" s="20" t="s">
        <v>82</v>
      </c>
    </row>
    <row r="117" s="2" customFormat="1">
      <c r="A117" s="39"/>
      <c r="B117" s="40"/>
      <c r="C117" s="39"/>
      <c r="D117" s="186" t="s">
        <v>209</v>
      </c>
      <c r="E117" s="39"/>
      <c r="F117" s="210" t="s">
        <v>210</v>
      </c>
      <c r="G117" s="39"/>
      <c r="H117" s="39"/>
      <c r="I117" s="182"/>
      <c r="J117" s="39"/>
      <c r="K117" s="39"/>
      <c r="L117" s="40"/>
      <c r="M117" s="183"/>
      <c r="N117" s="184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209</v>
      </c>
      <c r="AU117" s="20" t="s">
        <v>82</v>
      </c>
    </row>
    <row r="118" s="13" customFormat="1">
      <c r="A118" s="13"/>
      <c r="B118" s="185"/>
      <c r="C118" s="13"/>
      <c r="D118" s="186" t="s">
        <v>185</v>
      </c>
      <c r="E118" s="187" t="s">
        <v>3</v>
      </c>
      <c r="F118" s="188" t="s">
        <v>202</v>
      </c>
      <c r="G118" s="13"/>
      <c r="H118" s="187" t="s">
        <v>3</v>
      </c>
      <c r="I118" s="189"/>
      <c r="J118" s="13"/>
      <c r="K118" s="13"/>
      <c r="L118" s="185"/>
      <c r="M118" s="190"/>
      <c r="N118" s="191"/>
      <c r="O118" s="191"/>
      <c r="P118" s="191"/>
      <c r="Q118" s="191"/>
      <c r="R118" s="191"/>
      <c r="S118" s="191"/>
      <c r="T118" s="19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87" t="s">
        <v>185</v>
      </c>
      <c r="AU118" s="187" t="s">
        <v>82</v>
      </c>
      <c r="AV118" s="13" t="s">
        <v>80</v>
      </c>
      <c r="AW118" s="13" t="s">
        <v>33</v>
      </c>
      <c r="AX118" s="13" t="s">
        <v>72</v>
      </c>
      <c r="AY118" s="187" t="s">
        <v>174</v>
      </c>
    </row>
    <row r="119" s="14" customFormat="1">
      <c r="A119" s="14"/>
      <c r="B119" s="193"/>
      <c r="C119" s="14"/>
      <c r="D119" s="186" t="s">
        <v>185</v>
      </c>
      <c r="E119" s="201" t="s">
        <v>3</v>
      </c>
      <c r="F119" s="194" t="s">
        <v>211</v>
      </c>
      <c r="G119" s="14"/>
      <c r="H119" s="196">
        <v>254.28</v>
      </c>
      <c r="I119" s="197"/>
      <c r="J119" s="14"/>
      <c r="K119" s="14"/>
      <c r="L119" s="193"/>
      <c r="M119" s="198"/>
      <c r="N119" s="199"/>
      <c r="O119" s="199"/>
      <c r="P119" s="199"/>
      <c r="Q119" s="199"/>
      <c r="R119" s="199"/>
      <c r="S119" s="199"/>
      <c r="T119" s="200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01" t="s">
        <v>185</v>
      </c>
      <c r="AU119" s="201" t="s">
        <v>82</v>
      </c>
      <c r="AV119" s="14" t="s">
        <v>82</v>
      </c>
      <c r="AW119" s="14" t="s">
        <v>33</v>
      </c>
      <c r="AX119" s="14" t="s">
        <v>72</v>
      </c>
      <c r="AY119" s="201" t="s">
        <v>174</v>
      </c>
    </row>
    <row r="120" s="13" customFormat="1">
      <c r="A120" s="13"/>
      <c r="B120" s="185"/>
      <c r="C120" s="13"/>
      <c r="D120" s="186" t="s">
        <v>185</v>
      </c>
      <c r="E120" s="187" t="s">
        <v>3</v>
      </c>
      <c r="F120" s="188" t="s">
        <v>203</v>
      </c>
      <c r="G120" s="13"/>
      <c r="H120" s="187" t="s">
        <v>3</v>
      </c>
      <c r="I120" s="189"/>
      <c r="J120" s="13"/>
      <c r="K120" s="13"/>
      <c r="L120" s="185"/>
      <c r="M120" s="190"/>
      <c r="N120" s="191"/>
      <c r="O120" s="191"/>
      <c r="P120" s="191"/>
      <c r="Q120" s="191"/>
      <c r="R120" s="191"/>
      <c r="S120" s="191"/>
      <c r="T120" s="19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87" t="s">
        <v>185</v>
      </c>
      <c r="AU120" s="187" t="s">
        <v>82</v>
      </c>
      <c r="AV120" s="13" t="s">
        <v>80</v>
      </c>
      <c r="AW120" s="13" t="s">
        <v>33</v>
      </c>
      <c r="AX120" s="13" t="s">
        <v>72</v>
      </c>
      <c r="AY120" s="187" t="s">
        <v>174</v>
      </c>
    </row>
    <row r="121" s="14" customFormat="1">
      <c r="A121" s="14"/>
      <c r="B121" s="193"/>
      <c r="C121" s="14"/>
      <c r="D121" s="186" t="s">
        <v>185</v>
      </c>
      <c r="E121" s="201" t="s">
        <v>3</v>
      </c>
      <c r="F121" s="194" t="s">
        <v>212</v>
      </c>
      <c r="G121" s="14"/>
      <c r="H121" s="196">
        <v>-134.09999999999999</v>
      </c>
      <c r="I121" s="197"/>
      <c r="J121" s="14"/>
      <c r="K121" s="14"/>
      <c r="L121" s="193"/>
      <c r="M121" s="198"/>
      <c r="N121" s="199"/>
      <c r="O121" s="199"/>
      <c r="P121" s="199"/>
      <c r="Q121" s="199"/>
      <c r="R121" s="199"/>
      <c r="S121" s="199"/>
      <c r="T121" s="20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01" t="s">
        <v>185</v>
      </c>
      <c r="AU121" s="201" t="s">
        <v>82</v>
      </c>
      <c r="AV121" s="14" t="s">
        <v>82</v>
      </c>
      <c r="AW121" s="14" t="s">
        <v>33</v>
      </c>
      <c r="AX121" s="14" t="s">
        <v>72</v>
      </c>
      <c r="AY121" s="201" t="s">
        <v>174</v>
      </c>
    </row>
    <row r="122" s="15" customFormat="1">
      <c r="A122" s="15"/>
      <c r="B122" s="202"/>
      <c r="C122" s="15"/>
      <c r="D122" s="186" t="s">
        <v>185</v>
      </c>
      <c r="E122" s="203" t="s">
        <v>3</v>
      </c>
      <c r="F122" s="204" t="s">
        <v>197</v>
      </c>
      <c r="G122" s="15"/>
      <c r="H122" s="205">
        <v>120.18000000000001</v>
      </c>
      <c r="I122" s="206"/>
      <c r="J122" s="15"/>
      <c r="K122" s="15"/>
      <c r="L122" s="202"/>
      <c r="M122" s="207"/>
      <c r="N122" s="208"/>
      <c r="O122" s="208"/>
      <c r="P122" s="208"/>
      <c r="Q122" s="208"/>
      <c r="R122" s="208"/>
      <c r="S122" s="208"/>
      <c r="T122" s="209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03" t="s">
        <v>185</v>
      </c>
      <c r="AU122" s="203" t="s">
        <v>82</v>
      </c>
      <c r="AV122" s="15" t="s">
        <v>181</v>
      </c>
      <c r="AW122" s="15" t="s">
        <v>33</v>
      </c>
      <c r="AX122" s="15" t="s">
        <v>80</v>
      </c>
      <c r="AY122" s="203" t="s">
        <v>174</v>
      </c>
    </row>
    <row r="123" s="2" customFormat="1" ht="44.25" customHeight="1">
      <c r="A123" s="39"/>
      <c r="B123" s="166"/>
      <c r="C123" s="167" t="s">
        <v>213</v>
      </c>
      <c r="D123" s="167" t="s">
        <v>176</v>
      </c>
      <c r="E123" s="168" t="s">
        <v>214</v>
      </c>
      <c r="F123" s="169" t="s">
        <v>215</v>
      </c>
      <c r="G123" s="170" t="s">
        <v>179</v>
      </c>
      <c r="H123" s="171">
        <v>8.9399999999999995</v>
      </c>
      <c r="I123" s="172"/>
      <c r="J123" s="173">
        <f>ROUND(I123*H123,2)</f>
        <v>0</v>
      </c>
      <c r="K123" s="169" t="s">
        <v>180</v>
      </c>
      <c r="L123" s="40"/>
      <c r="M123" s="174" t="s">
        <v>3</v>
      </c>
      <c r="N123" s="175" t="s">
        <v>43</v>
      </c>
      <c r="O123" s="73"/>
      <c r="P123" s="176">
        <f>O123*H123</f>
        <v>0</v>
      </c>
      <c r="Q123" s="176">
        <v>0</v>
      </c>
      <c r="R123" s="176">
        <f>Q123*H123</f>
        <v>0</v>
      </c>
      <c r="S123" s="176">
        <v>0</v>
      </c>
      <c r="T123" s="17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78" t="s">
        <v>181</v>
      </c>
      <c r="AT123" s="178" t="s">
        <v>176</v>
      </c>
      <c r="AU123" s="178" t="s">
        <v>82</v>
      </c>
      <c r="AY123" s="20" t="s">
        <v>174</v>
      </c>
      <c r="BE123" s="179">
        <f>IF(N123="základní",J123,0)</f>
        <v>0</v>
      </c>
      <c r="BF123" s="179">
        <f>IF(N123="snížená",J123,0)</f>
        <v>0</v>
      </c>
      <c r="BG123" s="179">
        <f>IF(N123="zákl. přenesená",J123,0)</f>
        <v>0</v>
      </c>
      <c r="BH123" s="179">
        <f>IF(N123="sníž. přenesená",J123,0)</f>
        <v>0</v>
      </c>
      <c r="BI123" s="179">
        <f>IF(N123="nulová",J123,0)</f>
        <v>0</v>
      </c>
      <c r="BJ123" s="20" t="s">
        <v>80</v>
      </c>
      <c r="BK123" s="179">
        <f>ROUND(I123*H123,2)</f>
        <v>0</v>
      </c>
      <c r="BL123" s="20" t="s">
        <v>181</v>
      </c>
      <c r="BM123" s="178" t="s">
        <v>216</v>
      </c>
    </row>
    <row r="124" s="2" customFormat="1">
      <c r="A124" s="39"/>
      <c r="B124" s="40"/>
      <c r="C124" s="39"/>
      <c r="D124" s="180" t="s">
        <v>183</v>
      </c>
      <c r="E124" s="39"/>
      <c r="F124" s="181" t="s">
        <v>217</v>
      </c>
      <c r="G124" s="39"/>
      <c r="H124" s="39"/>
      <c r="I124" s="182"/>
      <c r="J124" s="39"/>
      <c r="K124" s="39"/>
      <c r="L124" s="40"/>
      <c r="M124" s="183"/>
      <c r="N124" s="184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183</v>
      </c>
      <c r="AU124" s="20" t="s">
        <v>82</v>
      </c>
    </row>
    <row r="125" s="13" customFormat="1">
      <c r="A125" s="13"/>
      <c r="B125" s="185"/>
      <c r="C125" s="13"/>
      <c r="D125" s="186" t="s">
        <v>185</v>
      </c>
      <c r="E125" s="187" t="s">
        <v>3</v>
      </c>
      <c r="F125" s="188" t="s">
        <v>218</v>
      </c>
      <c r="G125" s="13"/>
      <c r="H125" s="187" t="s">
        <v>3</v>
      </c>
      <c r="I125" s="189"/>
      <c r="J125" s="13"/>
      <c r="K125" s="13"/>
      <c r="L125" s="185"/>
      <c r="M125" s="190"/>
      <c r="N125" s="191"/>
      <c r="O125" s="191"/>
      <c r="P125" s="191"/>
      <c r="Q125" s="191"/>
      <c r="R125" s="191"/>
      <c r="S125" s="191"/>
      <c r="T125" s="19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7" t="s">
        <v>185</v>
      </c>
      <c r="AU125" s="187" t="s">
        <v>82</v>
      </c>
      <c r="AV125" s="13" t="s">
        <v>80</v>
      </c>
      <c r="AW125" s="13" t="s">
        <v>33</v>
      </c>
      <c r="AX125" s="13" t="s">
        <v>72</v>
      </c>
      <c r="AY125" s="187" t="s">
        <v>174</v>
      </c>
    </row>
    <row r="126" s="14" customFormat="1">
      <c r="A126" s="14"/>
      <c r="B126" s="193"/>
      <c r="C126" s="14"/>
      <c r="D126" s="186" t="s">
        <v>185</v>
      </c>
      <c r="E126" s="194" t="s">
        <v>3</v>
      </c>
      <c r="F126" s="195" t="s">
        <v>114</v>
      </c>
      <c r="G126" s="14"/>
      <c r="H126" s="196">
        <v>8.9399999999999995</v>
      </c>
      <c r="I126" s="197"/>
      <c r="J126" s="14"/>
      <c r="K126" s="14"/>
      <c r="L126" s="193"/>
      <c r="M126" s="198"/>
      <c r="N126" s="199"/>
      <c r="O126" s="199"/>
      <c r="P126" s="199"/>
      <c r="Q126" s="199"/>
      <c r="R126" s="199"/>
      <c r="S126" s="199"/>
      <c r="T126" s="20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01" t="s">
        <v>185</v>
      </c>
      <c r="AU126" s="201" t="s">
        <v>82</v>
      </c>
      <c r="AV126" s="14" t="s">
        <v>82</v>
      </c>
      <c r="AW126" s="14" t="s">
        <v>33</v>
      </c>
      <c r="AX126" s="14" t="s">
        <v>72</v>
      </c>
      <c r="AY126" s="201" t="s">
        <v>174</v>
      </c>
    </row>
    <row r="127" s="15" customFormat="1">
      <c r="A127" s="15"/>
      <c r="B127" s="202"/>
      <c r="C127" s="15"/>
      <c r="D127" s="186" t="s">
        <v>185</v>
      </c>
      <c r="E127" s="203" t="s">
        <v>3</v>
      </c>
      <c r="F127" s="204" t="s">
        <v>197</v>
      </c>
      <c r="G127" s="15"/>
      <c r="H127" s="205">
        <v>8.9399999999999995</v>
      </c>
      <c r="I127" s="206"/>
      <c r="J127" s="15"/>
      <c r="K127" s="15"/>
      <c r="L127" s="202"/>
      <c r="M127" s="207"/>
      <c r="N127" s="208"/>
      <c r="O127" s="208"/>
      <c r="P127" s="208"/>
      <c r="Q127" s="208"/>
      <c r="R127" s="208"/>
      <c r="S127" s="208"/>
      <c r="T127" s="209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03" t="s">
        <v>185</v>
      </c>
      <c r="AU127" s="203" t="s">
        <v>82</v>
      </c>
      <c r="AV127" s="15" t="s">
        <v>181</v>
      </c>
      <c r="AW127" s="15" t="s">
        <v>33</v>
      </c>
      <c r="AX127" s="15" t="s">
        <v>80</v>
      </c>
      <c r="AY127" s="203" t="s">
        <v>174</v>
      </c>
    </row>
    <row r="128" s="2" customFormat="1" ht="44.25" customHeight="1">
      <c r="A128" s="39"/>
      <c r="B128" s="166"/>
      <c r="C128" s="167" t="s">
        <v>219</v>
      </c>
      <c r="D128" s="167" t="s">
        <v>176</v>
      </c>
      <c r="E128" s="168" t="s">
        <v>220</v>
      </c>
      <c r="F128" s="169" t="s">
        <v>221</v>
      </c>
      <c r="G128" s="170" t="s">
        <v>222</v>
      </c>
      <c r="H128" s="171">
        <v>14.422000000000001</v>
      </c>
      <c r="I128" s="172"/>
      <c r="J128" s="173">
        <f>ROUND(I128*H128,2)</f>
        <v>0</v>
      </c>
      <c r="K128" s="169" t="s">
        <v>180</v>
      </c>
      <c r="L128" s="40"/>
      <c r="M128" s="174" t="s">
        <v>3</v>
      </c>
      <c r="N128" s="175" t="s">
        <v>43</v>
      </c>
      <c r="O128" s="73"/>
      <c r="P128" s="176">
        <f>O128*H128</f>
        <v>0</v>
      </c>
      <c r="Q128" s="176">
        <v>0</v>
      </c>
      <c r="R128" s="176">
        <f>Q128*H128</f>
        <v>0</v>
      </c>
      <c r="S128" s="176">
        <v>0</v>
      </c>
      <c r="T128" s="17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8" t="s">
        <v>181</v>
      </c>
      <c r="AT128" s="178" t="s">
        <v>176</v>
      </c>
      <c r="AU128" s="178" t="s">
        <v>82</v>
      </c>
      <c r="AY128" s="20" t="s">
        <v>174</v>
      </c>
      <c r="BE128" s="179">
        <f>IF(N128="základní",J128,0)</f>
        <v>0</v>
      </c>
      <c r="BF128" s="179">
        <f>IF(N128="snížená",J128,0)</f>
        <v>0</v>
      </c>
      <c r="BG128" s="179">
        <f>IF(N128="zákl. přenesená",J128,0)</f>
        <v>0</v>
      </c>
      <c r="BH128" s="179">
        <f>IF(N128="sníž. přenesená",J128,0)</f>
        <v>0</v>
      </c>
      <c r="BI128" s="179">
        <f>IF(N128="nulová",J128,0)</f>
        <v>0</v>
      </c>
      <c r="BJ128" s="20" t="s">
        <v>80</v>
      </c>
      <c r="BK128" s="179">
        <f>ROUND(I128*H128,2)</f>
        <v>0</v>
      </c>
      <c r="BL128" s="20" t="s">
        <v>181</v>
      </c>
      <c r="BM128" s="178" t="s">
        <v>223</v>
      </c>
    </row>
    <row r="129" s="2" customFormat="1">
      <c r="A129" s="39"/>
      <c r="B129" s="40"/>
      <c r="C129" s="39"/>
      <c r="D129" s="180" t="s">
        <v>183</v>
      </c>
      <c r="E129" s="39"/>
      <c r="F129" s="181" t="s">
        <v>224</v>
      </c>
      <c r="G129" s="39"/>
      <c r="H129" s="39"/>
      <c r="I129" s="182"/>
      <c r="J129" s="39"/>
      <c r="K129" s="39"/>
      <c r="L129" s="40"/>
      <c r="M129" s="183"/>
      <c r="N129" s="184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183</v>
      </c>
      <c r="AU129" s="20" t="s">
        <v>82</v>
      </c>
    </row>
    <row r="130" s="13" customFormat="1">
      <c r="A130" s="13"/>
      <c r="B130" s="185"/>
      <c r="C130" s="13"/>
      <c r="D130" s="186" t="s">
        <v>185</v>
      </c>
      <c r="E130" s="187" t="s">
        <v>3</v>
      </c>
      <c r="F130" s="188" t="s">
        <v>202</v>
      </c>
      <c r="G130" s="13"/>
      <c r="H130" s="187" t="s">
        <v>3</v>
      </c>
      <c r="I130" s="189"/>
      <c r="J130" s="13"/>
      <c r="K130" s="13"/>
      <c r="L130" s="185"/>
      <c r="M130" s="190"/>
      <c r="N130" s="191"/>
      <c r="O130" s="191"/>
      <c r="P130" s="191"/>
      <c r="Q130" s="191"/>
      <c r="R130" s="191"/>
      <c r="S130" s="191"/>
      <c r="T130" s="19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7" t="s">
        <v>185</v>
      </c>
      <c r="AU130" s="187" t="s">
        <v>82</v>
      </c>
      <c r="AV130" s="13" t="s">
        <v>80</v>
      </c>
      <c r="AW130" s="13" t="s">
        <v>33</v>
      </c>
      <c r="AX130" s="13" t="s">
        <v>72</v>
      </c>
      <c r="AY130" s="187" t="s">
        <v>174</v>
      </c>
    </row>
    <row r="131" s="14" customFormat="1">
      <c r="A131" s="14"/>
      <c r="B131" s="193"/>
      <c r="C131" s="14"/>
      <c r="D131" s="186" t="s">
        <v>185</v>
      </c>
      <c r="E131" s="201" t="s">
        <v>3</v>
      </c>
      <c r="F131" s="194" t="s">
        <v>225</v>
      </c>
      <c r="G131" s="14"/>
      <c r="H131" s="196">
        <v>30.513999999999999</v>
      </c>
      <c r="I131" s="197"/>
      <c r="J131" s="14"/>
      <c r="K131" s="14"/>
      <c r="L131" s="193"/>
      <c r="M131" s="198"/>
      <c r="N131" s="199"/>
      <c r="O131" s="199"/>
      <c r="P131" s="199"/>
      <c r="Q131" s="199"/>
      <c r="R131" s="199"/>
      <c r="S131" s="199"/>
      <c r="T131" s="20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1" t="s">
        <v>185</v>
      </c>
      <c r="AU131" s="201" t="s">
        <v>82</v>
      </c>
      <c r="AV131" s="14" t="s">
        <v>82</v>
      </c>
      <c r="AW131" s="14" t="s">
        <v>33</v>
      </c>
      <c r="AX131" s="14" t="s">
        <v>72</v>
      </c>
      <c r="AY131" s="201" t="s">
        <v>174</v>
      </c>
    </row>
    <row r="132" s="13" customFormat="1">
      <c r="A132" s="13"/>
      <c r="B132" s="185"/>
      <c r="C132" s="13"/>
      <c r="D132" s="186" t="s">
        <v>185</v>
      </c>
      <c r="E132" s="187" t="s">
        <v>3</v>
      </c>
      <c r="F132" s="188" t="s">
        <v>203</v>
      </c>
      <c r="G132" s="13"/>
      <c r="H132" s="187" t="s">
        <v>3</v>
      </c>
      <c r="I132" s="189"/>
      <c r="J132" s="13"/>
      <c r="K132" s="13"/>
      <c r="L132" s="185"/>
      <c r="M132" s="190"/>
      <c r="N132" s="191"/>
      <c r="O132" s="191"/>
      <c r="P132" s="191"/>
      <c r="Q132" s="191"/>
      <c r="R132" s="191"/>
      <c r="S132" s="191"/>
      <c r="T132" s="19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7" t="s">
        <v>185</v>
      </c>
      <c r="AU132" s="187" t="s">
        <v>82</v>
      </c>
      <c r="AV132" s="13" t="s">
        <v>80</v>
      </c>
      <c r="AW132" s="13" t="s">
        <v>33</v>
      </c>
      <c r="AX132" s="13" t="s">
        <v>72</v>
      </c>
      <c r="AY132" s="187" t="s">
        <v>174</v>
      </c>
    </row>
    <row r="133" s="14" customFormat="1">
      <c r="A133" s="14"/>
      <c r="B133" s="193"/>
      <c r="C133" s="14"/>
      <c r="D133" s="186" t="s">
        <v>185</v>
      </c>
      <c r="E133" s="201" t="s">
        <v>3</v>
      </c>
      <c r="F133" s="194" t="s">
        <v>226</v>
      </c>
      <c r="G133" s="14"/>
      <c r="H133" s="196">
        <v>-16.091999999999999</v>
      </c>
      <c r="I133" s="197"/>
      <c r="J133" s="14"/>
      <c r="K133" s="14"/>
      <c r="L133" s="193"/>
      <c r="M133" s="198"/>
      <c r="N133" s="199"/>
      <c r="O133" s="199"/>
      <c r="P133" s="199"/>
      <c r="Q133" s="199"/>
      <c r="R133" s="199"/>
      <c r="S133" s="199"/>
      <c r="T133" s="20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1" t="s">
        <v>185</v>
      </c>
      <c r="AU133" s="201" t="s">
        <v>82</v>
      </c>
      <c r="AV133" s="14" t="s">
        <v>82</v>
      </c>
      <c r="AW133" s="14" t="s">
        <v>33</v>
      </c>
      <c r="AX133" s="14" t="s">
        <v>72</v>
      </c>
      <c r="AY133" s="201" t="s">
        <v>174</v>
      </c>
    </row>
    <row r="134" s="15" customFormat="1">
      <c r="A134" s="15"/>
      <c r="B134" s="202"/>
      <c r="C134" s="15"/>
      <c r="D134" s="186" t="s">
        <v>185</v>
      </c>
      <c r="E134" s="203" t="s">
        <v>3</v>
      </c>
      <c r="F134" s="204" t="s">
        <v>197</v>
      </c>
      <c r="G134" s="15"/>
      <c r="H134" s="205">
        <v>14.422000000000001</v>
      </c>
      <c r="I134" s="206"/>
      <c r="J134" s="15"/>
      <c r="K134" s="15"/>
      <c r="L134" s="202"/>
      <c r="M134" s="207"/>
      <c r="N134" s="208"/>
      <c r="O134" s="208"/>
      <c r="P134" s="208"/>
      <c r="Q134" s="208"/>
      <c r="R134" s="208"/>
      <c r="S134" s="208"/>
      <c r="T134" s="209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03" t="s">
        <v>185</v>
      </c>
      <c r="AU134" s="203" t="s">
        <v>82</v>
      </c>
      <c r="AV134" s="15" t="s">
        <v>181</v>
      </c>
      <c r="AW134" s="15" t="s">
        <v>33</v>
      </c>
      <c r="AX134" s="15" t="s">
        <v>80</v>
      </c>
      <c r="AY134" s="203" t="s">
        <v>174</v>
      </c>
    </row>
    <row r="135" s="2" customFormat="1" ht="37.8" customHeight="1">
      <c r="A135" s="39"/>
      <c r="B135" s="166"/>
      <c r="C135" s="167" t="s">
        <v>227</v>
      </c>
      <c r="D135" s="167" t="s">
        <v>176</v>
      </c>
      <c r="E135" s="168" t="s">
        <v>228</v>
      </c>
      <c r="F135" s="169" t="s">
        <v>229</v>
      </c>
      <c r="G135" s="170" t="s">
        <v>179</v>
      </c>
      <c r="H135" s="171">
        <v>8.0120000000000005</v>
      </c>
      <c r="I135" s="172"/>
      <c r="J135" s="173">
        <f>ROUND(I135*H135,2)</f>
        <v>0</v>
      </c>
      <c r="K135" s="169" t="s">
        <v>180</v>
      </c>
      <c r="L135" s="40"/>
      <c r="M135" s="174" t="s">
        <v>3</v>
      </c>
      <c r="N135" s="175" t="s">
        <v>43</v>
      </c>
      <c r="O135" s="73"/>
      <c r="P135" s="176">
        <f>O135*H135</f>
        <v>0</v>
      </c>
      <c r="Q135" s="176">
        <v>0</v>
      </c>
      <c r="R135" s="176">
        <f>Q135*H135</f>
        <v>0</v>
      </c>
      <c r="S135" s="176">
        <v>0</v>
      </c>
      <c r="T135" s="17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178" t="s">
        <v>181</v>
      </c>
      <c r="AT135" s="178" t="s">
        <v>176</v>
      </c>
      <c r="AU135" s="178" t="s">
        <v>82</v>
      </c>
      <c r="AY135" s="20" t="s">
        <v>174</v>
      </c>
      <c r="BE135" s="179">
        <f>IF(N135="základní",J135,0)</f>
        <v>0</v>
      </c>
      <c r="BF135" s="179">
        <f>IF(N135="snížená",J135,0)</f>
        <v>0</v>
      </c>
      <c r="BG135" s="179">
        <f>IF(N135="zákl. přenesená",J135,0)</f>
        <v>0</v>
      </c>
      <c r="BH135" s="179">
        <f>IF(N135="sníž. přenesená",J135,0)</f>
        <v>0</v>
      </c>
      <c r="BI135" s="179">
        <f>IF(N135="nulová",J135,0)</f>
        <v>0</v>
      </c>
      <c r="BJ135" s="20" t="s">
        <v>80</v>
      </c>
      <c r="BK135" s="179">
        <f>ROUND(I135*H135,2)</f>
        <v>0</v>
      </c>
      <c r="BL135" s="20" t="s">
        <v>181</v>
      </c>
      <c r="BM135" s="178" t="s">
        <v>230</v>
      </c>
    </row>
    <row r="136" s="2" customFormat="1">
      <c r="A136" s="39"/>
      <c r="B136" s="40"/>
      <c r="C136" s="39"/>
      <c r="D136" s="180" t="s">
        <v>183</v>
      </c>
      <c r="E136" s="39"/>
      <c r="F136" s="181" t="s">
        <v>231</v>
      </c>
      <c r="G136" s="39"/>
      <c r="H136" s="39"/>
      <c r="I136" s="182"/>
      <c r="J136" s="39"/>
      <c r="K136" s="39"/>
      <c r="L136" s="40"/>
      <c r="M136" s="183"/>
      <c r="N136" s="184"/>
      <c r="O136" s="73"/>
      <c r="P136" s="73"/>
      <c r="Q136" s="73"/>
      <c r="R136" s="73"/>
      <c r="S136" s="73"/>
      <c r="T136" s="74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20" t="s">
        <v>183</v>
      </c>
      <c r="AU136" s="20" t="s">
        <v>82</v>
      </c>
    </row>
    <row r="137" s="13" customFormat="1">
      <c r="A137" s="13"/>
      <c r="B137" s="185"/>
      <c r="C137" s="13"/>
      <c r="D137" s="186" t="s">
        <v>185</v>
      </c>
      <c r="E137" s="187" t="s">
        <v>3</v>
      </c>
      <c r="F137" s="188" t="s">
        <v>202</v>
      </c>
      <c r="G137" s="13"/>
      <c r="H137" s="187" t="s">
        <v>3</v>
      </c>
      <c r="I137" s="189"/>
      <c r="J137" s="13"/>
      <c r="K137" s="13"/>
      <c r="L137" s="185"/>
      <c r="M137" s="190"/>
      <c r="N137" s="191"/>
      <c r="O137" s="191"/>
      <c r="P137" s="191"/>
      <c r="Q137" s="191"/>
      <c r="R137" s="191"/>
      <c r="S137" s="191"/>
      <c r="T137" s="19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7" t="s">
        <v>185</v>
      </c>
      <c r="AU137" s="187" t="s">
        <v>82</v>
      </c>
      <c r="AV137" s="13" t="s">
        <v>80</v>
      </c>
      <c r="AW137" s="13" t="s">
        <v>33</v>
      </c>
      <c r="AX137" s="13" t="s">
        <v>72</v>
      </c>
      <c r="AY137" s="187" t="s">
        <v>174</v>
      </c>
    </row>
    <row r="138" s="14" customFormat="1">
      <c r="A138" s="14"/>
      <c r="B138" s="193"/>
      <c r="C138" s="14"/>
      <c r="D138" s="186" t="s">
        <v>185</v>
      </c>
      <c r="E138" s="194" t="s">
        <v>3</v>
      </c>
      <c r="F138" s="195" t="s">
        <v>110</v>
      </c>
      <c r="G138" s="14"/>
      <c r="H138" s="196">
        <v>16.952000000000002</v>
      </c>
      <c r="I138" s="197"/>
      <c r="J138" s="14"/>
      <c r="K138" s="14"/>
      <c r="L138" s="193"/>
      <c r="M138" s="198"/>
      <c r="N138" s="199"/>
      <c r="O138" s="199"/>
      <c r="P138" s="199"/>
      <c r="Q138" s="199"/>
      <c r="R138" s="199"/>
      <c r="S138" s="199"/>
      <c r="T138" s="20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1" t="s">
        <v>185</v>
      </c>
      <c r="AU138" s="201" t="s">
        <v>82</v>
      </c>
      <c r="AV138" s="14" t="s">
        <v>82</v>
      </c>
      <c r="AW138" s="14" t="s">
        <v>33</v>
      </c>
      <c r="AX138" s="14" t="s">
        <v>72</v>
      </c>
      <c r="AY138" s="201" t="s">
        <v>174</v>
      </c>
    </row>
    <row r="139" s="13" customFormat="1">
      <c r="A139" s="13"/>
      <c r="B139" s="185"/>
      <c r="C139" s="13"/>
      <c r="D139" s="186" t="s">
        <v>185</v>
      </c>
      <c r="E139" s="187" t="s">
        <v>3</v>
      </c>
      <c r="F139" s="188" t="s">
        <v>203</v>
      </c>
      <c r="G139" s="13"/>
      <c r="H139" s="187" t="s">
        <v>3</v>
      </c>
      <c r="I139" s="189"/>
      <c r="J139" s="13"/>
      <c r="K139" s="13"/>
      <c r="L139" s="185"/>
      <c r="M139" s="190"/>
      <c r="N139" s="191"/>
      <c r="O139" s="191"/>
      <c r="P139" s="191"/>
      <c r="Q139" s="191"/>
      <c r="R139" s="191"/>
      <c r="S139" s="191"/>
      <c r="T139" s="19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7" t="s">
        <v>185</v>
      </c>
      <c r="AU139" s="187" t="s">
        <v>82</v>
      </c>
      <c r="AV139" s="13" t="s">
        <v>80</v>
      </c>
      <c r="AW139" s="13" t="s">
        <v>33</v>
      </c>
      <c r="AX139" s="13" t="s">
        <v>72</v>
      </c>
      <c r="AY139" s="187" t="s">
        <v>174</v>
      </c>
    </row>
    <row r="140" s="14" customFormat="1">
      <c r="A140" s="14"/>
      <c r="B140" s="193"/>
      <c r="C140" s="14"/>
      <c r="D140" s="186" t="s">
        <v>185</v>
      </c>
      <c r="E140" s="201" t="s">
        <v>3</v>
      </c>
      <c r="F140" s="194" t="s">
        <v>204</v>
      </c>
      <c r="G140" s="14"/>
      <c r="H140" s="196">
        <v>-8.9399999999999995</v>
      </c>
      <c r="I140" s="197"/>
      <c r="J140" s="14"/>
      <c r="K140" s="14"/>
      <c r="L140" s="193"/>
      <c r="M140" s="198"/>
      <c r="N140" s="199"/>
      <c r="O140" s="199"/>
      <c r="P140" s="199"/>
      <c r="Q140" s="199"/>
      <c r="R140" s="199"/>
      <c r="S140" s="199"/>
      <c r="T140" s="20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1" t="s">
        <v>185</v>
      </c>
      <c r="AU140" s="201" t="s">
        <v>82</v>
      </c>
      <c r="AV140" s="14" t="s">
        <v>82</v>
      </c>
      <c r="AW140" s="14" t="s">
        <v>33</v>
      </c>
      <c r="AX140" s="14" t="s">
        <v>72</v>
      </c>
      <c r="AY140" s="201" t="s">
        <v>174</v>
      </c>
    </row>
    <row r="141" s="15" customFormat="1">
      <c r="A141" s="15"/>
      <c r="B141" s="202"/>
      <c r="C141" s="15"/>
      <c r="D141" s="186" t="s">
        <v>185</v>
      </c>
      <c r="E141" s="203" t="s">
        <v>3</v>
      </c>
      <c r="F141" s="204" t="s">
        <v>197</v>
      </c>
      <c r="G141" s="15"/>
      <c r="H141" s="205">
        <v>8.0120000000000005</v>
      </c>
      <c r="I141" s="206"/>
      <c r="J141" s="15"/>
      <c r="K141" s="15"/>
      <c r="L141" s="202"/>
      <c r="M141" s="207"/>
      <c r="N141" s="208"/>
      <c r="O141" s="208"/>
      <c r="P141" s="208"/>
      <c r="Q141" s="208"/>
      <c r="R141" s="208"/>
      <c r="S141" s="208"/>
      <c r="T141" s="209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03" t="s">
        <v>185</v>
      </c>
      <c r="AU141" s="203" t="s">
        <v>82</v>
      </c>
      <c r="AV141" s="15" t="s">
        <v>181</v>
      </c>
      <c r="AW141" s="15" t="s">
        <v>33</v>
      </c>
      <c r="AX141" s="15" t="s">
        <v>80</v>
      </c>
      <c r="AY141" s="203" t="s">
        <v>174</v>
      </c>
    </row>
    <row r="142" s="2" customFormat="1" ht="44.25" customHeight="1">
      <c r="A142" s="39"/>
      <c r="B142" s="166"/>
      <c r="C142" s="167" t="s">
        <v>232</v>
      </c>
      <c r="D142" s="167" t="s">
        <v>176</v>
      </c>
      <c r="E142" s="168" t="s">
        <v>233</v>
      </c>
      <c r="F142" s="169" t="s">
        <v>234</v>
      </c>
      <c r="G142" s="170" t="s">
        <v>179</v>
      </c>
      <c r="H142" s="171">
        <v>8.9399999999999995</v>
      </c>
      <c r="I142" s="172"/>
      <c r="J142" s="173">
        <f>ROUND(I142*H142,2)</f>
        <v>0</v>
      </c>
      <c r="K142" s="169" t="s">
        <v>180</v>
      </c>
      <c r="L142" s="40"/>
      <c r="M142" s="174" t="s">
        <v>3</v>
      </c>
      <c r="N142" s="175" t="s">
        <v>43</v>
      </c>
      <c r="O142" s="73"/>
      <c r="P142" s="176">
        <f>O142*H142</f>
        <v>0</v>
      </c>
      <c r="Q142" s="176">
        <v>0</v>
      </c>
      <c r="R142" s="176">
        <f>Q142*H142</f>
        <v>0</v>
      </c>
      <c r="S142" s="176">
        <v>0</v>
      </c>
      <c r="T142" s="17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8" t="s">
        <v>181</v>
      </c>
      <c r="AT142" s="178" t="s">
        <v>176</v>
      </c>
      <c r="AU142" s="178" t="s">
        <v>82</v>
      </c>
      <c r="AY142" s="20" t="s">
        <v>174</v>
      </c>
      <c r="BE142" s="179">
        <f>IF(N142="základní",J142,0)</f>
        <v>0</v>
      </c>
      <c r="BF142" s="179">
        <f>IF(N142="snížená",J142,0)</f>
        <v>0</v>
      </c>
      <c r="BG142" s="179">
        <f>IF(N142="zákl. přenesená",J142,0)</f>
        <v>0</v>
      </c>
      <c r="BH142" s="179">
        <f>IF(N142="sníž. přenesená",J142,0)</f>
        <v>0</v>
      </c>
      <c r="BI142" s="179">
        <f>IF(N142="nulová",J142,0)</f>
        <v>0</v>
      </c>
      <c r="BJ142" s="20" t="s">
        <v>80</v>
      </c>
      <c r="BK142" s="179">
        <f>ROUND(I142*H142,2)</f>
        <v>0</v>
      </c>
      <c r="BL142" s="20" t="s">
        <v>181</v>
      </c>
      <c r="BM142" s="178" t="s">
        <v>235</v>
      </c>
    </row>
    <row r="143" s="2" customFormat="1">
      <c r="A143" s="39"/>
      <c r="B143" s="40"/>
      <c r="C143" s="39"/>
      <c r="D143" s="180" t="s">
        <v>183</v>
      </c>
      <c r="E143" s="39"/>
      <c r="F143" s="181" t="s">
        <v>236</v>
      </c>
      <c r="G143" s="39"/>
      <c r="H143" s="39"/>
      <c r="I143" s="182"/>
      <c r="J143" s="39"/>
      <c r="K143" s="39"/>
      <c r="L143" s="40"/>
      <c r="M143" s="183"/>
      <c r="N143" s="184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183</v>
      </c>
      <c r="AU143" s="20" t="s">
        <v>82</v>
      </c>
    </row>
    <row r="144" s="13" customFormat="1">
      <c r="A144" s="13"/>
      <c r="B144" s="185"/>
      <c r="C144" s="13"/>
      <c r="D144" s="186" t="s">
        <v>185</v>
      </c>
      <c r="E144" s="187" t="s">
        <v>3</v>
      </c>
      <c r="F144" s="188" t="s">
        <v>186</v>
      </c>
      <c r="G144" s="13"/>
      <c r="H144" s="187" t="s">
        <v>3</v>
      </c>
      <c r="I144" s="189"/>
      <c r="J144" s="13"/>
      <c r="K144" s="13"/>
      <c r="L144" s="185"/>
      <c r="M144" s="190"/>
      <c r="N144" s="191"/>
      <c r="O144" s="191"/>
      <c r="P144" s="191"/>
      <c r="Q144" s="191"/>
      <c r="R144" s="191"/>
      <c r="S144" s="191"/>
      <c r="T144" s="19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7" t="s">
        <v>185</v>
      </c>
      <c r="AU144" s="187" t="s">
        <v>82</v>
      </c>
      <c r="AV144" s="13" t="s">
        <v>80</v>
      </c>
      <c r="AW144" s="13" t="s">
        <v>33</v>
      </c>
      <c r="AX144" s="13" t="s">
        <v>72</v>
      </c>
      <c r="AY144" s="187" t="s">
        <v>174</v>
      </c>
    </row>
    <row r="145" s="13" customFormat="1">
      <c r="A145" s="13"/>
      <c r="B145" s="185"/>
      <c r="C145" s="13"/>
      <c r="D145" s="186" t="s">
        <v>185</v>
      </c>
      <c r="E145" s="187" t="s">
        <v>3</v>
      </c>
      <c r="F145" s="188" t="s">
        <v>237</v>
      </c>
      <c r="G145" s="13"/>
      <c r="H145" s="187" t="s">
        <v>3</v>
      </c>
      <c r="I145" s="189"/>
      <c r="J145" s="13"/>
      <c r="K145" s="13"/>
      <c r="L145" s="185"/>
      <c r="M145" s="190"/>
      <c r="N145" s="191"/>
      <c r="O145" s="191"/>
      <c r="P145" s="191"/>
      <c r="Q145" s="191"/>
      <c r="R145" s="191"/>
      <c r="S145" s="191"/>
      <c r="T145" s="19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7" t="s">
        <v>185</v>
      </c>
      <c r="AU145" s="187" t="s">
        <v>82</v>
      </c>
      <c r="AV145" s="13" t="s">
        <v>80</v>
      </c>
      <c r="AW145" s="13" t="s">
        <v>33</v>
      </c>
      <c r="AX145" s="13" t="s">
        <v>72</v>
      </c>
      <c r="AY145" s="187" t="s">
        <v>174</v>
      </c>
    </row>
    <row r="146" s="13" customFormat="1">
      <c r="A146" s="13"/>
      <c r="B146" s="185"/>
      <c r="C146" s="13"/>
      <c r="D146" s="186" t="s">
        <v>185</v>
      </c>
      <c r="E146" s="187" t="s">
        <v>3</v>
      </c>
      <c r="F146" s="188" t="s">
        <v>238</v>
      </c>
      <c r="G146" s="13"/>
      <c r="H146" s="187" t="s">
        <v>3</v>
      </c>
      <c r="I146" s="189"/>
      <c r="J146" s="13"/>
      <c r="K146" s="13"/>
      <c r="L146" s="185"/>
      <c r="M146" s="190"/>
      <c r="N146" s="191"/>
      <c r="O146" s="191"/>
      <c r="P146" s="191"/>
      <c r="Q146" s="191"/>
      <c r="R146" s="191"/>
      <c r="S146" s="191"/>
      <c r="T146" s="19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7" t="s">
        <v>185</v>
      </c>
      <c r="AU146" s="187" t="s">
        <v>82</v>
      </c>
      <c r="AV146" s="13" t="s">
        <v>80</v>
      </c>
      <c r="AW146" s="13" t="s">
        <v>33</v>
      </c>
      <c r="AX146" s="13" t="s">
        <v>72</v>
      </c>
      <c r="AY146" s="187" t="s">
        <v>174</v>
      </c>
    </row>
    <row r="147" s="13" customFormat="1">
      <c r="A147" s="13"/>
      <c r="B147" s="185"/>
      <c r="C147" s="13"/>
      <c r="D147" s="186" t="s">
        <v>185</v>
      </c>
      <c r="E147" s="187" t="s">
        <v>3</v>
      </c>
      <c r="F147" s="188" t="s">
        <v>239</v>
      </c>
      <c r="G147" s="13"/>
      <c r="H147" s="187" t="s">
        <v>3</v>
      </c>
      <c r="I147" s="189"/>
      <c r="J147" s="13"/>
      <c r="K147" s="13"/>
      <c r="L147" s="185"/>
      <c r="M147" s="190"/>
      <c r="N147" s="191"/>
      <c r="O147" s="191"/>
      <c r="P147" s="191"/>
      <c r="Q147" s="191"/>
      <c r="R147" s="191"/>
      <c r="S147" s="191"/>
      <c r="T147" s="19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7" t="s">
        <v>185</v>
      </c>
      <c r="AU147" s="187" t="s">
        <v>82</v>
      </c>
      <c r="AV147" s="13" t="s">
        <v>80</v>
      </c>
      <c r="AW147" s="13" t="s">
        <v>33</v>
      </c>
      <c r="AX147" s="13" t="s">
        <v>72</v>
      </c>
      <c r="AY147" s="187" t="s">
        <v>174</v>
      </c>
    </row>
    <row r="148" s="14" customFormat="1">
      <c r="A148" s="14"/>
      <c r="B148" s="193"/>
      <c r="C148" s="14"/>
      <c r="D148" s="186" t="s">
        <v>185</v>
      </c>
      <c r="E148" s="194" t="s">
        <v>3</v>
      </c>
      <c r="F148" s="195" t="s">
        <v>114</v>
      </c>
      <c r="G148" s="14"/>
      <c r="H148" s="196">
        <v>8.9399999999999995</v>
      </c>
      <c r="I148" s="197"/>
      <c r="J148" s="14"/>
      <c r="K148" s="14"/>
      <c r="L148" s="193"/>
      <c r="M148" s="198"/>
      <c r="N148" s="199"/>
      <c r="O148" s="199"/>
      <c r="P148" s="199"/>
      <c r="Q148" s="199"/>
      <c r="R148" s="199"/>
      <c r="S148" s="199"/>
      <c r="T148" s="20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1" t="s">
        <v>185</v>
      </c>
      <c r="AU148" s="201" t="s">
        <v>82</v>
      </c>
      <c r="AV148" s="14" t="s">
        <v>82</v>
      </c>
      <c r="AW148" s="14" t="s">
        <v>33</v>
      </c>
      <c r="AX148" s="14" t="s">
        <v>80</v>
      </c>
      <c r="AY148" s="201" t="s">
        <v>174</v>
      </c>
    </row>
    <row r="149" s="12" customFormat="1" ht="22.8" customHeight="1">
      <c r="A149" s="12"/>
      <c r="B149" s="153"/>
      <c r="C149" s="12"/>
      <c r="D149" s="154" t="s">
        <v>71</v>
      </c>
      <c r="E149" s="164" t="s">
        <v>82</v>
      </c>
      <c r="F149" s="164" t="s">
        <v>240</v>
      </c>
      <c r="G149" s="12"/>
      <c r="H149" s="12"/>
      <c r="I149" s="156"/>
      <c r="J149" s="165">
        <f>BK149</f>
        <v>0</v>
      </c>
      <c r="K149" s="12"/>
      <c r="L149" s="153"/>
      <c r="M149" s="158"/>
      <c r="N149" s="159"/>
      <c r="O149" s="159"/>
      <c r="P149" s="160">
        <f>SUM(P150:P185)</f>
        <v>0</v>
      </c>
      <c r="Q149" s="159"/>
      <c r="R149" s="160">
        <f>SUM(R150:R185)</f>
        <v>22.383451289999996</v>
      </c>
      <c r="S149" s="159"/>
      <c r="T149" s="161">
        <f>SUM(T150:T185)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54" t="s">
        <v>80</v>
      </c>
      <c r="AT149" s="162" t="s">
        <v>71</v>
      </c>
      <c r="AU149" s="162" t="s">
        <v>80</v>
      </c>
      <c r="AY149" s="154" t="s">
        <v>174</v>
      </c>
      <c r="BK149" s="163">
        <f>SUM(BK150:BK185)</f>
        <v>0</v>
      </c>
    </row>
    <row r="150" s="2" customFormat="1" ht="24.15" customHeight="1">
      <c r="A150" s="39"/>
      <c r="B150" s="166"/>
      <c r="C150" s="167" t="s">
        <v>241</v>
      </c>
      <c r="D150" s="167" t="s">
        <v>176</v>
      </c>
      <c r="E150" s="168" t="s">
        <v>242</v>
      </c>
      <c r="F150" s="169" t="s">
        <v>243</v>
      </c>
      <c r="G150" s="170" t="s">
        <v>179</v>
      </c>
      <c r="H150" s="171">
        <v>0.55100000000000005</v>
      </c>
      <c r="I150" s="172"/>
      <c r="J150" s="173">
        <f>ROUND(I150*H150,2)</f>
        <v>0</v>
      </c>
      <c r="K150" s="169" t="s">
        <v>180</v>
      </c>
      <c r="L150" s="40"/>
      <c r="M150" s="174" t="s">
        <v>3</v>
      </c>
      <c r="N150" s="175" t="s">
        <v>43</v>
      </c>
      <c r="O150" s="73"/>
      <c r="P150" s="176">
        <f>O150*H150</f>
        <v>0</v>
      </c>
      <c r="Q150" s="176">
        <v>2.5018699999999998</v>
      </c>
      <c r="R150" s="176">
        <f>Q150*H150</f>
        <v>1.37853037</v>
      </c>
      <c r="S150" s="176">
        <v>0</v>
      </c>
      <c r="T150" s="17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178" t="s">
        <v>181</v>
      </c>
      <c r="AT150" s="178" t="s">
        <v>176</v>
      </c>
      <c r="AU150" s="178" t="s">
        <v>82</v>
      </c>
      <c r="AY150" s="20" t="s">
        <v>174</v>
      </c>
      <c r="BE150" s="179">
        <f>IF(N150="základní",J150,0)</f>
        <v>0</v>
      </c>
      <c r="BF150" s="179">
        <f>IF(N150="snížená",J150,0)</f>
        <v>0</v>
      </c>
      <c r="BG150" s="179">
        <f>IF(N150="zákl. přenesená",J150,0)</f>
        <v>0</v>
      </c>
      <c r="BH150" s="179">
        <f>IF(N150="sníž. přenesená",J150,0)</f>
        <v>0</v>
      </c>
      <c r="BI150" s="179">
        <f>IF(N150="nulová",J150,0)</f>
        <v>0</v>
      </c>
      <c r="BJ150" s="20" t="s">
        <v>80</v>
      </c>
      <c r="BK150" s="179">
        <f>ROUND(I150*H150,2)</f>
        <v>0</v>
      </c>
      <c r="BL150" s="20" t="s">
        <v>181</v>
      </c>
      <c r="BM150" s="178" t="s">
        <v>244</v>
      </c>
    </row>
    <row r="151" s="2" customFormat="1">
      <c r="A151" s="39"/>
      <c r="B151" s="40"/>
      <c r="C151" s="39"/>
      <c r="D151" s="180" t="s">
        <v>183</v>
      </c>
      <c r="E151" s="39"/>
      <c r="F151" s="181" t="s">
        <v>245</v>
      </c>
      <c r="G151" s="39"/>
      <c r="H151" s="39"/>
      <c r="I151" s="182"/>
      <c r="J151" s="39"/>
      <c r="K151" s="39"/>
      <c r="L151" s="40"/>
      <c r="M151" s="183"/>
      <c r="N151" s="184"/>
      <c r="O151" s="73"/>
      <c r="P151" s="73"/>
      <c r="Q151" s="73"/>
      <c r="R151" s="73"/>
      <c r="S151" s="73"/>
      <c r="T151" s="74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20" t="s">
        <v>183</v>
      </c>
      <c r="AU151" s="20" t="s">
        <v>82</v>
      </c>
    </row>
    <row r="152" s="13" customFormat="1">
      <c r="A152" s="13"/>
      <c r="B152" s="185"/>
      <c r="C152" s="13"/>
      <c r="D152" s="186" t="s">
        <v>185</v>
      </c>
      <c r="E152" s="187" t="s">
        <v>3</v>
      </c>
      <c r="F152" s="188" t="s">
        <v>186</v>
      </c>
      <c r="G152" s="13"/>
      <c r="H152" s="187" t="s">
        <v>3</v>
      </c>
      <c r="I152" s="189"/>
      <c r="J152" s="13"/>
      <c r="K152" s="13"/>
      <c r="L152" s="185"/>
      <c r="M152" s="190"/>
      <c r="N152" s="191"/>
      <c r="O152" s="191"/>
      <c r="P152" s="191"/>
      <c r="Q152" s="191"/>
      <c r="R152" s="191"/>
      <c r="S152" s="191"/>
      <c r="T152" s="19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7" t="s">
        <v>185</v>
      </c>
      <c r="AU152" s="187" t="s">
        <v>82</v>
      </c>
      <c r="AV152" s="13" t="s">
        <v>80</v>
      </c>
      <c r="AW152" s="13" t="s">
        <v>33</v>
      </c>
      <c r="AX152" s="13" t="s">
        <v>72</v>
      </c>
      <c r="AY152" s="187" t="s">
        <v>174</v>
      </c>
    </row>
    <row r="153" s="13" customFormat="1">
      <c r="A153" s="13"/>
      <c r="B153" s="185"/>
      <c r="C153" s="13"/>
      <c r="D153" s="186" t="s">
        <v>185</v>
      </c>
      <c r="E153" s="187" t="s">
        <v>3</v>
      </c>
      <c r="F153" s="188" t="s">
        <v>246</v>
      </c>
      <c r="G153" s="13"/>
      <c r="H153" s="187" t="s">
        <v>3</v>
      </c>
      <c r="I153" s="189"/>
      <c r="J153" s="13"/>
      <c r="K153" s="13"/>
      <c r="L153" s="185"/>
      <c r="M153" s="190"/>
      <c r="N153" s="191"/>
      <c r="O153" s="191"/>
      <c r="P153" s="191"/>
      <c r="Q153" s="191"/>
      <c r="R153" s="191"/>
      <c r="S153" s="191"/>
      <c r="T153" s="19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7" t="s">
        <v>185</v>
      </c>
      <c r="AU153" s="187" t="s">
        <v>82</v>
      </c>
      <c r="AV153" s="13" t="s">
        <v>80</v>
      </c>
      <c r="AW153" s="13" t="s">
        <v>33</v>
      </c>
      <c r="AX153" s="13" t="s">
        <v>72</v>
      </c>
      <c r="AY153" s="187" t="s">
        <v>174</v>
      </c>
    </row>
    <row r="154" s="13" customFormat="1">
      <c r="A154" s="13"/>
      <c r="B154" s="185"/>
      <c r="C154" s="13"/>
      <c r="D154" s="186" t="s">
        <v>185</v>
      </c>
      <c r="E154" s="187" t="s">
        <v>3</v>
      </c>
      <c r="F154" s="188" t="s">
        <v>247</v>
      </c>
      <c r="G154" s="13"/>
      <c r="H154" s="187" t="s">
        <v>3</v>
      </c>
      <c r="I154" s="189"/>
      <c r="J154" s="13"/>
      <c r="K154" s="13"/>
      <c r="L154" s="185"/>
      <c r="M154" s="190"/>
      <c r="N154" s="191"/>
      <c r="O154" s="191"/>
      <c r="P154" s="191"/>
      <c r="Q154" s="191"/>
      <c r="R154" s="191"/>
      <c r="S154" s="191"/>
      <c r="T154" s="19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7" t="s">
        <v>185</v>
      </c>
      <c r="AU154" s="187" t="s">
        <v>82</v>
      </c>
      <c r="AV154" s="13" t="s">
        <v>80</v>
      </c>
      <c r="AW154" s="13" t="s">
        <v>33</v>
      </c>
      <c r="AX154" s="13" t="s">
        <v>72</v>
      </c>
      <c r="AY154" s="187" t="s">
        <v>174</v>
      </c>
    </row>
    <row r="155" s="14" customFormat="1">
      <c r="A155" s="14"/>
      <c r="B155" s="193"/>
      <c r="C155" s="14"/>
      <c r="D155" s="186" t="s">
        <v>185</v>
      </c>
      <c r="E155" s="194" t="s">
        <v>3</v>
      </c>
      <c r="F155" s="195" t="s">
        <v>118</v>
      </c>
      <c r="G155" s="14"/>
      <c r="H155" s="196">
        <v>0.55100000000000005</v>
      </c>
      <c r="I155" s="197"/>
      <c r="J155" s="14"/>
      <c r="K155" s="14"/>
      <c r="L155" s="193"/>
      <c r="M155" s="198"/>
      <c r="N155" s="199"/>
      <c r="O155" s="199"/>
      <c r="P155" s="199"/>
      <c r="Q155" s="199"/>
      <c r="R155" s="199"/>
      <c r="S155" s="199"/>
      <c r="T155" s="20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1" t="s">
        <v>185</v>
      </c>
      <c r="AU155" s="201" t="s">
        <v>82</v>
      </c>
      <c r="AV155" s="14" t="s">
        <v>82</v>
      </c>
      <c r="AW155" s="14" t="s">
        <v>33</v>
      </c>
      <c r="AX155" s="14" t="s">
        <v>80</v>
      </c>
      <c r="AY155" s="201" t="s">
        <v>174</v>
      </c>
    </row>
    <row r="156" s="2" customFormat="1" ht="33" customHeight="1">
      <c r="A156" s="39"/>
      <c r="B156" s="166"/>
      <c r="C156" s="167" t="s">
        <v>248</v>
      </c>
      <c r="D156" s="167" t="s">
        <v>176</v>
      </c>
      <c r="E156" s="168" t="s">
        <v>249</v>
      </c>
      <c r="F156" s="169" t="s">
        <v>250</v>
      </c>
      <c r="G156" s="170" t="s">
        <v>179</v>
      </c>
      <c r="H156" s="171">
        <v>4.4100000000000001</v>
      </c>
      <c r="I156" s="172"/>
      <c r="J156" s="173">
        <f>ROUND(I156*H156,2)</f>
        <v>0</v>
      </c>
      <c r="K156" s="169" t="s">
        <v>180</v>
      </c>
      <c r="L156" s="40"/>
      <c r="M156" s="174" t="s">
        <v>3</v>
      </c>
      <c r="N156" s="175" t="s">
        <v>43</v>
      </c>
      <c r="O156" s="73"/>
      <c r="P156" s="176">
        <f>O156*H156</f>
        <v>0</v>
      </c>
      <c r="Q156" s="176">
        <v>2.5018699999999998</v>
      </c>
      <c r="R156" s="176">
        <f>Q156*H156</f>
        <v>11.033246699999999</v>
      </c>
      <c r="S156" s="176">
        <v>0</v>
      </c>
      <c r="T156" s="17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78" t="s">
        <v>181</v>
      </c>
      <c r="AT156" s="178" t="s">
        <v>176</v>
      </c>
      <c r="AU156" s="178" t="s">
        <v>82</v>
      </c>
      <c r="AY156" s="20" t="s">
        <v>174</v>
      </c>
      <c r="BE156" s="179">
        <f>IF(N156="základní",J156,0)</f>
        <v>0</v>
      </c>
      <c r="BF156" s="179">
        <f>IF(N156="snížená",J156,0)</f>
        <v>0</v>
      </c>
      <c r="BG156" s="179">
        <f>IF(N156="zákl. přenesená",J156,0)</f>
        <v>0</v>
      </c>
      <c r="BH156" s="179">
        <f>IF(N156="sníž. přenesená",J156,0)</f>
        <v>0</v>
      </c>
      <c r="BI156" s="179">
        <f>IF(N156="nulová",J156,0)</f>
        <v>0</v>
      </c>
      <c r="BJ156" s="20" t="s">
        <v>80</v>
      </c>
      <c r="BK156" s="179">
        <f>ROUND(I156*H156,2)</f>
        <v>0</v>
      </c>
      <c r="BL156" s="20" t="s">
        <v>181</v>
      </c>
      <c r="BM156" s="178" t="s">
        <v>251</v>
      </c>
    </row>
    <row r="157" s="2" customFormat="1">
      <c r="A157" s="39"/>
      <c r="B157" s="40"/>
      <c r="C157" s="39"/>
      <c r="D157" s="180" t="s">
        <v>183</v>
      </c>
      <c r="E157" s="39"/>
      <c r="F157" s="181" t="s">
        <v>252</v>
      </c>
      <c r="G157" s="39"/>
      <c r="H157" s="39"/>
      <c r="I157" s="182"/>
      <c r="J157" s="39"/>
      <c r="K157" s="39"/>
      <c r="L157" s="40"/>
      <c r="M157" s="183"/>
      <c r="N157" s="184"/>
      <c r="O157" s="73"/>
      <c r="P157" s="73"/>
      <c r="Q157" s="73"/>
      <c r="R157" s="73"/>
      <c r="S157" s="73"/>
      <c r="T157" s="74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20" t="s">
        <v>183</v>
      </c>
      <c r="AU157" s="20" t="s">
        <v>82</v>
      </c>
    </row>
    <row r="158" s="13" customFormat="1">
      <c r="A158" s="13"/>
      <c r="B158" s="185"/>
      <c r="C158" s="13"/>
      <c r="D158" s="186" t="s">
        <v>185</v>
      </c>
      <c r="E158" s="187" t="s">
        <v>3</v>
      </c>
      <c r="F158" s="188" t="s">
        <v>186</v>
      </c>
      <c r="G158" s="13"/>
      <c r="H158" s="187" t="s">
        <v>3</v>
      </c>
      <c r="I158" s="189"/>
      <c r="J158" s="13"/>
      <c r="K158" s="13"/>
      <c r="L158" s="185"/>
      <c r="M158" s="190"/>
      <c r="N158" s="191"/>
      <c r="O158" s="191"/>
      <c r="P158" s="191"/>
      <c r="Q158" s="191"/>
      <c r="R158" s="191"/>
      <c r="S158" s="191"/>
      <c r="T158" s="19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7" t="s">
        <v>185</v>
      </c>
      <c r="AU158" s="187" t="s">
        <v>82</v>
      </c>
      <c r="AV158" s="13" t="s">
        <v>80</v>
      </c>
      <c r="AW158" s="13" t="s">
        <v>33</v>
      </c>
      <c r="AX158" s="13" t="s">
        <v>72</v>
      </c>
      <c r="AY158" s="187" t="s">
        <v>174</v>
      </c>
    </row>
    <row r="159" s="13" customFormat="1">
      <c r="A159" s="13"/>
      <c r="B159" s="185"/>
      <c r="C159" s="13"/>
      <c r="D159" s="186" t="s">
        <v>185</v>
      </c>
      <c r="E159" s="187" t="s">
        <v>3</v>
      </c>
      <c r="F159" s="188" t="s">
        <v>253</v>
      </c>
      <c r="G159" s="13"/>
      <c r="H159" s="187" t="s">
        <v>3</v>
      </c>
      <c r="I159" s="189"/>
      <c r="J159" s="13"/>
      <c r="K159" s="13"/>
      <c r="L159" s="185"/>
      <c r="M159" s="190"/>
      <c r="N159" s="191"/>
      <c r="O159" s="191"/>
      <c r="P159" s="191"/>
      <c r="Q159" s="191"/>
      <c r="R159" s="191"/>
      <c r="S159" s="191"/>
      <c r="T159" s="19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7" t="s">
        <v>185</v>
      </c>
      <c r="AU159" s="187" t="s">
        <v>82</v>
      </c>
      <c r="AV159" s="13" t="s">
        <v>80</v>
      </c>
      <c r="AW159" s="13" t="s">
        <v>33</v>
      </c>
      <c r="AX159" s="13" t="s">
        <v>72</v>
      </c>
      <c r="AY159" s="187" t="s">
        <v>174</v>
      </c>
    </row>
    <row r="160" s="13" customFormat="1">
      <c r="A160" s="13"/>
      <c r="B160" s="185"/>
      <c r="C160" s="13"/>
      <c r="D160" s="186" t="s">
        <v>185</v>
      </c>
      <c r="E160" s="187" t="s">
        <v>3</v>
      </c>
      <c r="F160" s="188" t="s">
        <v>254</v>
      </c>
      <c r="G160" s="13"/>
      <c r="H160" s="187" t="s">
        <v>3</v>
      </c>
      <c r="I160" s="189"/>
      <c r="J160" s="13"/>
      <c r="K160" s="13"/>
      <c r="L160" s="185"/>
      <c r="M160" s="190"/>
      <c r="N160" s="191"/>
      <c r="O160" s="191"/>
      <c r="P160" s="191"/>
      <c r="Q160" s="191"/>
      <c r="R160" s="191"/>
      <c r="S160" s="191"/>
      <c r="T160" s="19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7" t="s">
        <v>185</v>
      </c>
      <c r="AU160" s="187" t="s">
        <v>82</v>
      </c>
      <c r="AV160" s="13" t="s">
        <v>80</v>
      </c>
      <c r="AW160" s="13" t="s">
        <v>33</v>
      </c>
      <c r="AX160" s="13" t="s">
        <v>72</v>
      </c>
      <c r="AY160" s="187" t="s">
        <v>174</v>
      </c>
    </row>
    <row r="161" s="14" customFormat="1">
      <c r="A161" s="14"/>
      <c r="B161" s="193"/>
      <c r="C161" s="14"/>
      <c r="D161" s="186" t="s">
        <v>185</v>
      </c>
      <c r="E161" s="194" t="s">
        <v>3</v>
      </c>
      <c r="F161" s="195" t="s">
        <v>121</v>
      </c>
      <c r="G161" s="14"/>
      <c r="H161" s="196">
        <v>4.4100000000000001</v>
      </c>
      <c r="I161" s="197"/>
      <c r="J161" s="14"/>
      <c r="K161" s="14"/>
      <c r="L161" s="193"/>
      <c r="M161" s="198"/>
      <c r="N161" s="199"/>
      <c r="O161" s="199"/>
      <c r="P161" s="199"/>
      <c r="Q161" s="199"/>
      <c r="R161" s="199"/>
      <c r="S161" s="199"/>
      <c r="T161" s="20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1" t="s">
        <v>185</v>
      </c>
      <c r="AU161" s="201" t="s">
        <v>82</v>
      </c>
      <c r="AV161" s="14" t="s">
        <v>82</v>
      </c>
      <c r="AW161" s="14" t="s">
        <v>33</v>
      </c>
      <c r="AX161" s="14" t="s">
        <v>80</v>
      </c>
      <c r="AY161" s="201" t="s">
        <v>174</v>
      </c>
    </row>
    <row r="162" s="2" customFormat="1" ht="24.15" customHeight="1">
      <c r="A162" s="39"/>
      <c r="B162" s="166"/>
      <c r="C162" s="167" t="s">
        <v>255</v>
      </c>
      <c r="D162" s="167" t="s">
        <v>176</v>
      </c>
      <c r="E162" s="168" t="s">
        <v>256</v>
      </c>
      <c r="F162" s="169" t="s">
        <v>257</v>
      </c>
      <c r="G162" s="170" t="s">
        <v>222</v>
      </c>
      <c r="H162" s="171">
        <v>0.50800000000000001</v>
      </c>
      <c r="I162" s="172"/>
      <c r="J162" s="173">
        <f>ROUND(I162*H162,2)</f>
        <v>0</v>
      </c>
      <c r="K162" s="169" t="s">
        <v>180</v>
      </c>
      <c r="L162" s="40"/>
      <c r="M162" s="174" t="s">
        <v>3</v>
      </c>
      <c r="N162" s="175" t="s">
        <v>43</v>
      </c>
      <c r="O162" s="73"/>
      <c r="P162" s="176">
        <f>O162*H162</f>
        <v>0</v>
      </c>
      <c r="Q162" s="176">
        <v>1.0606199999999999</v>
      </c>
      <c r="R162" s="176">
        <f>Q162*H162</f>
        <v>0.53879495999999993</v>
      </c>
      <c r="S162" s="176">
        <v>0</v>
      </c>
      <c r="T162" s="17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178" t="s">
        <v>181</v>
      </c>
      <c r="AT162" s="178" t="s">
        <v>176</v>
      </c>
      <c r="AU162" s="178" t="s">
        <v>82</v>
      </c>
      <c r="AY162" s="20" t="s">
        <v>174</v>
      </c>
      <c r="BE162" s="179">
        <f>IF(N162="základní",J162,0)</f>
        <v>0</v>
      </c>
      <c r="BF162" s="179">
        <f>IF(N162="snížená",J162,0)</f>
        <v>0</v>
      </c>
      <c r="BG162" s="179">
        <f>IF(N162="zákl. přenesená",J162,0)</f>
        <v>0</v>
      </c>
      <c r="BH162" s="179">
        <f>IF(N162="sníž. přenesená",J162,0)</f>
        <v>0</v>
      </c>
      <c r="BI162" s="179">
        <f>IF(N162="nulová",J162,0)</f>
        <v>0</v>
      </c>
      <c r="BJ162" s="20" t="s">
        <v>80</v>
      </c>
      <c r="BK162" s="179">
        <f>ROUND(I162*H162,2)</f>
        <v>0</v>
      </c>
      <c r="BL162" s="20" t="s">
        <v>181</v>
      </c>
      <c r="BM162" s="178" t="s">
        <v>258</v>
      </c>
    </row>
    <row r="163" s="2" customFormat="1">
      <c r="A163" s="39"/>
      <c r="B163" s="40"/>
      <c r="C163" s="39"/>
      <c r="D163" s="180" t="s">
        <v>183</v>
      </c>
      <c r="E163" s="39"/>
      <c r="F163" s="181" t="s">
        <v>259</v>
      </c>
      <c r="G163" s="39"/>
      <c r="H163" s="39"/>
      <c r="I163" s="182"/>
      <c r="J163" s="39"/>
      <c r="K163" s="39"/>
      <c r="L163" s="40"/>
      <c r="M163" s="183"/>
      <c r="N163" s="184"/>
      <c r="O163" s="73"/>
      <c r="P163" s="73"/>
      <c r="Q163" s="73"/>
      <c r="R163" s="73"/>
      <c r="S163" s="73"/>
      <c r="T163" s="74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20" t="s">
        <v>183</v>
      </c>
      <c r="AU163" s="20" t="s">
        <v>82</v>
      </c>
    </row>
    <row r="164" s="13" customFormat="1">
      <c r="A164" s="13"/>
      <c r="B164" s="185"/>
      <c r="C164" s="13"/>
      <c r="D164" s="186" t="s">
        <v>185</v>
      </c>
      <c r="E164" s="187" t="s">
        <v>3</v>
      </c>
      <c r="F164" s="188" t="s">
        <v>260</v>
      </c>
      <c r="G164" s="13"/>
      <c r="H164" s="187" t="s">
        <v>3</v>
      </c>
      <c r="I164" s="189"/>
      <c r="J164" s="13"/>
      <c r="K164" s="13"/>
      <c r="L164" s="185"/>
      <c r="M164" s="190"/>
      <c r="N164" s="191"/>
      <c r="O164" s="191"/>
      <c r="P164" s="191"/>
      <c r="Q164" s="191"/>
      <c r="R164" s="191"/>
      <c r="S164" s="191"/>
      <c r="T164" s="19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7" t="s">
        <v>185</v>
      </c>
      <c r="AU164" s="187" t="s">
        <v>82</v>
      </c>
      <c r="AV164" s="13" t="s">
        <v>80</v>
      </c>
      <c r="AW164" s="13" t="s">
        <v>33</v>
      </c>
      <c r="AX164" s="13" t="s">
        <v>72</v>
      </c>
      <c r="AY164" s="187" t="s">
        <v>174</v>
      </c>
    </row>
    <row r="165" s="14" customFormat="1">
      <c r="A165" s="14"/>
      <c r="B165" s="193"/>
      <c r="C165" s="14"/>
      <c r="D165" s="186" t="s">
        <v>185</v>
      </c>
      <c r="E165" s="201" t="s">
        <v>3</v>
      </c>
      <c r="F165" s="194" t="s">
        <v>261</v>
      </c>
      <c r="G165" s="14"/>
      <c r="H165" s="196">
        <v>0.50800000000000001</v>
      </c>
      <c r="I165" s="197"/>
      <c r="J165" s="14"/>
      <c r="K165" s="14"/>
      <c r="L165" s="193"/>
      <c r="M165" s="198"/>
      <c r="N165" s="199"/>
      <c r="O165" s="199"/>
      <c r="P165" s="199"/>
      <c r="Q165" s="199"/>
      <c r="R165" s="199"/>
      <c r="S165" s="199"/>
      <c r="T165" s="20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1" t="s">
        <v>185</v>
      </c>
      <c r="AU165" s="201" t="s">
        <v>82</v>
      </c>
      <c r="AV165" s="14" t="s">
        <v>82</v>
      </c>
      <c r="AW165" s="14" t="s">
        <v>33</v>
      </c>
      <c r="AX165" s="14" t="s">
        <v>72</v>
      </c>
      <c r="AY165" s="201" t="s">
        <v>174</v>
      </c>
    </row>
    <row r="166" s="15" customFormat="1">
      <c r="A166" s="15"/>
      <c r="B166" s="202"/>
      <c r="C166" s="15"/>
      <c r="D166" s="186" t="s">
        <v>185</v>
      </c>
      <c r="E166" s="203" t="s">
        <v>3</v>
      </c>
      <c r="F166" s="204" t="s">
        <v>197</v>
      </c>
      <c r="G166" s="15"/>
      <c r="H166" s="205">
        <v>0.50800000000000001</v>
      </c>
      <c r="I166" s="206"/>
      <c r="J166" s="15"/>
      <c r="K166" s="15"/>
      <c r="L166" s="202"/>
      <c r="M166" s="207"/>
      <c r="N166" s="208"/>
      <c r="O166" s="208"/>
      <c r="P166" s="208"/>
      <c r="Q166" s="208"/>
      <c r="R166" s="208"/>
      <c r="S166" s="208"/>
      <c r="T166" s="20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03" t="s">
        <v>185</v>
      </c>
      <c r="AU166" s="203" t="s">
        <v>82</v>
      </c>
      <c r="AV166" s="15" t="s">
        <v>181</v>
      </c>
      <c r="AW166" s="15" t="s">
        <v>33</v>
      </c>
      <c r="AX166" s="15" t="s">
        <v>80</v>
      </c>
      <c r="AY166" s="203" t="s">
        <v>174</v>
      </c>
    </row>
    <row r="167" s="2" customFormat="1" ht="33" customHeight="1">
      <c r="A167" s="39"/>
      <c r="B167" s="166"/>
      <c r="C167" s="167" t="s">
        <v>9</v>
      </c>
      <c r="D167" s="167" t="s">
        <v>176</v>
      </c>
      <c r="E167" s="168" t="s">
        <v>262</v>
      </c>
      <c r="F167" s="169" t="s">
        <v>263</v>
      </c>
      <c r="G167" s="170" t="s">
        <v>179</v>
      </c>
      <c r="H167" s="171">
        <v>3.754</v>
      </c>
      <c r="I167" s="172"/>
      <c r="J167" s="173">
        <f>ROUND(I167*H167,2)</f>
        <v>0</v>
      </c>
      <c r="K167" s="169" t="s">
        <v>180</v>
      </c>
      <c r="L167" s="40"/>
      <c r="M167" s="174" t="s">
        <v>3</v>
      </c>
      <c r="N167" s="175" t="s">
        <v>43</v>
      </c>
      <c r="O167" s="73"/>
      <c r="P167" s="176">
        <f>O167*H167</f>
        <v>0</v>
      </c>
      <c r="Q167" s="176">
        <v>2.5018699999999998</v>
      </c>
      <c r="R167" s="176">
        <f>Q167*H167</f>
        <v>9.3920199799999988</v>
      </c>
      <c r="S167" s="176">
        <v>0</v>
      </c>
      <c r="T167" s="17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78" t="s">
        <v>181</v>
      </c>
      <c r="AT167" s="178" t="s">
        <v>176</v>
      </c>
      <c r="AU167" s="178" t="s">
        <v>82</v>
      </c>
      <c r="AY167" s="20" t="s">
        <v>174</v>
      </c>
      <c r="BE167" s="179">
        <f>IF(N167="základní",J167,0)</f>
        <v>0</v>
      </c>
      <c r="BF167" s="179">
        <f>IF(N167="snížená",J167,0)</f>
        <v>0</v>
      </c>
      <c r="BG167" s="179">
        <f>IF(N167="zákl. přenesená",J167,0)</f>
        <v>0</v>
      </c>
      <c r="BH167" s="179">
        <f>IF(N167="sníž. přenesená",J167,0)</f>
        <v>0</v>
      </c>
      <c r="BI167" s="179">
        <f>IF(N167="nulová",J167,0)</f>
        <v>0</v>
      </c>
      <c r="BJ167" s="20" t="s">
        <v>80</v>
      </c>
      <c r="BK167" s="179">
        <f>ROUND(I167*H167,2)</f>
        <v>0</v>
      </c>
      <c r="BL167" s="20" t="s">
        <v>181</v>
      </c>
      <c r="BM167" s="178" t="s">
        <v>264</v>
      </c>
    </row>
    <row r="168" s="2" customFormat="1">
      <c r="A168" s="39"/>
      <c r="B168" s="40"/>
      <c r="C168" s="39"/>
      <c r="D168" s="180" t="s">
        <v>183</v>
      </c>
      <c r="E168" s="39"/>
      <c r="F168" s="181" t="s">
        <v>265</v>
      </c>
      <c r="G168" s="39"/>
      <c r="H168" s="39"/>
      <c r="I168" s="182"/>
      <c r="J168" s="39"/>
      <c r="K168" s="39"/>
      <c r="L168" s="40"/>
      <c r="M168" s="183"/>
      <c r="N168" s="184"/>
      <c r="O168" s="73"/>
      <c r="P168" s="73"/>
      <c r="Q168" s="73"/>
      <c r="R168" s="73"/>
      <c r="S168" s="73"/>
      <c r="T168" s="74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20" t="s">
        <v>183</v>
      </c>
      <c r="AU168" s="20" t="s">
        <v>82</v>
      </c>
    </row>
    <row r="169" s="13" customFormat="1">
      <c r="A169" s="13"/>
      <c r="B169" s="185"/>
      <c r="C169" s="13"/>
      <c r="D169" s="186" t="s">
        <v>185</v>
      </c>
      <c r="E169" s="187" t="s">
        <v>3</v>
      </c>
      <c r="F169" s="188" t="s">
        <v>186</v>
      </c>
      <c r="G169" s="13"/>
      <c r="H169" s="187" t="s">
        <v>3</v>
      </c>
      <c r="I169" s="189"/>
      <c r="J169" s="13"/>
      <c r="K169" s="13"/>
      <c r="L169" s="185"/>
      <c r="M169" s="190"/>
      <c r="N169" s="191"/>
      <c r="O169" s="191"/>
      <c r="P169" s="191"/>
      <c r="Q169" s="191"/>
      <c r="R169" s="191"/>
      <c r="S169" s="191"/>
      <c r="T169" s="19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7" t="s">
        <v>185</v>
      </c>
      <c r="AU169" s="187" t="s">
        <v>82</v>
      </c>
      <c r="AV169" s="13" t="s">
        <v>80</v>
      </c>
      <c r="AW169" s="13" t="s">
        <v>33</v>
      </c>
      <c r="AX169" s="13" t="s">
        <v>72</v>
      </c>
      <c r="AY169" s="187" t="s">
        <v>174</v>
      </c>
    </row>
    <row r="170" s="13" customFormat="1">
      <c r="A170" s="13"/>
      <c r="B170" s="185"/>
      <c r="C170" s="13"/>
      <c r="D170" s="186" t="s">
        <v>185</v>
      </c>
      <c r="E170" s="187" t="s">
        <v>3</v>
      </c>
      <c r="F170" s="188" t="s">
        <v>266</v>
      </c>
      <c r="G170" s="13"/>
      <c r="H170" s="187" t="s">
        <v>3</v>
      </c>
      <c r="I170" s="189"/>
      <c r="J170" s="13"/>
      <c r="K170" s="13"/>
      <c r="L170" s="185"/>
      <c r="M170" s="190"/>
      <c r="N170" s="191"/>
      <c r="O170" s="191"/>
      <c r="P170" s="191"/>
      <c r="Q170" s="191"/>
      <c r="R170" s="191"/>
      <c r="S170" s="191"/>
      <c r="T170" s="19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7" t="s">
        <v>185</v>
      </c>
      <c r="AU170" s="187" t="s">
        <v>82</v>
      </c>
      <c r="AV170" s="13" t="s">
        <v>80</v>
      </c>
      <c r="AW170" s="13" t="s">
        <v>33</v>
      </c>
      <c r="AX170" s="13" t="s">
        <v>72</v>
      </c>
      <c r="AY170" s="187" t="s">
        <v>174</v>
      </c>
    </row>
    <row r="171" s="13" customFormat="1">
      <c r="A171" s="13"/>
      <c r="B171" s="185"/>
      <c r="C171" s="13"/>
      <c r="D171" s="186" t="s">
        <v>185</v>
      </c>
      <c r="E171" s="187" t="s">
        <v>3</v>
      </c>
      <c r="F171" s="188" t="s">
        <v>267</v>
      </c>
      <c r="G171" s="13"/>
      <c r="H171" s="187" t="s">
        <v>3</v>
      </c>
      <c r="I171" s="189"/>
      <c r="J171" s="13"/>
      <c r="K171" s="13"/>
      <c r="L171" s="185"/>
      <c r="M171" s="190"/>
      <c r="N171" s="191"/>
      <c r="O171" s="191"/>
      <c r="P171" s="191"/>
      <c r="Q171" s="191"/>
      <c r="R171" s="191"/>
      <c r="S171" s="191"/>
      <c r="T171" s="19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7" t="s">
        <v>185</v>
      </c>
      <c r="AU171" s="187" t="s">
        <v>82</v>
      </c>
      <c r="AV171" s="13" t="s">
        <v>80</v>
      </c>
      <c r="AW171" s="13" t="s">
        <v>33</v>
      </c>
      <c r="AX171" s="13" t="s">
        <v>72</v>
      </c>
      <c r="AY171" s="187" t="s">
        <v>174</v>
      </c>
    </row>
    <row r="172" s="13" customFormat="1">
      <c r="A172" s="13"/>
      <c r="B172" s="185"/>
      <c r="C172" s="13"/>
      <c r="D172" s="186" t="s">
        <v>185</v>
      </c>
      <c r="E172" s="187" t="s">
        <v>3</v>
      </c>
      <c r="F172" s="188" t="s">
        <v>268</v>
      </c>
      <c r="G172" s="13"/>
      <c r="H172" s="187" t="s">
        <v>3</v>
      </c>
      <c r="I172" s="189"/>
      <c r="J172" s="13"/>
      <c r="K172" s="13"/>
      <c r="L172" s="185"/>
      <c r="M172" s="190"/>
      <c r="N172" s="191"/>
      <c r="O172" s="191"/>
      <c r="P172" s="191"/>
      <c r="Q172" s="191"/>
      <c r="R172" s="191"/>
      <c r="S172" s="191"/>
      <c r="T172" s="19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7" t="s">
        <v>185</v>
      </c>
      <c r="AU172" s="187" t="s">
        <v>82</v>
      </c>
      <c r="AV172" s="13" t="s">
        <v>80</v>
      </c>
      <c r="AW172" s="13" t="s">
        <v>33</v>
      </c>
      <c r="AX172" s="13" t="s">
        <v>72</v>
      </c>
      <c r="AY172" s="187" t="s">
        <v>174</v>
      </c>
    </row>
    <row r="173" s="14" customFormat="1">
      <c r="A173" s="14"/>
      <c r="B173" s="193"/>
      <c r="C173" s="14"/>
      <c r="D173" s="186" t="s">
        <v>185</v>
      </c>
      <c r="E173" s="194" t="s">
        <v>3</v>
      </c>
      <c r="F173" s="195" t="s">
        <v>124</v>
      </c>
      <c r="G173" s="14"/>
      <c r="H173" s="196">
        <v>3.754</v>
      </c>
      <c r="I173" s="197"/>
      <c r="J173" s="14"/>
      <c r="K173" s="14"/>
      <c r="L173" s="193"/>
      <c r="M173" s="198"/>
      <c r="N173" s="199"/>
      <c r="O173" s="199"/>
      <c r="P173" s="199"/>
      <c r="Q173" s="199"/>
      <c r="R173" s="199"/>
      <c r="S173" s="199"/>
      <c r="T173" s="20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1" t="s">
        <v>185</v>
      </c>
      <c r="AU173" s="201" t="s">
        <v>82</v>
      </c>
      <c r="AV173" s="14" t="s">
        <v>82</v>
      </c>
      <c r="AW173" s="14" t="s">
        <v>33</v>
      </c>
      <c r="AX173" s="14" t="s">
        <v>80</v>
      </c>
      <c r="AY173" s="201" t="s">
        <v>174</v>
      </c>
    </row>
    <row r="174" s="2" customFormat="1" ht="16.5" customHeight="1">
      <c r="A174" s="39"/>
      <c r="B174" s="166"/>
      <c r="C174" s="167" t="s">
        <v>269</v>
      </c>
      <c r="D174" s="167" t="s">
        <v>176</v>
      </c>
      <c r="E174" s="168" t="s">
        <v>270</v>
      </c>
      <c r="F174" s="169" t="s">
        <v>271</v>
      </c>
      <c r="G174" s="170" t="s">
        <v>137</v>
      </c>
      <c r="H174" s="171">
        <v>15.477</v>
      </c>
      <c r="I174" s="172"/>
      <c r="J174" s="173">
        <f>ROUND(I174*H174,2)</f>
        <v>0</v>
      </c>
      <c r="K174" s="169" t="s">
        <v>180</v>
      </c>
      <c r="L174" s="40"/>
      <c r="M174" s="174" t="s">
        <v>3</v>
      </c>
      <c r="N174" s="175" t="s">
        <v>43</v>
      </c>
      <c r="O174" s="73"/>
      <c r="P174" s="176">
        <f>O174*H174</f>
        <v>0</v>
      </c>
      <c r="Q174" s="176">
        <v>0.00264</v>
      </c>
      <c r="R174" s="176">
        <f>Q174*H174</f>
        <v>0.040859279999999998</v>
      </c>
      <c r="S174" s="176">
        <v>0</v>
      </c>
      <c r="T174" s="17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8" t="s">
        <v>181</v>
      </c>
      <c r="AT174" s="178" t="s">
        <v>176</v>
      </c>
      <c r="AU174" s="178" t="s">
        <v>82</v>
      </c>
      <c r="AY174" s="20" t="s">
        <v>174</v>
      </c>
      <c r="BE174" s="179">
        <f>IF(N174="základní",J174,0)</f>
        <v>0</v>
      </c>
      <c r="BF174" s="179">
        <f>IF(N174="snížená",J174,0)</f>
        <v>0</v>
      </c>
      <c r="BG174" s="179">
        <f>IF(N174="zákl. přenesená",J174,0)</f>
        <v>0</v>
      </c>
      <c r="BH174" s="179">
        <f>IF(N174="sníž. přenesená",J174,0)</f>
        <v>0</v>
      </c>
      <c r="BI174" s="179">
        <f>IF(N174="nulová",J174,0)</f>
        <v>0</v>
      </c>
      <c r="BJ174" s="20" t="s">
        <v>80</v>
      </c>
      <c r="BK174" s="179">
        <f>ROUND(I174*H174,2)</f>
        <v>0</v>
      </c>
      <c r="BL174" s="20" t="s">
        <v>181</v>
      </c>
      <c r="BM174" s="178" t="s">
        <v>272</v>
      </c>
    </row>
    <row r="175" s="2" customFormat="1">
      <c r="A175" s="39"/>
      <c r="B175" s="40"/>
      <c r="C175" s="39"/>
      <c r="D175" s="180" t="s">
        <v>183</v>
      </c>
      <c r="E175" s="39"/>
      <c r="F175" s="181" t="s">
        <v>273</v>
      </c>
      <c r="G175" s="39"/>
      <c r="H175" s="39"/>
      <c r="I175" s="182"/>
      <c r="J175" s="39"/>
      <c r="K175" s="39"/>
      <c r="L175" s="40"/>
      <c r="M175" s="183"/>
      <c r="N175" s="184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183</v>
      </c>
      <c r="AU175" s="20" t="s">
        <v>82</v>
      </c>
    </row>
    <row r="176" s="13" customFormat="1">
      <c r="A176" s="13"/>
      <c r="B176" s="185"/>
      <c r="C176" s="13"/>
      <c r="D176" s="186" t="s">
        <v>185</v>
      </c>
      <c r="E176" s="187" t="s">
        <v>3</v>
      </c>
      <c r="F176" s="188" t="s">
        <v>186</v>
      </c>
      <c r="G176" s="13"/>
      <c r="H176" s="187" t="s">
        <v>3</v>
      </c>
      <c r="I176" s="189"/>
      <c r="J176" s="13"/>
      <c r="K176" s="13"/>
      <c r="L176" s="185"/>
      <c r="M176" s="190"/>
      <c r="N176" s="191"/>
      <c r="O176" s="191"/>
      <c r="P176" s="191"/>
      <c r="Q176" s="191"/>
      <c r="R176" s="191"/>
      <c r="S176" s="191"/>
      <c r="T176" s="19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7" t="s">
        <v>185</v>
      </c>
      <c r="AU176" s="187" t="s">
        <v>82</v>
      </c>
      <c r="AV176" s="13" t="s">
        <v>80</v>
      </c>
      <c r="AW176" s="13" t="s">
        <v>33</v>
      </c>
      <c r="AX176" s="13" t="s">
        <v>72</v>
      </c>
      <c r="AY176" s="187" t="s">
        <v>174</v>
      </c>
    </row>
    <row r="177" s="13" customFormat="1">
      <c r="A177" s="13"/>
      <c r="B177" s="185"/>
      <c r="C177" s="13"/>
      <c r="D177" s="186" t="s">
        <v>185</v>
      </c>
      <c r="E177" s="187" t="s">
        <v>3</v>
      </c>
      <c r="F177" s="188" t="s">
        <v>274</v>
      </c>
      <c r="G177" s="13"/>
      <c r="H177" s="187" t="s">
        <v>3</v>
      </c>
      <c r="I177" s="189"/>
      <c r="J177" s="13"/>
      <c r="K177" s="13"/>
      <c r="L177" s="185"/>
      <c r="M177" s="190"/>
      <c r="N177" s="191"/>
      <c r="O177" s="191"/>
      <c r="P177" s="191"/>
      <c r="Q177" s="191"/>
      <c r="R177" s="191"/>
      <c r="S177" s="191"/>
      <c r="T177" s="19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7" t="s">
        <v>185</v>
      </c>
      <c r="AU177" s="187" t="s">
        <v>82</v>
      </c>
      <c r="AV177" s="13" t="s">
        <v>80</v>
      </c>
      <c r="AW177" s="13" t="s">
        <v>33</v>
      </c>
      <c r="AX177" s="13" t="s">
        <v>72</v>
      </c>
      <c r="AY177" s="187" t="s">
        <v>174</v>
      </c>
    </row>
    <row r="178" s="13" customFormat="1">
      <c r="A178" s="13"/>
      <c r="B178" s="185"/>
      <c r="C178" s="13"/>
      <c r="D178" s="186" t="s">
        <v>185</v>
      </c>
      <c r="E178" s="187" t="s">
        <v>3</v>
      </c>
      <c r="F178" s="188" t="s">
        <v>275</v>
      </c>
      <c r="G178" s="13"/>
      <c r="H178" s="187" t="s">
        <v>3</v>
      </c>
      <c r="I178" s="189"/>
      <c r="J178" s="13"/>
      <c r="K178" s="13"/>
      <c r="L178" s="185"/>
      <c r="M178" s="190"/>
      <c r="N178" s="191"/>
      <c r="O178" s="191"/>
      <c r="P178" s="191"/>
      <c r="Q178" s="191"/>
      <c r="R178" s="191"/>
      <c r="S178" s="191"/>
      <c r="T178" s="19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7" t="s">
        <v>185</v>
      </c>
      <c r="AU178" s="187" t="s">
        <v>82</v>
      </c>
      <c r="AV178" s="13" t="s">
        <v>80</v>
      </c>
      <c r="AW178" s="13" t="s">
        <v>33</v>
      </c>
      <c r="AX178" s="13" t="s">
        <v>72</v>
      </c>
      <c r="AY178" s="187" t="s">
        <v>174</v>
      </c>
    </row>
    <row r="179" s="13" customFormat="1">
      <c r="A179" s="13"/>
      <c r="B179" s="185"/>
      <c r="C179" s="13"/>
      <c r="D179" s="186" t="s">
        <v>185</v>
      </c>
      <c r="E179" s="187" t="s">
        <v>3</v>
      </c>
      <c r="F179" s="188" t="s">
        <v>276</v>
      </c>
      <c r="G179" s="13"/>
      <c r="H179" s="187" t="s">
        <v>3</v>
      </c>
      <c r="I179" s="189"/>
      <c r="J179" s="13"/>
      <c r="K179" s="13"/>
      <c r="L179" s="185"/>
      <c r="M179" s="190"/>
      <c r="N179" s="191"/>
      <c r="O179" s="191"/>
      <c r="P179" s="191"/>
      <c r="Q179" s="191"/>
      <c r="R179" s="191"/>
      <c r="S179" s="191"/>
      <c r="T179" s="19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7" t="s">
        <v>185</v>
      </c>
      <c r="AU179" s="187" t="s">
        <v>82</v>
      </c>
      <c r="AV179" s="13" t="s">
        <v>80</v>
      </c>
      <c r="AW179" s="13" t="s">
        <v>33</v>
      </c>
      <c r="AX179" s="13" t="s">
        <v>72</v>
      </c>
      <c r="AY179" s="187" t="s">
        <v>174</v>
      </c>
    </row>
    <row r="180" s="14" customFormat="1">
      <c r="A180" s="14"/>
      <c r="B180" s="193"/>
      <c r="C180" s="14"/>
      <c r="D180" s="186" t="s">
        <v>185</v>
      </c>
      <c r="E180" s="194" t="s">
        <v>3</v>
      </c>
      <c r="F180" s="195" t="s">
        <v>127</v>
      </c>
      <c r="G180" s="14"/>
      <c r="H180" s="196">
        <v>15.477</v>
      </c>
      <c r="I180" s="197"/>
      <c r="J180" s="14"/>
      <c r="K180" s="14"/>
      <c r="L180" s="193"/>
      <c r="M180" s="198"/>
      <c r="N180" s="199"/>
      <c r="O180" s="199"/>
      <c r="P180" s="199"/>
      <c r="Q180" s="199"/>
      <c r="R180" s="199"/>
      <c r="S180" s="199"/>
      <c r="T180" s="20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1" t="s">
        <v>185</v>
      </c>
      <c r="AU180" s="201" t="s">
        <v>82</v>
      </c>
      <c r="AV180" s="14" t="s">
        <v>82</v>
      </c>
      <c r="AW180" s="14" t="s">
        <v>33</v>
      </c>
      <c r="AX180" s="14" t="s">
        <v>80</v>
      </c>
      <c r="AY180" s="201" t="s">
        <v>174</v>
      </c>
    </row>
    <row r="181" s="2" customFormat="1" ht="16.5" customHeight="1">
      <c r="A181" s="39"/>
      <c r="B181" s="166"/>
      <c r="C181" s="167" t="s">
        <v>277</v>
      </c>
      <c r="D181" s="167" t="s">
        <v>176</v>
      </c>
      <c r="E181" s="168" t="s">
        <v>278</v>
      </c>
      <c r="F181" s="169" t="s">
        <v>279</v>
      </c>
      <c r="G181" s="170" t="s">
        <v>137</v>
      </c>
      <c r="H181" s="171">
        <v>15.477</v>
      </c>
      <c r="I181" s="172"/>
      <c r="J181" s="173">
        <f>ROUND(I181*H181,2)</f>
        <v>0</v>
      </c>
      <c r="K181" s="169" t="s">
        <v>180</v>
      </c>
      <c r="L181" s="40"/>
      <c r="M181" s="174" t="s">
        <v>3</v>
      </c>
      <c r="N181" s="175" t="s">
        <v>43</v>
      </c>
      <c r="O181" s="73"/>
      <c r="P181" s="176">
        <f>O181*H181</f>
        <v>0</v>
      </c>
      <c r="Q181" s="176">
        <v>0</v>
      </c>
      <c r="R181" s="176">
        <f>Q181*H181</f>
        <v>0</v>
      </c>
      <c r="S181" s="176">
        <v>0</v>
      </c>
      <c r="T181" s="17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78" t="s">
        <v>181</v>
      </c>
      <c r="AT181" s="178" t="s">
        <v>176</v>
      </c>
      <c r="AU181" s="178" t="s">
        <v>82</v>
      </c>
      <c r="AY181" s="20" t="s">
        <v>174</v>
      </c>
      <c r="BE181" s="179">
        <f>IF(N181="základní",J181,0)</f>
        <v>0</v>
      </c>
      <c r="BF181" s="179">
        <f>IF(N181="snížená",J181,0)</f>
        <v>0</v>
      </c>
      <c r="BG181" s="179">
        <f>IF(N181="zákl. přenesená",J181,0)</f>
        <v>0</v>
      </c>
      <c r="BH181" s="179">
        <f>IF(N181="sníž. přenesená",J181,0)</f>
        <v>0</v>
      </c>
      <c r="BI181" s="179">
        <f>IF(N181="nulová",J181,0)</f>
        <v>0</v>
      </c>
      <c r="BJ181" s="20" t="s">
        <v>80</v>
      </c>
      <c r="BK181" s="179">
        <f>ROUND(I181*H181,2)</f>
        <v>0</v>
      </c>
      <c r="BL181" s="20" t="s">
        <v>181</v>
      </c>
      <c r="BM181" s="178" t="s">
        <v>280</v>
      </c>
    </row>
    <row r="182" s="2" customFormat="1">
      <c r="A182" s="39"/>
      <c r="B182" s="40"/>
      <c r="C182" s="39"/>
      <c r="D182" s="180" t="s">
        <v>183</v>
      </c>
      <c r="E182" s="39"/>
      <c r="F182" s="181" t="s">
        <v>281</v>
      </c>
      <c r="G182" s="39"/>
      <c r="H182" s="39"/>
      <c r="I182" s="182"/>
      <c r="J182" s="39"/>
      <c r="K182" s="39"/>
      <c r="L182" s="40"/>
      <c r="M182" s="183"/>
      <c r="N182" s="184"/>
      <c r="O182" s="73"/>
      <c r="P182" s="73"/>
      <c r="Q182" s="73"/>
      <c r="R182" s="73"/>
      <c r="S182" s="73"/>
      <c r="T182" s="74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0" t="s">
        <v>183</v>
      </c>
      <c r="AU182" s="20" t="s">
        <v>82</v>
      </c>
    </row>
    <row r="183" s="13" customFormat="1">
      <c r="A183" s="13"/>
      <c r="B183" s="185"/>
      <c r="C183" s="13"/>
      <c r="D183" s="186" t="s">
        <v>185</v>
      </c>
      <c r="E183" s="187" t="s">
        <v>3</v>
      </c>
      <c r="F183" s="188" t="s">
        <v>128</v>
      </c>
      <c r="G183" s="13"/>
      <c r="H183" s="187" t="s">
        <v>3</v>
      </c>
      <c r="I183" s="189"/>
      <c r="J183" s="13"/>
      <c r="K183" s="13"/>
      <c r="L183" s="185"/>
      <c r="M183" s="190"/>
      <c r="N183" s="191"/>
      <c r="O183" s="191"/>
      <c r="P183" s="191"/>
      <c r="Q183" s="191"/>
      <c r="R183" s="191"/>
      <c r="S183" s="191"/>
      <c r="T183" s="19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7" t="s">
        <v>185</v>
      </c>
      <c r="AU183" s="187" t="s">
        <v>82</v>
      </c>
      <c r="AV183" s="13" t="s">
        <v>80</v>
      </c>
      <c r="AW183" s="13" t="s">
        <v>33</v>
      </c>
      <c r="AX183" s="13" t="s">
        <v>72</v>
      </c>
      <c r="AY183" s="187" t="s">
        <v>174</v>
      </c>
    </row>
    <row r="184" s="14" customFormat="1">
      <c r="A184" s="14"/>
      <c r="B184" s="193"/>
      <c r="C184" s="14"/>
      <c r="D184" s="186" t="s">
        <v>185</v>
      </c>
      <c r="E184" s="194" t="s">
        <v>3</v>
      </c>
      <c r="F184" s="195" t="s">
        <v>127</v>
      </c>
      <c r="G184" s="14"/>
      <c r="H184" s="196">
        <v>15.477</v>
      </c>
      <c r="I184" s="197"/>
      <c r="J184" s="14"/>
      <c r="K184" s="14"/>
      <c r="L184" s="193"/>
      <c r="M184" s="198"/>
      <c r="N184" s="199"/>
      <c r="O184" s="199"/>
      <c r="P184" s="199"/>
      <c r="Q184" s="199"/>
      <c r="R184" s="199"/>
      <c r="S184" s="199"/>
      <c r="T184" s="20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01" t="s">
        <v>185</v>
      </c>
      <c r="AU184" s="201" t="s">
        <v>82</v>
      </c>
      <c r="AV184" s="14" t="s">
        <v>82</v>
      </c>
      <c r="AW184" s="14" t="s">
        <v>33</v>
      </c>
      <c r="AX184" s="14" t="s">
        <v>72</v>
      </c>
      <c r="AY184" s="201" t="s">
        <v>174</v>
      </c>
    </row>
    <row r="185" s="15" customFormat="1">
      <c r="A185" s="15"/>
      <c r="B185" s="202"/>
      <c r="C185" s="15"/>
      <c r="D185" s="186" t="s">
        <v>185</v>
      </c>
      <c r="E185" s="203" t="s">
        <v>3</v>
      </c>
      <c r="F185" s="204" t="s">
        <v>197</v>
      </c>
      <c r="G185" s="15"/>
      <c r="H185" s="205">
        <v>15.477</v>
      </c>
      <c r="I185" s="206"/>
      <c r="J185" s="15"/>
      <c r="K185" s="15"/>
      <c r="L185" s="202"/>
      <c r="M185" s="207"/>
      <c r="N185" s="208"/>
      <c r="O185" s="208"/>
      <c r="P185" s="208"/>
      <c r="Q185" s="208"/>
      <c r="R185" s="208"/>
      <c r="S185" s="208"/>
      <c r="T185" s="209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03" t="s">
        <v>185</v>
      </c>
      <c r="AU185" s="203" t="s">
        <v>82</v>
      </c>
      <c r="AV185" s="15" t="s">
        <v>181</v>
      </c>
      <c r="AW185" s="15" t="s">
        <v>33</v>
      </c>
      <c r="AX185" s="15" t="s">
        <v>80</v>
      </c>
      <c r="AY185" s="203" t="s">
        <v>174</v>
      </c>
    </row>
    <row r="186" s="12" customFormat="1" ht="22.8" customHeight="1">
      <c r="A186" s="12"/>
      <c r="B186" s="153"/>
      <c r="C186" s="12"/>
      <c r="D186" s="154" t="s">
        <v>71</v>
      </c>
      <c r="E186" s="164" t="s">
        <v>113</v>
      </c>
      <c r="F186" s="164" t="s">
        <v>282</v>
      </c>
      <c r="G186" s="12"/>
      <c r="H186" s="12"/>
      <c r="I186" s="156"/>
      <c r="J186" s="165">
        <f>BK186</f>
        <v>0</v>
      </c>
      <c r="K186" s="12"/>
      <c r="L186" s="153"/>
      <c r="M186" s="158"/>
      <c r="N186" s="159"/>
      <c r="O186" s="159"/>
      <c r="P186" s="160">
        <f>SUM(P187:P190)</f>
        <v>0</v>
      </c>
      <c r="Q186" s="159"/>
      <c r="R186" s="160">
        <f>SUM(R187:R190)</f>
        <v>8.0999999999999996</v>
      </c>
      <c r="S186" s="159"/>
      <c r="T186" s="161">
        <f>SUM(T187:T190)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54" t="s">
        <v>80</v>
      </c>
      <c r="AT186" s="162" t="s">
        <v>71</v>
      </c>
      <c r="AU186" s="162" t="s">
        <v>80</v>
      </c>
      <c r="AY186" s="154" t="s">
        <v>174</v>
      </c>
      <c r="BK186" s="163">
        <f>SUM(BK187:BK190)</f>
        <v>0</v>
      </c>
    </row>
    <row r="187" s="2" customFormat="1" ht="16.5" customHeight="1">
      <c r="A187" s="39"/>
      <c r="B187" s="166"/>
      <c r="C187" s="167" t="s">
        <v>283</v>
      </c>
      <c r="D187" s="167" t="s">
        <v>176</v>
      </c>
      <c r="E187" s="168" t="s">
        <v>284</v>
      </c>
      <c r="F187" s="169" t="s">
        <v>285</v>
      </c>
      <c r="G187" s="170" t="s">
        <v>286</v>
      </c>
      <c r="H187" s="171">
        <v>1</v>
      </c>
      <c r="I187" s="172"/>
      <c r="J187" s="173">
        <f>ROUND(I187*H187,2)</f>
        <v>0</v>
      </c>
      <c r="K187" s="169" t="s">
        <v>3</v>
      </c>
      <c r="L187" s="40"/>
      <c r="M187" s="174" t="s">
        <v>3</v>
      </c>
      <c r="N187" s="175" t="s">
        <v>43</v>
      </c>
      <c r="O187" s="73"/>
      <c r="P187" s="176">
        <f>O187*H187</f>
        <v>0</v>
      </c>
      <c r="Q187" s="176">
        <v>0.10000000000000001</v>
      </c>
      <c r="R187" s="176">
        <f>Q187*H187</f>
        <v>0.10000000000000001</v>
      </c>
      <c r="S187" s="176">
        <v>0</v>
      </c>
      <c r="T187" s="17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78" t="s">
        <v>181</v>
      </c>
      <c r="AT187" s="178" t="s">
        <v>176</v>
      </c>
      <c r="AU187" s="178" t="s">
        <v>82</v>
      </c>
      <c r="AY187" s="20" t="s">
        <v>174</v>
      </c>
      <c r="BE187" s="179">
        <f>IF(N187="základní",J187,0)</f>
        <v>0</v>
      </c>
      <c r="BF187" s="179">
        <f>IF(N187="snížená",J187,0)</f>
        <v>0</v>
      </c>
      <c r="BG187" s="179">
        <f>IF(N187="zákl. přenesená",J187,0)</f>
        <v>0</v>
      </c>
      <c r="BH187" s="179">
        <f>IF(N187="sníž. přenesená",J187,0)</f>
        <v>0</v>
      </c>
      <c r="BI187" s="179">
        <f>IF(N187="nulová",J187,0)</f>
        <v>0</v>
      </c>
      <c r="BJ187" s="20" t="s">
        <v>80</v>
      </c>
      <c r="BK187" s="179">
        <f>ROUND(I187*H187,2)</f>
        <v>0</v>
      </c>
      <c r="BL187" s="20" t="s">
        <v>181</v>
      </c>
      <c r="BM187" s="178" t="s">
        <v>287</v>
      </c>
    </row>
    <row r="188" s="2" customFormat="1">
      <c r="A188" s="39"/>
      <c r="B188" s="40"/>
      <c r="C188" s="39"/>
      <c r="D188" s="186" t="s">
        <v>209</v>
      </c>
      <c r="E188" s="39"/>
      <c r="F188" s="210" t="s">
        <v>288</v>
      </c>
      <c r="G188" s="39"/>
      <c r="H188" s="39"/>
      <c r="I188" s="182"/>
      <c r="J188" s="39"/>
      <c r="K188" s="39"/>
      <c r="L188" s="40"/>
      <c r="M188" s="183"/>
      <c r="N188" s="184"/>
      <c r="O188" s="73"/>
      <c r="P188" s="73"/>
      <c r="Q188" s="73"/>
      <c r="R188" s="73"/>
      <c r="S188" s="73"/>
      <c r="T188" s="74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20" t="s">
        <v>209</v>
      </c>
      <c r="AU188" s="20" t="s">
        <v>82</v>
      </c>
    </row>
    <row r="189" s="2" customFormat="1" ht="21.75" customHeight="1">
      <c r="A189" s="39"/>
      <c r="B189" s="166"/>
      <c r="C189" s="167" t="s">
        <v>289</v>
      </c>
      <c r="D189" s="167" t="s">
        <v>176</v>
      </c>
      <c r="E189" s="168" t="s">
        <v>290</v>
      </c>
      <c r="F189" s="169" t="s">
        <v>291</v>
      </c>
      <c r="G189" s="170" t="s">
        <v>286</v>
      </c>
      <c r="H189" s="171">
        <v>1</v>
      </c>
      <c r="I189" s="172"/>
      <c r="J189" s="173">
        <f>ROUND(I189*H189,2)</f>
        <v>0</v>
      </c>
      <c r="K189" s="169" t="s">
        <v>3</v>
      </c>
      <c r="L189" s="40"/>
      <c r="M189" s="174" t="s">
        <v>3</v>
      </c>
      <c r="N189" s="175" t="s">
        <v>43</v>
      </c>
      <c r="O189" s="73"/>
      <c r="P189" s="176">
        <f>O189*H189</f>
        <v>0</v>
      </c>
      <c r="Q189" s="176">
        <v>8</v>
      </c>
      <c r="R189" s="176">
        <f>Q189*H189</f>
        <v>8</v>
      </c>
      <c r="S189" s="176">
        <v>0</v>
      </c>
      <c r="T189" s="17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78" t="s">
        <v>181</v>
      </c>
      <c r="AT189" s="178" t="s">
        <v>176</v>
      </c>
      <c r="AU189" s="178" t="s">
        <v>82</v>
      </c>
      <c r="AY189" s="20" t="s">
        <v>174</v>
      </c>
      <c r="BE189" s="179">
        <f>IF(N189="základní",J189,0)</f>
        <v>0</v>
      </c>
      <c r="BF189" s="179">
        <f>IF(N189="snížená",J189,0)</f>
        <v>0</v>
      </c>
      <c r="BG189" s="179">
        <f>IF(N189="zákl. přenesená",J189,0)</f>
        <v>0</v>
      </c>
      <c r="BH189" s="179">
        <f>IF(N189="sníž. přenesená",J189,0)</f>
        <v>0</v>
      </c>
      <c r="BI189" s="179">
        <f>IF(N189="nulová",J189,0)</f>
        <v>0</v>
      </c>
      <c r="BJ189" s="20" t="s">
        <v>80</v>
      </c>
      <c r="BK189" s="179">
        <f>ROUND(I189*H189,2)</f>
        <v>0</v>
      </c>
      <c r="BL189" s="20" t="s">
        <v>181</v>
      </c>
      <c r="BM189" s="178" t="s">
        <v>292</v>
      </c>
    </row>
    <row r="190" s="2" customFormat="1">
      <c r="A190" s="39"/>
      <c r="B190" s="40"/>
      <c r="C190" s="39"/>
      <c r="D190" s="186" t="s">
        <v>209</v>
      </c>
      <c r="E190" s="39"/>
      <c r="F190" s="210" t="s">
        <v>293</v>
      </c>
      <c r="G190" s="39"/>
      <c r="H190" s="39"/>
      <c r="I190" s="182"/>
      <c r="J190" s="39"/>
      <c r="K190" s="39"/>
      <c r="L190" s="40"/>
      <c r="M190" s="183"/>
      <c r="N190" s="184"/>
      <c r="O190" s="73"/>
      <c r="P190" s="73"/>
      <c r="Q190" s="73"/>
      <c r="R190" s="73"/>
      <c r="S190" s="73"/>
      <c r="T190" s="74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20" t="s">
        <v>209</v>
      </c>
      <c r="AU190" s="20" t="s">
        <v>82</v>
      </c>
    </row>
    <row r="191" s="12" customFormat="1" ht="22.8" customHeight="1">
      <c r="A191" s="12"/>
      <c r="B191" s="153"/>
      <c r="C191" s="12"/>
      <c r="D191" s="154" t="s">
        <v>71</v>
      </c>
      <c r="E191" s="164" t="s">
        <v>294</v>
      </c>
      <c r="F191" s="164" t="s">
        <v>295</v>
      </c>
      <c r="G191" s="12"/>
      <c r="H191" s="12"/>
      <c r="I191" s="156"/>
      <c r="J191" s="165">
        <f>BK191</f>
        <v>0</v>
      </c>
      <c r="K191" s="12"/>
      <c r="L191" s="153"/>
      <c r="M191" s="158"/>
      <c r="N191" s="159"/>
      <c r="O191" s="159"/>
      <c r="P191" s="160">
        <f>SUM(P192:P193)</f>
        <v>0</v>
      </c>
      <c r="Q191" s="159"/>
      <c r="R191" s="160">
        <f>SUM(R192:R193)</f>
        <v>0</v>
      </c>
      <c r="S191" s="159"/>
      <c r="T191" s="161">
        <f>SUM(T192:T193)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4" t="s">
        <v>80</v>
      </c>
      <c r="AT191" s="162" t="s">
        <v>71</v>
      </c>
      <c r="AU191" s="162" t="s">
        <v>80</v>
      </c>
      <c r="AY191" s="154" t="s">
        <v>174</v>
      </c>
      <c r="BK191" s="163">
        <f>SUM(BK192:BK193)</f>
        <v>0</v>
      </c>
    </row>
    <row r="192" s="2" customFormat="1" ht="55.5" customHeight="1">
      <c r="A192" s="39"/>
      <c r="B192" s="166"/>
      <c r="C192" s="167" t="s">
        <v>296</v>
      </c>
      <c r="D192" s="167" t="s">
        <v>176</v>
      </c>
      <c r="E192" s="168" t="s">
        <v>297</v>
      </c>
      <c r="F192" s="169" t="s">
        <v>298</v>
      </c>
      <c r="G192" s="170" t="s">
        <v>222</v>
      </c>
      <c r="H192" s="171">
        <v>30.483000000000001</v>
      </c>
      <c r="I192" s="172"/>
      <c r="J192" s="173">
        <f>ROUND(I192*H192,2)</f>
        <v>0</v>
      </c>
      <c r="K192" s="169" t="s">
        <v>180</v>
      </c>
      <c r="L192" s="40"/>
      <c r="M192" s="174" t="s">
        <v>3</v>
      </c>
      <c r="N192" s="175" t="s">
        <v>43</v>
      </c>
      <c r="O192" s="73"/>
      <c r="P192" s="176">
        <f>O192*H192</f>
        <v>0</v>
      </c>
      <c r="Q192" s="176">
        <v>0</v>
      </c>
      <c r="R192" s="176">
        <f>Q192*H192</f>
        <v>0</v>
      </c>
      <c r="S192" s="176">
        <v>0</v>
      </c>
      <c r="T192" s="17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178" t="s">
        <v>181</v>
      </c>
      <c r="AT192" s="178" t="s">
        <v>176</v>
      </c>
      <c r="AU192" s="178" t="s">
        <v>82</v>
      </c>
      <c r="AY192" s="20" t="s">
        <v>174</v>
      </c>
      <c r="BE192" s="179">
        <f>IF(N192="základní",J192,0)</f>
        <v>0</v>
      </c>
      <c r="BF192" s="179">
        <f>IF(N192="snížená",J192,0)</f>
        <v>0</v>
      </c>
      <c r="BG192" s="179">
        <f>IF(N192="zákl. přenesená",J192,0)</f>
        <v>0</v>
      </c>
      <c r="BH192" s="179">
        <f>IF(N192="sníž. přenesená",J192,0)</f>
        <v>0</v>
      </c>
      <c r="BI192" s="179">
        <f>IF(N192="nulová",J192,0)</f>
        <v>0</v>
      </c>
      <c r="BJ192" s="20" t="s">
        <v>80</v>
      </c>
      <c r="BK192" s="179">
        <f>ROUND(I192*H192,2)</f>
        <v>0</v>
      </c>
      <c r="BL192" s="20" t="s">
        <v>181</v>
      </c>
      <c r="BM192" s="178" t="s">
        <v>299</v>
      </c>
    </row>
    <row r="193" s="2" customFormat="1">
      <c r="A193" s="39"/>
      <c r="B193" s="40"/>
      <c r="C193" s="39"/>
      <c r="D193" s="180" t="s">
        <v>183</v>
      </c>
      <c r="E193" s="39"/>
      <c r="F193" s="181" t="s">
        <v>300</v>
      </c>
      <c r="G193" s="39"/>
      <c r="H193" s="39"/>
      <c r="I193" s="182"/>
      <c r="J193" s="39"/>
      <c r="K193" s="39"/>
      <c r="L193" s="40"/>
      <c r="M193" s="183"/>
      <c r="N193" s="184"/>
      <c r="O193" s="73"/>
      <c r="P193" s="73"/>
      <c r="Q193" s="73"/>
      <c r="R193" s="73"/>
      <c r="S193" s="73"/>
      <c r="T193" s="74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20" t="s">
        <v>183</v>
      </c>
      <c r="AU193" s="20" t="s">
        <v>82</v>
      </c>
    </row>
    <row r="194" s="12" customFormat="1" ht="25.92" customHeight="1">
      <c r="A194" s="12"/>
      <c r="B194" s="153"/>
      <c r="C194" s="12"/>
      <c r="D194" s="154" t="s">
        <v>71</v>
      </c>
      <c r="E194" s="155" t="s">
        <v>301</v>
      </c>
      <c r="F194" s="155" t="s">
        <v>302</v>
      </c>
      <c r="G194" s="12"/>
      <c r="H194" s="12"/>
      <c r="I194" s="156"/>
      <c r="J194" s="157">
        <f>BK194</f>
        <v>0</v>
      </c>
      <c r="K194" s="12"/>
      <c r="L194" s="153"/>
      <c r="M194" s="158"/>
      <c r="N194" s="159"/>
      <c r="O194" s="159"/>
      <c r="P194" s="160">
        <f>P195+P206+P218+P237+P254+P297+P308</f>
        <v>0</v>
      </c>
      <c r="Q194" s="159"/>
      <c r="R194" s="160">
        <f>R195+R206+R218+R237+R254+R297+R308</f>
        <v>4.7553449649999999</v>
      </c>
      <c r="S194" s="159"/>
      <c r="T194" s="161">
        <f>T195+T206+T218+T237+T254+T297+T308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54" t="s">
        <v>82</v>
      </c>
      <c r="AT194" s="162" t="s">
        <v>71</v>
      </c>
      <c r="AU194" s="162" t="s">
        <v>72</v>
      </c>
      <c r="AY194" s="154" t="s">
        <v>174</v>
      </c>
      <c r="BK194" s="163">
        <f>BK195+BK206+BK218+BK237+BK254+BK297+BK308</f>
        <v>0</v>
      </c>
    </row>
    <row r="195" s="12" customFormat="1" ht="22.8" customHeight="1">
      <c r="A195" s="12"/>
      <c r="B195" s="153"/>
      <c r="C195" s="12"/>
      <c r="D195" s="154" t="s">
        <v>71</v>
      </c>
      <c r="E195" s="164" t="s">
        <v>303</v>
      </c>
      <c r="F195" s="164" t="s">
        <v>304</v>
      </c>
      <c r="G195" s="12"/>
      <c r="H195" s="12"/>
      <c r="I195" s="156"/>
      <c r="J195" s="165">
        <f>BK195</f>
        <v>0</v>
      </c>
      <c r="K195" s="12"/>
      <c r="L195" s="153"/>
      <c r="M195" s="158"/>
      <c r="N195" s="159"/>
      <c r="O195" s="159"/>
      <c r="P195" s="160">
        <f>SUM(P196:P205)</f>
        <v>0</v>
      </c>
      <c r="Q195" s="159"/>
      <c r="R195" s="160">
        <f>SUM(R196:R205)</f>
        <v>0.099251999999999993</v>
      </c>
      <c r="S195" s="159"/>
      <c r="T195" s="161">
        <f>SUM(T196:T205)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54" t="s">
        <v>82</v>
      </c>
      <c r="AT195" s="162" t="s">
        <v>71</v>
      </c>
      <c r="AU195" s="162" t="s">
        <v>80</v>
      </c>
      <c r="AY195" s="154" t="s">
        <v>174</v>
      </c>
      <c r="BK195" s="163">
        <f>SUM(BK196:BK205)</f>
        <v>0</v>
      </c>
    </row>
    <row r="196" s="2" customFormat="1" ht="33" customHeight="1">
      <c r="A196" s="39"/>
      <c r="B196" s="166"/>
      <c r="C196" s="167" t="s">
        <v>305</v>
      </c>
      <c r="D196" s="167" t="s">
        <v>176</v>
      </c>
      <c r="E196" s="168" t="s">
        <v>306</v>
      </c>
      <c r="F196" s="169" t="s">
        <v>307</v>
      </c>
      <c r="G196" s="170" t="s">
        <v>137</v>
      </c>
      <c r="H196" s="171">
        <v>21.289999999999999</v>
      </c>
      <c r="I196" s="172"/>
      <c r="J196" s="173">
        <f>ROUND(I196*H196,2)</f>
        <v>0</v>
      </c>
      <c r="K196" s="169" t="s">
        <v>180</v>
      </c>
      <c r="L196" s="40"/>
      <c r="M196" s="174" t="s">
        <v>3</v>
      </c>
      <c r="N196" s="175" t="s">
        <v>43</v>
      </c>
      <c r="O196" s="73"/>
      <c r="P196" s="176">
        <f>O196*H196</f>
        <v>0</v>
      </c>
      <c r="Q196" s="176">
        <v>0</v>
      </c>
      <c r="R196" s="176">
        <f>Q196*H196</f>
        <v>0</v>
      </c>
      <c r="S196" s="176">
        <v>0</v>
      </c>
      <c r="T196" s="17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178" t="s">
        <v>289</v>
      </c>
      <c r="AT196" s="178" t="s">
        <v>176</v>
      </c>
      <c r="AU196" s="178" t="s">
        <v>82</v>
      </c>
      <c r="AY196" s="20" t="s">
        <v>174</v>
      </c>
      <c r="BE196" s="179">
        <f>IF(N196="základní",J196,0)</f>
        <v>0</v>
      </c>
      <c r="BF196" s="179">
        <f>IF(N196="snížená",J196,0)</f>
        <v>0</v>
      </c>
      <c r="BG196" s="179">
        <f>IF(N196="zákl. přenesená",J196,0)</f>
        <v>0</v>
      </c>
      <c r="BH196" s="179">
        <f>IF(N196="sníž. přenesená",J196,0)</f>
        <v>0</v>
      </c>
      <c r="BI196" s="179">
        <f>IF(N196="nulová",J196,0)</f>
        <v>0</v>
      </c>
      <c r="BJ196" s="20" t="s">
        <v>80</v>
      </c>
      <c r="BK196" s="179">
        <f>ROUND(I196*H196,2)</f>
        <v>0</v>
      </c>
      <c r="BL196" s="20" t="s">
        <v>289</v>
      </c>
      <c r="BM196" s="178" t="s">
        <v>308</v>
      </c>
    </row>
    <row r="197" s="2" customFormat="1">
      <c r="A197" s="39"/>
      <c r="B197" s="40"/>
      <c r="C197" s="39"/>
      <c r="D197" s="180" t="s">
        <v>183</v>
      </c>
      <c r="E197" s="39"/>
      <c r="F197" s="181" t="s">
        <v>309</v>
      </c>
      <c r="G197" s="39"/>
      <c r="H197" s="39"/>
      <c r="I197" s="182"/>
      <c r="J197" s="39"/>
      <c r="K197" s="39"/>
      <c r="L197" s="40"/>
      <c r="M197" s="183"/>
      <c r="N197" s="184"/>
      <c r="O197" s="73"/>
      <c r="P197" s="73"/>
      <c r="Q197" s="73"/>
      <c r="R197" s="73"/>
      <c r="S197" s="73"/>
      <c r="T197" s="74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20" t="s">
        <v>183</v>
      </c>
      <c r="AU197" s="20" t="s">
        <v>82</v>
      </c>
    </row>
    <row r="198" s="2" customFormat="1">
      <c r="A198" s="39"/>
      <c r="B198" s="40"/>
      <c r="C198" s="39"/>
      <c r="D198" s="186" t="s">
        <v>209</v>
      </c>
      <c r="E198" s="39"/>
      <c r="F198" s="210" t="s">
        <v>310</v>
      </c>
      <c r="G198" s="39"/>
      <c r="H198" s="39"/>
      <c r="I198" s="182"/>
      <c r="J198" s="39"/>
      <c r="K198" s="39"/>
      <c r="L198" s="40"/>
      <c r="M198" s="183"/>
      <c r="N198" s="184"/>
      <c r="O198" s="73"/>
      <c r="P198" s="73"/>
      <c r="Q198" s="73"/>
      <c r="R198" s="73"/>
      <c r="S198" s="73"/>
      <c r="T198" s="74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20" t="s">
        <v>209</v>
      </c>
      <c r="AU198" s="20" t="s">
        <v>82</v>
      </c>
    </row>
    <row r="199" s="13" customFormat="1">
      <c r="A199" s="13"/>
      <c r="B199" s="185"/>
      <c r="C199" s="13"/>
      <c r="D199" s="186" t="s">
        <v>185</v>
      </c>
      <c r="E199" s="187" t="s">
        <v>3</v>
      </c>
      <c r="F199" s="188" t="s">
        <v>132</v>
      </c>
      <c r="G199" s="13"/>
      <c r="H199" s="187" t="s">
        <v>3</v>
      </c>
      <c r="I199" s="189"/>
      <c r="J199" s="13"/>
      <c r="K199" s="13"/>
      <c r="L199" s="185"/>
      <c r="M199" s="190"/>
      <c r="N199" s="191"/>
      <c r="O199" s="191"/>
      <c r="P199" s="191"/>
      <c r="Q199" s="191"/>
      <c r="R199" s="191"/>
      <c r="S199" s="191"/>
      <c r="T199" s="19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7" t="s">
        <v>185</v>
      </c>
      <c r="AU199" s="187" t="s">
        <v>82</v>
      </c>
      <c r="AV199" s="13" t="s">
        <v>80</v>
      </c>
      <c r="AW199" s="13" t="s">
        <v>33</v>
      </c>
      <c r="AX199" s="13" t="s">
        <v>72</v>
      </c>
      <c r="AY199" s="187" t="s">
        <v>174</v>
      </c>
    </row>
    <row r="200" s="14" customFormat="1">
      <c r="A200" s="14"/>
      <c r="B200" s="193"/>
      <c r="C200" s="14"/>
      <c r="D200" s="186" t="s">
        <v>185</v>
      </c>
      <c r="E200" s="194" t="s">
        <v>3</v>
      </c>
      <c r="F200" s="195" t="s">
        <v>131</v>
      </c>
      <c r="G200" s="14"/>
      <c r="H200" s="196">
        <v>21.289999999999999</v>
      </c>
      <c r="I200" s="197"/>
      <c r="J200" s="14"/>
      <c r="K200" s="14"/>
      <c r="L200" s="193"/>
      <c r="M200" s="198"/>
      <c r="N200" s="199"/>
      <c r="O200" s="199"/>
      <c r="P200" s="199"/>
      <c r="Q200" s="199"/>
      <c r="R200" s="199"/>
      <c r="S200" s="199"/>
      <c r="T200" s="20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1" t="s">
        <v>185</v>
      </c>
      <c r="AU200" s="201" t="s">
        <v>82</v>
      </c>
      <c r="AV200" s="14" t="s">
        <v>82</v>
      </c>
      <c r="AW200" s="14" t="s">
        <v>33</v>
      </c>
      <c r="AX200" s="14" t="s">
        <v>72</v>
      </c>
      <c r="AY200" s="201" t="s">
        <v>174</v>
      </c>
    </row>
    <row r="201" s="15" customFormat="1">
      <c r="A201" s="15"/>
      <c r="B201" s="202"/>
      <c r="C201" s="15"/>
      <c r="D201" s="186" t="s">
        <v>185</v>
      </c>
      <c r="E201" s="203" t="s">
        <v>3</v>
      </c>
      <c r="F201" s="204" t="s">
        <v>197</v>
      </c>
      <c r="G201" s="15"/>
      <c r="H201" s="205">
        <v>21.289999999999999</v>
      </c>
      <c r="I201" s="206"/>
      <c r="J201" s="15"/>
      <c r="K201" s="15"/>
      <c r="L201" s="202"/>
      <c r="M201" s="207"/>
      <c r="N201" s="208"/>
      <c r="O201" s="208"/>
      <c r="P201" s="208"/>
      <c r="Q201" s="208"/>
      <c r="R201" s="208"/>
      <c r="S201" s="208"/>
      <c r="T201" s="209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03" t="s">
        <v>185</v>
      </c>
      <c r="AU201" s="203" t="s">
        <v>82</v>
      </c>
      <c r="AV201" s="15" t="s">
        <v>181</v>
      </c>
      <c r="AW201" s="15" t="s">
        <v>33</v>
      </c>
      <c r="AX201" s="15" t="s">
        <v>80</v>
      </c>
      <c r="AY201" s="203" t="s">
        <v>174</v>
      </c>
    </row>
    <row r="202" s="2" customFormat="1" ht="49.05" customHeight="1">
      <c r="A202" s="39"/>
      <c r="B202" s="166"/>
      <c r="C202" s="211" t="s">
        <v>311</v>
      </c>
      <c r="D202" s="211" t="s">
        <v>312</v>
      </c>
      <c r="E202" s="212" t="s">
        <v>313</v>
      </c>
      <c r="F202" s="213" t="s">
        <v>314</v>
      </c>
      <c r="G202" s="214" t="s">
        <v>137</v>
      </c>
      <c r="H202" s="215">
        <v>24.812999999999999</v>
      </c>
      <c r="I202" s="216"/>
      <c r="J202" s="217">
        <f>ROUND(I202*H202,2)</f>
        <v>0</v>
      </c>
      <c r="K202" s="213" t="s">
        <v>180</v>
      </c>
      <c r="L202" s="218"/>
      <c r="M202" s="219" t="s">
        <v>3</v>
      </c>
      <c r="N202" s="220" t="s">
        <v>43</v>
      </c>
      <c r="O202" s="73"/>
      <c r="P202" s="176">
        <f>O202*H202</f>
        <v>0</v>
      </c>
      <c r="Q202" s="176">
        <v>0.0040000000000000001</v>
      </c>
      <c r="R202" s="176">
        <f>Q202*H202</f>
        <v>0.099251999999999993</v>
      </c>
      <c r="S202" s="176">
        <v>0</v>
      </c>
      <c r="T202" s="17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178" t="s">
        <v>315</v>
      </c>
      <c r="AT202" s="178" t="s">
        <v>312</v>
      </c>
      <c r="AU202" s="178" t="s">
        <v>82</v>
      </c>
      <c r="AY202" s="20" t="s">
        <v>174</v>
      </c>
      <c r="BE202" s="179">
        <f>IF(N202="základní",J202,0)</f>
        <v>0</v>
      </c>
      <c r="BF202" s="179">
        <f>IF(N202="snížená",J202,0)</f>
        <v>0</v>
      </c>
      <c r="BG202" s="179">
        <f>IF(N202="zákl. přenesená",J202,0)</f>
        <v>0</v>
      </c>
      <c r="BH202" s="179">
        <f>IF(N202="sníž. přenesená",J202,0)</f>
        <v>0</v>
      </c>
      <c r="BI202" s="179">
        <f>IF(N202="nulová",J202,0)</f>
        <v>0</v>
      </c>
      <c r="BJ202" s="20" t="s">
        <v>80</v>
      </c>
      <c r="BK202" s="179">
        <f>ROUND(I202*H202,2)</f>
        <v>0</v>
      </c>
      <c r="BL202" s="20" t="s">
        <v>289</v>
      </c>
      <c r="BM202" s="178" t="s">
        <v>316</v>
      </c>
    </row>
    <row r="203" s="14" customFormat="1">
      <c r="A203" s="14"/>
      <c r="B203" s="193"/>
      <c r="C203" s="14"/>
      <c r="D203" s="186" t="s">
        <v>185</v>
      </c>
      <c r="E203" s="14"/>
      <c r="F203" s="194" t="s">
        <v>317</v>
      </c>
      <c r="G203" s="14"/>
      <c r="H203" s="196">
        <v>24.812999999999999</v>
      </c>
      <c r="I203" s="197"/>
      <c r="J203" s="14"/>
      <c r="K203" s="14"/>
      <c r="L203" s="193"/>
      <c r="M203" s="198"/>
      <c r="N203" s="199"/>
      <c r="O203" s="199"/>
      <c r="P203" s="199"/>
      <c r="Q203" s="199"/>
      <c r="R203" s="199"/>
      <c r="S203" s="199"/>
      <c r="T203" s="20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01" t="s">
        <v>185</v>
      </c>
      <c r="AU203" s="201" t="s">
        <v>82</v>
      </c>
      <c r="AV203" s="14" t="s">
        <v>82</v>
      </c>
      <c r="AW203" s="14" t="s">
        <v>4</v>
      </c>
      <c r="AX203" s="14" t="s">
        <v>80</v>
      </c>
      <c r="AY203" s="201" t="s">
        <v>174</v>
      </c>
    </row>
    <row r="204" s="2" customFormat="1" ht="49.05" customHeight="1">
      <c r="A204" s="39"/>
      <c r="B204" s="166"/>
      <c r="C204" s="167" t="s">
        <v>318</v>
      </c>
      <c r="D204" s="167" t="s">
        <v>176</v>
      </c>
      <c r="E204" s="168" t="s">
        <v>319</v>
      </c>
      <c r="F204" s="169" t="s">
        <v>320</v>
      </c>
      <c r="G204" s="170" t="s">
        <v>222</v>
      </c>
      <c r="H204" s="171">
        <v>0.099000000000000005</v>
      </c>
      <c r="I204" s="172"/>
      <c r="J204" s="173">
        <f>ROUND(I204*H204,2)</f>
        <v>0</v>
      </c>
      <c r="K204" s="169" t="s">
        <v>180</v>
      </c>
      <c r="L204" s="40"/>
      <c r="M204" s="174" t="s">
        <v>3</v>
      </c>
      <c r="N204" s="175" t="s">
        <v>43</v>
      </c>
      <c r="O204" s="73"/>
      <c r="P204" s="176">
        <f>O204*H204</f>
        <v>0</v>
      </c>
      <c r="Q204" s="176">
        <v>0</v>
      </c>
      <c r="R204" s="176">
        <f>Q204*H204</f>
        <v>0</v>
      </c>
      <c r="S204" s="176">
        <v>0</v>
      </c>
      <c r="T204" s="17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178" t="s">
        <v>289</v>
      </c>
      <c r="AT204" s="178" t="s">
        <v>176</v>
      </c>
      <c r="AU204" s="178" t="s">
        <v>82</v>
      </c>
      <c r="AY204" s="20" t="s">
        <v>174</v>
      </c>
      <c r="BE204" s="179">
        <f>IF(N204="základní",J204,0)</f>
        <v>0</v>
      </c>
      <c r="BF204" s="179">
        <f>IF(N204="snížená",J204,0)</f>
        <v>0</v>
      </c>
      <c r="BG204" s="179">
        <f>IF(N204="zákl. přenesená",J204,0)</f>
        <v>0</v>
      </c>
      <c r="BH204" s="179">
        <f>IF(N204="sníž. přenesená",J204,0)</f>
        <v>0</v>
      </c>
      <c r="BI204" s="179">
        <f>IF(N204="nulová",J204,0)</f>
        <v>0</v>
      </c>
      <c r="BJ204" s="20" t="s">
        <v>80</v>
      </c>
      <c r="BK204" s="179">
        <f>ROUND(I204*H204,2)</f>
        <v>0</v>
      </c>
      <c r="BL204" s="20" t="s">
        <v>289</v>
      </c>
      <c r="BM204" s="178" t="s">
        <v>321</v>
      </c>
    </row>
    <row r="205" s="2" customFormat="1">
      <c r="A205" s="39"/>
      <c r="B205" s="40"/>
      <c r="C205" s="39"/>
      <c r="D205" s="180" t="s">
        <v>183</v>
      </c>
      <c r="E205" s="39"/>
      <c r="F205" s="181" t="s">
        <v>322</v>
      </c>
      <c r="G205" s="39"/>
      <c r="H205" s="39"/>
      <c r="I205" s="182"/>
      <c r="J205" s="39"/>
      <c r="K205" s="39"/>
      <c r="L205" s="40"/>
      <c r="M205" s="183"/>
      <c r="N205" s="184"/>
      <c r="O205" s="73"/>
      <c r="P205" s="73"/>
      <c r="Q205" s="73"/>
      <c r="R205" s="73"/>
      <c r="S205" s="73"/>
      <c r="T205" s="74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20" t="s">
        <v>183</v>
      </c>
      <c r="AU205" s="20" t="s">
        <v>82</v>
      </c>
    </row>
    <row r="206" s="12" customFormat="1" ht="22.8" customHeight="1">
      <c r="A206" s="12"/>
      <c r="B206" s="153"/>
      <c r="C206" s="12"/>
      <c r="D206" s="154" t="s">
        <v>71</v>
      </c>
      <c r="E206" s="164" t="s">
        <v>323</v>
      </c>
      <c r="F206" s="164" t="s">
        <v>324</v>
      </c>
      <c r="G206" s="12"/>
      <c r="H206" s="12"/>
      <c r="I206" s="156"/>
      <c r="J206" s="165">
        <f>BK206</f>
        <v>0</v>
      </c>
      <c r="K206" s="12"/>
      <c r="L206" s="153"/>
      <c r="M206" s="158"/>
      <c r="N206" s="159"/>
      <c r="O206" s="159"/>
      <c r="P206" s="160">
        <f>SUM(P207:P217)</f>
        <v>0</v>
      </c>
      <c r="Q206" s="159"/>
      <c r="R206" s="160">
        <f>SUM(R207:R217)</f>
        <v>0.45573374000000005</v>
      </c>
      <c r="S206" s="159"/>
      <c r="T206" s="161">
        <f>SUM(T207:T217)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54" t="s">
        <v>82</v>
      </c>
      <c r="AT206" s="162" t="s">
        <v>71</v>
      </c>
      <c r="AU206" s="162" t="s">
        <v>80</v>
      </c>
      <c r="AY206" s="154" t="s">
        <v>174</v>
      </c>
      <c r="BK206" s="163">
        <f>SUM(BK207:BK217)</f>
        <v>0</v>
      </c>
    </row>
    <row r="207" s="2" customFormat="1" ht="37.8" customHeight="1">
      <c r="A207" s="39"/>
      <c r="B207" s="166"/>
      <c r="C207" s="167" t="s">
        <v>8</v>
      </c>
      <c r="D207" s="167" t="s">
        <v>176</v>
      </c>
      <c r="E207" s="168" t="s">
        <v>325</v>
      </c>
      <c r="F207" s="169" t="s">
        <v>326</v>
      </c>
      <c r="G207" s="170" t="s">
        <v>137</v>
      </c>
      <c r="H207" s="171">
        <v>21.289999999999999</v>
      </c>
      <c r="I207" s="172"/>
      <c r="J207" s="173">
        <f>ROUND(I207*H207,2)</f>
        <v>0</v>
      </c>
      <c r="K207" s="169" t="s">
        <v>180</v>
      </c>
      <c r="L207" s="40"/>
      <c r="M207" s="174" t="s">
        <v>3</v>
      </c>
      <c r="N207" s="175" t="s">
        <v>43</v>
      </c>
      <c r="O207" s="73"/>
      <c r="P207" s="176">
        <f>O207*H207</f>
        <v>0</v>
      </c>
      <c r="Q207" s="176">
        <v>0</v>
      </c>
      <c r="R207" s="176">
        <f>Q207*H207</f>
        <v>0</v>
      </c>
      <c r="S207" s="176">
        <v>0</v>
      </c>
      <c r="T207" s="17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178" t="s">
        <v>289</v>
      </c>
      <c r="AT207" s="178" t="s">
        <v>176</v>
      </c>
      <c r="AU207" s="178" t="s">
        <v>82</v>
      </c>
      <c r="AY207" s="20" t="s">
        <v>174</v>
      </c>
      <c r="BE207" s="179">
        <f>IF(N207="základní",J207,0)</f>
        <v>0</v>
      </c>
      <c r="BF207" s="179">
        <f>IF(N207="snížená",J207,0)</f>
        <v>0</v>
      </c>
      <c r="BG207" s="179">
        <f>IF(N207="zákl. přenesená",J207,0)</f>
        <v>0</v>
      </c>
      <c r="BH207" s="179">
        <f>IF(N207="sníž. přenesená",J207,0)</f>
        <v>0</v>
      </c>
      <c r="BI207" s="179">
        <f>IF(N207="nulová",J207,0)</f>
        <v>0</v>
      </c>
      <c r="BJ207" s="20" t="s">
        <v>80</v>
      </c>
      <c r="BK207" s="179">
        <f>ROUND(I207*H207,2)</f>
        <v>0</v>
      </c>
      <c r="BL207" s="20" t="s">
        <v>289</v>
      </c>
      <c r="BM207" s="178" t="s">
        <v>327</v>
      </c>
    </row>
    <row r="208" s="2" customFormat="1">
      <c r="A208" s="39"/>
      <c r="B208" s="40"/>
      <c r="C208" s="39"/>
      <c r="D208" s="180" t="s">
        <v>183</v>
      </c>
      <c r="E208" s="39"/>
      <c r="F208" s="181" t="s">
        <v>328</v>
      </c>
      <c r="G208" s="39"/>
      <c r="H208" s="39"/>
      <c r="I208" s="182"/>
      <c r="J208" s="39"/>
      <c r="K208" s="39"/>
      <c r="L208" s="40"/>
      <c r="M208" s="183"/>
      <c r="N208" s="184"/>
      <c r="O208" s="73"/>
      <c r="P208" s="73"/>
      <c r="Q208" s="73"/>
      <c r="R208" s="73"/>
      <c r="S208" s="73"/>
      <c r="T208" s="74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20" t="s">
        <v>183</v>
      </c>
      <c r="AU208" s="20" t="s">
        <v>82</v>
      </c>
    </row>
    <row r="209" s="2" customFormat="1">
      <c r="A209" s="39"/>
      <c r="B209" s="40"/>
      <c r="C209" s="39"/>
      <c r="D209" s="186" t="s">
        <v>209</v>
      </c>
      <c r="E209" s="39"/>
      <c r="F209" s="210" t="s">
        <v>329</v>
      </c>
      <c r="G209" s="39"/>
      <c r="H209" s="39"/>
      <c r="I209" s="182"/>
      <c r="J209" s="39"/>
      <c r="K209" s="39"/>
      <c r="L209" s="40"/>
      <c r="M209" s="183"/>
      <c r="N209" s="184"/>
      <c r="O209" s="73"/>
      <c r="P209" s="73"/>
      <c r="Q209" s="73"/>
      <c r="R209" s="73"/>
      <c r="S209" s="73"/>
      <c r="T209" s="74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20" t="s">
        <v>209</v>
      </c>
      <c r="AU209" s="20" t="s">
        <v>82</v>
      </c>
    </row>
    <row r="210" s="13" customFormat="1">
      <c r="A210" s="13"/>
      <c r="B210" s="185"/>
      <c r="C210" s="13"/>
      <c r="D210" s="186" t="s">
        <v>185</v>
      </c>
      <c r="E210" s="187" t="s">
        <v>3</v>
      </c>
      <c r="F210" s="188" t="s">
        <v>186</v>
      </c>
      <c r="G210" s="13"/>
      <c r="H210" s="187" t="s">
        <v>3</v>
      </c>
      <c r="I210" s="189"/>
      <c r="J210" s="13"/>
      <c r="K210" s="13"/>
      <c r="L210" s="185"/>
      <c r="M210" s="190"/>
      <c r="N210" s="191"/>
      <c r="O210" s="191"/>
      <c r="P210" s="191"/>
      <c r="Q210" s="191"/>
      <c r="R210" s="191"/>
      <c r="S210" s="191"/>
      <c r="T210" s="19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7" t="s">
        <v>185</v>
      </c>
      <c r="AU210" s="187" t="s">
        <v>82</v>
      </c>
      <c r="AV210" s="13" t="s">
        <v>80</v>
      </c>
      <c r="AW210" s="13" t="s">
        <v>33</v>
      </c>
      <c r="AX210" s="13" t="s">
        <v>72</v>
      </c>
      <c r="AY210" s="187" t="s">
        <v>174</v>
      </c>
    </row>
    <row r="211" s="13" customFormat="1">
      <c r="A211" s="13"/>
      <c r="B211" s="185"/>
      <c r="C211" s="13"/>
      <c r="D211" s="186" t="s">
        <v>185</v>
      </c>
      <c r="E211" s="187" t="s">
        <v>3</v>
      </c>
      <c r="F211" s="188" t="s">
        <v>330</v>
      </c>
      <c r="G211" s="13"/>
      <c r="H211" s="187" t="s">
        <v>3</v>
      </c>
      <c r="I211" s="189"/>
      <c r="J211" s="13"/>
      <c r="K211" s="13"/>
      <c r="L211" s="185"/>
      <c r="M211" s="190"/>
      <c r="N211" s="191"/>
      <c r="O211" s="191"/>
      <c r="P211" s="191"/>
      <c r="Q211" s="191"/>
      <c r="R211" s="191"/>
      <c r="S211" s="191"/>
      <c r="T211" s="19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7" t="s">
        <v>185</v>
      </c>
      <c r="AU211" s="187" t="s">
        <v>82</v>
      </c>
      <c r="AV211" s="13" t="s">
        <v>80</v>
      </c>
      <c r="AW211" s="13" t="s">
        <v>33</v>
      </c>
      <c r="AX211" s="13" t="s">
        <v>72</v>
      </c>
      <c r="AY211" s="187" t="s">
        <v>174</v>
      </c>
    </row>
    <row r="212" s="13" customFormat="1">
      <c r="A212" s="13"/>
      <c r="B212" s="185"/>
      <c r="C212" s="13"/>
      <c r="D212" s="186" t="s">
        <v>185</v>
      </c>
      <c r="E212" s="187" t="s">
        <v>3</v>
      </c>
      <c r="F212" s="188" t="s">
        <v>331</v>
      </c>
      <c r="G212" s="13"/>
      <c r="H212" s="187" t="s">
        <v>3</v>
      </c>
      <c r="I212" s="189"/>
      <c r="J212" s="13"/>
      <c r="K212" s="13"/>
      <c r="L212" s="185"/>
      <c r="M212" s="190"/>
      <c r="N212" s="191"/>
      <c r="O212" s="191"/>
      <c r="P212" s="191"/>
      <c r="Q212" s="191"/>
      <c r="R212" s="191"/>
      <c r="S212" s="191"/>
      <c r="T212" s="19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7" t="s">
        <v>185</v>
      </c>
      <c r="AU212" s="187" t="s">
        <v>82</v>
      </c>
      <c r="AV212" s="13" t="s">
        <v>80</v>
      </c>
      <c r="AW212" s="13" t="s">
        <v>33</v>
      </c>
      <c r="AX212" s="13" t="s">
        <v>72</v>
      </c>
      <c r="AY212" s="187" t="s">
        <v>174</v>
      </c>
    </row>
    <row r="213" s="14" customFormat="1">
      <c r="A213" s="14"/>
      <c r="B213" s="193"/>
      <c r="C213" s="14"/>
      <c r="D213" s="186" t="s">
        <v>185</v>
      </c>
      <c r="E213" s="194" t="s">
        <v>3</v>
      </c>
      <c r="F213" s="195" t="s">
        <v>131</v>
      </c>
      <c r="G213" s="14"/>
      <c r="H213" s="196">
        <v>21.289999999999999</v>
      </c>
      <c r="I213" s="197"/>
      <c r="J213" s="14"/>
      <c r="K213" s="14"/>
      <c r="L213" s="193"/>
      <c r="M213" s="198"/>
      <c r="N213" s="199"/>
      <c r="O213" s="199"/>
      <c r="P213" s="199"/>
      <c r="Q213" s="199"/>
      <c r="R213" s="199"/>
      <c r="S213" s="199"/>
      <c r="T213" s="20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1" t="s">
        <v>185</v>
      </c>
      <c r="AU213" s="201" t="s">
        <v>82</v>
      </c>
      <c r="AV213" s="14" t="s">
        <v>82</v>
      </c>
      <c r="AW213" s="14" t="s">
        <v>33</v>
      </c>
      <c r="AX213" s="14" t="s">
        <v>80</v>
      </c>
      <c r="AY213" s="201" t="s">
        <v>174</v>
      </c>
    </row>
    <row r="214" s="2" customFormat="1" ht="21.75" customHeight="1">
      <c r="A214" s="39"/>
      <c r="B214" s="166"/>
      <c r="C214" s="211" t="s">
        <v>332</v>
      </c>
      <c r="D214" s="211" t="s">
        <v>312</v>
      </c>
      <c r="E214" s="212" t="s">
        <v>333</v>
      </c>
      <c r="F214" s="213" t="s">
        <v>334</v>
      </c>
      <c r="G214" s="214" t="s">
        <v>137</v>
      </c>
      <c r="H214" s="215">
        <v>23.419</v>
      </c>
      <c r="I214" s="216"/>
      <c r="J214" s="217">
        <f>ROUND(I214*H214,2)</f>
        <v>0</v>
      </c>
      <c r="K214" s="213" t="s">
        <v>3</v>
      </c>
      <c r="L214" s="218"/>
      <c r="M214" s="219" t="s">
        <v>3</v>
      </c>
      <c r="N214" s="220" t="s">
        <v>43</v>
      </c>
      <c r="O214" s="73"/>
      <c r="P214" s="176">
        <f>O214*H214</f>
        <v>0</v>
      </c>
      <c r="Q214" s="176">
        <v>0.019460000000000002</v>
      </c>
      <c r="R214" s="176">
        <f>Q214*H214</f>
        <v>0.45573374000000005</v>
      </c>
      <c r="S214" s="176">
        <v>0</v>
      </c>
      <c r="T214" s="177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178" t="s">
        <v>315</v>
      </c>
      <c r="AT214" s="178" t="s">
        <v>312</v>
      </c>
      <c r="AU214" s="178" t="s">
        <v>82</v>
      </c>
      <c r="AY214" s="20" t="s">
        <v>174</v>
      </c>
      <c r="BE214" s="179">
        <f>IF(N214="základní",J214,0)</f>
        <v>0</v>
      </c>
      <c r="BF214" s="179">
        <f>IF(N214="snížená",J214,0)</f>
        <v>0</v>
      </c>
      <c r="BG214" s="179">
        <f>IF(N214="zákl. přenesená",J214,0)</f>
        <v>0</v>
      </c>
      <c r="BH214" s="179">
        <f>IF(N214="sníž. přenesená",J214,0)</f>
        <v>0</v>
      </c>
      <c r="BI214" s="179">
        <f>IF(N214="nulová",J214,0)</f>
        <v>0</v>
      </c>
      <c r="BJ214" s="20" t="s">
        <v>80</v>
      </c>
      <c r="BK214" s="179">
        <f>ROUND(I214*H214,2)</f>
        <v>0</v>
      </c>
      <c r="BL214" s="20" t="s">
        <v>289</v>
      </c>
      <c r="BM214" s="178" t="s">
        <v>335</v>
      </c>
    </row>
    <row r="215" s="14" customFormat="1">
      <c r="A215" s="14"/>
      <c r="B215" s="193"/>
      <c r="C215" s="14"/>
      <c r="D215" s="186" t="s">
        <v>185</v>
      </c>
      <c r="E215" s="14"/>
      <c r="F215" s="194" t="s">
        <v>336</v>
      </c>
      <c r="G215" s="14"/>
      <c r="H215" s="196">
        <v>23.419</v>
      </c>
      <c r="I215" s="197"/>
      <c r="J215" s="14"/>
      <c r="K215" s="14"/>
      <c r="L215" s="193"/>
      <c r="M215" s="198"/>
      <c r="N215" s="199"/>
      <c r="O215" s="199"/>
      <c r="P215" s="199"/>
      <c r="Q215" s="199"/>
      <c r="R215" s="199"/>
      <c r="S215" s="199"/>
      <c r="T215" s="20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01" t="s">
        <v>185</v>
      </c>
      <c r="AU215" s="201" t="s">
        <v>82</v>
      </c>
      <c r="AV215" s="14" t="s">
        <v>82</v>
      </c>
      <c r="AW215" s="14" t="s">
        <v>4</v>
      </c>
      <c r="AX215" s="14" t="s">
        <v>80</v>
      </c>
      <c r="AY215" s="201" t="s">
        <v>174</v>
      </c>
    </row>
    <row r="216" s="2" customFormat="1" ht="49.05" customHeight="1">
      <c r="A216" s="39"/>
      <c r="B216" s="166"/>
      <c r="C216" s="167" t="s">
        <v>337</v>
      </c>
      <c r="D216" s="167" t="s">
        <v>176</v>
      </c>
      <c r="E216" s="168" t="s">
        <v>338</v>
      </c>
      <c r="F216" s="169" t="s">
        <v>339</v>
      </c>
      <c r="G216" s="170" t="s">
        <v>222</v>
      </c>
      <c r="H216" s="171">
        <v>0.45600000000000002</v>
      </c>
      <c r="I216" s="172"/>
      <c r="J216" s="173">
        <f>ROUND(I216*H216,2)</f>
        <v>0</v>
      </c>
      <c r="K216" s="169" t="s">
        <v>180</v>
      </c>
      <c r="L216" s="40"/>
      <c r="M216" s="174" t="s">
        <v>3</v>
      </c>
      <c r="N216" s="175" t="s">
        <v>43</v>
      </c>
      <c r="O216" s="73"/>
      <c r="P216" s="176">
        <f>O216*H216</f>
        <v>0</v>
      </c>
      <c r="Q216" s="176">
        <v>0</v>
      </c>
      <c r="R216" s="176">
        <f>Q216*H216</f>
        <v>0</v>
      </c>
      <c r="S216" s="176">
        <v>0</v>
      </c>
      <c r="T216" s="177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178" t="s">
        <v>289</v>
      </c>
      <c r="AT216" s="178" t="s">
        <v>176</v>
      </c>
      <c r="AU216" s="178" t="s">
        <v>82</v>
      </c>
      <c r="AY216" s="20" t="s">
        <v>174</v>
      </c>
      <c r="BE216" s="179">
        <f>IF(N216="základní",J216,0)</f>
        <v>0</v>
      </c>
      <c r="BF216" s="179">
        <f>IF(N216="snížená",J216,0)</f>
        <v>0</v>
      </c>
      <c r="BG216" s="179">
        <f>IF(N216="zákl. přenesená",J216,0)</f>
        <v>0</v>
      </c>
      <c r="BH216" s="179">
        <f>IF(N216="sníž. přenesená",J216,0)</f>
        <v>0</v>
      </c>
      <c r="BI216" s="179">
        <f>IF(N216="nulová",J216,0)</f>
        <v>0</v>
      </c>
      <c r="BJ216" s="20" t="s">
        <v>80</v>
      </c>
      <c r="BK216" s="179">
        <f>ROUND(I216*H216,2)</f>
        <v>0</v>
      </c>
      <c r="BL216" s="20" t="s">
        <v>289</v>
      </c>
      <c r="BM216" s="178" t="s">
        <v>340</v>
      </c>
    </row>
    <row r="217" s="2" customFormat="1">
      <c r="A217" s="39"/>
      <c r="B217" s="40"/>
      <c r="C217" s="39"/>
      <c r="D217" s="180" t="s">
        <v>183</v>
      </c>
      <c r="E217" s="39"/>
      <c r="F217" s="181" t="s">
        <v>341</v>
      </c>
      <c r="G217" s="39"/>
      <c r="H217" s="39"/>
      <c r="I217" s="182"/>
      <c r="J217" s="39"/>
      <c r="K217" s="39"/>
      <c r="L217" s="40"/>
      <c r="M217" s="183"/>
      <c r="N217" s="184"/>
      <c r="O217" s="73"/>
      <c r="P217" s="73"/>
      <c r="Q217" s="73"/>
      <c r="R217" s="73"/>
      <c r="S217" s="73"/>
      <c r="T217" s="74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20" t="s">
        <v>183</v>
      </c>
      <c r="AU217" s="20" t="s">
        <v>82</v>
      </c>
    </row>
    <row r="218" s="12" customFormat="1" ht="22.8" customHeight="1">
      <c r="A218" s="12"/>
      <c r="B218" s="153"/>
      <c r="C218" s="12"/>
      <c r="D218" s="154" t="s">
        <v>71</v>
      </c>
      <c r="E218" s="164" t="s">
        <v>342</v>
      </c>
      <c r="F218" s="164" t="s">
        <v>343</v>
      </c>
      <c r="G218" s="12"/>
      <c r="H218" s="12"/>
      <c r="I218" s="156"/>
      <c r="J218" s="165">
        <f>BK218</f>
        <v>0</v>
      </c>
      <c r="K218" s="12"/>
      <c r="L218" s="153"/>
      <c r="M218" s="158"/>
      <c r="N218" s="159"/>
      <c r="O218" s="159"/>
      <c r="P218" s="160">
        <f>SUM(P219:P236)</f>
        <v>0</v>
      </c>
      <c r="Q218" s="159"/>
      <c r="R218" s="160">
        <f>SUM(R219:R236)</f>
        <v>0.211532425</v>
      </c>
      <c r="S218" s="159"/>
      <c r="T218" s="161">
        <f>SUM(T219:T236)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154" t="s">
        <v>82</v>
      </c>
      <c r="AT218" s="162" t="s">
        <v>71</v>
      </c>
      <c r="AU218" s="162" t="s">
        <v>80</v>
      </c>
      <c r="AY218" s="154" t="s">
        <v>174</v>
      </c>
      <c r="BK218" s="163">
        <f>SUM(BK219:BK236)</f>
        <v>0</v>
      </c>
    </row>
    <row r="219" s="2" customFormat="1" ht="62.7" customHeight="1">
      <c r="A219" s="39"/>
      <c r="B219" s="166"/>
      <c r="C219" s="167" t="s">
        <v>344</v>
      </c>
      <c r="D219" s="167" t="s">
        <v>176</v>
      </c>
      <c r="E219" s="168" t="s">
        <v>345</v>
      </c>
      <c r="F219" s="169" t="s">
        <v>346</v>
      </c>
      <c r="G219" s="170" t="s">
        <v>137</v>
      </c>
      <c r="H219" s="171">
        <v>21.289999999999999</v>
      </c>
      <c r="I219" s="172"/>
      <c r="J219" s="173">
        <f>ROUND(I219*H219,2)</f>
        <v>0</v>
      </c>
      <c r="K219" s="169" t="s">
        <v>180</v>
      </c>
      <c r="L219" s="40"/>
      <c r="M219" s="174" t="s">
        <v>3</v>
      </c>
      <c r="N219" s="175" t="s">
        <v>43</v>
      </c>
      <c r="O219" s="73"/>
      <c r="P219" s="176">
        <f>O219*H219</f>
        <v>0</v>
      </c>
      <c r="Q219" s="176">
        <v>0.0068999999999999999</v>
      </c>
      <c r="R219" s="176">
        <f>Q219*H219</f>
        <v>0.146901</v>
      </c>
      <c r="S219" s="176">
        <v>0</v>
      </c>
      <c r="T219" s="17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178" t="s">
        <v>289</v>
      </c>
      <c r="AT219" s="178" t="s">
        <v>176</v>
      </c>
      <c r="AU219" s="178" t="s">
        <v>82</v>
      </c>
      <c r="AY219" s="20" t="s">
        <v>174</v>
      </c>
      <c r="BE219" s="179">
        <f>IF(N219="základní",J219,0)</f>
        <v>0</v>
      </c>
      <c r="BF219" s="179">
        <f>IF(N219="snížená",J219,0)</f>
        <v>0</v>
      </c>
      <c r="BG219" s="179">
        <f>IF(N219="zákl. přenesená",J219,0)</f>
        <v>0</v>
      </c>
      <c r="BH219" s="179">
        <f>IF(N219="sníž. přenesená",J219,0)</f>
        <v>0</v>
      </c>
      <c r="BI219" s="179">
        <f>IF(N219="nulová",J219,0)</f>
        <v>0</v>
      </c>
      <c r="BJ219" s="20" t="s">
        <v>80</v>
      </c>
      <c r="BK219" s="179">
        <f>ROUND(I219*H219,2)</f>
        <v>0</v>
      </c>
      <c r="BL219" s="20" t="s">
        <v>289</v>
      </c>
      <c r="BM219" s="178" t="s">
        <v>347</v>
      </c>
    </row>
    <row r="220" s="2" customFormat="1">
      <c r="A220" s="39"/>
      <c r="B220" s="40"/>
      <c r="C220" s="39"/>
      <c r="D220" s="180" t="s">
        <v>183</v>
      </c>
      <c r="E220" s="39"/>
      <c r="F220" s="181" t="s">
        <v>348</v>
      </c>
      <c r="G220" s="39"/>
      <c r="H220" s="39"/>
      <c r="I220" s="182"/>
      <c r="J220" s="39"/>
      <c r="K220" s="39"/>
      <c r="L220" s="40"/>
      <c r="M220" s="183"/>
      <c r="N220" s="184"/>
      <c r="O220" s="73"/>
      <c r="P220" s="73"/>
      <c r="Q220" s="73"/>
      <c r="R220" s="73"/>
      <c r="S220" s="73"/>
      <c r="T220" s="74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20" t="s">
        <v>183</v>
      </c>
      <c r="AU220" s="20" t="s">
        <v>82</v>
      </c>
    </row>
    <row r="221" s="2" customFormat="1">
      <c r="A221" s="39"/>
      <c r="B221" s="40"/>
      <c r="C221" s="39"/>
      <c r="D221" s="186" t="s">
        <v>209</v>
      </c>
      <c r="E221" s="39"/>
      <c r="F221" s="210" t="s">
        <v>349</v>
      </c>
      <c r="G221" s="39"/>
      <c r="H221" s="39"/>
      <c r="I221" s="182"/>
      <c r="J221" s="39"/>
      <c r="K221" s="39"/>
      <c r="L221" s="40"/>
      <c r="M221" s="183"/>
      <c r="N221" s="184"/>
      <c r="O221" s="73"/>
      <c r="P221" s="73"/>
      <c r="Q221" s="73"/>
      <c r="R221" s="73"/>
      <c r="S221" s="73"/>
      <c r="T221" s="74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20" t="s">
        <v>209</v>
      </c>
      <c r="AU221" s="20" t="s">
        <v>82</v>
      </c>
    </row>
    <row r="222" s="13" customFormat="1">
      <c r="A222" s="13"/>
      <c r="B222" s="185"/>
      <c r="C222" s="13"/>
      <c r="D222" s="186" t="s">
        <v>185</v>
      </c>
      <c r="E222" s="187" t="s">
        <v>3</v>
      </c>
      <c r="F222" s="188" t="s">
        <v>132</v>
      </c>
      <c r="G222" s="13"/>
      <c r="H222" s="187" t="s">
        <v>3</v>
      </c>
      <c r="I222" s="189"/>
      <c r="J222" s="13"/>
      <c r="K222" s="13"/>
      <c r="L222" s="185"/>
      <c r="M222" s="190"/>
      <c r="N222" s="191"/>
      <c r="O222" s="191"/>
      <c r="P222" s="191"/>
      <c r="Q222" s="191"/>
      <c r="R222" s="191"/>
      <c r="S222" s="191"/>
      <c r="T222" s="19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7" t="s">
        <v>185</v>
      </c>
      <c r="AU222" s="187" t="s">
        <v>82</v>
      </c>
      <c r="AV222" s="13" t="s">
        <v>80</v>
      </c>
      <c r="AW222" s="13" t="s">
        <v>33</v>
      </c>
      <c r="AX222" s="13" t="s">
        <v>72</v>
      </c>
      <c r="AY222" s="187" t="s">
        <v>174</v>
      </c>
    </row>
    <row r="223" s="14" customFormat="1">
      <c r="A223" s="14"/>
      <c r="B223" s="193"/>
      <c r="C223" s="14"/>
      <c r="D223" s="186" t="s">
        <v>185</v>
      </c>
      <c r="E223" s="194" t="s">
        <v>3</v>
      </c>
      <c r="F223" s="195" t="s">
        <v>131</v>
      </c>
      <c r="G223" s="14"/>
      <c r="H223" s="196">
        <v>21.289999999999999</v>
      </c>
      <c r="I223" s="197"/>
      <c r="J223" s="14"/>
      <c r="K223" s="14"/>
      <c r="L223" s="193"/>
      <c r="M223" s="198"/>
      <c r="N223" s="199"/>
      <c r="O223" s="199"/>
      <c r="P223" s="199"/>
      <c r="Q223" s="199"/>
      <c r="R223" s="199"/>
      <c r="S223" s="199"/>
      <c r="T223" s="20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01" t="s">
        <v>185</v>
      </c>
      <c r="AU223" s="201" t="s">
        <v>82</v>
      </c>
      <c r="AV223" s="14" t="s">
        <v>82</v>
      </c>
      <c r="AW223" s="14" t="s">
        <v>33</v>
      </c>
      <c r="AX223" s="14" t="s">
        <v>72</v>
      </c>
      <c r="AY223" s="201" t="s">
        <v>174</v>
      </c>
    </row>
    <row r="224" s="15" customFormat="1">
      <c r="A224" s="15"/>
      <c r="B224" s="202"/>
      <c r="C224" s="15"/>
      <c r="D224" s="186" t="s">
        <v>185</v>
      </c>
      <c r="E224" s="203" t="s">
        <v>3</v>
      </c>
      <c r="F224" s="204" t="s">
        <v>197</v>
      </c>
      <c r="G224" s="15"/>
      <c r="H224" s="205">
        <v>21.289999999999999</v>
      </c>
      <c r="I224" s="206"/>
      <c r="J224" s="15"/>
      <c r="K224" s="15"/>
      <c r="L224" s="202"/>
      <c r="M224" s="207"/>
      <c r="N224" s="208"/>
      <c r="O224" s="208"/>
      <c r="P224" s="208"/>
      <c r="Q224" s="208"/>
      <c r="R224" s="208"/>
      <c r="S224" s="208"/>
      <c r="T224" s="209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03" t="s">
        <v>185</v>
      </c>
      <c r="AU224" s="203" t="s">
        <v>82</v>
      </c>
      <c r="AV224" s="15" t="s">
        <v>181</v>
      </c>
      <c r="AW224" s="15" t="s">
        <v>33</v>
      </c>
      <c r="AX224" s="15" t="s">
        <v>80</v>
      </c>
      <c r="AY224" s="203" t="s">
        <v>174</v>
      </c>
    </row>
    <row r="225" s="2" customFormat="1" ht="55.5" customHeight="1">
      <c r="A225" s="39"/>
      <c r="B225" s="166"/>
      <c r="C225" s="167" t="s">
        <v>350</v>
      </c>
      <c r="D225" s="167" t="s">
        <v>176</v>
      </c>
      <c r="E225" s="168" t="s">
        <v>351</v>
      </c>
      <c r="F225" s="169" t="s">
        <v>352</v>
      </c>
      <c r="G225" s="170" t="s">
        <v>137</v>
      </c>
      <c r="H225" s="171">
        <v>21.289999999999999</v>
      </c>
      <c r="I225" s="172"/>
      <c r="J225" s="173">
        <f>ROUND(I225*H225,2)</f>
        <v>0</v>
      </c>
      <c r="K225" s="169" t="s">
        <v>180</v>
      </c>
      <c r="L225" s="40"/>
      <c r="M225" s="174" t="s">
        <v>3</v>
      </c>
      <c r="N225" s="175" t="s">
        <v>43</v>
      </c>
      <c r="O225" s="73"/>
      <c r="P225" s="176">
        <f>O225*H225</f>
        <v>0</v>
      </c>
      <c r="Q225" s="176">
        <v>0.00035</v>
      </c>
      <c r="R225" s="176">
        <f>Q225*H225</f>
        <v>0.0074514999999999998</v>
      </c>
      <c r="S225" s="176">
        <v>0</v>
      </c>
      <c r="T225" s="17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178" t="s">
        <v>289</v>
      </c>
      <c r="AT225" s="178" t="s">
        <v>176</v>
      </c>
      <c r="AU225" s="178" t="s">
        <v>82</v>
      </c>
      <c r="AY225" s="20" t="s">
        <v>174</v>
      </c>
      <c r="BE225" s="179">
        <f>IF(N225="základní",J225,0)</f>
        <v>0</v>
      </c>
      <c r="BF225" s="179">
        <f>IF(N225="snížená",J225,0)</f>
        <v>0</v>
      </c>
      <c r="BG225" s="179">
        <f>IF(N225="zákl. přenesená",J225,0)</f>
        <v>0</v>
      </c>
      <c r="BH225" s="179">
        <f>IF(N225="sníž. přenesená",J225,0)</f>
        <v>0</v>
      </c>
      <c r="BI225" s="179">
        <f>IF(N225="nulová",J225,0)</f>
        <v>0</v>
      </c>
      <c r="BJ225" s="20" t="s">
        <v>80</v>
      </c>
      <c r="BK225" s="179">
        <f>ROUND(I225*H225,2)</f>
        <v>0</v>
      </c>
      <c r="BL225" s="20" t="s">
        <v>289</v>
      </c>
      <c r="BM225" s="178" t="s">
        <v>353</v>
      </c>
    </row>
    <row r="226" s="2" customFormat="1">
      <c r="A226" s="39"/>
      <c r="B226" s="40"/>
      <c r="C226" s="39"/>
      <c r="D226" s="180" t="s">
        <v>183</v>
      </c>
      <c r="E226" s="39"/>
      <c r="F226" s="181" t="s">
        <v>354</v>
      </c>
      <c r="G226" s="39"/>
      <c r="H226" s="39"/>
      <c r="I226" s="182"/>
      <c r="J226" s="39"/>
      <c r="K226" s="39"/>
      <c r="L226" s="40"/>
      <c r="M226" s="183"/>
      <c r="N226" s="184"/>
      <c r="O226" s="73"/>
      <c r="P226" s="73"/>
      <c r="Q226" s="73"/>
      <c r="R226" s="73"/>
      <c r="S226" s="73"/>
      <c r="T226" s="74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20" t="s">
        <v>183</v>
      </c>
      <c r="AU226" s="20" t="s">
        <v>82</v>
      </c>
    </row>
    <row r="227" s="13" customFormat="1">
      <c r="A227" s="13"/>
      <c r="B227" s="185"/>
      <c r="C227" s="13"/>
      <c r="D227" s="186" t="s">
        <v>185</v>
      </c>
      <c r="E227" s="187" t="s">
        <v>3</v>
      </c>
      <c r="F227" s="188" t="s">
        <v>132</v>
      </c>
      <c r="G227" s="13"/>
      <c r="H227" s="187" t="s">
        <v>3</v>
      </c>
      <c r="I227" s="189"/>
      <c r="J227" s="13"/>
      <c r="K227" s="13"/>
      <c r="L227" s="185"/>
      <c r="M227" s="190"/>
      <c r="N227" s="191"/>
      <c r="O227" s="191"/>
      <c r="P227" s="191"/>
      <c r="Q227" s="191"/>
      <c r="R227" s="191"/>
      <c r="S227" s="191"/>
      <c r="T227" s="19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7" t="s">
        <v>185</v>
      </c>
      <c r="AU227" s="187" t="s">
        <v>82</v>
      </c>
      <c r="AV227" s="13" t="s">
        <v>80</v>
      </c>
      <c r="AW227" s="13" t="s">
        <v>33</v>
      </c>
      <c r="AX227" s="13" t="s">
        <v>72</v>
      </c>
      <c r="AY227" s="187" t="s">
        <v>174</v>
      </c>
    </row>
    <row r="228" s="14" customFormat="1">
      <c r="A228" s="14"/>
      <c r="B228" s="193"/>
      <c r="C228" s="14"/>
      <c r="D228" s="186" t="s">
        <v>185</v>
      </c>
      <c r="E228" s="194" t="s">
        <v>3</v>
      </c>
      <c r="F228" s="195" t="s">
        <v>131</v>
      </c>
      <c r="G228" s="14"/>
      <c r="H228" s="196">
        <v>21.289999999999999</v>
      </c>
      <c r="I228" s="197"/>
      <c r="J228" s="14"/>
      <c r="K228" s="14"/>
      <c r="L228" s="193"/>
      <c r="M228" s="198"/>
      <c r="N228" s="199"/>
      <c r="O228" s="199"/>
      <c r="P228" s="199"/>
      <c r="Q228" s="199"/>
      <c r="R228" s="199"/>
      <c r="S228" s="199"/>
      <c r="T228" s="20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01" t="s">
        <v>185</v>
      </c>
      <c r="AU228" s="201" t="s">
        <v>82</v>
      </c>
      <c r="AV228" s="14" t="s">
        <v>82</v>
      </c>
      <c r="AW228" s="14" t="s">
        <v>33</v>
      </c>
      <c r="AX228" s="14" t="s">
        <v>72</v>
      </c>
      <c r="AY228" s="201" t="s">
        <v>174</v>
      </c>
    </row>
    <row r="229" s="15" customFormat="1">
      <c r="A229" s="15"/>
      <c r="B229" s="202"/>
      <c r="C229" s="15"/>
      <c r="D229" s="186" t="s">
        <v>185</v>
      </c>
      <c r="E229" s="203" t="s">
        <v>3</v>
      </c>
      <c r="F229" s="204" t="s">
        <v>197</v>
      </c>
      <c r="G229" s="15"/>
      <c r="H229" s="205">
        <v>21.289999999999999</v>
      </c>
      <c r="I229" s="206"/>
      <c r="J229" s="15"/>
      <c r="K229" s="15"/>
      <c r="L229" s="202"/>
      <c r="M229" s="207"/>
      <c r="N229" s="208"/>
      <c r="O229" s="208"/>
      <c r="P229" s="208"/>
      <c r="Q229" s="208"/>
      <c r="R229" s="208"/>
      <c r="S229" s="208"/>
      <c r="T229" s="209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03" t="s">
        <v>185</v>
      </c>
      <c r="AU229" s="203" t="s">
        <v>82</v>
      </c>
      <c r="AV229" s="15" t="s">
        <v>181</v>
      </c>
      <c r="AW229" s="15" t="s">
        <v>33</v>
      </c>
      <c r="AX229" s="15" t="s">
        <v>80</v>
      </c>
      <c r="AY229" s="203" t="s">
        <v>174</v>
      </c>
    </row>
    <row r="230" s="2" customFormat="1" ht="37.8" customHeight="1">
      <c r="A230" s="39"/>
      <c r="B230" s="166"/>
      <c r="C230" s="167" t="s">
        <v>355</v>
      </c>
      <c r="D230" s="167" t="s">
        <v>176</v>
      </c>
      <c r="E230" s="168" t="s">
        <v>356</v>
      </c>
      <c r="F230" s="169" t="s">
        <v>357</v>
      </c>
      <c r="G230" s="170" t="s">
        <v>358</v>
      </c>
      <c r="H230" s="171">
        <v>30.199999999999999</v>
      </c>
      <c r="I230" s="172"/>
      <c r="J230" s="173">
        <f>ROUND(I230*H230,2)</f>
        <v>0</v>
      </c>
      <c r="K230" s="169" t="s">
        <v>3</v>
      </c>
      <c r="L230" s="40"/>
      <c r="M230" s="174" t="s">
        <v>3</v>
      </c>
      <c r="N230" s="175" t="s">
        <v>43</v>
      </c>
      <c r="O230" s="73"/>
      <c r="P230" s="176">
        <f>O230*H230</f>
        <v>0</v>
      </c>
      <c r="Q230" s="176">
        <v>0.0018933750000000001</v>
      </c>
      <c r="R230" s="176">
        <f>Q230*H230</f>
        <v>0.057179925</v>
      </c>
      <c r="S230" s="176">
        <v>0</v>
      </c>
      <c r="T230" s="177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78" t="s">
        <v>289</v>
      </c>
      <c r="AT230" s="178" t="s">
        <v>176</v>
      </c>
      <c r="AU230" s="178" t="s">
        <v>82</v>
      </c>
      <c r="AY230" s="20" t="s">
        <v>174</v>
      </c>
      <c r="BE230" s="179">
        <f>IF(N230="základní",J230,0)</f>
        <v>0</v>
      </c>
      <c r="BF230" s="179">
        <f>IF(N230="snížená",J230,0)</f>
        <v>0</v>
      </c>
      <c r="BG230" s="179">
        <f>IF(N230="zákl. přenesená",J230,0)</f>
        <v>0</v>
      </c>
      <c r="BH230" s="179">
        <f>IF(N230="sníž. přenesená",J230,0)</f>
        <v>0</v>
      </c>
      <c r="BI230" s="179">
        <f>IF(N230="nulová",J230,0)</f>
        <v>0</v>
      </c>
      <c r="BJ230" s="20" t="s">
        <v>80</v>
      </c>
      <c r="BK230" s="179">
        <f>ROUND(I230*H230,2)</f>
        <v>0</v>
      </c>
      <c r="BL230" s="20" t="s">
        <v>289</v>
      </c>
      <c r="BM230" s="178" t="s">
        <v>359</v>
      </c>
    </row>
    <row r="231" s="2" customFormat="1">
      <c r="A231" s="39"/>
      <c r="B231" s="40"/>
      <c r="C231" s="39"/>
      <c r="D231" s="186" t="s">
        <v>209</v>
      </c>
      <c r="E231" s="39"/>
      <c r="F231" s="210" t="s">
        <v>360</v>
      </c>
      <c r="G231" s="39"/>
      <c r="H231" s="39"/>
      <c r="I231" s="182"/>
      <c r="J231" s="39"/>
      <c r="K231" s="39"/>
      <c r="L231" s="40"/>
      <c r="M231" s="183"/>
      <c r="N231" s="184"/>
      <c r="O231" s="73"/>
      <c r="P231" s="73"/>
      <c r="Q231" s="73"/>
      <c r="R231" s="73"/>
      <c r="S231" s="73"/>
      <c r="T231" s="74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20" t="s">
        <v>209</v>
      </c>
      <c r="AU231" s="20" t="s">
        <v>82</v>
      </c>
    </row>
    <row r="232" s="13" customFormat="1">
      <c r="A232" s="13"/>
      <c r="B232" s="185"/>
      <c r="C232" s="13"/>
      <c r="D232" s="186" t="s">
        <v>185</v>
      </c>
      <c r="E232" s="187" t="s">
        <v>3</v>
      </c>
      <c r="F232" s="188" t="s">
        <v>361</v>
      </c>
      <c r="G232" s="13"/>
      <c r="H232" s="187" t="s">
        <v>3</v>
      </c>
      <c r="I232" s="189"/>
      <c r="J232" s="13"/>
      <c r="K232" s="13"/>
      <c r="L232" s="185"/>
      <c r="M232" s="190"/>
      <c r="N232" s="191"/>
      <c r="O232" s="191"/>
      <c r="P232" s="191"/>
      <c r="Q232" s="191"/>
      <c r="R232" s="191"/>
      <c r="S232" s="191"/>
      <c r="T232" s="19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7" t="s">
        <v>185</v>
      </c>
      <c r="AU232" s="187" t="s">
        <v>82</v>
      </c>
      <c r="AV232" s="13" t="s">
        <v>80</v>
      </c>
      <c r="AW232" s="13" t="s">
        <v>33</v>
      </c>
      <c r="AX232" s="13" t="s">
        <v>72</v>
      </c>
      <c r="AY232" s="187" t="s">
        <v>174</v>
      </c>
    </row>
    <row r="233" s="14" customFormat="1">
      <c r="A233" s="14"/>
      <c r="B233" s="193"/>
      <c r="C233" s="14"/>
      <c r="D233" s="186" t="s">
        <v>185</v>
      </c>
      <c r="E233" s="201" t="s">
        <v>3</v>
      </c>
      <c r="F233" s="194" t="s">
        <v>362</v>
      </c>
      <c r="G233" s="14"/>
      <c r="H233" s="196">
        <v>30.199999999999999</v>
      </c>
      <c r="I233" s="197"/>
      <c r="J233" s="14"/>
      <c r="K233" s="14"/>
      <c r="L233" s="193"/>
      <c r="M233" s="198"/>
      <c r="N233" s="199"/>
      <c r="O233" s="199"/>
      <c r="P233" s="199"/>
      <c r="Q233" s="199"/>
      <c r="R233" s="199"/>
      <c r="S233" s="199"/>
      <c r="T233" s="200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01" t="s">
        <v>185</v>
      </c>
      <c r="AU233" s="201" t="s">
        <v>82</v>
      </c>
      <c r="AV233" s="14" t="s">
        <v>82</v>
      </c>
      <c r="AW233" s="14" t="s">
        <v>33</v>
      </c>
      <c r="AX233" s="14" t="s">
        <v>72</v>
      </c>
      <c r="AY233" s="201" t="s">
        <v>174</v>
      </c>
    </row>
    <row r="234" s="15" customFormat="1">
      <c r="A234" s="15"/>
      <c r="B234" s="202"/>
      <c r="C234" s="15"/>
      <c r="D234" s="186" t="s">
        <v>185</v>
      </c>
      <c r="E234" s="203" t="s">
        <v>3</v>
      </c>
      <c r="F234" s="204" t="s">
        <v>197</v>
      </c>
      <c r="G234" s="15"/>
      <c r="H234" s="205">
        <v>30.199999999999999</v>
      </c>
      <c r="I234" s="206"/>
      <c r="J234" s="15"/>
      <c r="K234" s="15"/>
      <c r="L234" s="202"/>
      <c r="M234" s="207"/>
      <c r="N234" s="208"/>
      <c r="O234" s="208"/>
      <c r="P234" s="208"/>
      <c r="Q234" s="208"/>
      <c r="R234" s="208"/>
      <c r="S234" s="208"/>
      <c r="T234" s="209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03" t="s">
        <v>185</v>
      </c>
      <c r="AU234" s="203" t="s">
        <v>82</v>
      </c>
      <c r="AV234" s="15" t="s">
        <v>181</v>
      </c>
      <c r="AW234" s="15" t="s">
        <v>33</v>
      </c>
      <c r="AX234" s="15" t="s">
        <v>80</v>
      </c>
      <c r="AY234" s="203" t="s">
        <v>174</v>
      </c>
    </row>
    <row r="235" s="2" customFormat="1" ht="49.05" customHeight="1">
      <c r="A235" s="39"/>
      <c r="B235" s="166"/>
      <c r="C235" s="167" t="s">
        <v>363</v>
      </c>
      <c r="D235" s="167" t="s">
        <v>176</v>
      </c>
      <c r="E235" s="168" t="s">
        <v>364</v>
      </c>
      <c r="F235" s="169" t="s">
        <v>365</v>
      </c>
      <c r="G235" s="170" t="s">
        <v>222</v>
      </c>
      <c r="H235" s="171">
        <v>0.21199999999999999</v>
      </c>
      <c r="I235" s="172"/>
      <c r="J235" s="173">
        <f>ROUND(I235*H235,2)</f>
        <v>0</v>
      </c>
      <c r="K235" s="169" t="s">
        <v>180</v>
      </c>
      <c r="L235" s="40"/>
      <c r="M235" s="174" t="s">
        <v>3</v>
      </c>
      <c r="N235" s="175" t="s">
        <v>43</v>
      </c>
      <c r="O235" s="73"/>
      <c r="P235" s="176">
        <f>O235*H235</f>
        <v>0</v>
      </c>
      <c r="Q235" s="176">
        <v>0</v>
      </c>
      <c r="R235" s="176">
        <f>Q235*H235</f>
        <v>0</v>
      </c>
      <c r="S235" s="176">
        <v>0</v>
      </c>
      <c r="T235" s="177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178" t="s">
        <v>289</v>
      </c>
      <c r="AT235" s="178" t="s">
        <v>176</v>
      </c>
      <c r="AU235" s="178" t="s">
        <v>82</v>
      </c>
      <c r="AY235" s="20" t="s">
        <v>174</v>
      </c>
      <c r="BE235" s="179">
        <f>IF(N235="základní",J235,0)</f>
        <v>0</v>
      </c>
      <c r="BF235" s="179">
        <f>IF(N235="snížená",J235,0)</f>
        <v>0</v>
      </c>
      <c r="BG235" s="179">
        <f>IF(N235="zákl. přenesená",J235,0)</f>
        <v>0</v>
      </c>
      <c r="BH235" s="179">
        <f>IF(N235="sníž. přenesená",J235,0)</f>
        <v>0</v>
      </c>
      <c r="BI235" s="179">
        <f>IF(N235="nulová",J235,0)</f>
        <v>0</v>
      </c>
      <c r="BJ235" s="20" t="s">
        <v>80</v>
      </c>
      <c r="BK235" s="179">
        <f>ROUND(I235*H235,2)</f>
        <v>0</v>
      </c>
      <c r="BL235" s="20" t="s">
        <v>289</v>
      </c>
      <c r="BM235" s="178" t="s">
        <v>366</v>
      </c>
    </row>
    <row r="236" s="2" customFormat="1">
      <c r="A236" s="39"/>
      <c r="B236" s="40"/>
      <c r="C236" s="39"/>
      <c r="D236" s="180" t="s">
        <v>183</v>
      </c>
      <c r="E236" s="39"/>
      <c r="F236" s="181" t="s">
        <v>367</v>
      </c>
      <c r="G236" s="39"/>
      <c r="H236" s="39"/>
      <c r="I236" s="182"/>
      <c r="J236" s="39"/>
      <c r="K236" s="39"/>
      <c r="L236" s="40"/>
      <c r="M236" s="183"/>
      <c r="N236" s="184"/>
      <c r="O236" s="73"/>
      <c r="P236" s="73"/>
      <c r="Q236" s="73"/>
      <c r="R236" s="73"/>
      <c r="S236" s="73"/>
      <c r="T236" s="74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20" t="s">
        <v>183</v>
      </c>
      <c r="AU236" s="20" t="s">
        <v>82</v>
      </c>
    </row>
    <row r="237" s="12" customFormat="1" ht="22.8" customHeight="1">
      <c r="A237" s="12"/>
      <c r="B237" s="153"/>
      <c r="C237" s="12"/>
      <c r="D237" s="154" t="s">
        <v>71</v>
      </c>
      <c r="E237" s="164" t="s">
        <v>368</v>
      </c>
      <c r="F237" s="164" t="s">
        <v>369</v>
      </c>
      <c r="G237" s="12"/>
      <c r="H237" s="12"/>
      <c r="I237" s="156"/>
      <c r="J237" s="165">
        <f>BK237</f>
        <v>0</v>
      </c>
      <c r="K237" s="12"/>
      <c r="L237" s="153"/>
      <c r="M237" s="158"/>
      <c r="N237" s="159"/>
      <c r="O237" s="159"/>
      <c r="P237" s="160">
        <f>SUM(P238:P253)</f>
        <v>0</v>
      </c>
      <c r="Q237" s="159"/>
      <c r="R237" s="160">
        <f>SUM(R238:R253)</f>
        <v>0.17120000000000002</v>
      </c>
      <c r="S237" s="159"/>
      <c r="T237" s="161">
        <f>SUM(T238:T253)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54" t="s">
        <v>82</v>
      </c>
      <c r="AT237" s="162" t="s">
        <v>71</v>
      </c>
      <c r="AU237" s="162" t="s">
        <v>80</v>
      </c>
      <c r="AY237" s="154" t="s">
        <v>174</v>
      </c>
      <c r="BK237" s="163">
        <f>SUM(BK238:BK253)</f>
        <v>0</v>
      </c>
    </row>
    <row r="238" s="2" customFormat="1" ht="24.15" customHeight="1">
      <c r="A238" s="39"/>
      <c r="B238" s="166"/>
      <c r="C238" s="167" t="s">
        <v>370</v>
      </c>
      <c r="D238" s="167" t="s">
        <v>176</v>
      </c>
      <c r="E238" s="168" t="s">
        <v>371</v>
      </c>
      <c r="F238" s="169" t="s">
        <v>372</v>
      </c>
      <c r="G238" s="170" t="s">
        <v>373</v>
      </c>
      <c r="H238" s="171">
        <v>96</v>
      </c>
      <c r="I238" s="172"/>
      <c r="J238" s="173">
        <f>ROUND(I238*H238,2)</f>
        <v>0</v>
      </c>
      <c r="K238" s="169" t="s">
        <v>180</v>
      </c>
      <c r="L238" s="40"/>
      <c r="M238" s="174" t="s">
        <v>3</v>
      </c>
      <c r="N238" s="175" t="s">
        <v>43</v>
      </c>
      <c r="O238" s="73"/>
      <c r="P238" s="176">
        <f>O238*H238</f>
        <v>0</v>
      </c>
      <c r="Q238" s="176">
        <v>6.9999999999999994E-05</v>
      </c>
      <c r="R238" s="176">
        <f>Q238*H238</f>
        <v>0.0067199999999999994</v>
      </c>
      <c r="S238" s="176">
        <v>0</v>
      </c>
      <c r="T238" s="17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178" t="s">
        <v>289</v>
      </c>
      <c r="AT238" s="178" t="s">
        <v>176</v>
      </c>
      <c r="AU238" s="178" t="s">
        <v>82</v>
      </c>
      <c r="AY238" s="20" t="s">
        <v>174</v>
      </c>
      <c r="BE238" s="179">
        <f>IF(N238="základní",J238,0)</f>
        <v>0</v>
      </c>
      <c r="BF238" s="179">
        <f>IF(N238="snížená",J238,0)</f>
        <v>0</v>
      </c>
      <c r="BG238" s="179">
        <f>IF(N238="zákl. přenesená",J238,0)</f>
        <v>0</v>
      </c>
      <c r="BH238" s="179">
        <f>IF(N238="sníž. přenesená",J238,0)</f>
        <v>0</v>
      </c>
      <c r="BI238" s="179">
        <f>IF(N238="nulová",J238,0)</f>
        <v>0</v>
      </c>
      <c r="BJ238" s="20" t="s">
        <v>80</v>
      </c>
      <c r="BK238" s="179">
        <f>ROUND(I238*H238,2)</f>
        <v>0</v>
      </c>
      <c r="BL238" s="20" t="s">
        <v>289</v>
      </c>
      <c r="BM238" s="178" t="s">
        <v>374</v>
      </c>
    </row>
    <row r="239" s="2" customFormat="1">
      <c r="A239" s="39"/>
      <c r="B239" s="40"/>
      <c r="C239" s="39"/>
      <c r="D239" s="180" t="s">
        <v>183</v>
      </c>
      <c r="E239" s="39"/>
      <c r="F239" s="181" t="s">
        <v>375</v>
      </c>
      <c r="G239" s="39"/>
      <c r="H239" s="39"/>
      <c r="I239" s="182"/>
      <c r="J239" s="39"/>
      <c r="K239" s="39"/>
      <c r="L239" s="40"/>
      <c r="M239" s="183"/>
      <c r="N239" s="184"/>
      <c r="O239" s="73"/>
      <c r="P239" s="73"/>
      <c r="Q239" s="73"/>
      <c r="R239" s="73"/>
      <c r="S239" s="73"/>
      <c r="T239" s="74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20" t="s">
        <v>183</v>
      </c>
      <c r="AU239" s="20" t="s">
        <v>82</v>
      </c>
    </row>
    <row r="240" s="13" customFormat="1">
      <c r="A240" s="13"/>
      <c r="B240" s="185"/>
      <c r="C240" s="13"/>
      <c r="D240" s="186" t="s">
        <v>185</v>
      </c>
      <c r="E240" s="187" t="s">
        <v>3</v>
      </c>
      <c r="F240" s="188" t="s">
        <v>376</v>
      </c>
      <c r="G240" s="13"/>
      <c r="H240" s="187" t="s">
        <v>3</v>
      </c>
      <c r="I240" s="189"/>
      <c r="J240" s="13"/>
      <c r="K240" s="13"/>
      <c r="L240" s="185"/>
      <c r="M240" s="190"/>
      <c r="N240" s="191"/>
      <c r="O240" s="191"/>
      <c r="P240" s="191"/>
      <c r="Q240" s="191"/>
      <c r="R240" s="191"/>
      <c r="S240" s="191"/>
      <c r="T240" s="19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87" t="s">
        <v>185</v>
      </c>
      <c r="AU240" s="187" t="s">
        <v>82</v>
      </c>
      <c r="AV240" s="13" t="s">
        <v>80</v>
      </c>
      <c r="AW240" s="13" t="s">
        <v>33</v>
      </c>
      <c r="AX240" s="13" t="s">
        <v>72</v>
      </c>
      <c r="AY240" s="187" t="s">
        <v>174</v>
      </c>
    </row>
    <row r="241" s="14" customFormat="1">
      <c r="A241" s="14"/>
      <c r="B241" s="193"/>
      <c r="C241" s="14"/>
      <c r="D241" s="186" t="s">
        <v>185</v>
      </c>
      <c r="E241" s="201" t="s">
        <v>3</v>
      </c>
      <c r="F241" s="194" t="s">
        <v>377</v>
      </c>
      <c r="G241" s="14"/>
      <c r="H241" s="196">
        <v>96</v>
      </c>
      <c r="I241" s="197"/>
      <c r="J241" s="14"/>
      <c r="K241" s="14"/>
      <c r="L241" s="193"/>
      <c r="M241" s="198"/>
      <c r="N241" s="199"/>
      <c r="O241" s="199"/>
      <c r="P241" s="199"/>
      <c r="Q241" s="199"/>
      <c r="R241" s="199"/>
      <c r="S241" s="199"/>
      <c r="T241" s="20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1" t="s">
        <v>185</v>
      </c>
      <c r="AU241" s="201" t="s">
        <v>82</v>
      </c>
      <c r="AV241" s="14" t="s">
        <v>82</v>
      </c>
      <c r="AW241" s="14" t="s">
        <v>33</v>
      </c>
      <c r="AX241" s="14" t="s">
        <v>72</v>
      </c>
      <c r="AY241" s="201" t="s">
        <v>174</v>
      </c>
    </row>
    <row r="242" s="15" customFormat="1">
      <c r="A242" s="15"/>
      <c r="B242" s="202"/>
      <c r="C242" s="15"/>
      <c r="D242" s="186" t="s">
        <v>185</v>
      </c>
      <c r="E242" s="203" t="s">
        <v>3</v>
      </c>
      <c r="F242" s="204" t="s">
        <v>197</v>
      </c>
      <c r="G242" s="15"/>
      <c r="H242" s="205">
        <v>96</v>
      </c>
      <c r="I242" s="206"/>
      <c r="J242" s="15"/>
      <c r="K242" s="15"/>
      <c r="L242" s="202"/>
      <c r="M242" s="207"/>
      <c r="N242" s="208"/>
      <c r="O242" s="208"/>
      <c r="P242" s="208"/>
      <c r="Q242" s="208"/>
      <c r="R242" s="208"/>
      <c r="S242" s="208"/>
      <c r="T242" s="209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03" t="s">
        <v>185</v>
      </c>
      <c r="AU242" s="203" t="s">
        <v>82</v>
      </c>
      <c r="AV242" s="15" t="s">
        <v>181</v>
      </c>
      <c r="AW242" s="15" t="s">
        <v>33</v>
      </c>
      <c r="AX242" s="15" t="s">
        <v>80</v>
      </c>
      <c r="AY242" s="203" t="s">
        <v>174</v>
      </c>
    </row>
    <row r="243" s="2" customFormat="1" ht="16.5" customHeight="1">
      <c r="A243" s="39"/>
      <c r="B243" s="166"/>
      <c r="C243" s="211" t="s">
        <v>378</v>
      </c>
      <c r="D243" s="211" t="s">
        <v>312</v>
      </c>
      <c r="E243" s="212" t="s">
        <v>379</v>
      </c>
      <c r="F243" s="213" t="s">
        <v>380</v>
      </c>
      <c r="G243" s="214" t="s">
        <v>3</v>
      </c>
      <c r="H243" s="215">
        <v>96</v>
      </c>
      <c r="I243" s="216"/>
      <c r="J243" s="217">
        <f>ROUND(I243*H243,2)</f>
        <v>0</v>
      </c>
      <c r="K243" s="213" t="s">
        <v>3</v>
      </c>
      <c r="L243" s="218"/>
      <c r="M243" s="219" t="s">
        <v>3</v>
      </c>
      <c r="N243" s="220" t="s">
        <v>43</v>
      </c>
      <c r="O243" s="73"/>
      <c r="P243" s="176">
        <f>O243*H243</f>
        <v>0</v>
      </c>
      <c r="Q243" s="176">
        <v>0.001</v>
      </c>
      <c r="R243" s="176">
        <f>Q243*H243</f>
        <v>0.096000000000000002</v>
      </c>
      <c r="S243" s="176">
        <v>0</v>
      </c>
      <c r="T243" s="17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178" t="s">
        <v>315</v>
      </c>
      <c r="AT243" s="178" t="s">
        <v>312</v>
      </c>
      <c r="AU243" s="178" t="s">
        <v>82</v>
      </c>
      <c r="AY243" s="20" t="s">
        <v>174</v>
      </c>
      <c r="BE243" s="179">
        <f>IF(N243="základní",J243,0)</f>
        <v>0</v>
      </c>
      <c r="BF243" s="179">
        <f>IF(N243="snížená",J243,0)</f>
        <v>0</v>
      </c>
      <c r="BG243" s="179">
        <f>IF(N243="zákl. přenesená",J243,0)</f>
        <v>0</v>
      </c>
      <c r="BH243" s="179">
        <f>IF(N243="sníž. přenesená",J243,0)</f>
        <v>0</v>
      </c>
      <c r="BI243" s="179">
        <f>IF(N243="nulová",J243,0)</f>
        <v>0</v>
      </c>
      <c r="BJ243" s="20" t="s">
        <v>80</v>
      </c>
      <c r="BK243" s="179">
        <f>ROUND(I243*H243,2)</f>
        <v>0</v>
      </c>
      <c r="BL243" s="20" t="s">
        <v>289</v>
      </c>
      <c r="BM243" s="178" t="s">
        <v>381</v>
      </c>
    </row>
    <row r="244" s="2" customFormat="1">
      <c r="A244" s="39"/>
      <c r="B244" s="40"/>
      <c r="C244" s="39"/>
      <c r="D244" s="186" t="s">
        <v>209</v>
      </c>
      <c r="E244" s="39"/>
      <c r="F244" s="210" t="s">
        <v>382</v>
      </c>
      <c r="G244" s="39"/>
      <c r="H244" s="39"/>
      <c r="I244" s="182"/>
      <c r="J244" s="39"/>
      <c r="K244" s="39"/>
      <c r="L244" s="40"/>
      <c r="M244" s="183"/>
      <c r="N244" s="184"/>
      <c r="O244" s="73"/>
      <c r="P244" s="73"/>
      <c r="Q244" s="73"/>
      <c r="R244" s="73"/>
      <c r="S244" s="73"/>
      <c r="T244" s="74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20" t="s">
        <v>209</v>
      </c>
      <c r="AU244" s="20" t="s">
        <v>82</v>
      </c>
    </row>
    <row r="245" s="2" customFormat="1" ht="24.15" customHeight="1">
      <c r="A245" s="39"/>
      <c r="B245" s="166"/>
      <c r="C245" s="167" t="s">
        <v>383</v>
      </c>
      <c r="D245" s="167" t="s">
        <v>176</v>
      </c>
      <c r="E245" s="168" t="s">
        <v>384</v>
      </c>
      <c r="F245" s="169" t="s">
        <v>385</v>
      </c>
      <c r="G245" s="170" t="s">
        <v>373</v>
      </c>
      <c r="H245" s="171">
        <v>64</v>
      </c>
      <c r="I245" s="172"/>
      <c r="J245" s="173">
        <f>ROUND(I245*H245,2)</f>
        <v>0</v>
      </c>
      <c r="K245" s="169" t="s">
        <v>180</v>
      </c>
      <c r="L245" s="40"/>
      <c r="M245" s="174" t="s">
        <v>3</v>
      </c>
      <c r="N245" s="175" t="s">
        <v>43</v>
      </c>
      <c r="O245" s="73"/>
      <c r="P245" s="176">
        <f>O245*H245</f>
        <v>0</v>
      </c>
      <c r="Q245" s="176">
        <v>6.9999999999999994E-05</v>
      </c>
      <c r="R245" s="176">
        <f>Q245*H245</f>
        <v>0.0044799999999999996</v>
      </c>
      <c r="S245" s="176">
        <v>0</v>
      </c>
      <c r="T245" s="17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178" t="s">
        <v>289</v>
      </c>
      <c r="AT245" s="178" t="s">
        <v>176</v>
      </c>
      <c r="AU245" s="178" t="s">
        <v>82</v>
      </c>
      <c r="AY245" s="20" t="s">
        <v>174</v>
      </c>
      <c r="BE245" s="179">
        <f>IF(N245="základní",J245,0)</f>
        <v>0</v>
      </c>
      <c r="BF245" s="179">
        <f>IF(N245="snížená",J245,0)</f>
        <v>0</v>
      </c>
      <c r="BG245" s="179">
        <f>IF(N245="zákl. přenesená",J245,0)</f>
        <v>0</v>
      </c>
      <c r="BH245" s="179">
        <f>IF(N245="sníž. přenesená",J245,0)</f>
        <v>0</v>
      </c>
      <c r="BI245" s="179">
        <f>IF(N245="nulová",J245,0)</f>
        <v>0</v>
      </c>
      <c r="BJ245" s="20" t="s">
        <v>80</v>
      </c>
      <c r="BK245" s="179">
        <f>ROUND(I245*H245,2)</f>
        <v>0</v>
      </c>
      <c r="BL245" s="20" t="s">
        <v>289</v>
      </c>
      <c r="BM245" s="178" t="s">
        <v>386</v>
      </c>
    </row>
    <row r="246" s="2" customFormat="1">
      <c r="A246" s="39"/>
      <c r="B246" s="40"/>
      <c r="C246" s="39"/>
      <c r="D246" s="180" t="s">
        <v>183</v>
      </c>
      <c r="E246" s="39"/>
      <c r="F246" s="181" t="s">
        <v>387</v>
      </c>
      <c r="G246" s="39"/>
      <c r="H246" s="39"/>
      <c r="I246" s="182"/>
      <c r="J246" s="39"/>
      <c r="K246" s="39"/>
      <c r="L246" s="40"/>
      <c r="M246" s="183"/>
      <c r="N246" s="184"/>
      <c r="O246" s="73"/>
      <c r="P246" s="73"/>
      <c r="Q246" s="73"/>
      <c r="R246" s="73"/>
      <c r="S246" s="73"/>
      <c r="T246" s="74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20" t="s">
        <v>183</v>
      </c>
      <c r="AU246" s="20" t="s">
        <v>82</v>
      </c>
    </row>
    <row r="247" s="13" customFormat="1">
      <c r="A247" s="13"/>
      <c r="B247" s="185"/>
      <c r="C247" s="13"/>
      <c r="D247" s="186" t="s">
        <v>185</v>
      </c>
      <c r="E247" s="187" t="s">
        <v>3</v>
      </c>
      <c r="F247" s="188" t="s">
        <v>388</v>
      </c>
      <c r="G247" s="13"/>
      <c r="H247" s="187" t="s">
        <v>3</v>
      </c>
      <c r="I247" s="189"/>
      <c r="J247" s="13"/>
      <c r="K247" s="13"/>
      <c r="L247" s="185"/>
      <c r="M247" s="190"/>
      <c r="N247" s="191"/>
      <c r="O247" s="191"/>
      <c r="P247" s="191"/>
      <c r="Q247" s="191"/>
      <c r="R247" s="191"/>
      <c r="S247" s="191"/>
      <c r="T247" s="19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7" t="s">
        <v>185</v>
      </c>
      <c r="AU247" s="187" t="s">
        <v>82</v>
      </c>
      <c r="AV247" s="13" t="s">
        <v>80</v>
      </c>
      <c r="AW247" s="13" t="s">
        <v>33</v>
      </c>
      <c r="AX247" s="13" t="s">
        <v>72</v>
      </c>
      <c r="AY247" s="187" t="s">
        <v>174</v>
      </c>
    </row>
    <row r="248" s="14" customFormat="1">
      <c r="A248" s="14"/>
      <c r="B248" s="193"/>
      <c r="C248" s="14"/>
      <c r="D248" s="186" t="s">
        <v>185</v>
      </c>
      <c r="E248" s="201" t="s">
        <v>3</v>
      </c>
      <c r="F248" s="194" t="s">
        <v>389</v>
      </c>
      <c r="G248" s="14"/>
      <c r="H248" s="196">
        <v>64</v>
      </c>
      <c r="I248" s="197"/>
      <c r="J248" s="14"/>
      <c r="K248" s="14"/>
      <c r="L248" s="193"/>
      <c r="M248" s="198"/>
      <c r="N248" s="199"/>
      <c r="O248" s="199"/>
      <c r="P248" s="199"/>
      <c r="Q248" s="199"/>
      <c r="R248" s="199"/>
      <c r="S248" s="199"/>
      <c r="T248" s="20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1" t="s">
        <v>185</v>
      </c>
      <c r="AU248" s="201" t="s">
        <v>82</v>
      </c>
      <c r="AV248" s="14" t="s">
        <v>82</v>
      </c>
      <c r="AW248" s="14" t="s">
        <v>33</v>
      </c>
      <c r="AX248" s="14" t="s">
        <v>72</v>
      </c>
      <c r="AY248" s="201" t="s">
        <v>174</v>
      </c>
    </row>
    <row r="249" s="15" customFormat="1">
      <c r="A249" s="15"/>
      <c r="B249" s="202"/>
      <c r="C249" s="15"/>
      <c r="D249" s="186" t="s">
        <v>185</v>
      </c>
      <c r="E249" s="203" t="s">
        <v>3</v>
      </c>
      <c r="F249" s="204" t="s">
        <v>197</v>
      </c>
      <c r="G249" s="15"/>
      <c r="H249" s="205">
        <v>64</v>
      </c>
      <c r="I249" s="206"/>
      <c r="J249" s="15"/>
      <c r="K249" s="15"/>
      <c r="L249" s="202"/>
      <c r="M249" s="207"/>
      <c r="N249" s="208"/>
      <c r="O249" s="208"/>
      <c r="P249" s="208"/>
      <c r="Q249" s="208"/>
      <c r="R249" s="208"/>
      <c r="S249" s="208"/>
      <c r="T249" s="209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03" t="s">
        <v>185</v>
      </c>
      <c r="AU249" s="203" t="s">
        <v>82</v>
      </c>
      <c r="AV249" s="15" t="s">
        <v>181</v>
      </c>
      <c r="AW249" s="15" t="s">
        <v>33</v>
      </c>
      <c r="AX249" s="15" t="s">
        <v>80</v>
      </c>
      <c r="AY249" s="203" t="s">
        <v>174</v>
      </c>
    </row>
    <row r="250" s="2" customFormat="1" ht="16.5" customHeight="1">
      <c r="A250" s="39"/>
      <c r="B250" s="166"/>
      <c r="C250" s="211" t="s">
        <v>390</v>
      </c>
      <c r="D250" s="211" t="s">
        <v>312</v>
      </c>
      <c r="E250" s="212" t="s">
        <v>391</v>
      </c>
      <c r="F250" s="213" t="s">
        <v>392</v>
      </c>
      <c r="G250" s="214" t="s">
        <v>3</v>
      </c>
      <c r="H250" s="215">
        <v>32</v>
      </c>
      <c r="I250" s="216"/>
      <c r="J250" s="217">
        <f>ROUND(I250*H250,2)</f>
        <v>0</v>
      </c>
      <c r="K250" s="213" t="s">
        <v>3</v>
      </c>
      <c r="L250" s="218"/>
      <c r="M250" s="219" t="s">
        <v>3</v>
      </c>
      <c r="N250" s="220" t="s">
        <v>43</v>
      </c>
      <c r="O250" s="73"/>
      <c r="P250" s="176">
        <f>O250*H250</f>
        <v>0</v>
      </c>
      <c r="Q250" s="176">
        <v>0.002</v>
      </c>
      <c r="R250" s="176">
        <f>Q250*H250</f>
        <v>0.064000000000000001</v>
      </c>
      <c r="S250" s="176">
        <v>0</v>
      </c>
      <c r="T250" s="177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178" t="s">
        <v>315</v>
      </c>
      <c r="AT250" s="178" t="s">
        <v>312</v>
      </c>
      <c r="AU250" s="178" t="s">
        <v>82</v>
      </c>
      <c r="AY250" s="20" t="s">
        <v>174</v>
      </c>
      <c r="BE250" s="179">
        <f>IF(N250="základní",J250,0)</f>
        <v>0</v>
      </c>
      <c r="BF250" s="179">
        <f>IF(N250="snížená",J250,0)</f>
        <v>0</v>
      </c>
      <c r="BG250" s="179">
        <f>IF(N250="zákl. přenesená",J250,0)</f>
        <v>0</v>
      </c>
      <c r="BH250" s="179">
        <f>IF(N250="sníž. přenesená",J250,0)</f>
        <v>0</v>
      </c>
      <c r="BI250" s="179">
        <f>IF(N250="nulová",J250,0)</f>
        <v>0</v>
      </c>
      <c r="BJ250" s="20" t="s">
        <v>80</v>
      </c>
      <c r="BK250" s="179">
        <f>ROUND(I250*H250,2)</f>
        <v>0</v>
      </c>
      <c r="BL250" s="20" t="s">
        <v>289</v>
      </c>
      <c r="BM250" s="178" t="s">
        <v>393</v>
      </c>
    </row>
    <row r="251" s="2" customFormat="1">
      <c r="A251" s="39"/>
      <c r="B251" s="40"/>
      <c r="C251" s="39"/>
      <c r="D251" s="186" t="s">
        <v>209</v>
      </c>
      <c r="E251" s="39"/>
      <c r="F251" s="210" t="s">
        <v>382</v>
      </c>
      <c r="G251" s="39"/>
      <c r="H251" s="39"/>
      <c r="I251" s="182"/>
      <c r="J251" s="39"/>
      <c r="K251" s="39"/>
      <c r="L251" s="40"/>
      <c r="M251" s="183"/>
      <c r="N251" s="184"/>
      <c r="O251" s="73"/>
      <c r="P251" s="73"/>
      <c r="Q251" s="73"/>
      <c r="R251" s="73"/>
      <c r="S251" s="73"/>
      <c r="T251" s="74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20" t="s">
        <v>209</v>
      </c>
      <c r="AU251" s="20" t="s">
        <v>82</v>
      </c>
    </row>
    <row r="252" s="2" customFormat="1" ht="49.05" customHeight="1">
      <c r="A252" s="39"/>
      <c r="B252" s="166"/>
      <c r="C252" s="167" t="s">
        <v>315</v>
      </c>
      <c r="D252" s="167" t="s">
        <v>176</v>
      </c>
      <c r="E252" s="168" t="s">
        <v>394</v>
      </c>
      <c r="F252" s="169" t="s">
        <v>395</v>
      </c>
      <c r="G252" s="170" t="s">
        <v>222</v>
      </c>
      <c r="H252" s="171">
        <v>0.17100000000000001</v>
      </c>
      <c r="I252" s="172"/>
      <c r="J252" s="173">
        <f>ROUND(I252*H252,2)</f>
        <v>0</v>
      </c>
      <c r="K252" s="169" t="s">
        <v>180</v>
      </c>
      <c r="L252" s="40"/>
      <c r="M252" s="174" t="s">
        <v>3</v>
      </c>
      <c r="N252" s="175" t="s">
        <v>43</v>
      </c>
      <c r="O252" s="73"/>
      <c r="P252" s="176">
        <f>O252*H252</f>
        <v>0</v>
      </c>
      <c r="Q252" s="176">
        <v>0</v>
      </c>
      <c r="R252" s="176">
        <f>Q252*H252</f>
        <v>0</v>
      </c>
      <c r="S252" s="176">
        <v>0</v>
      </c>
      <c r="T252" s="17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178" t="s">
        <v>289</v>
      </c>
      <c r="AT252" s="178" t="s">
        <v>176</v>
      </c>
      <c r="AU252" s="178" t="s">
        <v>82</v>
      </c>
      <c r="AY252" s="20" t="s">
        <v>174</v>
      </c>
      <c r="BE252" s="179">
        <f>IF(N252="základní",J252,0)</f>
        <v>0</v>
      </c>
      <c r="BF252" s="179">
        <f>IF(N252="snížená",J252,0)</f>
        <v>0</v>
      </c>
      <c r="BG252" s="179">
        <f>IF(N252="zákl. přenesená",J252,0)</f>
        <v>0</v>
      </c>
      <c r="BH252" s="179">
        <f>IF(N252="sníž. přenesená",J252,0)</f>
        <v>0</v>
      </c>
      <c r="BI252" s="179">
        <f>IF(N252="nulová",J252,0)</f>
        <v>0</v>
      </c>
      <c r="BJ252" s="20" t="s">
        <v>80</v>
      </c>
      <c r="BK252" s="179">
        <f>ROUND(I252*H252,2)</f>
        <v>0</v>
      </c>
      <c r="BL252" s="20" t="s">
        <v>289</v>
      </c>
      <c r="BM252" s="178" t="s">
        <v>396</v>
      </c>
    </row>
    <row r="253" s="2" customFormat="1">
      <c r="A253" s="39"/>
      <c r="B253" s="40"/>
      <c r="C253" s="39"/>
      <c r="D253" s="180" t="s">
        <v>183</v>
      </c>
      <c r="E253" s="39"/>
      <c r="F253" s="181" t="s">
        <v>397</v>
      </c>
      <c r="G253" s="39"/>
      <c r="H253" s="39"/>
      <c r="I253" s="182"/>
      <c r="J253" s="39"/>
      <c r="K253" s="39"/>
      <c r="L253" s="40"/>
      <c r="M253" s="183"/>
      <c r="N253" s="184"/>
      <c r="O253" s="73"/>
      <c r="P253" s="73"/>
      <c r="Q253" s="73"/>
      <c r="R253" s="73"/>
      <c r="S253" s="73"/>
      <c r="T253" s="74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20" t="s">
        <v>183</v>
      </c>
      <c r="AU253" s="20" t="s">
        <v>82</v>
      </c>
    </row>
    <row r="254" s="12" customFormat="1" ht="22.8" customHeight="1">
      <c r="A254" s="12"/>
      <c r="B254" s="153"/>
      <c r="C254" s="12"/>
      <c r="D254" s="154" t="s">
        <v>71</v>
      </c>
      <c r="E254" s="164" t="s">
        <v>398</v>
      </c>
      <c r="F254" s="164" t="s">
        <v>399</v>
      </c>
      <c r="G254" s="12"/>
      <c r="H254" s="12"/>
      <c r="I254" s="156"/>
      <c r="J254" s="165">
        <f>BK254</f>
        <v>0</v>
      </c>
      <c r="K254" s="12"/>
      <c r="L254" s="153"/>
      <c r="M254" s="158"/>
      <c r="N254" s="159"/>
      <c r="O254" s="159"/>
      <c r="P254" s="160">
        <f>SUM(P255:P296)</f>
        <v>0</v>
      </c>
      <c r="Q254" s="159"/>
      <c r="R254" s="160">
        <f>SUM(R255:R296)</f>
        <v>3.7980683999999996</v>
      </c>
      <c r="S254" s="159"/>
      <c r="T254" s="161">
        <f>SUM(T255:T296)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54" t="s">
        <v>82</v>
      </c>
      <c r="AT254" s="162" t="s">
        <v>71</v>
      </c>
      <c r="AU254" s="162" t="s">
        <v>80</v>
      </c>
      <c r="AY254" s="154" t="s">
        <v>174</v>
      </c>
      <c r="BK254" s="163">
        <f>SUM(BK255:BK296)</f>
        <v>0</v>
      </c>
    </row>
    <row r="255" s="2" customFormat="1" ht="24.15" customHeight="1">
      <c r="A255" s="39"/>
      <c r="B255" s="166"/>
      <c r="C255" s="167" t="s">
        <v>400</v>
      </c>
      <c r="D255" s="167" t="s">
        <v>176</v>
      </c>
      <c r="E255" s="168" t="s">
        <v>401</v>
      </c>
      <c r="F255" s="169" t="s">
        <v>402</v>
      </c>
      <c r="G255" s="170" t="s">
        <v>137</v>
      </c>
      <c r="H255" s="171">
        <v>57.415999999999997</v>
      </c>
      <c r="I255" s="172"/>
      <c r="J255" s="173">
        <f>ROUND(I255*H255,2)</f>
        <v>0</v>
      </c>
      <c r="K255" s="169" t="s">
        <v>3</v>
      </c>
      <c r="L255" s="40"/>
      <c r="M255" s="174" t="s">
        <v>3</v>
      </c>
      <c r="N255" s="175" t="s">
        <v>43</v>
      </c>
      <c r="O255" s="73"/>
      <c r="P255" s="176">
        <f>O255*H255</f>
        <v>0</v>
      </c>
      <c r="Q255" s="176">
        <v>0.065799999999999997</v>
      </c>
      <c r="R255" s="176">
        <f>Q255*H255</f>
        <v>3.7779727999999997</v>
      </c>
      <c r="S255" s="176">
        <v>0</v>
      </c>
      <c r="T255" s="177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78" t="s">
        <v>289</v>
      </c>
      <c r="AT255" s="178" t="s">
        <v>176</v>
      </c>
      <c r="AU255" s="178" t="s">
        <v>82</v>
      </c>
      <c r="AY255" s="20" t="s">
        <v>174</v>
      </c>
      <c r="BE255" s="179">
        <f>IF(N255="základní",J255,0)</f>
        <v>0</v>
      </c>
      <c r="BF255" s="179">
        <f>IF(N255="snížená",J255,0)</f>
        <v>0</v>
      </c>
      <c r="BG255" s="179">
        <f>IF(N255="zákl. přenesená",J255,0)</f>
        <v>0</v>
      </c>
      <c r="BH255" s="179">
        <f>IF(N255="sníž. přenesená",J255,0)</f>
        <v>0</v>
      </c>
      <c r="BI255" s="179">
        <f>IF(N255="nulová",J255,0)</f>
        <v>0</v>
      </c>
      <c r="BJ255" s="20" t="s">
        <v>80</v>
      </c>
      <c r="BK255" s="179">
        <f>ROUND(I255*H255,2)</f>
        <v>0</v>
      </c>
      <c r="BL255" s="20" t="s">
        <v>289</v>
      </c>
      <c r="BM255" s="178" t="s">
        <v>403</v>
      </c>
    </row>
    <row r="256" s="13" customFormat="1">
      <c r="A256" s="13"/>
      <c r="B256" s="185"/>
      <c r="C256" s="13"/>
      <c r="D256" s="186" t="s">
        <v>185</v>
      </c>
      <c r="E256" s="187" t="s">
        <v>3</v>
      </c>
      <c r="F256" s="188" t="s">
        <v>186</v>
      </c>
      <c r="G256" s="13"/>
      <c r="H256" s="187" t="s">
        <v>3</v>
      </c>
      <c r="I256" s="189"/>
      <c r="J256" s="13"/>
      <c r="K256" s="13"/>
      <c r="L256" s="185"/>
      <c r="M256" s="190"/>
      <c r="N256" s="191"/>
      <c r="O256" s="191"/>
      <c r="P256" s="191"/>
      <c r="Q256" s="191"/>
      <c r="R256" s="191"/>
      <c r="S256" s="191"/>
      <c r="T256" s="19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87" t="s">
        <v>185</v>
      </c>
      <c r="AU256" s="187" t="s">
        <v>82</v>
      </c>
      <c r="AV256" s="13" t="s">
        <v>80</v>
      </c>
      <c r="AW256" s="13" t="s">
        <v>33</v>
      </c>
      <c r="AX256" s="13" t="s">
        <v>72</v>
      </c>
      <c r="AY256" s="187" t="s">
        <v>174</v>
      </c>
    </row>
    <row r="257" s="13" customFormat="1">
      <c r="A257" s="13"/>
      <c r="B257" s="185"/>
      <c r="C257" s="13"/>
      <c r="D257" s="186" t="s">
        <v>185</v>
      </c>
      <c r="E257" s="187" t="s">
        <v>3</v>
      </c>
      <c r="F257" s="188" t="s">
        <v>404</v>
      </c>
      <c r="G257" s="13"/>
      <c r="H257" s="187" t="s">
        <v>3</v>
      </c>
      <c r="I257" s="189"/>
      <c r="J257" s="13"/>
      <c r="K257" s="13"/>
      <c r="L257" s="185"/>
      <c r="M257" s="190"/>
      <c r="N257" s="191"/>
      <c r="O257" s="191"/>
      <c r="P257" s="191"/>
      <c r="Q257" s="191"/>
      <c r="R257" s="191"/>
      <c r="S257" s="191"/>
      <c r="T257" s="19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7" t="s">
        <v>185</v>
      </c>
      <c r="AU257" s="187" t="s">
        <v>82</v>
      </c>
      <c r="AV257" s="13" t="s">
        <v>80</v>
      </c>
      <c r="AW257" s="13" t="s">
        <v>33</v>
      </c>
      <c r="AX257" s="13" t="s">
        <v>72</v>
      </c>
      <c r="AY257" s="187" t="s">
        <v>174</v>
      </c>
    </row>
    <row r="258" s="13" customFormat="1">
      <c r="A258" s="13"/>
      <c r="B258" s="185"/>
      <c r="C258" s="13"/>
      <c r="D258" s="186" t="s">
        <v>185</v>
      </c>
      <c r="E258" s="187" t="s">
        <v>3</v>
      </c>
      <c r="F258" s="188" t="s">
        <v>405</v>
      </c>
      <c r="G258" s="13"/>
      <c r="H258" s="187" t="s">
        <v>3</v>
      </c>
      <c r="I258" s="189"/>
      <c r="J258" s="13"/>
      <c r="K258" s="13"/>
      <c r="L258" s="185"/>
      <c r="M258" s="190"/>
      <c r="N258" s="191"/>
      <c r="O258" s="191"/>
      <c r="P258" s="191"/>
      <c r="Q258" s="191"/>
      <c r="R258" s="191"/>
      <c r="S258" s="191"/>
      <c r="T258" s="19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7" t="s">
        <v>185</v>
      </c>
      <c r="AU258" s="187" t="s">
        <v>82</v>
      </c>
      <c r="AV258" s="13" t="s">
        <v>80</v>
      </c>
      <c r="AW258" s="13" t="s">
        <v>33</v>
      </c>
      <c r="AX258" s="13" t="s">
        <v>72</v>
      </c>
      <c r="AY258" s="187" t="s">
        <v>174</v>
      </c>
    </row>
    <row r="259" s="13" customFormat="1">
      <c r="A259" s="13"/>
      <c r="B259" s="185"/>
      <c r="C259" s="13"/>
      <c r="D259" s="186" t="s">
        <v>185</v>
      </c>
      <c r="E259" s="187" t="s">
        <v>3</v>
      </c>
      <c r="F259" s="188" t="s">
        <v>406</v>
      </c>
      <c r="G259" s="13"/>
      <c r="H259" s="187" t="s">
        <v>3</v>
      </c>
      <c r="I259" s="189"/>
      <c r="J259" s="13"/>
      <c r="K259" s="13"/>
      <c r="L259" s="185"/>
      <c r="M259" s="190"/>
      <c r="N259" s="191"/>
      <c r="O259" s="191"/>
      <c r="P259" s="191"/>
      <c r="Q259" s="191"/>
      <c r="R259" s="191"/>
      <c r="S259" s="191"/>
      <c r="T259" s="19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7" t="s">
        <v>185</v>
      </c>
      <c r="AU259" s="187" t="s">
        <v>82</v>
      </c>
      <c r="AV259" s="13" t="s">
        <v>80</v>
      </c>
      <c r="AW259" s="13" t="s">
        <v>33</v>
      </c>
      <c r="AX259" s="13" t="s">
        <v>72</v>
      </c>
      <c r="AY259" s="187" t="s">
        <v>174</v>
      </c>
    </row>
    <row r="260" s="13" customFormat="1">
      <c r="A260" s="13"/>
      <c r="B260" s="185"/>
      <c r="C260" s="13"/>
      <c r="D260" s="186" t="s">
        <v>185</v>
      </c>
      <c r="E260" s="187" t="s">
        <v>3</v>
      </c>
      <c r="F260" s="188" t="s">
        <v>407</v>
      </c>
      <c r="G260" s="13"/>
      <c r="H260" s="187" t="s">
        <v>3</v>
      </c>
      <c r="I260" s="189"/>
      <c r="J260" s="13"/>
      <c r="K260" s="13"/>
      <c r="L260" s="185"/>
      <c r="M260" s="190"/>
      <c r="N260" s="191"/>
      <c r="O260" s="191"/>
      <c r="P260" s="191"/>
      <c r="Q260" s="191"/>
      <c r="R260" s="191"/>
      <c r="S260" s="191"/>
      <c r="T260" s="19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87" t="s">
        <v>185</v>
      </c>
      <c r="AU260" s="187" t="s">
        <v>82</v>
      </c>
      <c r="AV260" s="13" t="s">
        <v>80</v>
      </c>
      <c r="AW260" s="13" t="s">
        <v>33</v>
      </c>
      <c r="AX260" s="13" t="s">
        <v>72</v>
      </c>
      <c r="AY260" s="187" t="s">
        <v>174</v>
      </c>
    </row>
    <row r="261" s="13" customFormat="1">
      <c r="A261" s="13"/>
      <c r="B261" s="185"/>
      <c r="C261" s="13"/>
      <c r="D261" s="186" t="s">
        <v>185</v>
      </c>
      <c r="E261" s="187" t="s">
        <v>3</v>
      </c>
      <c r="F261" s="188" t="s">
        <v>408</v>
      </c>
      <c r="G261" s="13"/>
      <c r="H261" s="187" t="s">
        <v>3</v>
      </c>
      <c r="I261" s="189"/>
      <c r="J261" s="13"/>
      <c r="K261" s="13"/>
      <c r="L261" s="185"/>
      <c r="M261" s="190"/>
      <c r="N261" s="191"/>
      <c r="O261" s="191"/>
      <c r="P261" s="191"/>
      <c r="Q261" s="191"/>
      <c r="R261" s="191"/>
      <c r="S261" s="191"/>
      <c r="T261" s="19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87" t="s">
        <v>185</v>
      </c>
      <c r="AU261" s="187" t="s">
        <v>82</v>
      </c>
      <c r="AV261" s="13" t="s">
        <v>80</v>
      </c>
      <c r="AW261" s="13" t="s">
        <v>33</v>
      </c>
      <c r="AX261" s="13" t="s">
        <v>72</v>
      </c>
      <c r="AY261" s="187" t="s">
        <v>174</v>
      </c>
    </row>
    <row r="262" s="13" customFormat="1">
      <c r="A262" s="13"/>
      <c r="B262" s="185"/>
      <c r="C262" s="13"/>
      <c r="D262" s="186" t="s">
        <v>185</v>
      </c>
      <c r="E262" s="187" t="s">
        <v>3</v>
      </c>
      <c r="F262" s="188" t="s">
        <v>409</v>
      </c>
      <c r="G262" s="13"/>
      <c r="H262" s="187" t="s">
        <v>3</v>
      </c>
      <c r="I262" s="189"/>
      <c r="J262" s="13"/>
      <c r="K262" s="13"/>
      <c r="L262" s="185"/>
      <c r="M262" s="190"/>
      <c r="N262" s="191"/>
      <c r="O262" s="191"/>
      <c r="P262" s="191"/>
      <c r="Q262" s="191"/>
      <c r="R262" s="191"/>
      <c r="S262" s="191"/>
      <c r="T262" s="19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87" t="s">
        <v>185</v>
      </c>
      <c r="AU262" s="187" t="s">
        <v>82</v>
      </c>
      <c r="AV262" s="13" t="s">
        <v>80</v>
      </c>
      <c r="AW262" s="13" t="s">
        <v>33</v>
      </c>
      <c r="AX262" s="13" t="s">
        <v>72</v>
      </c>
      <c r="AY262" s="187" t="s">
        <v>174</v>
      </c>
    </row>
    <row r="263" s="13" customFormat="1">
      <c r="A263" s="13"/>
      <c r="B263" s="185"/>
      <c r="C263" s="13"/>
      <c r="D263" s="186" t="s">
        <v>185</v>
      </c>
      <c r="E263" s="187" t="s">
        <v>3</v>
      </c>
      <c r="F263" s="188" t="s">
        <v>410</v>
      </c>
      <c r="G263" s="13"/>
      <c r="H263" s="187" t="s">
        <v>3</v>
      </c>
      <c r="I263" s="189"/>
      <c r="J263" s="13"/>
      <c r="K263" s="13"/>
      <c r="L263" s="185"/>
      <c r="M263" s="190"/>
      <c r="N263" s="191"/>
      <c r="O263" s="191"/>
      <c r="P263" s="191"/>
      <c r="Q263" s="191"/>
      <c r="R263" s="191"/>
      <c r="S263" s="191"/>
      <c r="T263" s="19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7" t="s">
        <v>185</v>
      </c>
      <c r="AU263" s="187" t="s">
        <v>82</v>
      </c>
      <c r="AV263" s="13" t="s">
        <v>80</v>
      </c>
      <c r="AW263" s="13" t="s">
        <v>33</v>
      </c>
      <c r="AX263" s="13" t="s">
        <v>72</v>
      </c>
      <c r="AY263" s="187" t="s">
        <v>174</v>
      </c>
    </row>
    <row r="264" s="13" customFormat="1">
      <c r="A264" s="13"/>
      <c r="B264" s="185"/>
      <c r="C264" s="13"/>
      <c r="D264" s="186" t="s">
        <v>185</v>
      </c>
      <c r="E264" s="187" t="s">
        <v>3</v>
      </c>
      <c r="F264" s="188" t="s">
        <v>411</v>
      </c>
      <c r="G264" s="13"/>
      <c r="H264" s="187" t="s">
        <v>3</v>
      </c>
      <c r="I264" s="189"/>
      <c r="J264" s="13"/>
      <c r="K264" s="13"/>
      <c r="L264" s="185"/>
      <c r="M264" s="190"/>
      <c r="N264" s="191"/>
      <c r="O264" s="191"/>
      <c r="P264" s="191"/>
      <c r="Q264" s="191"/>
      <c r="R264" s="191"/>
      <c r="S264" s="191"/>
      <c r="T264" s="19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7" t="s">
        <v>185</v>
      </c>
      <c r="AU264" s="187" t="s">
        <v>82</v>
      </c>
      <c r="AV264" s="13" t="s">
        <v>80</v>
      </c>
      <c r="AW264" s="13" t="s">
        <v>33</v>
      </c>
      <c r="AX264" s="13" t="s">
        <v>72</v>
      </c>
      <c r="AY264" s="187" t="s">
        <v>174</v>
      </c>
    </row>
    <row r="265" s="13" customFormat="1">
      <c r="A265" s="13"/>
      <c r="B265" s="185"/>
      <c r="C265" s="13"/>
      <c r="D265" s="186" t="s">
        <v>185</v>
      </c>
      <c r="E265" s="187" t="s">
        <v>3</v>
      </c>
      <c r="F265" s="188" t="s">
        <v>412</v>
      </c>
      <c r="G265" s="13"/>
      <c r="H265" s="187" t="s">
        <v>3</v>
      </c>
      <c r="I265" s="189"/>
      <c r="J265" s="13"/>
      <c r="K265" s="13"/>
      <c r="L265" s="185"/>
      <c r="M265" s="190"/>
      <c r="N265" s="191"/>
      <c r="O265" s="191"/>
      <c r="P265" s="191"/>
      <c r="Q265" s="191"/>
      <c r="R265" s="191"/>
      <c r="S265" s="191"/>
      <c r="T265" s="19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7" t="s">
        <v>185</v>
      </c>
      <c r="AU265" s="187" t="s">
        <v>82</v>
      </c>
      <c r="AV265" s="13" t="s">
        <v>80</v>
      </c>
      <c r="AW265" s="13" t="s">
        <v>33</v>
      </c>
      <c r="AX265" s="13" t="s">
        <v>72</v>
      </c>
      <c r="AY265" s="187" t="s">
        <v>174</v>
      </c>
    </row>
    <row r="266" s="13" customFormat="1">
      <c r="A266" s="13"/>
      <c r="B266" s="185"/>
      <c r="C266" s="13"/>
      <c r="D266" s="186" t="s">
        <v>185</v>
      </c>
      <c r="E266" s="187" t="s">
        <v>3</v>
      </c>
      <c r="F266" s="188" t="s">
        <v>413</v>
      </c>
      <c r="G266" s="13"/>
      <c r="H266" s="187" t="s">
        <v>3</v>
      </c>
      <c r="I266" s="189"/>
      <c r="J266" s="13"/>
      <c r="K266" s="13"/>
      <c r="L266" s="185"/>
      <c r="M266" s="190"/>
      <c r="N266" s="191"/>
      <c r="O266" s="191"/>
      <c r="P266" s="191"/>
      <c r="Q266" s="191"/>
      <c r="R266" s="191"/>
      <c r="S266" s="191"/>
      <c r="T266" s="19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87" t="s">
        <v>185</v>
      </c>
      <c r="AU266" s="187" t="s">
        <v>82</v>
      </c>
      <c r="AV266" s="13" t="s">
        <v>80</v>
      </c>
      <c r="AW266" s="13" t="s">
        <v>33</v>
      </c>
      <c r="AX266" s="13" t="s">
        <v>72</v>
      </c>
      <c r="AY266" s="187" t="s">
        <v>174</v>
      </c>
    </row>
    <row r="267" s="13" customFormat="1">
      <c r="A267" s="13"/>
      <c r="B267" s="185"/>
      <c r="C267" s="13"/>
      <c r="D267" s="186" t="s">
        <v>185</v>
      </c>
      <c r="E267" s="187" t="s">
        <v>3</v>
      </c>
      <c r="F267" s="188" t="s">
        <v>414</v>
      </c>
      <c r="G267" s="13"/>
      <c r="H267" s="187" t="s">
        <v>3</v>
      </c>
      <c r="I267" s="189"/>
      <c r="J267" s="13"/>
      <c r="K267" s="13"/>
      <c r="L267" s="185"/>
      <c r="M267" s="190"/>
      <c r="N267" s="191"/>
      <c r="O267" s="191"/>
      <c r="P267" s="191"/>
      <c r="Q267" s="191"/>
      <c r="R267" s="191"/>
      <c r="S267" s="191"/>
      <c r="T267" s="19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7" t="s">
        <v>185</v>
      </c>
      <c r="AU267" s="187" t="s">
        <v>82</v>
      </c>
      <c r="AV267" s="13" t="s">
        <v>80</v>
      </c>
      <c r="AW267" s="13" t="s">
        <v>33</v>
      </c>
      <c r="AX267" s="13" t="s">
        <v>72</v>
      </c>
      <c r="AY267" s="187" t="s">
        <v>174</v>
      </c>
    </row>
    <row r="268" s="13" customFormat="1">
      <c r="A268" s="13"/>
      <c r="B268" s="185"/>
      <c r="C268" s="13"/>
      <c r="D268" s="186" t="s">
        <v>185</v>
      </c>
      <c r="E268" s="187" t="s">
        <v>3</v>
      </c>
      <c r="F268" s="188" t="s">
        <v>415</v>
      </c>
      <c r="G268" s="13"/>
      <c r="H268" s="187" t="s">
        <v>3</v>
      </c>
      <c r="I268" s="189"/>
      <c r="J268" s="13"/>
      <c r="K268" s="13"/>
      <c r="L268" s="185"/>
      <c r="M268" s="190"/>
      <c r="N268" s="191"/>
      <c r="O268" s="191"/>
      <c r="P268" s="191"/>
      <c r="Q268" s="191"/>
      <c r="R268" s="191"/>
      <c r="S268" s="191"/>
      <c r="T268" s="19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7" t="s">
        <v>185</v>
      </c>
      <c r="AU268" s="187" t="s">
        <v>82</v>
      </c>
      <c r="AV268" s="13" t="s">
        <v>80</v>
      </c>
      <c r="AW268" s="13" t="s">
        <v>33</v>
      </c>
      <c r="AX268" s="13" t="s">
        <v>72</v>
      </c>
      <c r="AY268" s="187" t="s">
        <v>174</v>
      </c>
    </row>
    <row r="269" s="13" customFormat="1">
      <c r="A269" s="13"/>
      <c r="B269" s="185"/>
      <c r="C269" s="13"/>
      <c r="D269" s="186" t="s">
        <v>185</v>
      </c>
      <c r="E269" s="187" t="s">
        <v>3</v>
      </c>
      <c r="F269" s="188" t="s">
        <v>416</v>
      </c>
      <c r="G269" s="13"/>
      <c r="H269" s="187" t="s">
        <v>3</v>
      </c>
      <c r="I269" s="189"/>
      <c r="J269" s="13"/>
      <c r="K269" s="13"/>
      <c r="L269" s="185"/>
      <c r="M269" s="190"/>
      <c r="N269" s="191"/>
      <c r="O269" s="191"/>
      <c r="P269" s="191"/>
      <c r="Q269" s="191"/>
      <c r="R269" s="191"/>
      <c r="S269" s="191"/>
      <c r="T269" s="19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7" t="s">
        <v>185</v>
      </c>
      <c r="AU269" s="187" t="s">
        <v>82</v>
      </c>
      <c r="AV269" s="13" t="s">
        <v>80</v>
      </c>
      <c r="AW269" s="13" t="s">
        <v>33</v>
      </c>
      <c r="AX269" s="13" t="s">
        <v>72</v>
      </c>
      <c r="AY269" s="187" t="s">
        <v>174</v>
      </c>
    </row>
    <row r="270" s="13" customFormat="1">
      <c r="A270" s="13"/>
      <c r="B270" s="185"/>
      <c r="C270" s="13"/>
      <c r="D270" s="186" t="s">
        <v>185</v>
      </c>
      <c r="E270" s="187" t="s">
        <v>3</v>
      </c>
      <c r="F270" s="188" t="s">
        <v>417</v>
      </c>
      <c r="G270" s="13"/>
      <c r="H270" s="187" t="s">
        <v>3</v>
      </c>
      <c r="I270" s="189"/>
      <c r="J270" s="13"/>
      <c r="K270" s="13"/>
      <c r="L270" s="185"/>
      <c r="M270" s="190"/>
      <c r="N270" s="191"/>
      <c r="O270" s="191"/>
      <c r="P270" s="191"/>
      <c r="Q270" s="191"/>
      <c r="R270" s="191"/>
      <c r="S270" s="191"/>
      <c r="T270" s="19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87" t="s">
        <v>185</v>
      </c>
      <c r="AU270" s="187" t="s">
        <v>82</v>
      </c>
      <c r="AV270" s="13" t="s">
        <v>80</v>
      </c>
      <c r="AW270" s="13" t="s">
        <v>33</v>
      </c>
      <c r="AX270" s="13" t="s">
        <v>72</v>
      </c>
      <c r="AY270" s="187" t="s">
        <v>174</v>
      </c>
    </row>
    <row r="271" s="13" customFormat="1">
      <c r="A271" s="13"/>
      <c r="B271" s="185"/>
      <c r="C271" s="13"/>
      <c r="D271" s="186" t="s">
        <v>185</v>
      </c>
      <c r="E271" s="187" t="s">
        <v>3</v>
      </c>
      <c r="F271" s="188" t="s">
        <v>418</v>
      </c>
      <c r="G271" s="13"/>
      <c r="H271" s="187" t="s">
        <v>3</v>
      </c>
      <c r="I271" s="189"/>
      <c r="J271" s="13"/>
      <c r="K271" s="13"/>
      <c r="L271" s="185"/>
      <c r="M271" s="190"/>
      <c r="N271" s="191"/>
      <c r="O271" s="191"/>
      <c r="P271" s="191"/>
      <c r="Q271" s="191"/>
      <c r="R271" s="191"/>
      <c r="S271" s="191"/>
      <c r="T271" s="19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7" t="s">
        <v>185</v>
      </c>
      <c r="AU271" s="187" t="s">
        <v>82</v>
      </c>
      <c r="AV271" s="13" t="s">
        <v>80</v>
      </c>
      <c r="AW271" s="13" t="s">
        <v>33</v>
      </c>
      <c r="AX271" s="13" t="s">
        <v>72</v>
      </c>
      <c r="AY271" s="187" t="s">
        <v>174</v>
      </c>
    </row>
    <row r="272" s="13" customFormat="1">
      <c r="A272" s="13"/>
      <c r="B272" s="185"/>
      <c r="C272" s="13"/>
      <c r="D272" s="186" t="s">
        <v>185</v>
      </c>
      <c r="E272" s="187" t="s">
        <v>3</v>
      </c>
      <c r="F272" s="188" t="s">
        <v>419</v>
      </c>
      <c r="G272" s="13"/>
      <c r="H272" s="187" t="s">
        <v>3</v>
      </c>
      <c r="I272" s="189"/>
      <c r="J272" s="13"/>
      <c r="K272" s="13"/>
      <c r="L272" s="185"/>
      <c r="M272" s="190"/>
      <c r="N272" s="191"/>
      <c r="O272" s="191"/>
      <c r="P272" s="191"/>
      <c r="Q272" s="191"/>
      <c r="R272" s="191"/>
      <c r="S272" s="191"/>
      <c r="T272" s="19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87" t="s">
        <v>185</v>
      </c>
      <c r="AU272" s="187" t="s">
        <v>82</v>
      </c>
      <c r="AV272" s="13" t="s">
        <v>80</v>
      </c>
      <c r="AW272" s="13" t="s">
        <v>33</v>
      </c>
      <c r="AX272" s="13" t="s">
        <v>72</v>
      </c>
      <c r="AY272" s="187" t="s">
        <v>174</v>
      </c>
    </row>
    <row r="273" s="14" customFormat="1">
      <c r="A273" s="14"/>
      <c r="B273" s="193"/>
      <c r="C273" s="14"/>
      <c r="D273" s="186" t="s">
        <v>185</v>
      </c>
      <c r="E273" s="194" t="s">
        <v>3</v>
      </c>
      <c r="F273" s="195" t="s">
        <v>139</v>
      </c>
      <c r="G273" s="14"/>
      <c r="H273" s="196">
        <v>57.415999999999997</v>
      </c>
      <c r="I273" s="197"/>
      <c r="J273" s="14"/>
      <c r="K273" s="14"/>
      <c r="L273" s="193"/>
      <c r="M273" s="198"/>
      <c r="N273" s="199"/>
      <c r="O273" s="199"/>
      <c r="P273" s="199"/>
      <c r="Q273" s="199"/>
      <c r="R273" s="199"/>
      <c r="S273" s="199"/>
      <c r="T273" s="20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01" t="s">
        <v>185</v>
      </c>
      <c r="AU273" s="201" t="s">
        <v>82</v>
      </c>
      <c r="AV273" s="14" t="s">
        <v>82</v>
      </c>
      <c r="AW273" s="14" t="s">
        <v>33</v>
      </c>
      <c r="AX273" s="14" t="s">
        <v>80</v>
      </c>
      <c r="AY273" s="201" t="s">
        <v>174</v>
      </c>
    </row>
    <row r="274" s="2" customFormat="1" ht="24.15" customHeight="1">
      <c r="A274" s="39"/>
      <c r="B274" s="166"/>
      <c r="C274" s="167" t="s">
        <v>420</v>
      </c>
      <c r="D274" s="167" t="s">
        <v>176</v>
      </c>
      <c r="E274" s="168" t="s">
        <v>421</v>
      </c>
      <c r="F274" s="169" t="s">
        <v>422</v>
      </c>
      <c r="G274" s="170" t="s">
        <v>137</v>
      </c>
      <c r="H274" s="171">
        <v>57.415999999999997</v>
      </c>
      <c r="I274" s="172"/>
      <c r="J274" s="173">
        <f>ROUND(I274*H274,2)</f>
        <v>0</v>
      </c>
      <c r="K274" s="169" t="s">
        <v>3</v>
      </c>
      <c r="L274" s="40"/>
      <c r="M274" s="174" t="s">
        <v>3</v>
      </c>
      <c r="N274" s="175" t="s">
        <v>43</v>
      </c>
      <c r="O274" s="73"/>
      <c r="P274" s="176">
        <f>O274*H274</f>
        <v>0</v>
      </c>
      <c r="Q274" s="176">
        <v>0</v>
      </c>
      <c r="R274" s="176">
        <f>Q274*H274</f>
        <v>0</v>
      </c>
      <c r="S274" s="176">
        <v>0</v>
      </c>
      <c r="T274" s="17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178" t="s">
        <v>289</v>
      </c>
      <c r="AT274" s="178" t="s">
        <v>176</v>
      </c>
      <c r="AU274" s="178" t="s">
        <v>82</v>
      </c>
      <c r="AY274" s="20" t="s">
        <v>174</v>
      </c>
      <c r="BE274" s="179">
        <f>IF(N274="základní",J274,0)</f>
        <v>0</v>
      </c>
      <c r="BF274" s="179">
        <f>IF(N274="snížená",J274,0)</f>
        <v>0</v>
      </c>
      <c r="BG274" s="179">
        <f>IF(N274="zákl. přenesená",J274,0)</f>
        <v>0</v>
      </c>
      <c r="BH274" s="179">
        <f>IF(N274="sníž. přenesená",J274,0)</f>
        <v>0</v>
      </c>
      <c r="BI274" s="179">
        <f>IF(N274="nulová",J274,0)</f>
        <v>0</v>
      </c>
      <c r="BJ274" s="20" t="s">
        <v>80</v>
      </c>
      <c r="BK274" s="179">
        <f>ROUND(I274*H274,2)</f>
        <v>0</v>
      </c>
      <c r="BL274" s="20" t="s">
        <v>289</v>
      </c>
      <c r="BM274" s="178" t="s">
        <v>423</v>
      </c>
    </row>
    <row r="275" s="13" customFormat="1">
      <c r="A275" s="13"/>
      <c r="B275" s="185"/>
      <c r="C275" s="13"/>
      <c r="D275" s="186" t="s">
        <v>185</v>
      </c>
      <c r="E275" s="187" t="s">
        <v>3</v>
      </c>
      <c r="F275" s="188" t="s">
        <v>140</v>
      </c>
      <c r="G275" s="13"/>
      <c r="H275" s="187" t="s">
        <v>3</v>
      </c>
      <c r="I275" s="189"/>
      <c r="J275" s="13"/>
      <c r="K275" s="13"/>
      <c r="L275" s="185"/>
      <c r="M275" s="190"/>
      <c r="N275" s="191"/>
      <c r="O275" s="191"/>
      <c r="P275" s="191"/>
      <c r="Q275" s="191"/>
      <c r="R275" s="191"/>
      <c r="S275" s="191"/>
      <c r="T275" s="19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7" t="s">
        <v>185</v>
      </c>
      <c r="AU275" s="187" t="s">
        <v>82</v>
      </c>
      <c r="AV275" s="13" t="s">
        <v>80</v>
      </c>
      <c r="AW275" s="13" t="s">
        <v>33</v>
      </c>
      <c r="AX275" s="13" t="s">
        <v>72</v>
      </c>
      <c r="AY275" s="187" t="s">
        <v>174</v>
      </c>
    </row>
    <row r="276" s="14" customFormat="1">
      <c r="A276" s="14"/>
      <c r="B276" s="193"/>
      <c r="C276" s="14"/>
      <c r="D276" s="186" t="s">
        <v>185</v>
      </c>
      <c r="E276" s="194" t="s">
        <v>3</v>
      </c>
      <c r="F276" s="195" t="s">
        <v>139</v>
      </c>
      <c r="G276" s="14"/>
      <c r="H276" s="196">
        <v>57.415999999999997</v>
      </c>
      <c r="I276" s="197"/>
      <c r="J276" s="14"/>
      <c r="K276" s="14"/>
      <c r="L276" s="193"/>
      <c r="M276" s="198"/>
      <c r="N276" s="199"/>
      <c r="O276" s="199"/>
      <c r="P276" s="199"/>
      <c r="Q276" s="199"/>
      <c r="R276" s="199"/>
      <c r="S276" s="199"/>
      <c r="T276" s="20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01" t="s">
        <v>185</v>
      </c>
      <c r="AU276" s="201" t="s">
        <v>82</v>
      </c>
      <c r="AV276" s="14" t="s">
        <v>82</v>
      </c>
      <c r="AW276" s="14" t="s">
        <v>33</v>
      </c>
      <c r="AX276" s="14" t="s">
        <v>72</v>
      </c>
      <c r="AY276" s="201" t="s">
        <v>174</v>
      </c>
    </row>
    <row r="277" s="15" customFormat="1">
      <c r="A277" s="15"/>
      <c r="B277" s="202"/>
      <c r="C277" s="15"/>
      <c r="D277" s="186" t="s">
        <v>185</v>
      </c>
      <c r="E277" s="203" t="s">
        <v>3</v>
      </c>
      <c r="F277" s="204" t="s">
        <v>197</v>
      </c>
      <c r="G277" s="15"/>
      <c r="H277" s="205">
        <v>57.415999999999997</v>
      </c>
      <c r="I277" s="206"/>
      <c r="J277" s="15"/>
      <c r="K277" s="15"/>
      <c r="L277" s="202"/>
      <c r="M277" s="207"/>
      <c r="N277" s="208"/>
      <c r="O277" s="208"/>
      <c r="P277" s="208"/>
      <c r="Q277" s="208"/>
      <c r="R277" s="208"/>
      <c r="S277" s="208"/>
      <c r="T277" s="209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03" t="s">
        <v>185</v>
      </c>
      <c r="AU277" s="203" t="s">
        <v>82</v>
      </c>
      <c r="AV277" s="15" t="s">
        <v>181</v>
      </c>
      <c r="AW277" s="15" t="s">
        <v>33</v>
      </c>
      <c r="AX277" s="15" t="s">
        <v>80</v>
      </c>
      <c r="AY277" s="203" t="s">
        <v>174</v>
      </c>
    </row>
    <row r="278" s="2" customFormat="1" ht="24.15" customHeight="1">
      <c r="A278" s="39"/>
      <c r="B278" s="166"/>
      <c r="C278" s="167" t="s">
        <v>424</v>
      </c>
      <c r="D278" s="167" t="s">
        <v>176</v>
      </c>
      <c r="E278" s="168" t="s">
        <v>425</v>
      </c>
      <c r="F278" s="169" t="s">
        <v>426</v>
      </c>
      <c r="G278" s="170" t="s">
        <v>137</v>
      </c>
      <c r="H278" s="171">
        <v>57.415999999999997</v>
      </c>
      <c r="I278" s="172"/>
      <c r="J278" s="173">
        <f>ROUND(I278*H278,2)</f>
        <v>0</v>
      </c>
      <c r="K278" s="169" t="s">
        <v>3</v>
      </c>
      <c r="L278" s="40"/>
      <c r="M278" s="174" t="s">
        <v>3</v>
      </c>
      <c r="N278" s="175" t="s">
        <v>43</v>
      </c>
      <c r="O278" s="73"/>
      <c r="P278" s="176">
        <f>O278*H278</f>
        <v>0</v>
      </c>
      <c r="Q278" s="176">
        <v>1.0000000000000001E-05</v>
      </c>
      <c r="R278" s="176">
        <f>Q278*H278</f>
        <v>0.00057415999999999999</v>
      </c>
      <c r="S278" s="176">
        <v>0</v>
      </c>
      <c r="T278" s="177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178" t="s">
        <v>289</v>
      </c>
      <c r="AT278" s="178" t="s">
        <v>176</v>
      </c>
      <c r="AU278" s="178" t="s">
        <v>82</v>
      </c>
      <c r="AY278" s="20" t="s">
        <v>174</v>
      </c>
      <c r="BE278" s="179">
        <f>IF(N278="základní",J278,0)</f>
        <v>0</v>
      </c>
      <c r="BF278" s="179">
        <f>IF(N278="snížená",J278,0)</f>
        <v>0</v>
      </c>
      <c r="BG278" s="179">
        <f>IF(N278="zákl. přenesená",J278,0)</f>
        <v>0</v>
      </c>
      <c r="BH278" s="179">
        <f>IF(N278="sníž. přenesená",J278,0)</f>
        <v>0</v>
      </c>
      <c r="BI278" s="179">
        <f>IF(N278="nulová",J278,0)</f>
        <v>0</v>
      </c>
      <c r="BJ278" s="20" t="s">
        <v>80</v>
      </c>
      <c r="BK278" s="179">
        <f>ROUND(I278*H278,2)</f>
        <v>0</v>
      </c>
      <c r="BL278" s="20" t="s">
        <v>289</v>
      </c>
      <c r="BM278" s="178" t="s">
        <v>427</v>
      </c>
    </row>
    <row r="279" s="13" customFormat="1">
      <c r="A279" s="13"/>
      <c r="B279" s="185"/>
      <c r="C279" s="13"/>
      <c r="D279" s="186" t="s">
        <v>185</v>
      </c>
      <c r="E279" s="187" t="s">
        <v>3</v>
      </c>
      <c r="F279" s="188" t="s">
        <v>140</v>
      </c>
      <c r="G279" s="13"/>
      <c r="H279" s="187" t="s">
        <v>3</v>
      </c>
      <c r="I279" s="189"/>
      <c r="J279" s="13"/>
      <c r="K279" s="13"/>
      <c r="L279" s="185"/>
      <c r="M279" s="190"/>
      <c r="N279" s="191"/>
      <c r="O279" s="191"/>
      <c r="P279" s="191"/>
      <c r="Q279" s="191"/>
      <c r="R279" s="191"/>
      <c r="S279" s="191"/>
      <c r="T279" s="19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7" t="s">
        <v>185</v>
      </c>
      <c r="AU279" s="187" t="s">
        <v>82</v>
      </c>
      <c r="AV279" s="13" t="s">
        <v>80</v>
      </c>
      <c r="AW279" s="13" t="s">
        <v>33</v>
      </c>
      <c r="AX279" s="13" t="s">
        <v>72</v>
      </c>
      <c r="AY279" s="187" t="s">
        <v>174</v>
      </c>
    </row>
    <row r="280" s="14" customFormat="1">
      <c r="A280" s="14"/>
      <c r="B280" s="193"/>
      <c r="C280" s="14"/>
      <c r="D280" s="186" t="s">
        <v>185</v>
      </c>
      <c r="E280" s="194" t="s">
        <v>3</v>
      </c>
      <c r="F280" s="195" t="s">
        <v>139</v>
      </c>
      <c r="G280" s="14"/>
      <c r="H280" s="196">
        <v>57.415999999999997</v>
      </c>
      <c r="I280" s="197"/>
      <c r="J280" s="14"/>
      <c r="K280" s="14"/>
      <c r="L280" s="193"/>
      <c r="M280" s="198"/>
      <c r="N280" s="199"/>
      <c r="O280" s="199"/>
      <c r="P280" s="199"/>
      <c r="Q280" s="199"/>
      <c r="R280" s="199"/>
      <c r="S280" s="199"/>
      <c r="T280" s="20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01" t="s">
        <v>185</v>
      </c>
      <c r="AU280" s="201" t="s">
        <v>82</v>
      </c>
      <c r="AV280" s="14" t="s">
        <v>82</v>
      </c>
      <c r="AW280" s="14" t="s">
        <v>33</v>
      </c>
      <c r="AX280" s="14" t="s">
        <v>72</v>
      </c>
      <c r="AY280" s="201" t="s">
        <v>174</v>
      </c>
    </row>
    <row r="281" s="15" customFormat="1">
      <c r="A281" s="15"/>
      <c r="B281" s="202"/>
      <c r="C281" s="15"/>
      <c r="D281" s="186" t="s">
        <v>185</v>
      </c>
      <c r="E281" s="203" t="s">
        <v>3</v>
      </c>
      <c r="F281" s="204" t="s">
        <v>197</v>
      </c>
      <c r="G281" s="15"/>
      <c r="H281" s="205">
        <v>57.415999999999997</v>
      </c>
      <c r="I281" s="206"/>
      <c r="J281" s="15"/>
      <c r="K281" s="15"/>
      <c r="L281" s="202"/>
      <c r="M281" s="207"/>
      <c r="N281" s="208"/>
      <c r="O281" s="208"/>
      <c r="P281" s="208"/>
      <c r="Q281" s="208"/>
      <c r="R281" s="208"/>
      <c r="S281" s="208"/>
      <c r="T281" s="209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03" t="s">
        <v>185</v>
      </c>
      <c r="AU281" s="203" t="s">
        <v>82</v>
      </c>
      <c r="AV281" s="15" t="s">
        <v>181</v>
      </c>
      <c r="AW281" s="15" t="s">
        <v>33</v>
      </c>
      <c r="AX281" s="15" t="s">
        <v>80</v>
      </c>
      <c r="AY281" s="203" t="s">
        <v>174</v>
      </c>
    </row>
    <row r="282" s="2" customFormat="1" ht="24.15" customHeight="1">
      <c r="A282" s="39"/>
      <c r="B282" s="166"/>
      <c r="C282" s="167" t="s">
        <v>428</v>
      </c>
      <c r="D282" s="167" t="s">
        <v>176</v>
      </c>
      <c r="E282" s="168" t="s">
        <v>429</v>
      </c>
      <c r="F282" s="169" t="s">
        <v>430</v>
      </c>
      <c r="G282" s="170" t="s">
        <v>137</v>
      </c>
      <c r="H282" s="171">
        <v>57.415999999999997</v>
      </c>
      <c r="I282" s="172"/>
      <c r="J282" s="173">
        <f>ROUND(I282*H282,2)</f>
        <v>0</v>
      </c>
      <c r="K282" s="169" t="s">
        <v>3</v>
      </c>
      <c r="L282" s="40"/>
      <c r="M282" s="174" t="s">
        <v>3</v>
      </c>
      <c r="N282" s="175" t="s">
        <v>43</v>
      </c>
      <c r="O282" s="73"/>
      <c r="P282" s="176">
        <f>O282*H282</f>
        <v>0</v>
      </c>
      <c r="Q282" s="176">
        <v>0.00019000000000000001</v>
      </c>
      <c r="R282" s="176">
        <f>Q282*H282</f>
        <v>0.01090904</v>
      </c>
      <c r="S282" s="176">
        <v>0</v>
      </c>
      <c r="T282" s="17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178" t="s">
        <v>289</v>
      </c>
      <c r="AT282" s="178" t="s">
        <v>176</v>
      </c>
      <c r="AU282" s="178" t="s">
        <v>82</v>
      </c>
      <c r="AY282" s="20" t="s">
        <v>174</v>
      </c>
      <c r="BE282" s="179">
        <f>IF(N282="základní",J282,0)</f>
        <v>0</v>
      </c>
      <c r="BF282" s="179">
        <f>IF(N282="snížená",J282,0)</f>
        <v>0</v>
      </c>
      <c r="BG282" s="179">
        <f>IF(N282="zákl. přenesená",J282,0)</f>
        <v>0</v>
      </c>
      <c r="BH282" s="179">
        <f>IF(N282="sníž. přenesená",J282,0)</f>
        <v>0</v>
      </c>
      <c r="BI282" s="179">
        <f>IF(N282="nulová",J282,0)</f>
        <v>0</v>
      </c>
      <c r="BJ282" s="20" t="s">
        <v>80</v>
      </c>
      <c r="BK282" s="179">
        <f>ROUND(I282*H282,2)</f>
        <v>0</v>
      </c>
      <c r="BL282" s="20" t="s">
        <v>289</v>
      </c>
      <c r="BM282" s="178" t="s">
        <v>431</v>
      </c>
    </row>
    <row r="283" s="13" customFormat="1">
      <c r="A283" s="13"/>
      <c r="B283" s="185"/>
      <c r="C283" s="13"/>
      <c r="D283" s="186" t="s">
        <v>185</v>
      </c>
      <c r="E283" s="187" t="s">
        <v>3</v>
      </c>
      <c r="F283" s="188" t="s">
        <v>140</v>
      </c>
      <c r="G283" s="13"/>
      <c r="H283" s="187" t="s">
        <v>3</v>
      </c>
      <c r="I283" s="189"/>
      <c r="J283" s="13"/>
      <c r="K283" s="13"/>
      <c r="L283" s="185"/>
      <c r="M283" s="190"/>
      <c r="N283" s="191"/>
      <c r="O283" s="191"/>
      <c r="P283" s="191"/>
      <c r="Q283" s="191"/>
      <c r="R283" s="191"/>
      <c r="S283" s="191"/>
      <c r="T283" s="19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87" t="s">
        <v>185</v>
      </c>
      <c r="AU283" s="187" t="s">
        <v>82</v>
      </c>
      <c r="AV283" s="13" t="s">
        <v>80</v>
      </c>
      <c r="AW283" s="13" t="s">
        <v>33</v>
      </c>
      <c r="AX283" s="13" t="s">
        <v>72</v>
      </c>
      <c r="AY283" s="187" t="s">
        <v>174</v>
      </c>
    </row>
    <row r="284" s="14" customFormat="1">
      <c r="A284" s="14"/>
      <c r="B284" s="193"/>
      <c r="C284" s="14"/>
      <c r="D284" s="186" t="s">
        <v>185</v>
      </c>
      <c r="E284" s="194" t="s">
        <v>3</v>
      </c>
      <c r="F284" s="195" t="s">
        <v>139</v>
      </c>
      <c r="G284" s="14"/>
      <c r="H284" s="196">
        <v>57.415999999999997</v>
      </c>
      <c r="I284" s="197"/>
      <c r="J284" s="14"/>
      <c r="K284" s="14"/>
      <c r="L284" s="193"/>
      <c r="M284" s="198"/>
      <c r="N284" s="199"/>
      <c r="O284" s="199"/>
      <c r="P284" s="199"/>
      <c r="Q284" s="199"/>
      <c r="R284" s="199"/>
      <c r="S284" s="199"/>
      <c r="T284" s="200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01" t="s">
        <v>185</v>
      </c>
      <c r="AU284" s="201" t="s">
        <v>82</v>
      </c>
      <c r="AV284" s="14" t="s">
        <v>82</v>
      </c>
      <c r="AW284" s="14" t="s">
        <v>33</v>
      </c>
      <c r="AX284" s="14" t="s">
        <v>72</v>
      </c>
      <c r="AY284" s="201" t="s">
        <v>174</v>
      </c>
    </row>
    <row r="285" s="15" customFormat="1">
      <c r="A285" s="15"/>
      <c r="B285" s="202"/>
      <c r="C285" s="15"/>
      <c r="D285" s="186" t="s">
        <v>185</v>
      </c>
      <c r="E285" s="203" t="s">
        <v>3</v>
      </c>
      <c r="F285" s="204" t="s">
        <v>197</v>
      </c>
      <c r="G285" s="15"/>
      <c r="H285" s="205">
        <v>57.415999999999997</v>
      </c>
      <c r="I285" s="206"/>
      <c r="J285" s="15"/>
      <c r="K285" s="15"/>
      <c r="L285" s="202"/>
      <c r="M285" s="207"/>
      <c r="N285" s="208"/>
      <c r="O285" s="208"/>
      <c r="P285" s="208"/>
      <c r="Q285" s="208"/>
      <c r="R285" s="208"/>
      <c r="S285" s="208"/>
      <c r="T285" s="209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03" t="s">
        <v>185</v>
      </c>
      <c r="AU285" s="203" t="s">
        <v>82</v>
      </c>
      <c r="AV285" s="15" t="s">
        <v>181</v>
      </c>
      <c r="AW285" s="15" t="s">
        <v>33</v>
      </c>
      <c r="AX285" s="15" t="s">
        <v>80</v>
      </c>
      <c r="AY285" s="203" t="s">
        <v>174</v>
      </c>
    </row>
    <row r="286" s="2" customFormat="1" ht="16.5" customHeight="1">
      <c r="A286" s="39"/>
      <c r="B286" s="166"/>
      <c r="C286" s="167" t="s">
        <v>432</v>
      </c>
      <c r="D286" s="167" t="s">
        <v>176</v>
      </c>
      <c r="E286" s="168" t="s">
        <v>433</v>
      </c>
      <c r="F286" s="169" t="s">
        <v>434</v>
      </c>
      <c r="G286" s="170" t="s">
        <v>137</v>
      </c>
      <c r="H286" s="171">
        <v>57.415999999999997</v>
      </c>
      <c r="I286" s="172"/>
      <c r="J286" s="173">
        <f>ROUND(I286*H286,2)</f>
        <v>0</v>
      </c>
      <c r="K286" s="169" t="s">
        <v>3</v>
      </c>
      <c r="L286" s="40"/>
      <c r="M286" s="174" t="s">
        <v>3</v>
      </c>
      <c r="N286" s="175" t="s">
        <v>43</v>
      </c>
      <c r="O286" s="73"/>
      <c r="P286" s="176">
        <f>O286*H286</f>
        <v>0</v>
      </c>
      <c r="Q286" s="176">
        <v>0.00014999999999999999</v>
      </c>
      <c r="R286" s="176">
        <f>Q286*H286</f>
        <v>0.0086123999999999992</v>
      </c>
      <c r="S286" s="176">
        <v>0</v>
      </c>
      <c r="T286" s="177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178" t="s">
        <v>289</v>
      </c>
      <c r="AT286" s="178" t="s">
        <v>176</v>
      </c>
      <c r="AU286" s="178" t="s">
        <v>82</v>
      </c>
      <c r="AY286" s="20" t="s">
        <v>174</v>
      </c>
      <c r="BE286" s="179">
        <f>IF(N286="základní",J286,0)</f>
        <v>0</v>
      </c>
      <c r="BF286" s="179">
        <f>IF(N286="snížená",J286,0)</f>
        <v>0</v>
      </c>
      <c r="BG286" s="179">
        <f>IF(N286="zákl. přenesená",J286,0)</f>
        <v>0</v>
      </c>
      <c r="BH286" s="179">
        <f>IF(N286="sníž. přenesená",J286,0)</f>
        <v>0</v>
      </c>
      <c r="BI286" s="179">
        <f>IF(N286="nulová",J286,0)</f>
        <v>0</v>
      </c>
      <c r="BJ286" s="20" t="s">
        <v>80</v>
      </c>
      <c r="BK286" s="179">
        <f>ROUND(I286*H286,2)</f>
        <v>0</v>
      </c>
      <c r="BL286" s="20" t="s">
        <v>289</v>
      </c>
      <c r="BM286" s="178" t="s">
        <v>435</v>
      </c>
    </row>
    <row r="287" s="13" customFormat="1">
      <c r="A287" s="13"/>
      <c r="B287" s="185"/>
      <c r="C287" s="13"/>
      <c r="D287" s="186" t="s">
        <v>185</v>
      </c>
      <c r="E287" s="187" t="s">
        <v>3</v>
      </c>
      <c r="F287" s="188" t="s">
        <v>140</v>
      </c>
      <c r="G287" s="13"/>
      <c r="H287" s="187" t="s">
        <v>3</v>
      </c>
      <c r="I287" s="189"/>
      <c r="J287" s="13"/>
      <c r="K287" s="13"/>
      <c r="L287" s="185"/>
      <c r="M287" s="190"/>
      <c r="N287" s="191"/>
      <c r="O287" s="191"/>
      <c r="P287" s="191"/>
      <c r="Q287" s="191"/>
      <c r="R287" s="191"/>
      <c r="S287" s="191"/>
      <c r="T287" s="19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7" t="s">
        <v>185</v>
      </c>
      <c r="AU287" s="187" t="s">
        <v>82</v>
      </c>
      <c r="AV287" s="13" t="s">
        <v>80</v>
      </c>
      <c r="AW287" s="13" t="s">
        <v>33</v>
      </c>
      <c r="AX287" s="13" t="s">
        <v>72</v>
      </c>
      <c r="AY287" s="187" t="s">
        <v>174</v>
      </c>
    </row>
    <row r="288" s="14" customFormat="1">
      <c r="A288" s="14"/>
      <c r="B288" s="193"/>
      <c r="C288" s="14"/>
      <c r="D288" s="186" t="s">
        <v>185</v>
      </c>
      <c r="E288" s="194" t="s">
        <v>3</v>
      </c>
      <c r="F288" s="195" t="s">
        <v>139</v>
      </c>
      <c r="G288" s="14"/>
      <c r="H288" s="196">
        <v>57.415999999999997</v>
      </c>
      <c r="I288" s="197"/>
      <c r="J288" s="14"/>
      <c r="K288" s="14"/>
      <c r="L288" s="193"/>
      <c r="M288" s="198"/>
      <c r="N288" s="199"/>
      <c r="O288" s="199"/>
      <c r="P288" s="199"/>
      <c r="Q288" s="199"/>
      <c r="R288" s="199"/>
      <c r="S288" s="199"/>
      <c r="T288" s="20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01" t="s">
        <v>185</v>
      </c>
      <c r="AU288" s="201" t="s">
        <v>82</v>
      </c>
      <c r="AV288" s="14" t="s">
        <v>82</v>
      </c>
      <c r="AW288" s="14" t="s">
        <v>33</v>
      </c>
      <c r="AX288" s="14" t="s">
        <v>72</v>
      </c>
      <c r="AY288" s="201" t="s">
        <v>174</v>
      </c>
    </row>
    <row r="289" s="15" customFormat="1">
      <c r="A289" s="15"/>
      <c r="B289" s="202"/>
      <c r="C289" s="15"/>
      <c r="D289" s="186" t="s">
        <v>185</v>
      </c>
      <c r="E289" s="203" t="s">
        <v>3</v>
      </c>
      <c r="F289" s="204" t="s">
        <v>197</v>
      </c>
      <c r="G289" s="15"/>
      <c r="H289" s="205">
        <v>57.415999999999997</v>
      </c>
      <c r="I289" s="206"/>
      <c r="J289" s="15"/>
      <c r="K289" s="15"/>
      <c r="L289" s="202"/>
      <c r="M289" s="207"/>
      <c r="N289" s="208"/>
      <c r="O289" s="208"/>
      <c r="P289" s="208"/>
      <c r="Q289" s="208"/>
      <c r="R289" s="208"/>
      <c r="S289" s="208"/>
      <c r="T289" s="209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03" t="s">
        <v>185</v>
      </c>
      <c r="AU289" s="203" t="s">
        <v>82</v>
      </c>
      <c r="AV289" s="15" t="s">
        <v>181</v>
      </c>
      <c r="AW289" s="15" t="s">
        <v>33</v>
      </c>
      <c r="AX289" s="15" t="s">
        <v>80</v>
      </c>
      <c r="AY289" s="203" t="s">
        <v>174</v>
      </c>
    </row>
    <row r="290" s="2" customFormat="1" ht="24.15" customHeight="1">
      <c r="A290" s="39"/>
      <c r="B290" s="166"/>
      <c r="C290" s="167" t="s">
        <v>436</v>
      </c>
      <c r="D290" s="167" t="s">
        <v>176</v>
      </c>
      <c r="E290" s="168" t="s">
        <v>437</v>
      </c>
      <c r="F290" s="169" t="s">
        <v>438</v>
      </c>
      <c r="G290" s="170" t="s">
        <v>137</v>
      </c>
      <c r="H290" s="171">
        <v>57.415999999999997</v>
      </c>
      <c r="I290" s="172"/>
      <c r="J290" s="173">
        <f>ROUND(I290*H290,2)</f>
        <v>0</v>
      </c>
      <c r="K290" s="169" t="s">
        <v>180</v>
      </c>
      <c r="L290" s="40"/>
      <c r="M290" s="174" t="s">
        <v>3</v>
      </c>
      <c r="N290" s="175" t="s">
        <v>43</v>
      </c>
      <c r="O290" s="73"/>
      <c r="P290" s="176">
        <f>O290*H290</f>
        <v>0</v>
      </c>
      <c r="Q290" s="176">
        <v>0</v>
      </c>
      <c r="R290" s="176">
        <f>Q290*H290</f>
        <v>0</v>
      </c>
      <c r="S290" s="176">
        <v>0</v>
      </c>
      <c r="T290" s="177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178" t="s">
        <v>289</v>
      </c>
      <c r="AT290" s="178" t="s">
        <v>176</v>
      </c>
      <c r="AU290" s="178" t="s">
        <v>82</v>
      </c>
      <c r="AY290" s="20" t="s">
        <v>174</v>
      </c>
      <c r="BE290" s="179">
        <f>IF(N290="základní",J290,0)</f>
        <v>0</v>
      </c>
      <c r="BF290" s="179">
        <f>IF(N290="snížená",J290,0)</f>
        <v>0</v>
      </c>
      <c r="BG290" s="179">
        <f>IF(N290="zákl. přenesená",J290,0)</f>
        <v>0</v>
      </c>
      <c r="BH290" s="179">
        <f>IF(N290="sníž. přenesená",J290,0)</f>
        <v>0</v>
      </c>
      <c r="BI290" s="179">
        <f>IF(N290="nulová",J290,0)</f>
        <v>0</v>
      </c>
      <c r="BJ290" s="20" t="s">
        <v>80</v>
      </c>
      <c r="BK290" s="179">
        <f>ROUND(I290*H290,2)</f>
        <v>0</v>
      </c>
      <c r="BL290" s="20" t="s">
        <v>289</v>
      </c>
      <c r="BM290" s="178" t="s">
        <v>439</v>
      </c>
    </row>
    <row r="291" s="2" customFormat="1">
      <c r="A291" s="39"/>
      <c r="B291" s="40"/>
      <c r="C291" s="39"/>
      <c r="D291" s="180" t="s">
        <v>183</v>
      </c>
      <c r="E291" s="39"/>
      <c r="F291" s="181" t="s">
        <v>440</v>
      </c>
      <c r="G291" s="39"/>
      <c r="H291" s="39"/>
      <c r="I291" s="182"/>
      <c r="J291" s="39"/>
      <c r="K291" s="39"/>
      <c r="L291" s="40"/>
      <c r="M291" s="183"/>
      <c r="N291" s="184"/>
      <c r="O291" s="73"/>
      <c r="P291" s="73"/>
      <c r="Q291" s="73"/>
      <c r="R291" s="73"/>
      <c r="S291" s="73"/>
      <c r="T291" s="74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20" t="s">
        <v>183</v>
      </c>
      <c r="AU291" s="20" t="s">
        <v>82</v>
      </c>
    </row>
    <row r="292" s="13" customFormat="1">
      <c r="A292" s="13"/>
      <c r="B292" s="185"/>
      <c r="C292" s="13"/>
      <c r="D292" s="186" t="s">
        <v>185</v>
      </c>
      <c r="E292" s="187" t="s">
        <v>3</v>
      </c>
      <c r="F292" s="188" t="s">
        <v>140</v>
      </c>
      <c r="G292" s="13"/>
      <c r="H292" s="187" t="s">
        <v>3</v>
      </c>
      <c r="I292" s="189"/>
      <c r="J292" s="13"/>
      <c r="K292" s="13"/>
      <c r="L292" s="185"/>
      <c r="M292" s="190"/>
      <c r="N292" s="191"/>
      <c r="O292" s="191"/>
      <c r="P292" s="191"/>
      <c r="Q292" s="191"/>
      <c r="R292" s="191"/>
      <c r="S292" s="191"/>
      <c r="T292" s="19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87" t="s">
        <v>185</v>
      </c>
      <c r="AU292" s="187" t="s">
        <v>82</v>
      </c>
      <c r="AV292" s="13" t="s">
        <v>80</v>
      </c>
      <c r="AW292" s="13" t="s">
        <v>33</v>
      </c>
      <c r="AX292" s="13" t="s">
        <v>72</v>
      </c>
      <c r="AY292" s="187" t="s">
        <v>174</v>
      </c>
    </row>
    <row r="293" s="14" customFormat="1">
      <c r="A293" s="14"/>
      <c r="B293" s="193"/>
      <c r="C293" s="14"/>
      <c r="D293" s="186" t="s">
        <v>185</v>
      </c>
      <c r="E293" s="194" t="s">
        <v>3</v>
      </c>
      <c r="F293" s="195" t="s">
        <v>139</v>
      </c>
      <c r="G293" s="14"/>
      <c r="H293" s="196">
        <v>57.415999999999997</v>
      </c>
      <c r="I293" s="197"/>
      <c r="J293" s="14"/>
      <c r="K293" s="14"/>
      <c r="L293" s="193"/>
      <c r="M293" s="198"/>
      <c r="N293" s="199"/>
      <c r="O293" s="199"/>
      <c r="P293" s="199"/>
      <c r="Q293" s="199"/>
      <c r="R293" s="199"/>
      <c r="S293" s="199"/>
      <c r="T293" s="20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01" t="s">
        <v>185</v>
      </c>
      <c r="AU293" s="201" t="s">
        <v>82</v>
      </c>
      <c r="AV293" s="14" t="s">
        <v>82</v>
      </c>
      <c r="AW293" s="14" t="s">
        <v>33</v>
      </c>
      <c r="AX293" s="14" t="s">
        <v>72</v>
      </c>
      <c r="AY293" s="201" t="s">
        <v>174</v>
      </c>
    </row>
    <row r="294" s="15" customFormat="1">
      <c r="A294" s="15"/>
      <c r="B294" s="202"/>
      <c r="C294" s="15"/>
      <c r="D294" s="186" t="s">
        <v>185</v>
      </c>
      <c r="E294" s="203" t="s">
        <v>3</v>
      </c>
      <c r="F294" s="204" t="s">
        <v>197</v>
      </c>
      <c r="G294" s="15"/>
      <c r="H294" s="205">
        <v>57.415999999999997</v>
      </c>
      <c r="I294" s="206"/>
      <c r="J294" s="15"/>
      <c r="K294" s="15"/>
      <c r="L294" s="202"/>
      <c r="M294" s="207"/>
      <c r="N294" s="208"/>
      <c r="O294" s="208"/>
      <c r="P294" s="208"/>
      <c r="Q294" s="208"/>
      <c r="R294" s="208"/>
      <c r="S294" s="208"/>
      <c r="T294" s="209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03" t="s">
        <v>185</v>
      </c>
      <c r="AU294" s="203" t="s">
        <v>82</v>
      </c>
      <c r="AV294" s="15" t="s">
        <v>181</v>
      </c>
      <c r="AW294" s="15" t="s">
        <v>33</v>
      </c>
      <c r="AX294" s="15" t="s">
        <v>80</v>
      </c>
      <c r="AY294" s="203" t="s">
        <v>174</v>
      </c>
    </row>
    <row r="295" s="2" customFormat="1" ht="49.05" customHeight="1">
      <c r="A295" s="39"/>
      <c r="B295" s="166"/>
      <c r="C295" s="167" t="s">
        <v>441</v>
      </c>
      <c r="D295" s="167" t="s">
        <v>176</v>
      </c>
      <c r="E295" s="168" t="s">
        <v>442</v>
      </c>
      <c r="F295" s="169" t="s">
        <v>443</v>
      </c>
      <c r="G295" s="170" t="s">
        <v>222</v>
      </c>
      <c r="H295" s="171">
        <v>3.798</v>
      </c>
      <c r="I295" s="172"/>
      <c r="J295" s="173">
        <f>ROUND(I295*H295,2)</f>
        <v>0</v>
      </c>
      <c r="K295" s="169" t="s">
        <v>180</v>
      </c>
      <c r="L295" s="40"/>
      <c r="M295" s="174" t="s">
        <v>3</v>
      </c>
      <c r="N295" s="175" t="s">
        <v>43</v>
      </c>
      <c r="O295" s="73"/>
      <c r="P295" s="176">
        <f>O295*H295</f>
        <v>0</v>
      </c>
      <c r="Q295" s="176">
        <v>0</v>
      </c>
      <c r="R295" s="176">
        <f>Q295*H295</f>
        <v>0</v>
      </c>
      <c r="S295" s="176">
        <v>0</v>
      </c>
      <c r="T295" s="177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178" t="s">
        <v>289</v>
      </c>
      <c r="AT295" s="178" t="s">
        <v>176</v>
      </c>
      <c r="AU295" s="178" t="s">
        <v>82</v>
      </c>
      <c r="AY295" s="20" t="s">
        <v>174</v>
      </c>
      <c r="BE295" s="179">
        <f>IF(N295="základní",J295,0)</f>
        <v>0</v>
      </c>
      <c r="BF295" s="179">
        <f>IF(N295="snížená",J295,0)</f>
        <v>0</v>
      </c>
      <c r="BG295" s="179">
        <f>IF(N295="zákl. přenesená",J295,0)</f>
        <v>0</v>
      </c>
      <c r="BH295" s="179">
        <f>IF(N295="sníž. přenesená",J295,0)</f>
        <v>0</v>
      </c>
      <c r="BI295" s="179">
        <f>IF(N295="nulová",J295,0)</f>
        <v>0</v>
      </c>
      <c r="BJ295" s="20" t="s">
        <v>80</v>
      </c>
      <c r="BK295" s="179">
        <f>ROUND(I295*H295,2)</f>
        <v>0</v>
      </c>
      <c r="BL295" s="20" t="s">
        <v>289</v>
      </c>
      <c r="BM295" s="178" t="s">
        <v>444</v>
      </c>
    </row>
    <row r="296" s="2" customFormat="1">
      <c r="A296" s="39"/>
      <c r="B296" s="40"/>
      <c r="C296" s="39"/>
      <c r="D296" s="180" t="s">
        <v>183</v>
      </c>
      <c r="E296" s="39"/>
      <c r="F296" s="181" t="s">
        <v>445</v>
      </c>
      <c r="G296" s="39"/>
      <c r="H296" s="39"/>
      <c r="I296" s="182"/>
      <c r="J296" s="39"/>
      <c r="K296" s="39"/>
      <c r="L296" s="40"/>
      <c r="M296" s="183"/>
      <c r="N296" s="184"/>
      <c r="O296" s="73"/>
      <c r="P296" s="73"/>
      <c r="Q296" s="73"/>
      <c r="R296" s="73"/>
      <c r="S296" s="73"/>
      <c r="T296" s="74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20" t="s">
        <v>183</v>
      </c>
      <c r="AU296" s="20" t="s">
        <v>82</v>
      </c>
    </row>
    <row r="297" s="12" customFormat="1" ht="22.8" customHeight="1">
      <c r="A297" s="12"/>
      <c r="B297" s="153"/>
      <c r="C297" s="12"/>
      <c r="D297" s="154" t="s">
        <v>71</v>
      </c>
      <c r="E297" s="164" t="s">
        <v>446</v>
      </c>
      <c r="F297" s="164" t="s">
        <v>447</v>
      </c>
      <c r="G297" s="12"/>
      <c r="H297" s="12"/>
      <c r="I297" s="156"/>
      <c r="J297" s="165">
        <f>BK297</f>
        <v>0</v>
      </c>
      <c r="K297" s="12"/>
      <c r="L297" s="153"/>
      <c r="M297" s="158"/>
      <c r="N297" s="159"/>
      <c r="O297" s="159"/>
      <c r="P297" s="160">
        <f>SUM(P298:P307)</f>
        <v>0</v>
      </c>
      <c r="Q297" s="159"/>
      <c r="R297" s="160">
        <f>SUM(R298:R307)</f>
        <v>0.018662399999999999</v>
      </c>
      <c r="S297" s="159"/>
      <c r="T297" s="161">
        <f>SUM(T298:T307)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154" t="s">
        <v>82</v>
      </c>
      <c r="AT297" s="162" t="s">
        <v>71</v>
      </c>
      <c r="AU297" s="162" t="s">
        <v>80</v>
      </c>
      <c r="AY297" s="154" t="s">
        <v>174</v>
      </c>
      <c r="BK297" s="163">
        <f>SUM(BK298:BK307)</f>
        <v>0</v>
      </c>
    </row>
    <row r="298" s="2" customFormat="1" ht="24.15" customHeight="1">
      <c r="A298" s="39"/>
      <c r="B298" s="166"/>
      <c r="C298" s="167" t="s">
        <v>448</v>
      </c>
      <c r="D298" s="167" t="s">
        <v>176</v>
      </c>
      <c r="E298" s="168" t="s">
        <v>449</v>
      </c>
      <c r="F298" s="169" t="s">
        <v>450</v>
      </c>
      <c r="G298" s="170" t="s">
        <v>137</v>
      </c>
      <c r="H298" s="171">
        <v>93.311999999999998</v>
      </c>
      <c r="I298" s="172"/>
      <c r="J298" s="173">
        <f>ROUND(I298*H298,2)</f>
        <v>0</v>
      </c>
      <c r="K298" s="169" t="s">
        <v>180</v>
      </c>
      <c r="L298" s="40"/>
      <c r="M298" s="174" t="s">
        <v>3</v>
      </c>
      <c r="N298" s="175" t="s">
        <v>43</v>
      </c>
      <c r="O298" s="73"/>
      <c r="P298" s="176">
        <f>O298*H298</f>
        <v>0</v>
      </c>
      <c r="Q298" s="176">
        <v>0</v>
      </c>
      <c r="R298" s="176">
        <f>Q298*H298</f>
        <v>0</v>
      </c>
      <c r="S298" s="176">
        <v>0</v>
      </c>
      <c r="T298" s="177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178" t="s">
        <v>289</v>
      </c>
      <c r="AT298" s="178" t="s">
        <v>176</v>
      </c>
      <c r="AU298" s="178" t="s">
        <v>82</v>
      </c>
      <c r="AY298" s="20" t="s">
        <v>174</v>
      </c>
      <c r="BE298" s="179">
        <f>IF(N298="základní",J298,0)</f>
        <v>0</v>
      </c>
      <c r="BF298" s="179">
        <f>IF(N298="snížená",J298,0)</f>
        <v>0</v>
      </c>
      <c r="BG298" s="179">
        <f>IF(N298="zákl. přenesená",J298,0)</f>
        <v>0</v>
      </c>
      <c r="BH298" s="179">
        <f>IF(N298="sníž. přenesená",J298,0)</f>
        <v>0</v>
      </c>
      <c r="BI298" s="179">
        <f>IF(N298="nulová",J298,0)</f>
        <v>0</v>
      </c>
      <c r="BJ298" s="20" t="s">
        <v>80</v>
      </c>
      <c r="BK298" s="179">
        <f>ROUND(I298*H298,2)</f>
        <v>0</v>
      </c>
      <c r="BL298" s="20" t="s">
        <v>289</v>
      </c>
      <c r="BM298" s="178" t="s">
        <v>451</v>
      </c>
    </row>
    <row r="299" s="2" customFormat="1">
      <c r="A299" s="39"/>
      <c r="B299" s="40"/>
      <c r="C299" s="39"/>
      <c r="D299" s="180" t="s">
        <v>183</v>
      </c>
      <c r="E299" s="39"/>
      <c r="F299" s="181" t="s">
        <v>452</v>
      </c>
      <c r="G299" s="39"/>
      <c r="H299" s="39"/>
      <c r="I299" s="182"/>
      <c r="J299" s="39"/>
      <c r="K299" s="39"/>
      <c r="L299" s="40"/>
      <c r="M299" s="183"/>
      <c r="N299" s="184"/>
      <c r="O299" s="73"/>
      <c r="P299" s="73"/>
      <c r="Q299" s="73"/>
      <c r="R299" s="73"/>
      <c r="S299" s="73"/>
      <c r="T299" s="74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20" t="s">
        <v>183</v>
      </c>
      <c r="AU299" s="20" t="s">
        <v>82</v>
      </c>
    </row>
    <row r="300" s="13" customFormat="1">
      <c r="A300" s="13"/>
      <c r="B300" s="185"/>
      <c r="C300" s="13"/>
      <c r="D300" s="186" t="s">
        <v>185</v>
      </c>
      <c r="E300" s="187" t="s">
        <v>3</v>
      </c>
      <c r="F300" s="188" t="s">
        <v>136</v>
      </c>
      <c r="G300" s="13"/>
      <c r="H300" s="187" t="s">
        <v>3</v>
      </c>
      <c r="I300" s="189"/>
      <c r="J300" s="13"/>
      <c r="K300" s="13"/>
      <c r="L300" s="185"/>
      <c r="M300" s="190"/>
      <c r="N300" s="191"/>
      <c r="O300" s="191"/>
      <c r="P300" s="191"/>
      <c r="Q300" s="191"/>
      <c r="R300" s="191"/>
      <c r="S300" s="191"/>
      <c r="T300" s="19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87" t="s">
        <v>185</v>
      </c>
      <c r="AU300" s="187" t="s">
        <v>82</v>
      </c>
      <c r="AV300" s="13" t="s">
        <v>80</v>
      </c>
      <c r="AW300" s="13" t="s">
        <v>33</v>
      </c>
      <c r="AX300" s="13" t="s">
        <v>72</v>
      </c>
      <c r="AY300" s="187" t="s">
        <v>174</v>
      </c>
    </row>
    <row r="301" s="14" customFormat="1">
      <c r="A301" s="14"/>
      <c r="B301" s="193"/>
      <c r="C301" s="14"/>
      <c r="D301" s="186" t="s">
        <v>185</v>
      </c>
      <c r="E301" s="201" t="s">
        <v>3</v>
      </c>
      <c r="F301" s="194" t="s">
        <v>135</v>
      </c>
      <c r="G301" s="14"/>
      <c r="H301" s="196">
        <v>93.311999999999998</v>
      </c>
      <c r="I301" s="197"/>
      <c r="J301" s="14"/>
      <c r="K301" s="14"/>
      <c r="L301" s="193"/>
      <c r="M301" s="198"/>
      <c r="N301" s="199"/>
      <c r="O301" s="199"/>
      <c r="P301" s="199"/>
      <c r="Q301" s="199"/>
      <c r="R301" s="199"/>
      <c r="S301" s="199"/>
      <c r="T301" s="20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01" t="s">
        <v>185</v>
      </c>
      <c r="AU301" s="201" t="s">
        <v>82</v>
      </c>
      <c r="AV301" s="14" t="s">
        <v>82</v>
      </c>
      <c r="AW301" s="14" t="s">
        <v>33</v>
      </c>
      <c r="AX301" s="14" t="s">
        <v>72</v>
      </c>
      <c r="AY301" s="201" t="s">
        <v>174</v>
      </c>
    </row>
    <row r="302" s="15" customFormat="1">
      <c r="A302" s="15"/>
      <c r="B302" s="202"/>
      <c r="C302" s="15"/>
      <c r="D302" s="186" t="s">
        <v>185</v>
      </c>
      <c r="E302" s="203" t="s">
        <v>3</v>
      </c>
      <c r="F302" s="204" t="s">
        <v>197</v>
      </c>
      <c r="G302" s="15"/>
      <c r="H302" s="205">
        <v>93.311999999999998</v>
      </c>
      <c r="I302" s="206"/>
      <c r="J302" s="15"/>
      <c r="K302" s="15"/>
      <c r="L302" s="202"/>
      <c r="M302" s="207"/>
      <c r="N302" s="208"/>
      <c r="O302" s="208"/>
      <c r="P302" s="208"/>
      <c r="Q302" s="208"/>
      <c r="R302" s="208"/>
      <c r="S302" s="208"/>
      <c r="T302" s="209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03" t="s">
        <v>185</v>
      </c>
      <c r="AU302" s="203" t="s">
        <v>82</v>
      </c>
      <c r="AV302" s="15" t="s">
        <v>181</v>
      </c>
      <c r="AW302" s="15" t="s">
        <v>33</v>
      </c>
      <c r="AX302" s="15" t="s">
        <v>80</v>
      </c>
      <c r="AY302" s="203" t="s">
        <v>174</v>
      </c>
    </row>
    <row r="303" s="2" customFormat="1" ht="33" customHeight="1">
      <c r="A303" s="39"/>
      <c r="B303" s="166"/>
      <c r="C303" s="167" t="s">
        <v>453</v>
      </c>
      <c r="D303" s="167" t="s">
        <v>176</v>
      </c>
      <c r="E303" s="168" t="s">
        <v>454</v>
      </c>
      <c r="F303" s="169" t="s">
        <v>455</v>
      </c>
      <c r="G303" s="170" t="s">
        <v>137</v>
      </c>
      <c r="H303" s="171">
        <v>93.311999999999998</v>
      </c>
      <c r="I303" s="172"/>
      <c r="J303" s="173">
        <f>ROUND(I303*H303,2)</f>
        <v>0</v>
      </c>
      <c r="K303" s="169" t="s">
        <v>3</v>
      </c>
      <c r="L303" s="40"/>
      <c r="M303" s="174" t="s">
        <v>3</v>
      </c>
      <c r="N303" s="175" t="s">
        <v>43</v>
      </c>
      <c r="O303" s="73"/>
      <c r="P303" s="176">
        <f>O303*H303</f>
        <v>0</v>
      </c>
      <c r="Q303" s="176">
        <v>0.00020000000000000001</v>
      </c>
      <c r="R303" s="176">
        <f>Q303*H303</f>
        <v>0.018662399999999999</v>
      </c>
      <c r="S303" s="176">
        <v>0</v>
      </c>
      <c r="T303" s="177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178" t="s">
        <v>289</v>
      </c>
      <c r="AT303" s="178" t="s">
        <v>176</v>
      </c>
      <c r="AU303" s="178" t="s">
        <v>82</v>
      </c>
      <c r="AY303" s="20" t="s">
        <v>174</v>
      </c>
      <c r="BE303" s="179">
        <f>IF(N303="základní",J303,0)</f>
        <v>0</v>
      </c>
      <c r="BF303" s="179">
        <f>IF(N303="snížená",J303,0)</f>
        <v>0</v>
      </c>
      <c r="BG303" s="179">
        <f>IF(N303="zákl. přenesená",J303,0)</f>
        <v>0</v>
      </c>
      <c r="BH303" s="179">
        <f>IF(N303="sníž. přenesená",J303,0)</f>
        <v>0</v>
      </c>
      <c r="BI303" s="179">
        <f>IF(N303="nulová",J303,0)</f>
        <v>0</v>
      </c>
      <c r="BJ303" s="20" t="s">
        <v>80</v>
      </c>
      <c r="BK303" s="179">
        <f>ROUND(I303*H303,2)</f>
        <v>0</v>
      </c>
      <c r="BL303" s="20" t="s">
        <v>289</v>
      </c>
      <c r="BM303" s="178" t="s">
        <v>456</v>
      </c>
    </row>
    <row r="304" s="2" customFormat="1">
      <c r="A304" s="39"/>
      <c r="B304" s="40"/>
      <c r="C304" s="39"/>
      <c r="D304" s="186" t="s">
        <v>209</v>
      </c>
      <c r="E304" s="39"/>
      <c r="F304" s="210" t="s">
        <v>457</v>
      </c>
      <c r="G304" s="39"/>
      <c r="H304" s="39"/>
      <c r="I304" s="182"/>
      <c r="J304" s="39"/>
      <c r="K304" s="39"/>
      <c r="L304" s="40"/>
      <c r="M304" s="183"/>
      <c r="N304" s="184"/>
      <c r="O304" s="73"/>
      <c r="P304" s="73"/>
      <c r="Q304" s="73"/>
      <c r="R304" s="73"/>
      <c r="S304" s="73"/>
      <c r="T304" s="74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20" t="s">
        <v>209</v>
      </c>
      <c r="AU304" s="20" t="s">
        <v>82</v>
      </c>
    </row>
    <row r="305" s="13" customFormat="1">
      <c r="A305" s="13"/>
      <c r="B305" s="185"/>
      <c r="C305" s="13"/>
      <c r="D305" s="186" t="s">
        <v>185</v>
      </c>
      <c r="E305" s="187" t="s">
        <v>3</v>
      </c>
      <c r="F305" s="188" t="s">
        <v>136</v>
      </c>
      <c r="G305" s="13"/>
      <c r="H305" s="187" t="s">
        <v>3</v>
      </c>
      <c r="I305" s="189"/>
      <c r="J305" s="13"/>
      <c r="K305" s="13"/>
      <c r="L305" s="185"/>
      <c r="M305" s="190"/>
      <c r="N305" s="191"/>
      <c r="O305" s="191"/>
      <c r="P305" s="191"/>
      <c r="Q305" s="191"/>
      <c r="R305" s="191"/>
      <c r="S305" s="191"/>
      <c r="T305" s="19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7" t="s">
        <v>185</v>
      </c>
      <c r="AU305" s="187" t="s">
        <v>82</v>
      </c>
      <c r="AV305" s="13" t="s">
        <v>80</v>
      </c>
      <c r="AW305" s="13" t="s">
        <v>33</v>
      </c>
      <c r="AX305" s="13" t="s">
        <v>72</v>
      </c>
      <c r="AY305" s="187" t="s">
        <v>174</v>
      </c>
    </row>
    <row r="306" s="14" customFormat="1">
      <c r="A306" s="14"/>
      <c r="B306" s="193"/>
      <c r="C306" s="14"/>
      <c r="D306" s="186" t="s">
        <v>185</v>
      </c>
      <c r="E306" s="201" t="s">
        <v>3</v>
      </c>
      <c r="F306" s="194" t="s">
        <v>135</v>
      </c>
      <c r="G306" s="14"/>
      <c r="H306" s="196">
        <v>93.311999999999998</v>
      </c>
      <c r="I306" s="197"/>
      <c r="J306" s="14"/>
      <c r="K306" s="14"/>
      <c r="L306" s="193"/>
      <c r="M306" s="198"/>
      <c r="N306" s="199"/>
      <c r="O306" s="199"/>
      <c r="P306" s="199"/>
      <c r="Q306" s="199"/>
      <c r="R306" s="199"/>
      <c r="S306" s="199"/>
      <c r="T306" s="200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01" t="s">
        <v>185</v>
      </c>
      <c r="AU306" s="201" t="s">
        <v>82</v>
      </c>
      <c r="AV306" s="14" t="s">
        <v>82</v>
      </c>
      <c r="AW306" s="14" t="s">
        <v>33</v>
      </c>
      <c r="AX306" s="14" t="s">
        <v>72</v>
      </c>
      <c r="AY306" s="201" t="s">
        <v>174</v>
      </c>
    </row>
    <row r="307" s="15" customFormat="1">
      <c r="A307" s="15"/>
      <c r="B307" s="202"/>
      <c r="C307" s="15"/>
      <c r="D307" s="186" t="s">
        <v>185</v>
      </c>
      <c r="E307" s="203" t="s">
        <v>3</v>
      </c>
      <c r="F307" s="204" t="s">
        <v>197</v>
      </c>
      <c r="G307" s="15"/>
      <c r="H307" s="205">
        <v>93.311999999999998</v>
      </c>
      <c r="I307" s="206"/>
      <c r="J307" s="15"/>
      <c r="K307" s="15"/>
      <c r="L307" s="202"/>
      <c r="M307" s="207"/>
      <c r="N307" s="208"/>
      <c r="O307" s="208"/>
      <c r="P307" s="208"/>
      <c r="Q307" s="208"/>
      <c r="R307" s="208"/>
      <c r="S307" s="208"/>
      <c r="T307" s="209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03" t="s">
        <v>185</v>
      </c>
      <c r="AU307" s="203" t="s">
        <v>82</v>
      </c>
      <c r="AV307" s="15" t="s">
        <v>181</v>
      </c>
      <c r="AW307" s="15" t="s">
        <v>33</v>
      </c>
      <c r="AX307" s="15" t="s">
        <v>80</v>
      </c>
      <c r="AY307" s="203" t="s">
        <v>174</v>
      </c>
    </row>
    <row r="308" s="12" customFormat="1" ht="22.8" customHeight="1">
      <c r="A308" s="12"/>
      <c r="B308" s="153"/>
      <c r="C308" s="12"/>
      <c r="D308" s="154" t="s">
        <v>71</v>
      </c>
      <c r="E308" s="164" t="s">
        <v>458</v>
      </c>
      <c r="F308" s="164" t="s">
        <v>459</v>
      </c>
      <c r="G308" s="12"/>
      <c r="H308" s="12"/>
      <c r="I308" s="156"/>
      <c r="J308" s="165">
        <f>BK308</f>
        <v>0</v>
      </c>
      <c r="K308" s="12"/>
      <c r="L308" s="153"/>
      <c r="M308" s="158"/>
      <c r="N308" s="159"/>
      <c r="O308" s="159"/>
      <c r="P308" s="160">
        <f>SUM(P309:P314)</f>
        <v>0</v>
      </c>
      <c r="Q308" s="159"/>
      <c r="R308" s="160">
        <f>SUM(R309:R314)</f>
        <v>0.00089599999999999999</v>
      </c>
      <c r="S308" s="159"/>
      <c r="T308" s="161">
        <f>SUM(T309:T314)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154" t="s">
        <v>82</v>
      </c>
      <c r="AT308" s="162" t="s">
        <v>71</v>
      </c>
      <c r="AU308" s="162" t="s">
        <v>80</v>
      </c>
      <c r="AY308" s="154" t="s">
        <v>174</v>
      </c>
      <c r="BK308" s="163">
        <f>SUM(BK309:BK314)</f>
        <v>0</v>
      </c>
    </row>
    <row r="309" s="2" customFormat="1" ht="16.5" customHeight="1">
      <c r="A309" s="39"/>
      <c r="B309" s="166"/>
      <c r="C309" s="167" t="s">
        <v>460</v>
      </c>
      <c r="D309" s="167" t="s">
        <v>176</v>
      </c>
      <c r="E309" s="168" t="s">
        <v>461</v>
      </c>
      <c r="F309" s="169" t="s">
        <v>462</v>
      </c>
      <c r="G309" s="170" t="s">
        <v>137</v>
      </c>
      <c r="H309" s="171">
        <v>1.28</v>
      </c>
      <c r="I309" s="172"/>
      <c r="J309" s="173">
        <f>ROUND(I309*H309,2)</f>
        <v>0</v>
      </c>
      <c r="K309" s="169" t="s">
        <v>180</v>
      </c>
      <c r="L309" s="40"/>
      <c r="M309" s="174" t="s">
        <v>3</v>
      </c>
      <c r="N309" s="175" t="s">
        <v>43</v>
      </c>
      <c r="O309" s="73"/>
      <c r="P309" s="176">
        <f>O309*H309</f>
        <v>0</v>
      </c>
      <c r="Q309" s="176">
        <v>0.00069999999999999999</v>
      </c>
      <c r="R309" s="176">
        <f>Q309*H309</f>
        <v>0.00089599999999999999</v>
      </c>
      <c r="S309" s="176">
        <v>0</v>
      </c>
      <c r="T309" s="177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178" t="s">
        <v>289</v>
      </c>
      <c r="AT309" s="178" t="s">
        <v>176</v>
      </c>
      <c r="AU309" s="178" t="s">
        <v>82</v>
      </c>
      <c r="AY309" s="20" t="s">
        <v>174</v>
      </c>
      <c r="BE309" s="179">
        <f>IF(N309="základní",J309,0)</f>
        <v>0</v>
      </c>
      <c r="BF309" s="179">
        <f>IF(N309="snížená",J309,0)</f>
        <v>0</v>
      </c>
      <c r="BG309" s="179">
        <f>IF(N309="zákl. přenesená",J309,0)</f>
        <v>0</v>
      </c>
      <c r="BH309" s="179">
        <f>IF(N309="sníž. přenesená",J309,0)</f>
        <v>0</v>
      </c>
      <c r="BI309" s="179">
        <f>IF(N309="nulová",J309,0)</f>
        <v>0</v>
      </c>
      <c r="BJ309" s="20" t="s">
        <v>80</v>
      </c>
      <c r="BK309" s="179">
        <f>ROUND(I309*H309,2)</f>
        <v>0</v>
      </c>
      <c r="BL309" s="20" t="s">
        <v>289</v>
      </c>
      <c r="BM309" s="178" t="s">
        <v>463</v>
      </c>
    </row>
    <row r="310" s="2" customFormat="1">
      <c r="A310" s="39"/>
      <c r="B310" s="40"/>
      <c r="C310" s="39"/>
      <c r="D310" s="180" t="s">
        <v>183</v>
      </c>
      <c r="E310" s="39"/>
      <c r="F310" s="181" t="s">
        <v>464</v>
      </c>
      <c r="G310" s="39"/>
      <c r="H310" s="39"/>
      <c r="I310" s="182"/>
      <c r="J310" s="39"/>
      <c r="K310" s="39"/>
      <c r="L310" s="40"/>
      <c r="M310" s="183"/>
      <c r="N310" s="184"/>
      <c r="O310" s="73"/>
      <c r="P310" s="73"/>
      <c r="Q310" s="73"/>
      <c r="R310" s="73"/>
      <c r="S310" s="73"/>
      <c r="T310" s="74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20" t="s">
        <v>183</v>
      </c>
      <c r="AU310" s="20" t="s">
        <v>82</v>
      </c>
    </row>
    <row r="311" s="2" customFormat="1">
      <c r="A311" s="39"/>
      <c r="B311" s="40"/>
      <c r="C311" s="39"/>
      <c r="D311" s="186" t="s">
        <v>209</v>
      </c>
      <c r="E311" s="39"/>
      <c r="F311" s="210" t="s">
        <v>465</v>
      </c>
      <c r="G311" s="39"/>
      <c r="H311" s="39"/>
      <c r="I311" s="182"/>
      <c r="J311" s="39"/>
      <c r="K311" s="39"/>
      <c r="L311" s="40"/>
      <c r="M311" s="183"/>
      <c r="N311" s="184"/>
      <c r="O311" s="73"/>
      <c r="P311" s="73"/>
      <c r="Q311" s="73"/>
      <c r="R311" s="73"/>
      <c r="S311" s="73"/>
      <c r="T311" s="74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20" t="s">
        <v>209</v>
      </c>
      <c r="AU311" s="20" t="s">
        <v>82</v>
      </c>
    </row>
    <row r="312" s="13" customFormat="1">
      <c r="A312" s="13"/>
      <c r="B312" s="185"/>
      <c r="C312" s="13"/>
      <c r="D312" s="186" t="s">
        <v>185</v>
      </c>
      <c r="E312" s="187" t="s">
        <v>3</v>
      </c>
      <c r="F312" s="188" t="s">
        <v>466</v>
      </c>
      <c r="G312" s="13"/>
      <c r="H312" s="187" t="s">
        <v>3</v>
      </c>
      <c r="I312" s="189"/>
      <c r="J312" s="13"/>
      <c r="K312" s="13"/>
      <c r="L312" s="185"/>
      <c r="M312" s="190"/>
      <c r="N312" s="191"/>
      <c r="O312" s="191"/>
      <c r="P312" s="191"/>
      <c r="Q312" s="191"/>
      <c r="R312" s="191"/>
      <c r="S312" s="191"/>
      <c r="T312" s="19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87" t="s">
        <v>185</v>
      </c>
      <c r="AU312" s="187" t="s">
        <v>82</v>
      </c>
      <c r="AV312" s="13" t="s">
        <v>80</v>
      </c>
      <c r="AW312" s="13" t="s">
        <v>33</v>
      </c>
      <c r="AX312" s="13" t="s">
        <v>72</v>
      </c>
      <c r="AY312" s="187" t="s">
        <v>174</v>
      </c>
    </row>
    <row r="313" s="14" customFormat="1">
      <c r="A313" s="14"/>
      <c r="B313" s="193"/>
      <c r="C313" s="14"/>
      <c r="D313" s="186" t="s">
        <v>185</v>
      </c>
      <c r="E313" s="201" t="s">
        <v>3</v>
      </c>
      <c r="F313" s="194" t="s">
        <v>467</v>
      </c>
      <c r="G313" s="14"/>
      <c r="H313" s="196">
        <v>1.28</v>
      </c>
      <c r="I313" s="197"/>
      <c r="J313" s="14"/>
      <c r="K313" s="14"/>
      <c r="L313" s="193"/>
      <c r="M313" s="198"/>
      <c r="N313" s="199"/>
      <c r="O313" s="199"/>
      <c r="P313" s="199"/>
      <c r="Q313" s="199"/>
      <c r="R313" s="199"/>
      <c r="S313" s="199"/>
      <c r="T313" s="200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01" t="s">
        <v>185</v>
      </c>
      <c r="AU313" s="201" t="s">
        <v>82</v>
      </c>
      <c r="AV313" s="14" t="s">
        <v>82</v>
      </c>
      <c r="AW313" s="14" t="s">
        <v>33</v>
      </c>
      <c r="AX313" s="14" t="s">
        <v>72</v>
      </c>
      <c r="AY313" s="201" t="s">
        <v>174</v>
      </c>
    </row>
    <row r="314" s="15" customFormat="1">
      <c r="A314" s="15"/>
      <c r="B314" s="202"/>
      <c r="C314" s="15"/>
      <c r="D314" s="186" t="s">
        <v>185</v>
      </c>
      <c r="E314" s="203" t="s">
        <v>3</v>
      </c>
      <c r="F314" s="204" t="s">
        <v>197</v>
      </c>
      <c r="G314" s="15"/>
      <c r="H314" s="205">
        <v>1.28</v>
      </c>
      <c r="I314" s="206"/>
      <c r="J314" s="15"/>
      <c r="K314" s="15"/>
      <c r="L314" s="202"/>
      <c r="M314" s="221"/>
      <c r="N314" s="222"/>
      <c r="O314" s="222"/>
      <c r="P314" s="222"/>
      <c r="Q314" s="222"/>
      <c r="R314" s="222"/>
      <c r="S314" s="222"/>
      <c r="T314" s="223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03" t="s">
        <v>185</v>
      </c>
      <c r="AU314" s="203" t="s">
        <v>82</v>
      </c>
      <c r="AV314" s="15" t="s">
        <v>181</v>
      </c>
      <c r="AW314" s="15" t="s">
        <v>33</v>
      </c>
      <c r="AX314" s="15" t="s">
        <v>80</v>
      </c>
      <c r="AY314" s="203" t="s">
        <v>174</v>
      </c>
    </row>
    <row r="315" s="2" customFormat="1" ht="6.96" customHeight="1">
      <c r="A315" s="39"/>
      <c r="B315" s="56"/>
      <c r="C315" s="57"/>
      <c r="D315" s="57"/>
      <c r="E315" s="57"/>
      <c r="F315" s="57"/>
      <c r="G315" s="57"/>
      <c r="H315" s="57"/>
      <c r="I315" s="57"/>
      <c r="J315" s="57"/>
      <c r="K315" s="57"/>
      <c r="L315" s="40"/>
      <c r="M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</row>
  </sheetData>
  <autoFilter ref="C91:K314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5_02/122251101"/>
    <hyperlink ref="F102" r:id="rId2" display="VV0001"/>
    <hyperlink ref="F104" r:id="rId3" display="https://podminky.urs.cz/item/CS_URS_2025_02/162351103"/>
    <hyperlink ref="F109" r:id="rId4" display="https://podminky.urs.cz/item/CS_URS_2025_02/162751117"/>
    <hyperlink ref="F111" r:id="rId5" display="VV0001"/>
    <hyperlink ref="F116" r:id="rId6" display="https://podminky.urs.cz/item/CS_URS_2025_02/162751119"/>
    <hyperlink ref="F124" r:id="rId7" display="https://podminky.urs.cz/item/CS_URS_2025_02/167151101"/>
    <hyperlink ref="F126" r:id="rId8" display="VV0002"/>
    <hyperlink ref="F129" r:id="rId9" display="https://podminky.urs.cz/item/CS_URS_2025_02/171201221"/>
    <hyperlink ref="F136" r:id="rId10" display="https://podminky.urs.cz/item/CS_URS_2025_02/171251201"/>
    <hyperlink ref="F138" r:id="rId11" display="VV0001"/>
    <hyperlink ref="F143" r:id="rId12" display="https://podminky.urs.cz/item/CS_URS_2025_02/174151101"/>
    <hyperlink ref="F148" r:id="rId13" display="VV0002"/>
    <hyperlink ref="F151" r:id="rId14" display="https://podminky.urs.cz/item/CS_URS_2025_02/273313811"/>
    <hyperlink ref="F155" r:id="rId15" display="VV0003"/>
    <hyperlink ref="F157" r:id="rId16" display="https://podminky.urs.cz/item/CS_URS_2025_02/273322511"/>
    <hyperlink ref="F161" r:id="rId17" display="VV0004"/>
    <hyperlink ref="F163" r:id="rId18" display="https://podminky.urs.cz/item/CS_URS_2025_02/273361821"/>
    <hyperlink ref="F168" r:id="rId19" display="https://podminky.urs.cz/item/CS_URS_2025_02/275322511"/>
    <hyperlink ref="F173" r:id="rId20" display="VV0005"/>
    <hyperlink ref="F175" r:id="rId21" display="https://podminky.urs.cz/item/CS_URS_2025_02/275351121"/>
    <hyperlink ref="F180" r:id="rId22" display="VV0006"/>
    <hyperlink ref="F182" r:id="rId23" display="https://podminky.urs.cz/item/CS_URS_2025_02/275351122"/>
    <hyperlink ref="F184" r:id="rId24" display="VV0006"/>
    <hyperlink ref="F193" r:id="rId25" display="https://podminky.urs.cz/item/CS_URS_2025_02/998011001"/>
    <hyperlink ref="F197" r:id="rId26" display="https://podminky.urs.cz/item/CS_URS_2025_02/712331111"/>
    <hyperlink ref="F200" r:id="rId27" display="VV0010"/>
    <hyperlink ref="F205" r:id="rId28" display="https://podminky.urs.cz/item/CS_URS_2025_02/998712101"/>
    <hyperlink ref="F208" r:id="rId29" display="https://podminky.urs.cz/item/CS_URS_2025_02/762341270"/>
    <hyperlink ref="F213" r:id="rId30" display="VV0010"/>
    <hyperlink ref="F217" r:id="rId31" display="https://podminky.urs.cz/item/CS_URS_2025_02/998762101"/>
    <hyperlink ref="F220" r:id="rId32" display="https://podminky.urs.cz/item/CS_URS_2025_02/764111641"/>
    <hyperlink ref="F223" r:id="rId33" display="VV0010"/>
    <hyperlink ref="F226" r:id="rId34" display="https://podminky.urs.cz/item/CS_URS_2025_02/764111691"/>
    <hyperlink ref="F228" r:id="rId35" display="VV0010"/>
    <hyperlink ref="F236" r:id="rId36" display="https://podminky.urs.cz/item/CS_URS_2025_02/998764101"/>
    <hyperlink ref="F239" r:id="rId37" display="https://podminky.urs.cz/item/CS_URS_2025_02/767995101"/>
    <hyperlink ref="F246" r:id="rId38" display="https://podminky.urs.cz/item/CS_URS_2025_02/767995102"/>
    <hyperlink ref="F253" r:id="rId39" display="https://podminky.urs.cz/item/CS_URS_2025_02/998767101"/>
    <hyperlink ref="F273" r:id="rId40" display="VV0012"/>
    <hyperlink ref="F276" r:id="rId41" display="VV0012"/>
    <hyperlink ref="F280" r:id="rId42" display="VV0012"/>
    <hyperlink ref="F284" r:id="rId43" display="VV0012"/>
    <hyperlink ref="F288" r:id="rId44" display="VV0012"/>
    <hyperlink ref="F291" r:id="rId45" display="https://podminky.urs.cz/item/CS_URS_2025_02/773999091"/>
    <hyperlink ref="F293" r:id="rId46" display="VV0012"/>
    <hyperlink ref="F296" r:id="rId47" display="https://podminky.urs.cz/item/CS_URS_2025_02/998773101"/>
    <hyperlink ref="F299" r:id="rId48" display="https://podminky.urs.cz/item/CS_URS_2025_02/783901453"/>
    <hyperlink ref="F310" r:id="rId49" display="https://podminky.urs.cz/item/CS_URS_2025_02/7843710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0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  <c r="AZ2" s="115" t="s">
        <v>110</v>
      </c>
      <c r="BA2" s="115" t="s">
        <v>111</v>
      </c>
      <c r="BB2" s="115" t="s">
        <v>3</v>
      </c>
      <c r="BC2" s="115" t="s">
        <v>112</v>
      </c>
      <c r="BD2" s="115" t="s">
        <v>113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82</v>
      </c>
      <c r="AZ3" s="115" t="s">
        <v>114</v>
      </c>
      <c r="BA3" s="115" t="s">
        <v>115</v>
      </c>
      <c r="BB3" s="115" t="s">
        <v>3</v>
      </c>
      <c r="BC3" s="115" t="s">
        <v>116</v>
      </c>
      <c r="BD3" s="115" t="s">
        <v>113</v>
      </c>
    </row>
    <row r="4" s="1" customFormat="1" ht="24.96" customHeight="1">
      <c r="B4" s="23"/>
      <c r="D4" s="24" t="s">
        <v>117</v>
      </c>
      <c r="L4" s="23"/>
      <c r="M4" s="116" t="s">
        <v>11</v>
      </c>
      <c r="AT4" s="20" t="s">
        <v>4</v>
      </c>
      <c r="AZ4" s="115" t="s">
        <v>118</v>
      </c>
      <c r="BA4" s="115" t="s">
        <v>119</v>
      </c>
      <c r="BB4" s="115" t="s">
        <v>3</v>
      </c>
      <c r="BC4" s="115" t="s">
        <v>120</v>
      </c>
      <c r="BD4" s="115" t="s">
        <v>113</v>
      </c>
    </row>
    <row r="5" s="1" customFormat="1" ht="6.96" customHeight="1">
      <c r="B5" s="23"/>
      <c r="L5" s="23"/>
      <c r="AZ5" s="115" t="s">
        <v>121</v>
      </c>
      <c r="BA5" s="115" t="s">
        <v>122</v>
      </c>
      <c r="BB5" s="115" t="s">
        <v>3</v>
      </c>
      <c r="BC5" s="115" t="s">
        <v>123</v>
      </c>
      <c r="BD5" s="115" t="s">
        <v>113</v>
      </c>
    </row>
    <row r="6" s="1" customFormat="1" ht="12" customHeight="1">
      <c r="B6" s="23"/>
      <c r="D6" s="33" t="s">
        <v>17</v>
      </c>
      <c r="L6" s="23"/>
      <c r="AZ6" s="115" t="s">
        <v>124</v>
      </c>
      <c r="BA6" s="115" t="s">
        <v>125</v>
      </c>
      <c r="BB6" s="115" t="s">
        <v>3</v>
      </c>
      <c r="BC6" s="115" t="s">
        <v>126</v>
      </c>
      <c r="BD6" s="115" t="s">
        <v>113</v>
      </c>
    </row>
    <row r="7" s="1" customFormat="1" ht="16.5" customHeight="1">
      <c r="B7" s="23"/>
      <c r="E7" s="117" t="str">
        <f>'Rekapitulace stavby'!K6</f>
        <v>Kolumbárium Nymburk</v>
      </c>
      <c r="F7" s="33"/>
      <c r="G7" s="33"/>
      <c r="H7" s="33"/>
      <c r="L7" s="23"/>
      <c r="AZ7" s="115" t="s">
        <v>127</v>
      </c>
      <c r="BA7" s="115" t="s">
        <v>128</v>
      </c>
      <c r="BB7" s="115" t="s">
        <v>3</v>
      </c>
      <c r="BC7" s="115" t="s">
        <v>129</v>
      </c>
      <c r="BD7" s="115" t="s">
        <v>113</v>
      </c>
    </row>
    <row r="8" s="2" customFormat="1" ht="12" customHeight="1">
      <c r="A8" s="39"/>
      <c r="B8" s="40"/>
      <c r="C8" s="39"/>
      <c r="D8" s="33" t="s">
        <v>130</v>
      </c>
      <c r="E8" s="39"/>
      <c r="F8" s="39"/>
      <c r="G8" s="39"/>
      <c r="H8" s="39"/>
      <c r="I8" s="39"/>
      <c r="J8" s="39"/>
      <c r="K8" s="39"/>
      <c r="L8" s="118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15" t="s">
        <v>131</v>
      </c>
      <c r="BA8" s="115" t="s">
        <v>132</v>
      </c>
      <c r="BB8" s="115" t="s">
        <v>3</v>
      </c>
      <c r="BC8" s="115" t="s">
        <v>133</v>
      </c>
      <c r="BD8" s="115" t="s">
        <v>113</v>
      </c>
    </row>
    <row r="9" s="2" customFormat="1" ht="30" customHeight="1">
      <c r="A9" s="39"/>
      <c r="B9" s="40"/>
      <c r="C9" s="39"/>
      <c r="D9" s="39"/>
      <c r="E9" s="63" t="s">
        <v>471</v>
      </c>
      <c r="F9" s="39"/>
      <c r="G9" s="39"/>
      <c r="H9" s="39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15" t="s">
        <v>135</v>
      </c>
      <c r="BA9" s="115" t="s">
        <v>136</v>
      </c>
      <c r="BB9" s="115" t="s">
        <v>137</v>
      </c>
      <c r="BC9" s="115" t="s">
        <v>138</v>
      </c>
      <c r="BD9" s="115" t="s">
        <v>113</v>
      </c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15" t="s">
        <v>139</v>
      </c>
      <c r="BA10" s="115" t="s">
        <v>140</v>
      </c>
      <c r="BB10" s="115" t="s">
        <v>3</v>
      </c>
      <c r="BC10" s="115" t="s">
        <v>141</v>
      </c>
      <c r="BD10" s="115" t="s">
        <v>113</v>
      </c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23. 10. 2025</v>
      </c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35</v>
      </c>
      <c r="F24" s="39"/>
      <c r="G24" s="39"/>
      <c r="H24" s="39"/>
      <c r="I24" s="33" t="s">
        <v>28</v>
      </c>
      <c r="J24" s="28" t="s">
        <v>3</v>
      </c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36</v>
      </c>
      <c r="E26" s="39"/>
      <c r="F26" s="39"/>
      <c r="G26" s="39"/>
      <c r="H26" s="39"/>
      <c r="I26" s="39"/>
      <c r="J26" s="39"/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9"/>
      <c r="B27" s="120"/>
      <c r="C27" s="119"/>
      <c r="D27" s="119"/>
      <c r="E27" s="37" t="s">
        <v>3</v>
      </c>
      <c r="F27" s="37"/>
      <c r="G27" s="37"/>
      <c r="H27" s="37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8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2" t="s">
        <v>38</v>
      </c>
      <c r="E30" s="39"/>
      <c r="F30" s="39"/>
      <c r="G30" s="39"/>
      <c r="H30" s="39"/>
      <c r="I30" s="39"/>
      <c r="J30" s="91">
        <f>ROUND(J92, 2)</f>
        <v>0</v>
      </c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40</v>
      </c>
      <c r="G32" s="39"/>
      <c r="H32" s="39"/>
      <c r="I32" s="44" t="s">
        <v>39</v>
      </c>
      <c r="J32" s="44" t="s">
        <v>41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3" t="s">
        <v>42</v>
      </c>
      <c r="E33" s="33" t="s">
        <v>43</v>
      </c>
      <c r="F33" s="124">
        <f>ROUND((SUM(BE92:BE314)),  2)</f>
        <v>0</v>
      </c>
      <c r="G33" s="39"/>
      <c r="H33" s="39"/>
      <c r="I33" s="125">
        <v>0.20999999999999999</v>
      </c>
      <c r="J33" s="124">
        <f>ROUND(((SUM(BE92:BE314))*I33),  2)</f>
        <v>0</v>
      </c>
      <c r="K33" s="39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44</v>
      </c>
      <c r="F34" s="124">
        <f>ROUND((SUM(BF92:BF314)),  2)</f>
        <v>0</v>
      </c>
      <c r="G34" s="39"/>
      <c r="H34" s="39"/>
      <c r="I34" s="125">
        <v>0.12</v>
      </c>
      <c r="J34" s="124">
        <f>ROUND(((SUM(BF92:BF314))*I34),  2)</f>
        <v>0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45</v>
      </c>
      <c r="F35" s="124">
        <f>ROUND((SUM(BG92:BG314)),  2)</f>
        <v>0</v>
      </c>
      <c r="G35" s="39"/>
      <c r="H35" s="39"/>
      <c r="I35" s="125">
        <v>0.20999999999999999</v>
      </c>
      <c r="J35" s="124">
        <f>0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46</v>
      </c>
      <c r="F36" s="124">
        <f>ROUND((SUM(BH92:BH314)),  2)</f>
        <v>0</v>
      </c>
      <c r="G36" s="39"/>
      <c r="H36" s="39"/>
      <c r="I36" s="125">
        <v>0.12</v>
      </c>
      <c r="J36" s="124">
        <f>0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47</v>
      </c>
      <c r="F37" s="124">
        <f>ROUND((SUM(BI92:BI314)),  2)</f>
        <v>0</v>
      </c>
      <c r="G37" s="39"/>
      <c r="H37" s="39"/>
      <c r="I37" s="125">
        <v>0</v>
      </c>
      <c r="J37" s="124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6"/>
      <c r="D39" s="127" t="s">
        <v>48</v>
      </c>
      <c r="E39" s="77"/>
      <c r="F39" s="77"/>
      <c r="G39" s="128" t="s">
        <v>49</v>
      </c>
      <c r="H39" s="129" t="s">
        <v>50</v>
      </c>
      <c r="I39" s="77"/>
      <c r="J39" s="130">
        <f>SUM(J30:J37)</f>
        <v>0</v>
      </c>
      <c r="K39" s="131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142</v>
      </c>
      <c r="D45" s="39"/>
      <c r="E45" s="39"/>
      <c r="F45" s="39"/>
      <c r="G45" s="39"/>
      <c r="H45" s="39"/>
      <c r="I45" s="39"/>
      <c r="J45" s="39"/>
      <c r="K45" s="39"/>
      <c r="L45" s="118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7" t="str">
        <f>E7</f>
        <v>Kolumbárium Nymburk</v>
      </c>
      <c r="F48" s="33"/>
      <c r="G48" s="33"/>
      <c r="H48" s="33"/>
      <c r="I48" s="39"/>
      <c r="J48" s="39"/>
      <c r="K48" s="39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130</v>
      </c>
      <c r="D49" s="39"/>
      <c r="E49" s="39"/>
      <c r="F49" s="39"/>
      <c r="G49" s="39"/>
      <c r="H49" s="39"/>
      <c r="I49" s="39"/>
      <c r="J49" s="39"/>
      <c r="K49" s="39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30" customHeight="1">
      <c r="A50" s="39"/>
      <c r="B50" s="40"/>
      <c r="C50" s="39"/>
      <c r="D50" s="39"/>
      <c r="E50" s="63" t="str">
        <f>E9</f>
        <v>2025/033/e - Architektonicko stavební a konstrukční řešení 5/8</v>
      </c>
      <c r="F50" s="39"/>
      <c r="G50" s="39"/>
      <c r="H50" s="39"/>
      <c r="I50" s="39"/>
      <c r="J50" s="39"/>
      <c r="K50" s="39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8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23. 10. 2025</v>
      </c>
      <c r="K52" s="39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39"/>
      <c r="E54" s="39"/>
      <c r="F54" s="28" t="str">
        <f>E15</f>
        <v>Město Nymburk</v>
      </c>
      <c r="G54" s="39"/>
      <c r="H54" s="39"/>
      <c r="I54" s="33" t="s">
        <v>31</v>
      </c>
      <c r="J54" s="37" t="str">
        <f>E21</f>
        <v>Atribut Solutions, s.r.o.</v>
      </c>
      <c r="K54" s="39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>Bc. Kateřina Vaculíková</v>
      </c>
      <c r="K55" s="39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2" t="s">
        <v>143</v>
      </c>
      <c r="D57" s="126"/>
      <c r="E57" s="126"/>
      <c r="F57" s="126"/>
      <c r="G57" s="126"/>
      <c r="H57" s="126"/>
      <c r="I57" s="126"/>
      <c r="J57" s="133" t="s">
        <v>144</v>
      </c>
      <c r="K57" s="126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4" t="s">
        <v>70</v>
      </c>
      <c r="D59" s="39"/>
      <c r="E59" s="39"/>
      <c r="F59" s="39"/>
      <c r="G59" s="39"/>
      <c r="H59" s="39"/>
      <c r="I59" s="39"/>
      <c r="J59" s="91">
        <f>J92</f>
        <v>0</v>
      </c>
      <c r="K59" s="39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145</v>
      </c>
    </row>
    <row r="60" s="9" customFormat="1" ht="24.96" customHeight="1">
      <c r="A60" s="9"/>
      <c r="B60" s="135"/>
      <c r="C60" s="9"/>
      <c r="D60" s="136" t="s">
        <v>146</v>
      </c>
      <c r="E60" s="137"/>
      <c r="F60" s="137"/>
      <c r="G60" s="137"/>
      <c r="H60" s="137"/>
      <c r="I60" s="137"/>
      <c r="J60" s="138">
        <f>J93</f>
        <v>0</v>
      </c>
      <c r="K60" s="9"/>
      <c r="L60" s="13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9"/>
      <c r="C61" s="10"/>
      <c r="D61" s="140" t="s">
        <v>147</v>
      </c>
      <c r="E61" s="141"/>
      <c r="F61" s="141"/>
      <c r="G61" s="141"/>
      <c r="H61" s="141"/>
      <c r="I61" s="141"/>
      <c r="J61" s="142">
        <f>J94</f>
        <v>0</v>
      </c>
      <c r="K61" s="10"/>
      <c r="L61" s="13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9"/>
      <c r="C62" s="10"/>
      <c r="D62" s="140" t="s">
        <v>148</v>
      </c>
      <c r="E62" s="141"/>
      <c r="F62" s="141"/>
      <c r="G62" s="141"/>
      <c r="H62" s="141"/>
      <c r="I62" s="141"/>
      <c r="J62" s="142">
        <f>J149</f>
        <v>0</v>
      </c>
      <c r="K62" s="10"/>
      <c r="L62" s="13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9"/>
      <c r="C63" s="10"/>
      <c r="D63" s="140" t="s">
        <v>149</v>
      </c>
      <c r="E63" s="141"/>
      <c r="F63" s="141"/>
      <c r="G63" s="141"/>
      <c r="H63" s="141"/>
      <c r="I63" s="141"/>
      <c r="J63" s="142">
        <f>J186</f>
        <v>0</v>
      </c>
      <c r="K63" s="10"/>
      <c r="L63" s="13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9"/>
      <c r="C64" s="10"/>
      <c r="D64" s="140" t="s">
        <v>150</v>
      </c>
      <c r="E64" s="141"/>
      <c r="F64" s="141"/>
      <c r="G64" s="141"/>
      <c r="H64" s="141"/>
      <c r="I64" s="141"/>
      <c r="J64" s="142">
        <f>J191</f>
        <v>0</v>
      </c>
      <c r="K64" s="10"/>
      <c r="L64" s="13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35"/>
      <c r="C65" s="9"/>
      <c r="D65" s="136" t="s">
        <v>151</v>
      </c>
      <c r="E65" s="137"/>
      <c r="F65" s="137"/>
      <c r="G65" s="137"/>
      <c r="H65" s="137"/>
      <c r="I65" s="137"/>
      <c r="J65" s="138">
        <f>J194</f>
        <v>0</v>
      </c>
      <c r="K65" s="9"/>
      <c r="L65" s="135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39"/>
      <c r="C66" s="10"/>
      <c r="D66" s="140" t="s">
        <v>152</v>
      </c>
      <c r="E66" s="141"/>
      <c r="F66" s="141"/>
      <c r="G66" s="141"/>
      <c r="H66" s="141"/>
      <c r="I66" s="141"/>
      <c r="J66" s="142">
        <f>J195</f>
        <v>0</v>
      </c>
      <c r="K66" s="10"/>
      <c r="L66" s="13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39"/>
      <c r="C67" s="10"/>
      <c r="D67" s="140" t="s">
        <v>153</v>
      </c>
      <c r="E67" s="141"/>
      <c r="F67" s="141"/>
      <c r="G67" s="141"/>
      <c r="H67" s="141"/>
      <c r="I67" s="141"/>
      <c r="J67" s="142">
        <f>J206</f>
        <v>0</v>
      </c>
      <c r="K67" s="10"/>
      <c r="L67" s="13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9"/>
      <c r="C68" s="10"/>
      <c r="D68" s="140" t="s">
        <v>154</v>
      </c>
      <c r="E68" s="141"/>
      <c r="F68" s="141"/>
      <c r="G68" s="141"/>
      <c r="H68" s="141"/>
      <c r="I68" s="141"/>
      <c r="J68" s="142">
        <f>J218</f>
        <v>0</v>
      </c>
      <c r="K68" s="10"/>
      <c r="L68" s="13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9"/>
      <c r="C69" s="10"/>
      <c r="D69" s="140" t="s">
        <v>155</v>
      </c>
      <c r="E69" s="141"/>
      <c r="F69" s="141"/>
      <c r="G69" s="141"/>
      <c r="H69" s="141"/>
      <c r="I69" s="141"/>
      <c r="J69" s="142">
        <f>J237</f>
        <v>0</v>
      </c>
      <c r="K69" s="10"/>
      <c r="L69" s="13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39"/>
      <c r="C70" s="10"/>
      <c r="D70" s="140" t="s">
        <v>156</v>
      </c>
      <c r="E70" s="141"/>
      <c r="F70" s="141"/>
      <c r="G70" s="141"/>
      <c r="H70" s="141"/>
      <c r="I70" s="141"/>
      <c r="J70" s="142">
        <f>J254</f>
        <v>0</v>
      </c>
      <c r="K70" s="10"/>
      <c r="L70" s="13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39"/>
      <c r="C71" s="10"/>
      <c r="D71" s="140" t="s">
        <v>157</v>
      </c>
      <c r="E71" s="141"/>
      <c r="F71" s="141"/>
      <c r="G71" s="141"/>
      <c r="H71" s="141"/>
      <c r="I71" s="141"/>
      <c r="J71" s="142">
        <f>J297</f>
        <v>0</v>
      </c>
      <c r="K71" s="10"/>
      <c r="L71" s="13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39"/>
      <c r="C72" s="10"/>
      <c r="D72" s="140" t="s">
        <v>158</v>
      </c>
      <c r="E72" s="141"/>
      <c r="F72" s="141"/>
      <c r="G72" s="141"/>
      <c r="H72" s="141"/>
      <c r="I72" s="141"/>
      <c r="J72" s="142">
        <f>J308</f>
        <v>0</v>
      </c>
      <c r="K72" s="10"/>
      <c r="L72" s="13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8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118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118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159</v>
      </c>
      <c r="D79" s="39"/>
      <c r="E79" s="39"/>
      <c r="F79" s="39"/>
      <c r="G79" s="39"/>
      <c r="H79" s="39"/>
      <c r="I79" s="39"/>
      <c r="J79" s="39"/>
      <c r="K79" s="39"/>
      <c r="L79" s="118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8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17</v>
      </c>
      <c r="D81" s="39"/>
      <c r="E81" s="39"/>
      <c r="F81" s="39"/>
      <c r="G81" s="39"/>
      <c r="H81" s="39"/>
      <c r="I81" s="39"/>
      <c r="J81" s="39"/>
      <c r="K81" s="39"/>
      <c r="L81" s="118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39"/>
      <c r="D82" s="39"/>
      <c r="E82" s="117" t="str">
        <f>E7</f>
        <v>Kolumbárium Nymburk</v>
      </c>
      <c r="F82" s="33"/>
      <c r="G82" s="33"/>
      <c r="H82" s="33"/>
      <c r="I82" s="39"/>
      <c r="J82" s="39"/>
      <c r="K82" s="39"/>
      <c r="L82" s="118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130</v>
      </c>
      <c r="D83" s="39"/>
      <c r="E83" s="39"/>
      <c r="F83" s="39"/>
      <c r="G83" s="39"/>
      <c r="H83" s="39"/>
      <c r="I83" s="39"/>
      <c r="J83" s="39"/>
      <c r="K83" s="39"/>
      <c r="L83" s="118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30" customHeight="1">
      <c r="A84" s="39"/>
      <c r="B84" s="40"/>
      <c r="C84" s="39"/>
      <c r="D84" s="39"/>
      <c r="E84" s="63" t="str">
        <f>E9</f>
        <v>2025/033/e - Architektonicko stavební a konstrukční řešení 5/8</v>
      </c>
      <c r="F84" s="39"/>
      <c r="G84" s="39"/>
      <c r="H84" s="39"/>
      <c r="I84" s="39"/>
      <c r="J84" s="39"/>
      <c r="K84" s="39"/>
      <c r="L84" s="118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39"/>
      <c r="D85" s="39"/>
      <c r="E85" s="39"/>
      <c r="F85" s="39"/>
      <c r="G85" s="39"/>
      <c r="H85" s="39"/>
      <c r="I85" s="39"/>
      <c r="J85" s="39"/>
      <c r="K85" s="39"/>
      <c r="L85" s="118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39"/>
      <c r="E86" s="39"/>
      <c r="F86" s="28" t="str">
        <f>F12</f>
        <v xml:space="preserve"> </v>
      </c>
      <c r="G86" s="39"/>
      <c r="H86" s="39"/>
      <c r="I86" s="33" t="s">
        <v>23</v>
      </c>
      <c r="J86" s="65" t="str">
        <f>IF(J12="","",J12)</f>
        <v>23. 10. 2025</v>
      </c>
      <c r="K86" s="39"/>
      <c r="L86" s="118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39"/>
      <c r="D87" s="39"/>
      <c r="E87" s="39"/>
      <c r="F87" s="39"/>
      <c r="G87" s="39"/>
      <c r="H87" s="39"/>
      <c r="I87" s="39"/>
      <c r="J87" s="39"/>
      <c r="K87" s="39"/>
      <c r="L87" s="118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5.65" customHeight="1">
      <c r="A88" s="39"/>
      <c r="B88" s="40"/>
      <c r="C88" s="33" t="s">
        <v>25</v>
      </c>
      <c r="D88" s="39"/>
      <c r="E88" s="39"/>
      <c r="F88" s="28" t="str">
        <f>E15</f>
        <v>Město Nymburk</v>
      </c>
      <c r="G88" s="39"/>
      <c r="H88" s="39"/>
      <c r="I88" s="33" t="s">
        <v>31</v>
      </c>
      <c r="J88" s="37" t="str">
        <f>E21</f>
        <v>Atribut Solutions, s.r.o.</v>
      </c>
      <c r="K88" s="39"/>
      <c r="L88" s="118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5.65" customHeight="1">
      <c r="A89" s="39"/>
      <c r="B89" s="40"/>
      <c r="C89" s="33" t="s">
        <v>29</v>
      </c>
      <c r="D89" s="39"/>
      <c r="E89" s="39"/>
      <c r="F89" s="28" t="str">
        <f>IF(E18="","",E18)</f>
        <v>Vyplň údaj</v>
      </c>
      <c r="G89" s="39"/>
      <c r="H89" s="39"/>
      <c r="I89" s="33" t="s">
        <v>34</v>
      </c>
      <c r="J89" s="37" t="str">
        <f>E24</f>
        <v>Bc. Kateřina Vaculíková</v>
      </c>
      <c r="K89" s="39"/>
      <c r="L89" s="118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18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43"/>
      <c r="B91" s="144"/>
      <c r="C91" s="145" t="s">
        <v>160</v>
      </c>
      <c r="D91" s="146" t="s">
        <v>57</v>
      </c>
      <c r="E91" s="146" t="s">
        <v>53</v>
      </c>
      <c r="F91" s="146" t="s">
        <v>54</v>
      </c>
      <c r="G91" s="146" t="s">
        <v>161</v>
      </c>
      <c r="H91" s="146" t="s">
        <v>162</v>
      </c>
      <c r="I91" s="146" t="s">
        <v>163</v>
      </c>
      <c r="J91" s="146" t="s">
        <v>144</v>
      </c>
      <c r="K91" s="147" t="s">
        <v>164</v>
      </c>
      <c r="L91" s="148"/>
      <c r="M91" s="81" t="s">
        <v>3</v>
      </c>
      <c r="N91" s="82" t="s">
        <v>42</v>
      </c>
      <c r="O91" s="82" t="s">
        <v>165</v>
      </c>
      <c r="P91" s="82" t="s">
        <v>166</v>
      </c>
      <c r="Q91" s="82" t="s">
        <v>167</v>
      </c>
      <c r="R91" s="82" t="s">
        <v>168</v>
      </c>
      <c r="S91" s="82" t="s">
        <v>169</v>
      </c>
      <c r="T91" s="83" t="s">
        <v>170</v>
      </c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</row>
    <row r="92" s="2" customFormat="1" ht="22.8" customHeight="1">
      <c r="A92" s="39"/>
      <c r="B92" s="40"/>
      <c r="C92" s="88" t="s">
        <v>171</v>
      </c>
      <c r="D92" s="39"/>
      <c r="E92" s="39"/>
      <c r="F92" s="39"/>
      <c r="G92" s="39"/>
      <c r="H92" s="39"/>
      <c r="I92" s="39"/>
      <c r="J92" s="149">
        <f>BK92</f>
        <v>0</v>
      </c>
      <c r="K92" s="39"/>
      <c r="L92" s="40"/>
      <c r="M92" s="84"/>
      <c r="N92" s="69"/>
      <c r="O92" s="85"/>
      <c r="P92" s="150">
        <f>P93+P194</f>
        <v>0</v>
      </c>
      <c r="Q92" s="85"/>
      <c r="R92" s="150">
        <f>R93+R194</f>
        <v>35.238796254999997</v>
      </c>
      <c r="S92" s="85"/>
      <c r="T92" s="151">
        <f>T93+T194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71</v>
      </c>
      <c r="AU92" s="20" t="s">
        <v>145</v>
      </c>
      <c r="BK92" s="152">
        <f>BK93+BK194</f>
        <v>0</v>
      </c>
    </row>
    <row r="93" s="12" customFormat="1" ht="25.92" customHeight="1">
      <c r="A93" s="12"/>
      <c r="B93" s="153"/>
      <c r="C93" s="12"/>
      <c r="D93" s="154" t="s">
        <v>71</v>
      </c>
      <c r="E93" s="155" t="s">
        <v>172</v>
      </c>
      <c r="F93" s="155" t="s">
        <v>173</v>
      </c>
      <c r="G93" s="12"/>
      <c r="H93" s="12"/>
      <c r="I93" s="156"/>
      <c r="J93" s="157">
        <f>BK93</f>
        <v>0</v>
      </c>
      <c r="K93" s="12"/>
      <c r="L93" s="153"/>
      <c r="M93" s="158"/>
      <c r="N93" s="159"/>
      <c r="O93" s="159"/>
      <c r="P93" s="160">
        <f>P94+P149+P186+P191</f>
        <v>0</v>
      </c>
      <c r="Q93" s="159"/>
      <c r="R93" s="160">
        <f>R94+R149+R186+R191</f>
        <v>30.483451289999998</v>
      </c>
      <c r="S93" s="159"/>
      <c r="T93" s="161">
        <f>T94+T149+T186+T191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54" t="s">
        <v>80</v>
      </c>
      <c r="AT93" s="162" t="s">
        <v>71</v>
      </c>
      <c r="AU93" s="162" t="s">
        <v>72</v>
      </c>
      <c r="AY93" s="154" t="s">
        <v>174</v>
      </c>
      <c r="BK93" s="163">
        <f>BK94+BK149+BK186+BK191</f>
        <v>0</v>
      </c>
    </row>
    <row r="94" s="12" customFormat="1" ht="22.8" customHeight="1">
      <c r="A94" s="12"/>
      <c r="B94" s="153"/>
      <c r="C94" s="12"/>
      <c r="D94" s="154" t="s">
        <v>71</v>
      </c>
      <c r="E94" s="164" t="s">
        <v>80</v>
      </c>
      <c r="F94" s="164" t="s">
        <v>175</v>
      </c>
      <c r="G94" s="12"/>
      <c r="H94" s="12"/>
      <c r="I94" s="156"/>
      <c r="J94" s="165">
        <f>BK94</f>
        <v>0</v>
      </c>
      <c r="K94" s="12"/>
      <c r="L94" s="153"/>
      <c r="M94" s="158"/>
      <c r="N94" s="159"/>
      <c r="O94" s="159"/>
      <c r="P94" s="160">
        <f>SUM(P95:P148)</f>
        <v>0</v>
      </c>
      <c r="Q94" s="159"/>
      <c r="R94" s="160">
        <f>SUM(R95:R148)</f>
        <v>0</v>
      </c>
      <c r="S94" s="159"/>
      <c r="T94" s="161">
        <f>SUM(T95:T148)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54" t="s">
        <v>80</v>
      </c>
      <c r="AT94" s="162" t="s">
        <v>71</v>
      </c>
      <c r="AU94" s="162" t="s">
        <v>80</v>
      </c>
      <c r="AY94" s="154" t="s">
        <v>174</v>
      </c>
      <c r="BK94" s="163">
        <f>SUM(BK95:BK148)</f>
        <v>0</v>
      </c>
    </row>
    <row r="95" s="2" customFormat="1" ht="24.15" customHeight="1">
      <c r="A95" s="39"/>
      <c r="B95" s="166"/>
      <c r="C95" s="167" t="s">
        <v>80</v>
      </c>
      <c r="D95" s="167" t="s">
        <v>176</v>
      </c>
      <c r="E95" s="168" t="s">
        <v>177</v>
      </c>
      <c r="F95" s="169" t="s">
        <v>178</v>
      </c>
      <c r="G95" s="170" t="s">
        <v>179</v>
      </c>
      <c r="H95" s="171">
        <v>16.952000000000002</v>
      </c>
      <c r="I95" s="172"/>
      <c r="J95" s="173">
        <f>ROUND(I95*H95,2)</f>
        <v>0</v>
      </c>
      <c r="K95" s="169" t="s">
        <v>180</v>
      </c>
      <c r="L95" s="40"/>
      <c r="M95" s="174" t="s">
        <v>3</v>
      </c>
      <c r="N95" s="175" t="s">
        <v>43</v>
      </c>
      <c r="O95" s="73"/>
      <c r="P95" s="176">
        <f>O95*H95</f>
        <v>0</v>
      </c>
      <c r="Q95" s="176">
        <v>0</v>
      </c>
      <c r="R95" s="176">
        <f>Q95*H95</f>
        <v>0</v>
      </c>
      <c r="S95" s="176">
        <v>0</v>
      </c>
      <c r="T95" s="17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8" t="s">
        <v>181</v>
      </c>
      <c r="AT95" s="178" t="s">
        <v>176</v>
      </c>
      <c r="AU95" s="178" t="s">
        <v>82</v>
      </c>
      <c r="AY95" s="20" t="s">
        <v>174</v>
      </c>
      <c r="BE95" s="179">
        <f>IF(N95="základní",J95,0)</f>
        <v>0</v>
      </c>
      <c r="BF95" s="179">
        <f>IF(N95="snížená",J95,0)</f>
        <v>0</v>
      </c>
      <c r="BG95" s="179">
        <f>IF(N95="zákl. přenesená",J95,0)</f>
        <v>0</v>
      </c>
      <c r="BH95" s="179">
        <f>IF(N95="sníž. přenesená",J95,0)</f>
        <v>0</v>
      </c>
      <c r="BI95" s="179">
        <f>IF(N95="nulová",J95,0)</f>
        <v>0</v>
      </c>
      <c r="BJ95" s="20" t="s">
        <v>80</v>
      </c>
      <c r="BK95" s="179">
        <f>ROUND(I95*H95,2)</f>
        <v>0</v>
      </c>
      <c r="BL95" s="20" t="s">
        <v>181</v>
      </c>
      <c r="BM95" s="178" t="s">
        <v>182</v>
      </c>
    </row>
    <row r="96" s="2" customFormat="1">
      <c r="A96" s="39"/>
      <c r="B96" s="40"/>
      <c r="C96" s="39"/>
      <c r="D96" s="180" t="s">
        <v>183</v>
      </c>
      <c r="E96" s="39"/>
      <c r="F96" s="181" t="s">
        <v>184</v>
      </c>
      <c r="G96" s="39"/>
      <c r="H96" s="39"/>
      <c r="I96" s="182"/>
      <c r="J96" s="39"/>
      <c r="K96" s="39"/>
      <c r="L96" s="40"/>
      <c r="M96" s="183"/>
      <c r="N96" s="184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183</v>
      </c>
      <c r="AU96" s="20" t="s">
        <v>82</v>
      </c>
    </row>
    <row r="97" s="13" customFormat="1">
      <c r="A97" s="13"/>
      <c r="B97" s="185"/>
      <c r="C97" s="13"/>
      <c r="D97" s="186" t="s">
        <v>185</v>
      </c>
      <c r="E97" s="187" t="s">
        <v>3</v>
      </c>
      <c r="F97" s="188" t="s">
        <v>186</v>
      </c>
      <c r="G97" s="13"/>
      <c r="H97" s="187" t="s">
        <v>3</v>
      </c>
      <c r="I97" s="189"/>
      <c r="J97" s="13"/>
      <c r="K97" s="13"/>
      <c r="L97" s="185"/>
      <c r="M97" s="190"/>
      <c r="N97" s="191"/>
      <c r="O97" s="191"/>
      <c r="P97" s="191"/>
      <c r="Q97" s="191"/>
      <c r="R97" s="191"/>
      <c r="S97" s="191"/>
      <c r="T97" s="19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87" t="s">
        <v>185</v>
      </c>
      <c r="AU97" s="187" t="s">
        <v>82</v>
      </c>
      <c r="AV97" s="13" t="s">
        <v>80</v>
      </c>
      <c r="AW97" s="13" t="s">
        <v>33</v>
      </c>
      <c r="AX97" s="13" t="s">
        <v>72</v>
      </c>
      <c r="AY97" s="187" t="s">
        <v>174</v>
      </c>
    </row>
    <row r="98" s="13" customFormat="1">
      <c r="A98" s="13"/>
      <c r="B98" s="185"/>
      <c r="C98" s="13"/>
      <c r="D98" s="186" t="s">
        <v>185</v>
      </c>
      <c r="E98" s="187" t="s">
        <v>3</v>
      </c>
      <c r="F98" s="188" t="s">
        <v>187</v>
      </c>
      <c r="G98" s="13"/>
      <c r="H98" s="187" t="s">
        <v>3</v>
      </c>
      <c r="I98" s="189"/>
      <c r="J98" s="13"/>
      <c r="K98" s="13"/>
      <c r="L98" s="185"/>
      <c r="M98" s="190"/>
      <c r="N98" s="191"/>
      <c r="O98" s="191"/>
      <c r="P98" s="191"/>
      <c r="Q98" s="191"/>
      <c r="R98" s="191"/>
      <c r="S98" s="191"/>
      <c r="T98" s="19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187" t="s">
        <v>185</v>
      </c>
      <c r="AU98" s="187" t="s">
        <v>82</v>
      </c>
      <c r="AV98" s="13" t="s">
        <v>80</v>
      </c>
      <c r="AW98" s="13" t="s">
        <v>33</v>
      </c>
      <c r="AX98" s="13" t="s">
        <v>72</v>
      </c>
      <c r="AY98" s="187" t="s">
        <v>174</v>
      </c>
    </row>
    <row r="99" s="13" customFormat="1">
      <c r="A99" s="13"/>
      <c r="B99" s="185"/>
      <c r="C99" s="13"/>
      <c r="D99" s="186" t="s">
        <v>185</v>
      </c>
      <c r="E99" s="187" t="s">
        <v>3</v>
      </c>
      <c r="F99" s="188" t="s">
        <v>188</v>
      </c>
      <c r="G99" s="13"/>
      <c r="H99" s="187" t="s">
        <v>3</v>
      </c>
      <c r="I99" s="189"/>
      <c r="J99" s="13"/>
      <c r="K99" s="13"/>
      <c r="L99" s="185"/>
      <c r="M99" s="190"/>
      <c r="N99" s="191"/>
      <c r="O99" s="191"/>
      <c r="P99" s="191"/>
      <c r="Q99" s="191"/>
      <c r="R99" s="191"/>
      <c r="S99" s="191"/>
      <c r="T99" s="19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187" t="s">
        <v>185</v>
      </c>
      <c r="AU99" s="187" t="s">
        <v>82</v>
      </c>
      <c r="AV99" s="13" t="s">
        <v>80</v>
      </c>
      <c r="AW99" s="13" t="s">
        <v>33</v>
      </c>
      <c r="AX99" s="13" t="s">
        <v>72</v>
      </c>
      <c r="AY99" s="187" t="s">
        <v>174</v>
      </c>
    </row>
    <row r="100" s="13" customFormat="1">
      <c r="A100" s="13"/>
      <c r="B100" s="185"/>
      <c r="C100" s="13"/>
      <c r="D100" s="186" t="s">
        <v>185</v>
      </c>
      <c r="E100" s="187" t="s">
        <v>3</v>
      </c>
      <c r="F100" s="188" t="s">
        <v>189</v>
      </c>
      <c r="G100" s="13"/>
      <c r="H100" s="187" t="s">
        <v>3</v>
      </c>
      <c r="I100" s="189"/>
      <c r="J100" s="13"/>
      <c r="K100" s="13"/>
      <c r="L100" s="185"/>
      <c r="M100" s="190"/>
      <c r="N100" s="191"/>
      <c r="O100" s="191"/>
      <c r="P100" s="191"/>
      <c r="Q100" s="191"/>
      <c r="R100" s="191"/>
      <c r="S100" s="191"/>
      <c r="T100" s="19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187" t="s">
        <v>185</v>
      </c>
      <c r="AU100" s="187" t="s">
        <v>82</v>
      </c>
      <c r="AV100" s="13" t="s">
        <v>80</v>
      </c>
      <c r="AW100" s="13" t="s">
        <v>33</v>
      </c>
      <c r="AX100" s="13" t="s">
        <v>72</v>
      </c>
      <c r="AY100" s="187" t="s">
        <v>174</v>
      </c>
    </row>
    <row r="101" s="13" customFormat="1">
      <c r="A101" s="13"/>
      <c r="B101" s="185"/>
      <c r="C101" s="13"/>
      <c r="D101" s="186" t="s">
        <v>185</v>
      </c>
      <c r="E101" s="187" t="s">
        <v>3</v>
      </c>
      <c r="F101" s="188" t="s">
        <v>190</v>
      </c>
      <c r="G101" s="13"/>
      <c r="H101" s="187" t="s">
        <v>3</v>
      </c>
      <c r="I101" s="189"/>
      <c r="J101" s="13"/>
      <c r="K101" s="13"/>
      <c r="L101" s="185"/>
      <c r="M101" s="190"/>
      <c r="N101" s="191"/>
      <c r="O101" s="191"/>
      <c r="P101" s="191"/>
      <c r="Q101" s="191"/>
      <c r="R101" s="191"/>
      <c r="S101" s="191"/>
      <c r="T101" s="19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187" t="s">
        <v>185</v>
      </c>
      <c r="AU101" s="187" t="s">
        <v>82</v>
      </c>
      <c r="AV101" s="13" t="s">
        <v>80</v>
      </c>
      <c r="AW101" s="13" t="s">
        <v>33</v>
      </c>
      <c r="AX101" s="13" t="s">
        <v>72</v>
      </c>
      <c r="AY101" s="187" t="s">
        <v>174</v>
      </c>
    </row>
    <row r="102" s="14" customFormat="1">
      <c r="A102" s="14"/>
      <c r="B102" s="193"/>
      <c r="C102" s="14"/>
      <c r="D102" s="186" t="s">
        <v>185</v>
      </c>
      <c r="E102" s="194" t="s">
        <v>3</v>
      </c>
      <c r="F102" s="195" t="s">
        <v>110</v>
      </c>
      <c r="G102" s="14"/>
      <c r="H102" s="196">
        <v>16.952000000000002</v>
      </c>
      <c r="I102" s="197"/>
      <c r="J102" s="14"/>
      <c r="K102" s="14"/>
      <c r="L102" s="193"/>
      <c r="M102" s="198"/>
      <c r="N102" s="199"/>
      <c r="O102" s="199"/>
      <c r="P102" s="199"/>
      <c r="Q102" s="199"/>
      <c r="R102" s="199"/>
      <c r="S102" s="199"/>
      <c r="T102" s="200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01" t="s">
        <v>185</v>
      </c>
      <c r="AU102" s="201" t="s">
        <v>82</v>
      </c>
      <c r="AV102" s="14" t="s">
        <v>82</v>
      </c>
      <c r="AW102" s="14" t="s">
        <v>33</v>
      </c>
      <c r="AX102" s="14" t="s">
        <v>80</v>
      </c>
      <c r="AY102" s="201" t="s">
        <v>174</v>
      </c>
    </row>
    <row r="103" s="2" customFormat="1" ht="62.7" customHeight="1">
      <c r="A103" s="39"/>
      <c r="B103" s="166"/>
      <c r="C103" s="167" t="s">
        <v>82</v>
      </c>
      <c r="D103" s="167" t="s">
        <v>176</v>
      </c>
      <c r="E103" s="168" t="s">
        <v>191</v>
      </c>
      <c r="F103" s="169" t="s">
        <v>192</v>
      </c>
      <c r="G103" s="170" t="s">
        <v>179</v>
      </c>
      <c r="H103" s="171">
        <v>17.879999999999999</v>
      </c>
      <c r="I103" s="172"/>
      <c r="J103" s="173">
        <f>ROUND(I103*H103,2)</f>
        <v>0</v>
      </c>
      <c r="K103" s="169" t="s">
        <v>180</v>
      </c>
      <c r="L103" s="40"/>
      <c r="M103" s="174" t="s">
        <v>3</v>
      </c>
      <c r="N103" s="175" t="s">
        <v>43</v>
      </c>
      <c r="O103" s="73"/>
      <c r="P103" s="176">
        <f>O103*H103</f>
        <v>0</v>
      </c>
      <c r="Q103" s="176">
        <v>0</v>
      </c>
      <c r="R103" s="176">
        <f>Q103*H103</f>
        <v>0</v>
      </c>
      <c r="S103" s="176">
        <v>0</v>
      </c>
      <c r="T103" s="17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8" t="s">
        <v>181</v>
      </c>
      <c r="AT103" s="178" t="s">
        <v>176</v>
      </c>
      <c r="AU103" s="178" t="s">
        <v>82</v>
      </c>
      <c r="AY103" s="20" t="s">
        <v>174</v>
      </c>
      <c r="BE103" s="179">
        <f>IF(N103="základní",J103,0)</f>
        <v>0</v>
      </c>
      <c r="BF103" s="179">
        <f>IF(N103="snížená",J103,0)</f>
        <v>0</v>
      </c>
      <c r="BG103" s="179">
        <f>IF(N103="zákl. přenesená",J103,0)</f>
        <v>0</v>
      </c>
      <c r="BH103" s="179">
        <f>IF(N103="sníž. přenesená",J103,0)</f>
        <v>0</v>
      </c>
      <c r="BI103" s="179">
        <f>IF(N103="nulová",J103,0)</f>
        <v>0</v>
      </c>
      <c r="BJ103" s="20" t="s">
        <v>80</v>
      </c>
      <c r="BK103" s="179">
        <f>ROUND(I103*H103,2)</f>
        <v>0</v>
      </c>
      <c r="BL103" s="20" t="s">
        <v>181</v>
      </c>
      <c r="BM103" s="178" t="s">
        <v>193</v>
      </c>
    </row>
    <row r="104" s="2" customFormat="1">
      <c r="A104" s="39"/>
      <c r="B104" s="40"/>
      <c r="C104" s="39"/>
      <c r="D104" s="180" t="s">
        <v>183</v>
      </c>
      <c r="E104" s="39"/>
      <c r="F104" s="181" t="s">
        <v>194</v>
      </c>
      <c r="G104" s="39"/>
      <c r="H104" s="39"/>
      <c r="I104" s="182"/>
      <c r="J104" s="39"/>
      <c r="K104" s="39"/>
      <c r="L104" s="40"/>
      <c r="M104" s="183"/>
      <c r="N104" s="184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183</v>
      </c>
      <c r="AU104" s="20" t="s">
        <v>82</v>
      </c>
    </row>
    <row r="105" s="13" customFormat="1">
      <c r="A105" s="13"/>
      <c r="B105" s="185"/>
      <c r="C105" s="13"/>
      <c r="D105" s="186" t="s">
        <v>185</v>
      </c>
      <c r="E105" s="187" t="s">
        <v>3</v>
      </c>
      <c r="F105" s="188" t="s">
        <v>195</v>
      </c>
      <c r="G105" s="13"/>
      <c r="H105" s="187" t="s">
        <v>3</v>
      </c>
      <c r="I105" s="189"/>
      <c r="J105" s="13"/>
      <c r="K105" s="13"/>
      <c r="L105" s="185"/>
      <c r="M105" s="190"/>
      <c r="N105" s="191"/>
      <c r="O105" s="191"/>
      <c r="P105" s="191"/>
      <c r="Q105" s="191"/>
      <c r="R105" s="191"/>
      <c r="S105" s="191"/>
      <c r="T105" s="19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87" t="s">
        <v>185</v>
      </c>
      <c r="AU105" s="187" t="s">
        <v>82</v>
      </c>
      <c r="AV105" s="13" t="s">
        <v>80</v>
      </c>
      <c r="AW105" s="13" t="s">
        <v>33</v>
      </c>
      <c r="AX105" s="13" t="s">
        <v>72</v>
      </c>
      <c r="AY105" s="187" t="s">
        <v>174</v>
      </c>
    </row>
    <row r="106" s="14" customFormat="1">
      <c r="A106" s="14"/>
      <c r="B106" s="193"/>
      <c r="C106" s="14"/>
      <c r="D106" s="186" t="s">
        <v>185</v>
      </c>
      <c r="E106" s="201" t="s">
        <v>3</v>
      </c>
      <c r="F106" s="194" t="s">
        <v>196</v>
      </c>
      <c r="G106" s="14"/>
      <c r="H106" s="196">
        <v>17.879999999999999</v>
      </c>
      <c r="I106" s="197"/>
      <c r="J106" s="14"/>
      <c r="K106" s="14"/>
      <c r="L106" s="193"/>
      <c r="M106" s="198"/>
      <c r="N106" s="199"/>
      <c r="O106" s="199"/>
      <c r="P106" s="199"/>
      <c r="Q106" s="199"/>
      <c r="R106" s="199"/>
      <c r="S106" s="199"/>
      <c r="T106" s="20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01" t="s">
        <v>185</v>
      </c>
      <c r="AU106" s="201" t="s">
        <v>82</v>
      </c>
      <c r="AV106" s="14" t="s">
        <v>82</v>
      </c>
      <c r="AW106" s="14" t="s">
        <v>33</v>
      </c>
      <c r="AX106" s="14" t="s">
        <v>72</v>
      </c>
      <c r="AY106" s="201" t="s">
        <v>174</v>
      </c>
    </row>
    <row r="107" s="15" customFormat="1">
      <c r="A107" s="15"/>
      <c r="B107" s="202"/>
      <c r="C107" s="15"/>
      <c r="D107" s="186" t="s">
        <v>185</v>
      </c>
      <c r="E107" s="203" t="s">
        <v>3</v>
      </c>
      <c r="F107" s="204" t="s">
        <v>197</v>
      </c>
      <c r="G107" s="15"/>
      <c r="H107" s="205">
        <v>17.879999999999999</v>
      </c>
      <c r="I107" s="206"/>
      <c r="J107" s="15"/>
      <c r="K107" s="15"/>
      <c r="L107" s="202"/>
      <c r="M107" s="207"/>
      <c r="N107" s="208"/>
      <c r="O107" s="208"/>
      <c r="P107" s="208"/>
      <c r="Q107" s="208"/>
      <c r="R107" s="208"/>
      <c r="S107" s="208"/>
      <c r="T107" s="209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03" t="s">
        <v>185</v>
      </c>
      <c r="AU107" s="203" t="s">
        <v>82</v>
      </c>
      <c r="AV107" s="15" t="s">
        <v>181</v>
      </c>
      <c r="AW107" s="15" t="s">
        <v>33</v>
      </c>
      <c r="AX107" s="15" t="s">
        <v>80</v>
      </c>
      <c r="AY107" s="203" t="s">
        <v>174</v>
      </c>
    </row>
    <row r="108" s="2" customFormat="1" ht="62.7" customHeight="1">
      <c r="A108" s="39"/>
      <c r="B108" s="166"/>
      <c r="C108" s="167" t="s">
        <v>113</v>
      </c>
      <c r="D108" s="167" t="s">
        <v>176</v>
      </c>
      <c r="E108" s="168" t="s">
        <v>198</v>
      </c>
      <c r="F108" s="169" t="s">
        <v>199</v>
      </c>
      <c r="G108" s="170" t="s">
        <v>179</v>
      </c>
      <c r="H108" s="171">
        <v>8.0120000000000005</v>
      </c>
      <c r="I108" s="172"/>
      <c r="J108" s="173">
        <f>ROUND(I108*H108,2)</f>
        <v>0</v>
      </c>
      <c r="K108" s="169" t="s">
        <v>180</v>
      </c>
      <c r="L108" s="40"/>
      <c r="M108" s="174" t="s">
        <v>3</v>
      </c>
      <c r="N108" s="175" t="s">
        <v>43</v>
      </c>
      <c r="O108" s="73"/>
      <c r="P108" s="176">
        <f>O108*H108</f>
        <v>0</v>
      </c>
      <c r="Q108" s="176">
        <v>0</v>
      </c>
      <c r="R108" s="176">
        <f>Q108*H108</f>
        <v>0</v>
      </c>
      <c r="S108" s="176">
        <v>0</v>
      </c>
      <c r="T108" s="17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8" t="s">
        <v>181</v>
      </c>
      <c r="AT108" s="178" t="s">
        <v>176</v>
      </c>
      <c r="AU108" s="178" t="s">
        <v>82</v>
      </c>
      <c r="AY108" s="20" t="s">
        <v>174</v>
      </c>
      <c r="BE108" s="179">
        <f>IF(N108="základní",J108,0)</f>
        <v>0</v>
      </c>
      <c r="BF108" s="179">
        <f>IF(N108="snížená",J108,0)</f>
        <v>0</v>
      </c>
      <c r="BG108" s="179">
        <f>IF(N108="zákl. přenesená",J108,0)</f>
        <v>0</v>
      </c>
      <c r="BH108" s="179">
        <f>IF(N108="sníž. přenesená",J108,0)</f>
        <v>0</v>
      </c>
      <c r="BI108" s="179">
        <f>IF(N108="nulová",J108,0)</f>
        <v>0</v>
      </c>
      <c r="BJ108" s="20" t="s">
        <v>80</v>
      </c>
      <c r="BK108" s="179">
        <f>ROUND(I108*H108,2)</f>
        <v>0</v>
      </c>
      <c r="BL108" s="20" t="s">
        <v>181</v>
      </c>
      <c r="BM108" s="178" t="s">
        <v>200</v>
      </c>
    </row>
    <row r="109" s="2" customFormat="1">
      <c r="A109" s="39"/>
      <c r="B109" s="40"/>
      <c r="C109" s="39"/>
      <c r="D109" s="180" t="s">
        <v>183</v>
      </c>
      <c r="E109" s="39"/>
      <c r="F109" s="181" t="s">
        <v>201</v>
      </c>
      <c r="G109" s="39"/>
      <c r="H109" s="39"/>
      <c r="I109" s="182"/>
      <c r="J109" s="39"/>
      <c r="K109" s="39"/>
      <c r="L109" s="40"/>
      <c r="M109" s="183"/>
      <c r="N109" s="184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183</v>
      </c>
      <c r="AU109" s="20" t="s">
        <v>82</v>
      </c>
    </row>
    <row r="110" s="13" customFormat="1">
      <c r="A110" s="13"/>
      <c r="B110" s="185"/>
      <c r="C110" s="13"/>
      <c r="D110" s="186" t="s">
        <v>185</v>
      </c>
      <c r="E110" s="187" t="s">
        <v>3</v>
      </c>
      <c r="F110" s="188" t="s">
        <v>202</v>
      </c>
      <c r="G110" s="13"/>
      <c r="H110" s="187" t="s">
        <v>3</v>
      </c>
      <c r="I110" s="189"/>
      <c r="J110" s="13"/>
      <c r="K110" s="13"/>
      <c r="L110" s="185"/>
      <c r="M110" s="190"/>
      <c r="N110" s="191"/>
      <c r="O110" s="191"/>
      <c r="P110" s="191"/>
      <c r="Q110" s="191"/>
      <c r="R110" s="191"/>
      <c r="S110" s="191"/>
      <c r="T110" s="19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87" t="s">
        <v>185</v>
      </c>
      <c r="AU110" s="187" t="s">
        <v>82</v>
      </c>
      <c r="AV110" s="13" t="s">
        <v>80</v>
      </c>
      <c r="AW110" s="13" t="s">
        <v>33</v>
      </c>
      <c r="AX110" s="13" t="s">
        <v>72</v>
      </c>
      <c r="AY110" s="187" t="s">
        <v>174</v>
      </c>
    </row>
    <row r="111" s="14" customFormat="1">
      <c r="A111" s="14"/>
      <c r="B111" s="193"/>
      <c r="C111" s="14"/>
      <c r="D111" s="186" t="s">
        <v>185</v>
      </c>
      <c r="E111" s="194" t="s">
        <v>3</v>
      </c>
      <c r="F111" s="195" t="s">
        <v>110</v>
      </c>
      <c r="G111" s="14"/>
      <c r="H111" s="196">
        <v>16.952000000000002</v>
      </c>
      <c r="I111" s="197"/>
      <c r="J111" s="14"/>
      <c r="K111" s="14"/>
      <c r="L111" s="193"/>
      <c r="M111" s="198"/>
      <c r="N111" s="199"/>
      <c r="O111" s="199"/>
      <c r="P111" s="199"/>
      <c r="Q111" s="199"/>
      <c r="R111" s="199"/>
      <c r="S111" s="199"/>
      <c r="T111" s="200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01" t="s">
        <v>185</v>
      </c>
      <c r="AU111" s="201" t="s">
        <v>82</v>
      </c>
      <c r="AV111" s="14" t="s">
        <v>82</v>
      </c>
      <c r="AW111" s="14" t="s">
        <v>33</v>
      </c>
      <c r="AX111" s="14" t="s">
        <v>72</v>
      </c>
      <c r="AY111" s="201" t="s">
        <v>174</v>
      </c>
    </row>
    <row r="112" s="13" customFormat="1">
      <c r="A112" s="13"/>
      <c r="B112" s="185"/>
      <c r="C112" s="13"/>
      <c r="D112" s="186" t="s">
        <v>185</v>
      </c>
      <c r="E112" s="187" t="s">
        <v>3</v>
      </c>
      <c r="F112" s="188" t="s">
        <v>203</v>
      </c>
      <c r="G112" s="13"/>
      <c r="H112" s="187" t="s">
        <v>3</v>
      </c>
      <c r="I112" s="189"/>
      <c r="J112" s="13"/>
      <c r="K112" s="13"/>
      <c r="L112" s="185"/>
      <c r="M112" s="190"/>
      <c r="N112" s="191"/>
      <c r="O112" s="191"/>
      <c r="P112" s="191"/>
      <c r="Q112" s="191"/>
      <c r="R112" s="191"/>
      <c r="S112" s="191"/>
      <c r="T112" s="19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187" t="s">
        <v>185</v>
      </c>
      <c r="AU112" s="187" t="s">
        <v>82</v>
      </c>
      <c r="AV112" s="13" t="s">
        <v>80</v>
      </c>
      <c r="AW112" s="13" t="s">
        <v>33</v>
      </c>
      <c r="AX112" s="13" t="s">
        <v>72</v>
      </c>
      <c r="AY112" s="187" t="s">
        <v>174</v>
      </c>
    </row>
    <row r="113" s="14" customFormat="1">
      <c r="A113" s="14"/>
      <c r="B113" s="193"/>
      <c r="C113" s="14"/>
      <c r="D113" s="186" t="s">
        <v>185</v>
      </c>
      <c r="E113" s="201" t="s">
        <v>3</v>
      </c>
      <c r="F113" s="194" t="s">
        <v>204</v>
      </c>
      <c r="G113" s="14"/>
      <c r="H113" s="196">
        <v>-8.9399999999999995</v>
      </c>
      <c r="I113" s="197"/>
      <c r="J113" s="14"/>
      <c r="K113" s="14"/>
      <c r="L113" s="193"/>
      <c r="M113" s="198"/>
      <c r="N113" s="199"/>
      <c r="O113" s="199"/>
      <c r="P113" s="199"/>
      <c r="Q113" s="199"/>
      <c r="R113" s="199"/>
      <c r="S113" s="199"/>
      <c r="T113" s="20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01" t="s">
        <v>185</v>
      </c>
      <c r="AU113" s="201" t="s">
        <v>82</v>
      </c>
      <c r="AV113" s="14" t="s">
        <v>82</v>
      </c>
      <c r="AW113" s="14" t="s">
        <v>33</v>
      </c>
      <c r="AX113" s="14" t="s">
        <v>72</v>
      </c>
      <c r="AY113" s="201" t="s">
        <v>174</v>
      </c>
    </row>
    <row r="114" s="15" customFormat="1">
      <c r="A114" s="15"/>
      <c r="B114" s="202"/>
      <c r="C114" s="15"/>
      <c r="D114" s="186" t="s">
        <v>185</v>
      </c>
      <c r="E114" s="203" t="s">
        <v>3</v>
      </c>
      <c r="F114" s="204" t="s">
        <v>197</v>
      </c>
      <c r="G114" s="15"/>
      <c r="H114" s="205">
        <v>8.0120000000000005</v>
      </c>
      <c r="I114" s="206"/>
      <c r="J114" s="15"/>
      <c r="K114" s="15"/>
      <c r="L114" s="202"/>
      <c r="M114" s="207"/>
      <c r="N114" s="208"/>
      <c r="O114" s="208"/>
      <c r="P114" s="208"/>
      <c r="Q114" s="208"/>
      <c r="R114" s="208"/>
      <c r="S114" s="208"/>
      <c r="T114" s="209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03" t="s">
        <v>185</v>
      </c>
      <c r="AU114" s="203" t="s">
        <v>82</v>
      </c>
      <c r="AV114" s="15" t="s">
        <v>181</v>
      </c>
      <c r="AW114" s="15" t="s">
        <v>33</v>
      </c>
      <c r="AX114" s="15" t="s">
        <v>80</v>
      </c>
      <c r="AY114" s="203" t="s">
        <v>174</v>
      </c>
    </row>
    <row r="115" s="2" customFormat="1" ht="66.75" customHeight="1">
      <c r="A115" s="39"/>
      <c r="B115" s="166"/>
      <c r="C115" s="167" t="s">
        <v>181</v>
      </c>
      <c r="D115" s="167" t="s">
        <v>176</v>
      </c>
      <c r="E115" s="168" t="s">
        <v>205</v>
      </c>
      <c r="F115" s="169" t="s">
        <v>206</v>
      </c>
      <c r="G115" s="170" t="s">
        <v>179</v>
      </c>
      <c r="H115" s="171">
        <v>120.18000000000001</v>
      </c>
      <c r="I115" s="172"/>
      <c r="J115" s="173">
        <f>ROUND(I115*H115,2)</f>
        <v>0</v>
      </c>
      <c r="K115" s="169" t="s">
        <v>180</v>
      </c>
      <c r="L115" s="40"/>
      <c r="M115" s="174" t="s">
        <v>3</v>
      </c>
      <c r="N115" s="175" t="s">
        <v>43</v>
      </c>
      <c r="O115" s="73"/>
      <c r="P115" s="176">
        <f>O115*H115</f>
        <v>0</v>
      </c>
      <c r="Q115" s="176">
        <v>0</v>
      </c>
      <c r="R115" s="176">
        <f>Q115*H115</f>
        <v>0</v>
      </c>
      <c r="S115" s="176">
        <v>0</v>
      </c>
      <c r="T115" s="17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78" t="s">
        <v>181</v>
      </c>
      <c r="AT115" s="178" t="s">
        <v>176</v>
      </c>
      <c r="AU115" s="178" t="s">
        <v>82</v>
      </c>
      <c r="AY115" s="20" t="s">
        <v>174</v>
      </c>
      <c r="BE115" s="179">
        <f>IF(N115="základní",J115,0)</f>
        <v>0</v>
      </c>
      <c r="BF115" s="179">
        <f>IF(N115="snížená",J115,0)</f>
        <v>0</v>
      </c>
      <c r="BG115" s="179">
        <f>IF(N115="zákl. přenesená",J115,0)</f>
        <v>0</v>
      </c>
      <c r="BH115" s="179">
        <f>IF(N115="sníž. přenesená",J115,0)</f>
        <v>0</v>
      </c>
      <c r="BI115" s="179">
        <f>IF(N115="nulová",J115,0)</f>
        <v>0</v>
      </c>
      <c r="BJ115" s="20" t="s">
        <v>80</v>
      </c>
      <c r="BK115" s="179">
        <f>ROUND(I115*H115,2)</f>
        <v>0</v>
      </c>
      <c r="BL115" s="20" t="s">
        <v>181</v>
      </c>
      <c r="BM115" s="178" t="s">
        <v>207</v>
      </c>
    </row>
    <row r="116" s="2" customFormat="1">
      <c r="A116" s="39"/>
      <c r="B116" s="40"/>
      <c r="C116" s="39"/>
      <c r="D116" s="180" t="s">
        <v>183</v>
      </c>
      <c r="E116" s="39"/>
      <c r="F116" s="181" t="s">
        <v>208</v>
      </c>
      <c r="G116" s="39"/>
      <c r="H116" s="39"/>
      <c r="I116" s="182"/>
      <c r="J116" s="39"/>
      <c r="K116" s="39"/>
      <c r="L116" s="40"/>
      <c r="M116" s="183"/>
      <c r="N116" s="184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183</v>
      </c>
      <c r="AU116" s="20" t="s">
        <v>82</v>
      </c>
    </row>
    <row r="117" s="2" customFormat="1">
      <c r="A117" s="39"/>
      <c r="B117" s="40"/>
      <c r="C117" s="39"/>
      <c r="D117" s="186" t="s">
        <v>209</v>
      </c>
      <c r="E117" s="39"/>
      <c r="F117" s="210" t="s">
        <v>210</v>
      </c>
      <c r="G117" s="39"/>
      <c r="H117" s="39"/>
      <c r="I117" s="182"/>
      <c r="J117" s="39"/>
      <c r="K117" s="39"/>
      <c r="L117" s="40"/>
      <c r="M117" s="183"/>
      <c r="N117" s="184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209</v>
      </c>
      <c r="AU117" s="20" t="s">
        <v>82</v>
      </c>
    </row>
    <row r="118" s="13" customFormat="1">
      <c r="A118" s="13"/>
      <c r="B118" s="185"/>
      <c r="C118" s="13"/>
      <c r="D118" s="186" t="s">
        <v>185</v>
      </c>
      <c r="E118" s="187" t="s">
        <v>3</v>
      </c>
      <c r="F118" s="188" t="s">
        <v>202</v>
      </c>
      <c r="G118" s="13"/>
      <c r="H118" s="187" t="s">
        <v>3</v>
      </c>
      <c r="I118" s="189"/>
      <c r="J118" s="13"/>
      <c r="K118" s="13"/>
      <c r="L118" s="185"/>
      <c r="M118" s="190"/>
      <c r="N118" s="191"/>
      <c r="O118" s="191"/>
      <c r="P118" s="191"/>
      <c r="Q118" s="191"/>
      <c r="R118" s="191"/>
      <c r="S118" s="191"/>
      <c r="T118" s="19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87" t="s">
        <v>185</v>
      </c>
      <c r="AU118" s="187" t="s">
        <v>82</v>
      </c>
      <c r="AV118" s="13" t="s">
        <v>80</v>
      </c>
      <c r="AW118" s="13" t="s">
        <v>33</v>
      </c>
      <c r="AX118" s="13" t="s">
        <v>72</v>
      </c>
      <c r="AY118" s="187" t="s">
        <v>174</v>
      </c>
    </row>
    <row r="119" s="14" customFormat="1">
      <c r="A119" s="14"/>
      <c r="B119" s="193"/>
      <c r="C119" s="14"/>
      <c r="D119" s="186" t="s">
        <v>185</v>
      </c>
      <c r="E119" s="201" t="s">
        <v>3</v>
      </c>
      <c r="F119" s="194" t="s">
        <v>211</v>
      </c>
      <c r="G119" s="14"/>
      <c r="H119" s="196">
        <v>254.28</v>
      </c>
      <c r="I119" s="197"/>
      <c r="J119" s="14"/>
      <c r="K119" s="14"/>
      <c r="L119" s="193"/>
      <c r="M119" s="198"/>
      <c r="N119" s="199"/>
      <c r="O119" s="199"/>
      <c r="P119" s="199"/>
      <c r="Q119" s="199"/>
      <c r="R119" s="199"/>
      <c r="S119" s="199"/>
      <c r="T119" s="200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01" t="s">
        <v>185</v>
      </c>
      <c r="AU119" s="201" t="s">
        <v>82</v>
      </c>
      <c r="AV119" s="14" t="s">
        <v>82</v>
      </c>
      <c r="AW119" s="14" t="s">
        <v>33</v>
      </c>
      <c r="AX119" s="14" t="s">
        <v>72</v>
      </c>
      <c r="AY119" s="201" t="s">
        <v>174</v>
      </c>
    </row>
    <row r="120" s="13" customFormat="1">
      <c r="A120" s="13"/>
      <c r="B120" s="185"/>
      <c r="C120" s="13"/>
      <c r="D120" s="186" t="s">
        <v>185</v>
      </c>
      <c r="E120" s="187" t="s">
        <v>3</v>
      </c>
      <c r="F120" s="188" t="s">
        <v>203</v>
      </c>
      <c r="G120" s="13"/>
      <c r="H120" s="187" t="s">
        <v>3</v>
      </c>
      <c r="I120" s="189"/>
      <c r="J120" s="13"/>
      <c r="K120" s="13"/>
      <c r="L120" s="185"/>
      <c r="M120" s="190"/>
      <c r="N120" s="191"/>
      <c r="O120" s="191"/>
      <c r="P120" s="191"/>
      <c r="Q120" s="191"/>
      <c r="R120" s="191"/>
      <c r="S120" s="191"/>
      <c r="T120" s="19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87" t="s">
        <v>185</v>
      </c>
      <c r="AU120" s="187" t="s">
        <v>82</v>
      </c>
      <c r="AV120" s="13" t="s">
        <v>80</v>
      </c>
      <c r="AW120" s="13" t="s">
        <v>33</v>
      </c>
      <c r="AX120" s="13" t="s">
        <v>72</v>
      </c>
      <c r="AY120" s="187" t="s">
        <v>174</v>
      </c>
    </row>
    <row r="121" s="14" customFormat="1">
      <c r="A121" s="14"/>
      <c r="B121" s="193"/>
      <c r="C121" s="14"/>
      <c r="D121" s="186" t="s">
        <v>185</v>
      </c>
      <c r="E121" s="201" t="s">
        <v>3</v>
      </c>
      <c r="F121" s="194" t="s">
        <v>212</v>
      </c>
      <c r="G121" s="14"/>
      <c r="H121" s="196">
        <v>-134.09999999999999</v>
      </c>
      <c r="I121" s="197"/>
      <c r="J121" s="14"/>
      <c r="K121" s="14"/>
      <c r="L121" s="193"/>
      <c r="M121" s="198"/>
      <c r="N121" s="199"/>
      <c r="O121" s="199"/>
      <c r="P121" s="199"/>
      <c r="Q121" s="199"/>
      <c r="R121" s="199"/>
      <c r="S121" s="199"/>
      <c r="T121" s="20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01" t="s">
        <v>185</v>
      </c>
      <c r="AU121" s="201" t="s">
        <v>82</v>
      </c>
      <c r="AV121" s="14" t="s">
        <v>82</v>
      </c>
      <c r="AW121" s="14" t="s">
        <v>33</v>
      </c>
      <c r="AX121" s="14" t="s">
        <v>72</v>
      </c>
      <c r="AY121" s="201" t="s">
        <v>174</v>
      </c>
    </row>
    <row r="122" s="15" customFormat="1">
      <c r="A122" s="15"/>
      <c r="B122" s="202"/>
      <c r="C122" s="15"/>
      <c r="D122" s="186" t="s">
        <v>185</v>
      </c>
      <c r="E122" s="203" t="s">
        <v>3</v>
      </c>
      <c r="F122" s="204" t="s">
        <v>197</v>
      </c>
      <c r="G122" s="15"/>
      <c r="H122" s="205">
        <v>120.18000000000001</v>
      </c>
      <c r="I122" s="206"/>
      <c r="J122" s="15"/>
      <c r="K122" s="15"/>
      <c r="L122" s="202"/>
      <c r="M122" s="207"/>
      <c r="N122" s="208"/>
      <c r="O122" s="208"/>
      <c r="P122" s="208"/>
      <c r="Q122" s="208"/>
      <c r="R122" s="208"/>
      <c r="S122" s="208"/>
      <c r="T122" s="209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03" t="s">
        <v>185</v>
      </c>
      <c r="AU122" s="203" t="s">
        <v>82</v>
      </c>
      <c r="AV122" s="15" t="s">
        <v>181</v>
      </c>
      <c r="AW122" s="15" t="s">
        <v>33</v>
      </c>
      <c r="AX122" s="15" t="s">
        <v>80</v>
      </c>
      <c r="AY122" s="203" t="s">
        <v>174</v>
      </c>
    </row>
    <row r="123" s="2" customFormat="1" ht="44.25" customHeight="1">
      <c r="A123" s="39"/>
      <c r="B123" s="166"/>
      <c r="C123" s="167" t="s">
        <v>213</v>
      </c>
      <c r="D123" s="167" t="s">
        <v>176</v>
      </c>
      <c r="E123" s="168" t="s">
        <v>214</v>
      </c>
      <c r="F123" s="169" t="s">
        <v>215</v>
      </c>
      <c r="G123" s="170" t="s">
        <v>179</v>
      </c>
      <c r="H123" s="171">
        <v>8.9399999999999995</v>
      </c>
      <c r="I123" s="172"/>
      <c r="J123" s="173">
        <f>ROUND(I123*H123,2)</f>
        <v>0</v>
      </c>
      <c r="K123" s="169" t="s">
        <v>180</v>
      </c>
      <c r="L123" s="40"/>
      <c r="M123" s="174" t="s">
        <v>3</v>
      </c>
      <c r="N123" s="175" t="s">
        <v>43</v>
      </c>
      <c r="O123" s="73"/>
      <c r="P123" s="176">
        <f>O123*H123</f>
        <v>0</v>
      </c>
      <c r="Q123" s="176">
        <v>0</v>
      </c>
      <c r="R123" s="176">
        <f>Q123*H123</f>
        <v>0</v>
      </c>
      <c r="S123" s="176">
        <v>0</v>
      </c>
      <c r="T123" s="17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78" t="s">
        <v>181</v>
      </c>
      <c r="AT123" s="178" t="s">
        <v>176</v>
      </c>
      <c r="AU123" s="178" t="s">
        <v>82</v>
      </c>
      <c r="AY123" s="20" t="s">
        <v>174</v>
      </c>
      <c r="BE123" s="179">
        <f>IF(N123="základní",J123,0)</f>
        <v>0</v>
      </c>
      <c r="BF123" s="179">
        <f>IF(N123="snížená",J123,0)</f>
        <v>0</v>
      </c>
      <c r="BG123" s="179">
        <f>IF(N123="zákl. přenesená",J123,0)</f>
        <v>0</v>
      </c>
      <c r="BH123" s="179">
        <f>IF(N123="sníž. přenesená",J123,0)</f>
        <v>0</v>
      </c>
      <c r="BI123" s="179">
        <f>IF(N123="nulová",J123,0)</f>
        <v>0</v>
      </c>
      <c r="BJ123" s="20" t="s">
        <v>80</v>
      </c>
      <c r="BK123" s="179">
        <f>ROUND(I123*H123,2)</f>
        <v>0</v>
      </c>
      <c r="BL123" s="20" t="s">
        <v>181</v>
      </c>
      <c r="BM123" s="178" t="s">
        <v>216</v>
      </c>
    </row>
    <row r="124" s="2" customFormat="1">
      <c r="A124" s="39"/>
      <c r="B124" s="40"/>
      <c r="C124" s="39"/>
      <c r="D124" s="180" t="s">
        <v>183</v>
      </c>
      <c r="E124" s="39"/>
      <c r="F124" s="181" t="s">
        <v>217</v>
      </c>
      <c r="G124" s="39"/>
      <c r="H124" s="39"/>
      <c r="I124" s="182"/>
      <c r="J124" s="39"/>
      <c r="K124" s="39"/>
      <c r="L124" s="40"/>
      <c r="M124" s="183"/>
      <c r="N124" s="184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183</v>
      </c>
      <c r="AU124" s="20" t="s">
        <v>82</v>
      </c>
    </row>
    <row r="125" s="13" customFormat="1">
      <c r="A125" s="13"/>
      <c r="B125" s="185"/>
      <c r="C125" s="13"/>
      <c r="D125" s="186" t="s">
        <v>185</v>
      </c>
      <c r="E125" s="187" t="s">
        <v>3</v>
      </c>
      <c r="F125" s="188" t="s">
        <v>218</v>
      </c>
      <c r="G125" s="13"/>
      <c r="H125" s="187" t="s">
        <v>3</v>
      </c>
      <c r="I125" s="189"/>
      <c r="J125" s="13"/>
      <c r="K125" s="13"/>
      <c r="L125" s="185"/>
      <c r="M125" s="190"/>
      <c r="N125" s="191"/>
      <c r="O125" s="191"/>
      <c r="P125" s="191"/>
      <c r="Q125" s="191"/>
      <c r="R125" s="191"/>
      <c r="S125" s="191"/>
      <c r="T125" s="19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7" t="s">
        <v>185</v>
      </c>
      <c r="AU125" s="187" t="s">
        <v>82</v>
      </c>
      <c r="AV125" s="13" t="s">
        <v>80</v>
      </c>
      <c r="AW125" s="13" t="s">
        <v>33</v>
      </c>
      <c r="AX125" s="13" t="s">
        <v>72</v>
      </c>
      <c r="AY125" s="187" t="s">
        <v>174</v>
      </c>
    </row>
    <row r="126" s="14" customFormat="1">
      <c r="A126" s="14"/>
      <c r="B126" s="193"/>
      <c r="C126" s="14"/>
      <c r="D126" s="186" t="s">
        <v>185</v>
      </c>
      <c r="E126" s="194" t="s">
        <v>3</v>
      </c>
      <c r="F126" s="195" t="s">
        <v>114</v>
      </c>
      <c r="G126" s="14"/>
      <c r="H126" s="196">
        <v>8.9399999999999995</v>
      </c>
      <c r="I126" s="197"/>
      <c r="J126" s="14"/>
      <c r="K126" s="14"/>
      <c r="L126" s="193"/>
      <c r="M126" s="198"/>
      <c r="N126" s="199"/>
      <c r="O126" s="199"/>
      <c r="P126" s="199"/>
      <c r="Q126" s="199"/>
      <c r="R126" s="199"/>
      <c r="S126" s="199"/>
      <c r="T126" s="20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01" t="s">
        <v>185</v>
      </c>
      <c r="AU126" s="201" t="s">
        <v>82</v>
      </c>
      <c r="AV126" s="14" t="s">
        <v>82</v>
      </c>
      <c r="AW126" s="14" t="s">
        <v>33</v>
      </c>
      <c r="AX126" s="14" t="s">
        <v>72</v>
      </c>
      <c r="AY126" s="201" t="s">
        <v>174</v>
      </c>
    </row>
    <row r="127" s="15" customFormat="1">
      <c r="A127" s="15"/>
      <c r="B127" s="202"/>
      <c r="C127" s="15"/>
      <c r="D127" s="186" t="s">
        <v>185</v>
      </c>
      <c r="E127" s="203" t="s">
        <v>3</v>
      </c>
      <c r="F127" s="204" t="s">
        <v>197</v>
      </c>
      <c r="G127" s="15"/>
      <c r="H127" s="205">
        <v>8.9399999999999995</v>
      </c>
      <c r="I127" s="206"/>
      <c r="J127" s="15"/>
      <c r="K127" s="15"/>
      <c r="L127" s="202"/>
      <c r="M127" s="207"/>
      <c r="N127" s="208"/>
      <c r="O127" s="208"/>
      <c r="P127" s="208"/>
      <c r="Q127" s="208"/>
      <c r="R127" s="208"/>
      <c r="S127" s="208"/>
      <c r="T127" s="209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03" t="s">
        <v>185</v>
      </c>
      <c r="AU127" s="203" t="s">
        <v>82</v>
      </c>
      <c r="AV127" s="15" t="s">
        <v>181</v>
      </c>
      <c r="AW127" s="15" t="s">
        <v>33</v>
      </c>
      <c r="AX127" s="15" t="s">
        <v>80</v>
      </c>
      <c r="AY127" s="203" t="s">
        <v>174</v>
      </c>
    </row>
    <row r="128" s="2" customFormat="1" ht="44.25" customHeight="1">
      <c r="A128" s="39"/>
      <c r="B128" s="166"/>
      <c r="C128" s="167" t="s">
        <v>219</v>
      </c>
      <c r="D128" s="167" t="s">
        <v>176</v>
      </c>
      <c r="E128" s="168" t="s">
        <v>220</v>
      </c>
      <c r="F128" s="169" t="s">
        <v>221</v>
      </c>
      <c r="G128" s="170" t="s">
        <v>222</v>
      </c>
      <c r="H128" s="171">
        <v>14.422000000000001</v>
      </c>
      <c r="I128" s="172"/>
      <c r="J128" s="173">
        <f>ROUND(I128*H128,2)</f>
        <v>0</v>
      </c>
      <c r="K128" s="169" t="s">
        <v>180</v>
      </c>
      <c r="L128" s="40"/>
      <c r="M128" s="174" t="s">
        <v>3</v>
      </c>
      <c r="N128" s="175" t="s">
        <v>43</v>
      </c>
      <c r="O128" s="73"/>
      <c r="P128" s="176">
        <f>O128*H128</f>
        <v>0</v>
      </c>
      <c r="Q128" s="176">
        <v>0</v>
      </c>
      <c r="R128" s="176">
        <f>Q128*H128</f>
        <v>0</v>
      </c>
      <c r="S128" s="176">
        <v>0</v>
      </c>
      <c r="T128" s="17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8" t="s">
        <v>181</v>
      </c>
      <c r="AT128" s="178" t="s">
        <v>176</v>
      </c>
      <c r="AU128" s="178" t="s">
        <v>82</v>
      </c>
      <c r="AY128" s="20" t="s">
        <v>174</v>
      </c>
      <c r="BE128" s="179">
        <f>IF(N128="základní",J128,0)</f>
        <v>0</v>
      </c>
      <c r="BF128" s="179">
        <f>IF(N128="snížená",J128,0)</f>
        <v>0</v>
      </c>
      <c r="BG128" s="179">
        <f>IF(N128="zákl. přenesená",J128,0)</f>
        <v>0</v>
      </c>
      <c r="BH128" s="179">
        <f>IF(N128="sníž. přenesená",J128,0)</f>
        <v>0</v>
      </c>
      <c r="BI128" s="179">
        <f>IF(N128="nulová",J128,0)</f>
        <v>0</v>
      </c>
      <c r="BJ128" s="20" t="s">
        <v>80</v>
      </c>
      <c r="BK128" s="179">
        <f>ROUND(I128*H128,2)</f>
        <v>0</v>
      </c>
      <c r="BL128" s="20" t="s">
        <v>181</v>
      </c>
      <c r="BM128" s="178" t="s">
        <v>223</v>
      </c>
    </row>
    <row r="129" s="2" customFormat="1">
      <c r="A129" s="39"/>
      <c r="B129" s="40"/>
      <c r="C129" s="39"/>
      <c r="D129" s="180" t="s">
        <v>183</v>
      </c>
      <c r="E129" s="39"/>
      <c r="F129" s="181" t="s">
        <v>224</v>
      </c>
      <c r="G129" s="39"/>
      <c r="H129" s="39"/>
      <c r="I129" s="182"/>
      <c r="J129" s="39"/>
      <c r="K129" s="39"/>
      <c r="L129" s="40"/>
      <c r="M129" s="183"/>
      <c r="N129" s="184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183</v>
      </c>
      <c r="AU129" s="20" t="s">
        <v>82</v>
      </c>
    </row>
    <row r="130" s="13" customFormat="1">
      <c r="A130" s="13"/>
      <c r="B130" s="185"/>
      <c r="C130" s="13"/>
      <c r="D130" s="186" t="s">
        <v>185</v>
      </c>
      <c r="E130" s="187" t="s">
        <v>3</v>
      </c>
      <c r="F130" s="188" t="s">
        <v>202</v>
      </c>
      <c r="G130" s="13"/>
      <c r="H130" s="187" t="s">
        <v>3</v>
      </c>
      <c r="I130" s="189"/>
      <c r="J130" s="13"/>
      <c r="K130" s="13"/>
      <c r="L130" s="185"/>
      <c r="M130" s="190"/>
      <c r="N130" s="191"/>
      <c r="O130" s="191"/>
      <c r="P130" s="191"/>
      <c r="Q130" s="191"/>
      <c r="R130" s="191"/>
      <c r="S130" s="191"/>
      <c r="T130" s="19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7" t="s">
        <v>185</v>
      </c>
      <c r="AU130" s="187" t="s">
        <v>82</v>
      </c>
      <c r="AV130" s="13" t="s">
        <v>80</v>
      </c>
      <c r="AW130" s="13" t="s">
        <v>33</v>
      </c>
      <c r="AX130" s="13" t="s">
        <v>72</v>
      </c>
      <c r="AY130" s="187" t="s">
        <v>174</v>
      </c>
    </row>
    <row r="131" s="14" customFormat="1">
      <c r="A131" s="14"/>
      <c r="B131" s="193"/>
      <c r="C131" s="14"/>
      <c r="D131" s="186" t="s">
        <v>185</v>
      </c>
      <c r="E131" s="201" t="s">
        <v>3</v>
      </c>
      <c r="F131" s="194" t="s">
        <v>225</v>
      </c>
      <c r="G131" s="14"/>
      <c r="H131" s="196">
        <v>30.513999999999999</v>
      </c>
      <c r="I131" s="197"/>
      <c r="J131" s="14"/>
      <c r="K131" s="14"/>
      <c r="L131" s="193"/>
      <c r="M131" s="198"/>
      <c r="N131" s="199"/>
      <c r="O131" s="199"/>
      <c r="P131" s="199"/>
      <c r="Q131" s="199"/>
      <c r="R131" s="199"/>
      <c r="S131" s="199"/>
      <c r="T131" s="20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1" t="s">
        <v>185</v>
      </c>
      <c r="AU131" s="201" t="s">
        <v>82</v>
      </c>
      <c r="AV131" s="14" t="s">
        <v>82</v>
      </c>
      <c r="AW131" s="14" t="s">
        <v>33</v>
      </c>
      <c r="AX131" s="14" t="s">
        <v>72</v>
      </c>
      <c r="AY131" s="201" t="s">
        <v>174</v>
      </c>
    </row>
    <row r="132" s="13" customFormat="1">
      <c r="A132" s="13"/>
      <c r="B132" s="185"/>
      <c r="C132" s="13"/>
      <c r="D132" s="186" t="s">
        <v>185</v>
      </c>
      <c r="E132" s="187" t="s">
        <v>3</v>
      </c>
      <c r="F132" s="188" t="s">
        <v>203</v>
      </c>
      <c r="G132" s="13"/>
      <c r="H132" s="187" t="s">
        <v>3</v>
      </c>
      <c r="I132" s="189"/>
      <c r="J132" s="13"/>
      <c r="K132" s="13"/>
      <c r="L132" s="185"/>
      <c r="M132" s="190"/>
      <c r="N132" s="191"/>
      <c r="O132" s="191"/>
      <c r="P132" s="191"/>
      <c r="Q132" s="191"/>
      <c r="R132" s="191"/>
      <c r="S132" s="191"/>
      <c r="T132" s="19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7" t="s">
        <v>185</v>
      </c>
      <c r="AU132" s="187" t="s">
        <v>82</v>
      </c>
      <c r="AV132" s="13" t="s">
        <v>80</v>
      </c>
      <c r="AW132" s="13" t="s">
        <v>33</v>
      </c>
      <c r="AX132" s="13" t="s">
        <v>72</v>
      </c>
      <c r="AY132" s="187" t="s">
        <v>174</v>
      </c>
    </row>
    <row r="133" s="14" customFormat="1">
      <c r="A133" s="14"/>
      <c r="B133" s="193"/>
      <c r="C133" s="14"/>
      <c r="D133" s="186" t="s">
        <v>185</v>
      </c>
      <c r="E133" s="201" t="s">
        <v>3</v>
      </c>
      <c r="F133" s="194" t="s">
        <v>226</v>
      </c>
      <c r="G133" s="14"/>
      <c r="H133" s="196">
        <v>-16.091999999999999</v>
      </c>
      <c r="I133" s="197"/>
      <c r="J133" s="14"/>
      <c r="K133" s="14"/>
      <c r="L133" s="193"/>
      <c r="M133" s="198"/>
      <c r="N133" s="199"/>
      <c r="O133" s="199"/>
      <c r="P133" s="199"/>
      <c r="Q133" s="199"/>
      <c r="R133" s="199"/>
      <c r="S133" s="199"/>
      <c r="T133" s="20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1" t="s">
        <v>185</v>
      </c>
      <c r="AU133" s="201" t="s">
        <v>82</v>
      </c>
      <c r="AV133" s="14" t="s">
        <v>82</v>
      </c>
      <c r="AW133" s="14" t="s">
        <v>33</v>
      </c>
      <c r="AX133" s="14" t="s">
        <v>72</v>
      </c>
      <c r="AY133" s="201" t="s">
        <v>174</v>
      </c>
    </row>
    <row r="134" s="15" customFormat="1">
      <c r="A134" s="15"/>
      <c r="B134" s="202"/>
      <c r="C134" s="15"/>
      <c r="D134" s="186" t="s">
        <v>185</v>
      </c>
      <c r="E134" s="203" t="s">
        <v>3</v>
      </c>
      <c r="F134" s="204" t="s">
        <v>197</v>
      </c>
      <c r="G134" s="15"/>
      <c r="H134" s="205">
        <v>14.422000000000001</v>
      </c>
      <c r="I134" s="206"/>
      <c r="J134" s="15"/>
      <c r="K134" s="15"/>
      <c r="L134" s="202"/>
      <c r="M134" s="207"/>
      <c r="N134" s="208"/>
      <c r="O134" s="208"/>
      <c r="P134" s="208"/>
      <c r="Q134" s="208"/>
      <c r="R134" s="208"/>
      <c r="S134" s="208"/>
      <c r="T134" s="209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03" t="s">
        <v>185</v>
      </c>
      <c r="AU134" s="203" t="s">
        <v>82</v>
      </c>
      <c r="AV134" s="15" t="s">
        <v>181</v>
      </c>
      <c r="AW134" s="15" t="s">
        <v>33</v>
      </c>
      <c r="AX134" s="15" t="s">
        <v>80</v>
      </c>
      <c r="AY134" s="203" t="s">
        <v>174</v>
      </c>
    </row>
    <row r="135" s="2" customFormat="1" ht="37.8" customHeight="1">
      <c r="A135" s="39"/>
      <c r="B135" s="166"/>
      <c r="C135" s="167" t="s">
        <v>227</v>
      </c>
      <c r="D135" s="167" t="s">
        <v>176</v>
      </c>
      <c r="E135" s="168" t="s">
        <v>228</v>
      </c>
      <c r="F135" s="169" t="s">
        <v>229</v>
      </c>
      <c r="G135" s="170" t="s">
        <v>179</v>
      </c>
      <c r="H135" s="171">
        <v>8.0120000000000005</v>
      </c>
      <c r="I135" s="172"/>
      <c r="J135" s="173">
        <f>ROUND(I135*H135,2)</f>
        <v>0</v>
      </c>
      <c r="K135" s="169" t="s">
        <v>180</v>
      </c>
      <c r="L135" s="40"/>
      <c r="M135" s="174" t="s">
        <v>3</v>
      </c>
      <c r="N135" s="175" t="s">
        <v>43</v>
      </c>
      <c r="O135" s="73"/>
      <c r="P135" s="176">
        <f>O135*H135</f>
        <v>0</v>
      </c>
      <c r="Q135" s="176">
        <v>0</v>
      </c>
      <c r="R135" s="176">
        <f>Q135*H135</f>
        <v>0</v>
      </c>
      <c r="S135" s="176">
        <v>0</v>
      </c>
      <c r="T135" s="17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178" t="s">
        <v>181</v>
      </c>
      <c r="AT135" s="178" t="s">
        <v>176</v>
      </c>
      <c r="AU135" s="178" t="s">
        <v>82</v>
      </c>
      <c r="AY135" s="20" t="s">
        <v>174</v>
      </c>
      <c r="BE135" s="179">
        <f>IF(N135="základní",J135,0)</f>
        <v>0</v>
      </c>
      <c r="BF135" s="179">
        <f>IF(N135="snížená",J135,0)</f>
        <v>0</v>
      </c>
      <c r="BG135" s="179">
        <f>IF(N135="zákl. přenesená",J135,0)</f>
        <v>0</v>
      </c>
      <c r="BH135" s="179">
        <f>IF(N135="sníž. přenesená",J135,0)</f>
        <v>0</v>
      </c>
      <c r="BI135" s="179">
        <f>IF(N135="nulová",J135,0)</f>
        <v>0</v>
      </c>
      <c r="BJ135" s="20" t="s">
        <v>80</v>
      </c>
      <c r="BK135" s="179">
        <f>ROUND(I135*H135,2)</f>
        <v>0</v>
      </c>
      <c r="BL135" s="20" t="s">
        <v>181</v>
      </c>
      <c r="BM135" s="178" t="s">
        <v>230</v>
      </c>
    </row>
    <row r="136" s="2" customFormat="1">
      <c r="A136" s="39"/>
      <c r="B136" s="40"/>
      <c r="C136" s="39"/>
      <c r="D136" s="180" t="s">
        <v>183</v>
      </c>
      <c r="E136" s="39"/>
      <c r="F136" s="181" t="s">
        <v>231</v>
      </c>
      <c r="G136" s="39"/>
      <c r="H136" s="39"/>
      <c r="I136" s="182"/>
      <c r="J136" s="39"/>
      <c r="K136" s="39"/>
      <c r="L136" s="40"/>
      <c r="M136" s="183"/>
      <c r="N136" s="184"/>
      <c r="O136" s="73"/>
      <c r="P136" s="73"/>
      <c r="Q136" s="73"/>
      <c r="R136" s="73"/>
      <c r="S136" s="73"/>
      <c r="T136" s="74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20" t="s">
        <v>183</v>
      </c>
      <c r="AU136" s="20" t="s">
        <v>82</v>
      </c>
    </row>
    <row r="137" s="13" customFormat="1">
      <c r="A137" s="13"/>
      <c r="B137" s="185"/>
      <c r="C137" s="13"/>
      <c r="D137" s="186" t="s">
        <v>185</v>
      </c>
      <c r="E137" s="187" t="s">
        <v>3</v>
      </c>
      <c r="F137" s="188" t="s">
        <v>202</v>
      </c>
      <c r="G137" s="13"/>
      <c r="H137" s="187" t="s">
        <v>3</v>
      </c>
      <c r="I137" s="189"/>
      <c r="J137" s="13"/>
      <c r="K137" s="13"/>
      <c r="L137" s="185"/>
      <c r="M137" s="190"/>
      <c r="N137" s="191"/>
      <c r="O137" s="191"/>
      <c r="P137" s="191"/>
      <c r="Q137" s="191"/>
      <c r="R137" s="191"/>
      <c r="S137" s="191"/>
      <c r="T137" s="19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7" t="s">
        <v>185</v>
      </c>
      <c r="AU137" s="187" t="s">
        <v>82</v>
      </c>
      <c r="AV137" s="13" t="s">
        <v>80</v>
      </c>
      <c r="AW137" s="13" t="s">
        <v>33</v>
      </c>
      <c r="AX137" s="13" t="s">
        <v>72</v>
      </c>
      <c r="AY137" s="187" t="s">
        <v>174</v>
      </c>
    </row>
    <row r="138" s="14" customFormat="1">
      <c r="A138" s="14"/>
      <c r="B138" s="193"/>
      <c r="C138" s="14"/>
      <c r="D138" s="186" t="s">
        <v>185</v>
      </c>
      <c r="E138" s="194" t="s">
        <v>3</v>
      </c>
      <c r="F138" s="195" t="s">
        <v>110</v>
      </c>
      <c r="G138" s="14"/>
      <c r="H138" s="196">
        <v>16.952000000000002</v>
      </c>
      <c r="I138" s="197"/>
      <c r="J138" s="14"/>
      <c r="K138" s="14"/>
      <c r="L138" s="193"/>
      <c r="M138" s="198"/>
      <c r="N138" s="199"/>
      <c r="O138" s="199"/>
      <c r="P138" s="199"/>
      <c r="Q138" s="199"/>
      <c r="R138" s="199"/>
      <c r="S138" s="199"/>
      <c r="T138" s="20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1" t="s">
        <v>185</v>
      </c>
      <c r="AU138" s="201" t="s">
        <v>82</v>
      </c>
      <c r="AV138" s="14" t="s">
        <v>82</v>
      </c>
      <c r="AW138" s="14" t="s">
        <v>33</v>
      </c>
      <c r="AX138" s="14" t="s">
        <v>72</v>
      </c>
      <c r="AY138" s="201" t="s">
        <v>174</v>
      </c>
    </row>
    <row r="139" s="13" customFormat="1">
      <c r="A139" s="13"/>
      <c r="B139" s="185"/>
      <c r="C139" s="13"/>
      <c r="D139" s="186" t="s">
        <v>185</v>
      </c>
      <c r="E139" s="187" t="s">
        <v>3</v>
      </c>
      <c r="F139" s="188" t="s">
        <v>203</v>
      </c>
      <c r="G139" s="13"/>
      <c r="H139" s="187" t="s">
        <v>3</v>
      </c>
      <c r="I139" s="189"/>
      <c r="J139" s="13"/>
      <c r="K139" s="13"/>
      <c r="L139" s="185"/>
      <c r="M139" s="190"/>
      <c r="N139" s="191"/>
      <c r="O139" s="191"/>
      <c r="P139" s="191"/>
      <c r="Q139" s="191"/>
      <c r="R139" s="191"/>
      <c r="S139" s="191"/>
      <c r="T139" s="19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7" t="s">
        <v>185</v>
      </c>
      <c r="AU139" s="187" t="s">
        <v>82</v>
      </c>
      <c r="AV139" s="13" t="s">
        <v>80</v>
      </c>
      <c r="AW139" s="13" t="s">
        <v>33</v>
      </c>
      <c r="AX139" s="13" t="s">
        <v>72</v>
      </c>
      <c r="AY139" s="187" t="s">
        <v>174</v>
      </c>
    </row>
    <row r="140" s="14" customFormat="1">
      <c r="A140" s="14"/>
      <c r="B140" s="193"/>
      <c r="C140" s="14"/>
      <c r="D140" s="186" t="s">
        <v>185</v>
      </c>
      <c r="E140" s="201" t="s">
        <v>3</v>
      </c>
      <c r="F140" s="194" t="s">
        <v>204</v>
      </c>
      <c r="G140" s="14"/>
      <c r="H140" s="196">
        <v>-8.9399999999999995</v>
      </c>
      <c r="I140" s="197"/>
      <c r="J140" s="14"/>
      <c r="K140" s="14"/>
      <c r="L140" s="193"/>
      <c r="M140" s="198"/>
      <c r="N140" s="199"/>
      <c r="O140" s="199"/>
      <c r="P140" s="199"/>
      <c r="Q140" s="199"/>
      <c r="R140" s="199"/>
      <c r="S140" s="199"/>
      <c r="T140" s="20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1" t="s">
        <v>185</v>
      </c>
      <c r="AU140" s="201" t="s">
        <v>82</v>
      </c>
      <c r="AV140" s="14" t="s">
        <v>82</v>
      </c>
      <c r="AW140" s="14" t="s">
        <v>33</v>
      </c>
      <c r="AX140" s="14" t="s">
        <v>72</v>
      </c>
      <c r="AY140" s="201" t="s">
        <v>174</v>
      </c>
    </row>
    <row r="141" s="15" customFormat="1">
      <c r="A141" s="15"/>
      <c r="B141" s="202"/>
      <c r="C141" s="15"/>
      <c r="D141" s="186" t="s">
        <v>185</v>
      </c>
      <c r="E141" s="203" t="s">
        <v>3</v>
      </c>
      <c r="F141" s="204" t="s">
        <v>197</v>
      </c>
      <c r="G141" s="15"/>
      <c r="H141" s="205">
        <v>8.0120000000000005</v>
      </c>
      <c r="I141" s="206"/>
      <c r="J141" s="15"/>
      <c r="K141" s="15"/>
      <c r="L141" s="202"/>
      <c r="M141" s="207"/>
      <c r="N141" s="208"/>
      <c r="O141" s="208"/>
      <c r="P141" s="208"/>
      <c r="Q141" s="208"/>
      <c r="R141" s="208"/>
      <c r="S141" s="208"/>
      <c r="T141" s="209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03" t="s">
        <v>185</v>
      </c>
      <c r="AU141" s="203" t="s">
        <v>82</v>
      </c>
      <c r="AV141" s="15" t="s">
        <v>181</v>
      </c>
      <c r="AW141" s="15" t="s">
        <v>33</v>
      </c>
      <c r="AX141" s="15" t="s">
        <v>80</v>
      </c>
      <c r="AY141" s="203" t="s">
        <v>174</v>
      </c>
    </row>
    <row r="142" s="2" customFormat="1" ht="44.25" customHeight="1">
      <c r="A142" s="39"/>
      <c r="B142" s="166"/>
      <c r="C142" s="167" t="s">
        <v>232</v>
      </c>
      <c r="D142" s="167" t="s">
        <v>176</v>
      </c>
      <c r="E142" s="168" t="s">
        <v>233</v>
      </c>
      <c r="F142" s="169" t="s">
        <v>234</v>
      </c>
      <c r="G142" s="170" t="s">
        <v>179</v>
      </c>
      <c r="H142" s="171">
        <v>8.9399999999999995</v>
      </c>
      <c r="I142" s="172"/>
      <c r="J142" s="173">
        <f>ROUND(I142*H142,2)</f>
        <v>0</v>
      </c>
      <c r="K142" s="169" t="s">
        <v>180</v>
      </c>
      <c r="L142" s="40"/>
      <c r="M142" s="174" t="s">
        <v>3</v>
      </c>
      <c r="N142" s="175" t="s">
        <v>43</v>
      </c>
      <c r="O142" s="73"/>
      <c r="P142" s="176">
        <f>O142*H142</f>
        <v>0</v>
      </c>
      <c r="Q142" s="176">
        <v>0</v>
      </c>
      <c r="R142" s="176">
        <f>Q142*H142</f>
        <v>0</v>
      </c>
      <c r="S142" s="176">
        <v>0</v>
      </c>
      <c r="T142" s="17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8" t="s">
        <v>181</v>
      </c>
      <c r="AT142" s="178" t="s">
        <v>176</v>
      </c>
      <c r="AU142" s="178" t="s">
        <v>82</v>
      </c>
      <c r="AY142" s="20" t="s">
        <v>174</v>
      </c>
      <c r="BE142" s="179">
        <f>IF(N142="základní",J142,0)</f>
        <v>0</v>
      </c>
      <c r="BF142" s="179">
        <f>IF(N142="snížená",J142,0)</f>
        <v>0</v>
      </c>
      <c r="BG142" s="179">
        <f>IF(N142="zákl. přenesená",J142,0)</f>
        <v>0</v>
      </c>
      <c r="BH142" s="179">
        <f>IF(N142="sníž. přenesená",J142,0)</f>
        <v>0</v>
      </c>
      <c r="BI142" s="179">
        <f>IF(N142="nulová",J142,0)</f>
        <v>0</v>
      </c>
      <c r="BJ142" s="20" t="s">
        <v>80</v>
      </c>
      <c r="BK142" s="179">
        <f>ROUND(I142*H142,2)</f>
        <v>0</v>
      </c>
      <c r="BL142" s="20" t="s">
        <v>181</v>
      </c>
      <c r="BM142" s="178" t="s">
        <v>235</v>
      </c>
    </row>
    <row r="143" s="2" customFormat="1">
      <c r="A143" s="39"/>
      <c r="B143" s="40"/>
      <c r="C143" s="39"/>
      <c r="D143" s="180" t="s">
        <v>183</v>
      </c>
      <c r="E143" s="39"/>
      <c r="F143" s="181" t="s">
        <v>236</v>
      </c>
      <c r="G143" s="39"/>
      <c r="H143" s="39"/>
      <c r="I143" s="182"/>
      <c r="J143" s="39"/>
      <c r="K143" s="39"/>
      <c r="L143" s="40"/>
      <c r="M143" s="183"/>
      <c r="N143" s="184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183</v>
      </c>
      <c r="AU143" s="20" t="s">
        <v>82</v>
      </c>
    </row>
    <row r="144" s="13" customFormat="1">
      <c r="A144" s="13"/>
      <c r="B144" s="185"/>
      <c r="C144" s="13"/>
      <c r="D144" s="186" t="s">
        <v>185</v>
      </c>
      <c r="E144" s="187" t="s">
        <v>3</v>
      </c>
      <c r="F144" s="188" t="s">
        <v>186</v>
      </c>
      <c r="G144" s="13"/>
      <c r="H144" s="187" t="s">
        <v>3</v>
      </c>
      <c r="I144" s="189"/>
      <c r="J144" s="13"/>
      <c r="K144" s="13"/>
      <c r="L144" s="185"/>
      <c r="M144" s="190"/>
      <c r="N144" s="191"/>
      <c r="O144" s="191"/>
      <c r="P144" s="191"/>
      <c r="Q144" s="191"/>
      <c r="R144" s="191"/>
      <c r="S144" s="191"/>
      <c r="T144" s="19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7" t="s">
        <v>185</v>
      </c>
      <c r="AU144" s="187" t="s">
        <v>82</v>
      </c>
      <c r="AV144" s="13" t="s">
        <v>80</v>
      </c>
      <c r="AW144" s="13" t="s">
        <v>33</v>
      </c>
      <c r="AX144" s="13" t="s">
        <v>72</v>
      </c>
      <c r="AY144" s="187" t="s">
        <v>174</v>
      </c>
    </row>
    <row r="145" s="13" customFormat="1">
      <c r="A145" s="13"/>
      <c r="B145" s="185"/>
      <c r="C145" s="13"/>
      <c r="D145" s="186" t="s">
        <v>185</v>
      </c>
      <c r="E145" s="187" t="s">
        <v>3</v>
      </c>
      <c r="F145" s="188" t="s">
        <v>237</v>
      </c>
      <c r="G145" s="13"/>
      <c r="H145" s="187" t="s">
        <v>3</v>
      </c>
      <c r="I145" s="189"/>
      <c r="J145" s="13"/>
      <c r="K145" s="13"/>
      <c r="L145" s="185"/>
      <c r="M145" s="190"/>
      <c r="N145" s="191"/>
      <c r="O145" s="191"/>
      <c r="P145" s="191"/>
      <c r="Q145" s="191"/>
      <c r="R145" s="191"/>
      <c r="S145" s="191"/>
      <c r="T145" s="19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7" t="s">
        <v>185</v>
      </c>
      <c r="AU145" s="187" t="s">
        <v>82</v>
      </c>
      <c r="AV145" s="13" t="s">
        <v>80</v>
      </c>
      <c r="AW145" s="13" t="s">
        <v>33</v>
      </c>
      <c r="AX145" s="13" t="s">
        <v>72</v>
      </c>
      <c r="AY145" s="187" t="s">
        <v>174</v>
      </c>
    </row>
    <row r="146" s="13" customFormat="1">
      <c r="A146" s="13"/>
      <c r="B146" s="185"/>
      <c r="C146" s="13"/>
      <c r="D146" s="186" t="s">
        <v>185</v>
      </c>
      <c r="E146" s="187" t="s">
        <v>3</v>
      </c>
      <c r="F146" s="188" t="s">
        <v>238</v>
      </c>
      <c r="G146" s="13"/>
      <c r="H146" s="187" t="s">
        <v>3</v>
      </c>
      <c r="I146" s="189"/>
      <c r="J146" s="13"/>
      <c r="K146" s="13"/>
      <c r="L146" s="185"/>
      <c r="M146" s="190"/>
      <c r="N146" s="191"/>
      <c r="O146" s="191"/>
      <c r="P146" s="191"/>
      <c r="Q146" s="191"/>
      <c r="R146" s="191"/>
      <c r="S146" s="191"/>
      <c r="T146" s="19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7" t="s">
        <v>185</v>
      </c>
      <c r="AU146" s="187" t="s">
        <v>82</v>
      </c>
      <c r="AV146" s="13" t="s">
        <v>80</v>
      </c>
      <c r="AW146" s="13" t="s">
        <v>33</v>
      </c>
      <c r="AX146" s="13" t="s">
        <v>72</v>
      </c>
      <c r="AY146" s="187" t="s">
        <v>174</v>
      </c>
    </row>
    <row r="147" s="13" customFormat="1">
      <c r="A147" s="13"/>
      <c r="B147" s="185"/>
      <c r="C147" s="13"/>
      <c r="D147" s="186" t="s">
        <v>185</v>
      </c>
      <c r="E147" s="187" t="s">
        <v>3</v>
      </c>
      <c r="F147" s="188" t="s">
        <v>239</v>
      </c>
      <c r="G147" s="13"/>
      <c r="H147" s="187" t="s">
        <v>3</v>
      </c>
      <c r="I147" s="189"/>
      <c r="J147" s="13"/>
      <c r="K147" s="13"/>
      <c r="L147" s="185"/>
      <c r="M147" s="190"/>
      <c r="N147" s="191"/>
      <c r="O147" s="191"/>
      <c r="P147" s="191"/>
      <c r="Q147" s="191"/>
      <c r="R147" s="191"/>
      <c r="S147" s="191"/>
      <c r="T147" s="19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7" t="s">
        <v>185</v>
      </c>
      <c r="AU147" s="187" t="s">
        <v>82</v>
      </c>
      <c r="AV147" s="13" t="s">
        <v>80</v>
      </c>
      <c r="AW147" s="13" t="s">
        <v>33</v>
      </c>
      <c r="AX147" s="13" t="s">
        <v>72</v>
      </c>
      <c r="AY147" s="187" t="s">
        <v>174</v>
      </c>
    </row>
    <row r="148" s="14" customFormat="1">
      <c r="A148" s="14"/>
      <c r="B148" s="193"/>
      <c r="C148" s="14"/>
      <c r="D148" s="186" t="s">
        <v>185</v>
      </c>
      <c r="E148" s="194" t="s">
        <v>3</v>
      </c>
      <c r="F148" s="195" t="s">
        <v>114</v>
      </c>
      <c r="G148" s="14"/>
      <c r="H148" s="196">
        <v>8.9399999999999995</v>
      </c>
      <c r="I148" s="197"/>
      <c r="J148" s="14"/>
      <c r="K148" s="14"/>
      <c r="L148" s="193"/>
      <c r="M148" s="198"/>
      <c r="N148" s="199"/>
      <c r="O148" s="199"/>
      <c r="P148" s="199"/>
      <c r="Q148" s="199"/>
      <c r="R148" s="199"/>
      <c r="S148" s="199"/>
      <c r="T148" s="20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1" t="s">
        <v>185</v>
      </c>
      <c r="AU148" s="201" t="s">
        <v>82</v>
      </c>
      <c r="AV148" s="14" t="s">
        <v>82</v>
      </c>
      <c r="AW148" s="14" t="s">
        <v>33</v>
      </c>
      <c r="AX148" s="14" t="s">
        <v>80</v>
      </c>
      <c r="AY148" s="201" t="s">
        <v>174</v>
      </c>
    </row>
    <row r="149" s="12" customFormat="1" ht="22.8" customHeight="1">
      <c r="A149" s="12"/>
      <c r="B149" s="153"/>
      <c r="C149" s="12"/>
      <c r="D149" s="154" t="s">
        <v>71</v>
      </c>
      <c r="E149" s="164" t="s">
        <v>82</v>
      </c>
      <c r="F149" s="164" t="s">
        <v>240</v>
      </c>
      <c r="G149" s="12"/>
      <c r="H149" s="12"/>
      <c r="I149" s="156"/>
      <c r="J149" s="165">
        <f>BK149</f>
        <v>0</v>
      </c>
      <c r="K149" s="12"/>
      <c r="L149" s="153"/>
      <c r="M149" s="158"/>
      <c r="N149" s="159"/>
      <c r="O149" s="159"/>
      <c r="P149" s="160">
        <f>SUM(P150:P185)</f>
        <v>0</v>
      </c>
      <c r="Q149" s="159"/>
      <c r="R149" s="160">
        <f>SUM(R150:R185)</f>
        <v>22.383451289999996</v>
      </c>
      <c r="S149" s="159"/>
      <c r="T149" s="161">
        <f>SUM(T150:T185)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54" t="s">
        <v>80</v>
      </c>
      <c r="AT149" s="162" t="s">
        <v>71</v>
      </c>
      <c r="AU149" s="162" t="s">
        <v>80</v>
      </c>
      <c r="AY149" s="154" t="s">
        <v>174</v>
      </c>
      <c r="BK149" s="163">
        <f>SUM(BK150:BK185)</f>
        <v>0</v>
      </c>
    </row>
    <row r="150" s="2" customFormat="1" ht="24.15" customHeight="1">
      <c r="A150" s="39"/>
      <c r="B150" s="166"/>
      <c r="C150" s="167" t="s">
        <v>241</v>
      </c>
      <c r="D150" s="167" t="s">
        <v>176</v>
      </c>
      <c r="E150" s="168" t="s">
        <v>242</v>
      </c>
      <c r="F150" s="169" t="s">
        <v>243</v>
      </c>
      <c r="G150" s="170" t="s">
        <v>179</v>
      </c>
      <c r="H150" s="171">
        <v>0.55100000000000005</v>
      </c>
      <c r="I150" s="172"/>
      <c r="J150" s="173">
        <f>ROUND(I150*H150,2)</f>
        <v>0</v>
      </c>
      <c r="K150" s="169" t="s">
        <v>180</v>
      </c>
      <c r="L150" s="40"/>
      <c r="M150" s="174" t="s">
        <v>3</v>
      </c>
      <c r="N150" s="175" t="s">
        <v>43</v>
      </c>
      <c r="O150" s="73"/>
      <c r="P150" s="176">
        <f>O150*H150</f>
        <v>0</v>
      </c>
      <c r="Q150" s="176">
        <v>2.5018699999999998</v>
      </c>
      <c r="R150" s="176">
        <f>Q150*H150</f>
        <v>1.37853037</v>
      </c>
      <c r="S150" s="176">
        <v>0</v>
      </c>
      <c r="T150" s="17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178" t="s">
        <v>181</v>
      </c>
      <c r="AT150" s="178" t="s">
        <v>176</v>
      </c>
      <c r="AU150" s="178" t="s">
        <v>82</v>
      </c>
      <c r="AY150" s="20" t="s">
        <v>174</v>
      </c>
      <c r="BE150" s="179">
        <f>IF(N150="základní",J150,0)</f>
        <v>0</v>
      </c>
      <c r="BF150" s="179">
        <f>IF(N150="snížená",J150,0)</f>
        <v>0</v>
      </c>
      <c r="BG150" s="179">
        <f>IF(N150="zákl. přenesená",J150,0)</f>
        <v>0</v>
      </c>
      <c r="BH150" s="179">
        <f>IF(N150="sníž. přenesená",J150,0)</f>
        <v>0</v>
      </c>
      <c r="BI150" s="179">
        <f>IF(N150="nulová",J150,0)</f>
        <v>0</v>
      </c>
      <c r="BJ150" s="20" t="s">
        <v>80</v>
      </c>
      <c r="BK150" s="179">
        <f>ROUND(I150*H150,2)</f>
        <v>0</v>
      </c>
      <c r="BL150" s="20" t="s">
        <v>181</v>
      </c>
      <c r="BM150" s="178" t="s">
        <v>244</v>
      </c>
    </row>
    <row r="151" s="2" customFormat="1">
      <c r="A151" s="39"/>
      <c r="B151" s="40"/>
      <c r="C151" s="39"/>
      <c r="D151" s="180" t="s">
        <v>183</v>
      </c>
      <c r="E151" s="39"/>
      <c r="F151" s="181" t="s">
        <v>245</v>
      </c>
      <c r="G151" s="39"/>
      <c r="H151" s="39"/>
      <c r="I151" s="182"/>
      <c r="J151" s="39"/>
      <c r="K151" s="39"/>
      <c r="L151" s="40"/>
      <c r="M151" s="183"/>
      <c r="N151" s="184"/>
      <c r="O151" s="73"/>
      <c r="P151" s="73"/>
      <c r="Q151" s="73"/>
      <c r="R151" s="73"/>
      <c r="S151" s="73"/>
      <c r="T151" s="74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20" t="s">
        <v>183</v>
      </c>
      <c r="AU151" s="20" t="s">
        <v>82</v>
      </c>
    </row>
    <row r="152" s="13" customFormat="1">
      <c r="A152" s="13"/>
      <c r="B152" s="185"/>
      <c r="C152" s="13"/>
      <c r="D152" s="186" t="s">
        <v>185</v>
      </c>
      <c r="E152" s="187" t="s">
        <v>3</v>
      </c>
      <c r="F152" s="188" t="s">
        <v>186</v>
      </c>
      <c r="G152" s="13"/>
      <c r="H152" s="187" t="s">
        <v>3</v>
      </c>
      <c r="I152" s="189"/>
      <c r="J152" s="13"/>
      <c r="K152" s="13"/>
      <c r="L152" s="185"/>
      <c r="M152" s="190"/>
      <c r="N152" s="191"/>
      <c r="O152" s="191"/>
      <c r="P152" s="191"/>
      <c r="Q152" s="191"/>
      <c r="R152" s="191"/>
      <c r="S152" s="191"/>
      <c r="T152" s="19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7" t="s">
        <v>185</v>
      </c>
      <c r="AU152" s="187" t="s">
        <v>82</v>
      </c>
      <c r="AV152" s="13" t="s">
        <v>80</v>
      </c>
      <c r="AW152" s="13" t="s">
        <v>33</v>
      </c>
      <c r="AX152" s="13" t="s">
        <v>72</v>
      </c>
      <c r="AY152" s="187" t="s">
        <v>174</v>
      </c>
    </row>
    <row r="153" s="13" customFormat="1">
      <c r="A153" s="13"/>
      <c r="B153" s="185"/>
      <c r="C153" s="13"/>
      <c r="D153" s="186" t="s">
        <v>185</v>
      </c>
      <c r="E153" s="187" t="s">
        <v>3</v>
      </c>
      <c r="F153" s="188" t="s">
        <v>246</v>
      </c>
      <c r="G153" s="13"/>
      <c r="H153" s="187" t="s">
        <v>3</v>
      </c>
      <c r="I153" s="189"/>
      <c r="J153" s="13"/>
      <c r="K153" s="13"/>
      <c r="L153" s="185"/>
      <c r="M153" s="190"/>
      <c r="N153" s="191"/>
      <c r="O153" s="191"/>
      <c r="P153" s="191"/>
      <c r="Q153" s="191"/>
      <c r="R153" s="191"/>
      <c r="S153" s="191"/>
      <c r="T153" s="19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7" t="s">
        <v>185</v>
      </c>
      <c r="AU153" s="187" t="s">
        <v>82</v>
      </c>
      <c r="AV153" s="13" t="s">
        <v>80</v>
      </c>
      <c r="AW153" s="13" t="s">
        <v>33</v>
      </c>
      <c r="AX153" s="13" t="s">
        <v>72</v>
      </c>
      <c r="AY153" s="187" t="s">
        <v>174</v>
      </c>
    </row>
    <row r="154" s="13" customFormat="1">
      <c r="A154" s="13"/>
      <c r="B154" s="185"/>
      <c r="C154" s="13"/>
      <c r="D154" s="186" t="s">
        <v>185</v>
      </c>
      <c r="E154" s="187" t="s">
        <v>3</v>
      </c>
      <c r="F154" s="188" t="s">
        <v>247</v>
      </c>
      <c r="G154" s="13"/>
      <c r="H154" s="187" t="s">
        <v>3</v>
      </c>
      <c r="I154" s="189"/>
      <c r="J154" s="13"/>
      <c r="K154" s="13"/>
      <c r="L154" s="185"/>
      <c r="M154" s="190"/>
      <c r="N154" s="191"/>
      <c r="O154" s="191"/>
      <c r="P154" s="191"/>
      <c r="Q154" s="191"/>
      <c r="R154" s="191"/>
      <c r="S154" s="191"/>
      <c r="T154" s="19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7" t="s">
        <v>185</v>
      </c>
      <c r="AU154" s="187" t="s">
        <v>82</v>
      </c>
      <c r="AV154" s="13" t="s">
        <v>80</v>
      </c>
      <c r="AW154" s="13" t="s">
        <v>33</v>
      </c>
      <c r="AX154" s="13" t="s">
        <v>72</v>
      </c>
      <c r="AY154" s="187" t="s">
        <v>174</v>
      </c>
    </row>
    <row r="155" s="14" customFormat="1">
      <c r="A155" s="14"/>
      <c r="B155" s="193"/>
      <c r="C155" s="14"/>
      <c r="D155" s="186" t="s">
        <v>185</v>
      </c>
      <c r="E155" s="194" t="s">
        <v>3</v>
      </c>
      <c r="F155" s="195" t="s">
        <v>118</v>
      </c>
      <c r="G155" s="14"/>
      <c r="H155" s="196">
        <v>0.55100000000000005</v>
      </c>
      <c r="I155" s="197"/>
      <c r="J155" s="14"/>
      <c r="K155" s="14"/>
      <c r="L155" s="193"/>
      <c r="M155" s="198"/>
      <c r="N155" s="199"/>
      <c r="O155" s="199"/>
      <c r="P155" s="199"/>
      <c r="Q155" s="199"/>
      <c r="R155" s="199"/>
      <c r="S155" s="199"/>
      <c r="T155" s="20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1" t="s">
        <v>185</v>
      </c>
      <c r="AU155" s="201" t="s">
        <v>82</v>
      </c>
      <c r="AV155" s="14" t="s">
        <v>82</v>
      </c>
      <c r="AW155" s="14" t="s">
        <v>33</v>
      </c>
      <c r="AX155" s="14" t="s">
        <v>80</v>
      </c>
      <c r="AY155" s="201" t="s">
        <v>174</v>
      </c>
    </row>
    <row r="156" s="2" customFormat="1" ht="33" customHeight="1">
      <c r="A156" s="39"/>
      <c r="B156" s="166"/>
      <c r="C156" s="167" t="s">
        <v>248</v>
      </c>
      <c r="D156" s="167" t="s">
        <v>176</v>
      </c>
      <c r="E156" s="168" t="s">
        <v>249</v>
      </c>
      <c r="F156" s="169" t="s">
        <v>250</v>
      </c>
      <c r="G156" s="170" t="s">
        <v>179</v>
      </c>
      <c r="H156" s="171">
        <v>4.4100000000000001</v>
      </c>
      <c r="I156" s="172"/>
      <c r="J156" s="173">
        <f>ROUND(I156*H156,2)</f>
        <v>0</v>
      </c>
      <c r="K156" s="169" t="s">
        <v>180</v>
      </c>
      <c r="L156" s="40"/>
      <c r="M156" s="174" t="s">
        <v>3</v>
      </c>
      <c r="N156" s="175" t="s">
        <v>43</v>
      </c>
      <c r="O156" s="73"/>
      <c r="P156" s="176">
        <f>O156*H156</f>
        <v>0</v>
      </c>
      <c r="Q156" s="176">
        <v>2.5018699999999998</v>
      </c>
      <c r="R156" s="176">
        <f>Q156*H156</f>
        <v>11.033246699999999</v>
      </c>
      <c r="S156" s="176">
        <v>0</v>
      </c>
      <c r="T156" s="17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78" t="s">
        <v>181</v>
      </c>
      <c r="AT156" s="178" t="s">
        <v>176</v>
      </c>
      <c r="AU156" s="178" t="s">
        <v>82</v>
      </c>
      <c r="AY156" s="20" t="s">
        <v>174</v>
      </c>
      <c r="BE156" s="179">
        <f>IF(N156="základní",J156,0)</f>
        <v>0</v>
      </c>
      <c r="BF156" s="179">
        <f>IF(N156="snížená",J156,0)</f>
        <v>0</v>
      </c>
      <c r="BG156" s="179">
        <f>IF(N156="zákl. přenesená",J156,0)</f>
        <v>0</v>
      </c>
      <c r="BH156" s="179">
        <f>IF(N156="sníž. přenesená",J156,0)</f>
        <v>0</v>
      </c>
      <c r="BI156" s="179">
        <f>IF(N156="nulová",J156,0)</f>
        <v>0</v>
      </c>
      <c r="BJ156" s="20" t="s">
        <v>80</v>
      </c>
      <c r="BK156" s="179">
        <f>ROUND(I156*H156,2)</f>
        <v>0</v>
      </c>
      <c r="BL156" s="20" t="s">
        <v>181</v>
      </c>
      <c r="BM156" s="178" t="s">
        <v>251</v>
      </c>
    </row>
    <row r="157" s="2" customFormat="1">
      <c r="A157" s="39"/>
      <c r="B157" s="40"/>
      <c r="C157" s="39"/>
      <c r="D157" s="180" t="s">
        <v>183</v>
      </c>
      <c r="E157" s="39"/>
      <c r="F157" s="181" t="s">
        <v>252</v>
      </c>
      <c r="G157" s="39"/>
      <c r="H157" s="39"/>
      <c r="I157" s="182"/>
      <c r="J157" s="39"/>
      <c r="K157" s="39"/>
      <c r="L157" s="40"/>
      <c r="M157" s="183"/>
      <c r="N157" s="184"/>
      <c r="O157" s="73"/>
      <c r="P157" s="73"/>
      <c r="Q157" s="73"/>
      <c r="R157" s="73"/>
      <c r="S157" s="73"/>
      <c r="T157" s="74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20" t="s">
        <v>183</v>
      </c>
      <c r="AU157" s="20" t="s">
        <v>82</v>
      </c>
    </row>
    <row r="158" s="13" customFormat="1">
      <c r="A158" s="13"/>
      <c r="B158" s="185"/>
      <c r="C158" s="13"/>
      <c r="D158" s="186" t="s">
        <v>185</v>
      </c>
      <c r="E158" s="187" t="s">
        <v>3</v>
      </c>
      <c r="F158" s="188" t="s">
        <v>186</v>
      </c>
      <c r="G158" s="13"/>
      <c r="H158" s="187" t="s">
        <v>3</v>
      </c>
      <c r="I158" s="189"/>
      <c r="J158" s="13"/>
      <c r="K158" s="13"/>
      <c r="L158" s="185"/>
      <c r="M158" s="190"/>
      <c r="N158" s="191"/>
      <c r="O158" s="191"/>
      <c r="P158" s="191"/>
      <c r="Q158" s="191"/>
      <c r="R158" s="191"/>
      <c r="S158" s="191"/>
      <c r="T158" s="19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7" t="s">
        <v>185</v>
      </c>
      <c r="AU158" s="187" t="s">
        <v>82</v>
      </c>
      <c r="AV158" s="13" t="s">
        <v>80</v>
      </c>
      <c r="AW158" s="13" t="s">
        <v>33</v>
      </c>
      <c r="AX158" s="13" t="s">
        <v>72</v>
      </c>
      <c r="AY158" s="187" t="s">
        <v>174</v>
      </c>
    </row>
    <row r="159" s="13" customFormat="1">
      <c r="A159" s="13"/>
      <c r="B159" s="185"/>
      <c r="C159" s="13"/>
      <c r="D159" s="186" t="s">
        <v>185</v>
      </c>
      <c r="E159" s="187" t="s">
        <v>3</v>
      </c>
      <c r="F159" s="188" t="s">
        <v>253</v>
      </c>
      <c r="G159" s="13"/>
      <c r="H159" s="187" t="s">
        <v>3</v>
      </c>
      <c r="I159" s="189"/>
      <c r="J159" s="13"/>
      <c r="K159" s="13"/>
      <c r="L159" s="185"/>
      <c r="M159" s="190"/>
      <c r="N159" s="191"/>
      <c r="O159" s="191"/>
      <c r="P159" s="191"/>
      <c r="Q159" s="191"/>
      <c r="R159" s="191"/>
      <c r="S159" s="191"/>
      <c r="T159" s="19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7" t="s">
        <v>185</v>
      </c>
      <c r="AU159" s="187" t="s">
        <v>82</v>
      </c>
      <c r="AV159" s="13" t="s">
        <v>80</v>
      </c>
      <c r="AW159" s="13" t="s">
        <v>33</v>
      </c>
      <c r="AX159" s="13" t="s">
        <v>72</v>
      </c>
      <c r="AY159" s="187" t="s">
        <v>174</v>
      </c>
    </row>
    <row r="160" s="13" customFormat="1">
      <c r="A160" s="13"/>
      <c r="B160" s="185"/>
      <c r="C160" s="13"/>
      <c r="D160" s="186" t="s">
        <v>185</v>
      </c>
      <c r="E160" s="187" t="s">
        <v>3</v>
      </c>
      <c r="F160" s="188" t="s">
        <v>254</v>
      </c>
      <c r="G160" s="13"/>
      <c r="H160" s="187" t="s">
        <v>3</v>
      </c>
      <c r="I160" s="189"/>
      <c r="J160" s="13"/>
      <c r="K160" s="13"/>
      <c r="L160" s="185"/>
      <c r="M160" s="190"/>
      <c r="N160" s="191"/>
      <c r="O160" s="191"/>
      <c r="P160" s="191"/>
      <c r="Q160" s="191"/>
      <c r="R160" s="191"/>
      <c r="S160" s="191"/>
      <c r="T160" s="19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7" t="s">
        <v>185</v>
      </c>
      <c r="AU160" s="187" t="s">
        <v>82</v>
      </c>
      <c r="AV160" s="13" t="s">
        <v>80</v>
      </c>
      <c r="AW160" s="13" t="s">
        <v>33</v>
      </c>
      <c r="AX160" s="13" t="s">
        <v>72</v>
      </c>
      <c r="AY160" s="187" t="s">
        <v>174</v>
      </c>
    </row>
    <row r="161" s="14" customFormat="1">
      <c r="A161" s="14"/>
      <c r="B161" s="193"/>
      <c r="C161" s="14"/>
      <c r="D161" s="186" t="s">
        <v>185</v>
      </c>
      <c r="E161" s="194" t="s">
        <v>3</v>
      </c>
      <c r="F161" s="195" t="s">
        <v>121</v>
      </c>
      <c r="G161" s="14"/>
      <c r="H161" s="196">
        <v>4.4100000000000001</v>
      </c>
      <c r="I161" s="197"/>
      <c r="J161" s="14"/>
      <c r="K161" s="14"/>
      <c r="L161" s="193"/>
      <c r="M161" s="198"/>
      <c r="N161" s="199"/>
      <c r="O161" s="199"/>
      <c r="P161" s="199"/>
      <c r="Q161" s="199"/>
      <c r="R161" s="199"/>
      <c r="S161" s="199"/>
      <c r="T161" s="20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1" t="s">
        <v>185</v>
      </c>
      <c r="AU161" s="201" t="s">
        <v>82</v>
      </c>
      <c r="AV161" s="14" t="s">
        <v>82</v>
      </c>
      <c r="AW161" s="14" t="s">
        <v>33</v>
      </c>
      <c r="AX161" s="14" t="s">
        <v>80</v>
      </c>
      <c r="AY161" s="201" t="s">
        <v>174</v>
      </c>
    </row>
    <row r="162" s="2" customFormat="1" ht="24.15" customHeight="1">
      <c r="A162" s="39"/>
      <c r="B162" s="166"/>
      <c r="C162" s="167" t="s">
        <v>255</v>
      </c>
      <c r="D162" s="167" t="s">
        <v>176</v>
      </c>
      <c r="E162" s="168" t="s">
        <v>256</v>
      </c>
      <c r="F162" s="169" t="s">
        <v>257</v>
      </c>
      <c r="G162" s="170" t="s">
        <v>222</v>
      </c>
      <c r="H162" s="171">
        <v>0.50800000000000001</v>
      </c>
      <c r="I162" s="172"/>
      <c r="J162" s="173">
        <f>ROUND(I162*H162,2)</f>
        <v>0</v>
      </c>
      <c r="K162" s="169" t="s">
        <v>180</v>
      </c>
      <c r="L162" s="40"/>
      <c r="M162" s="174" t="s">
        <v>3</v>
      </c>
      <c r="N162" s="175" t="s">
        <v>43</v>
      </c>
      <c r="O162" s="73"/>
      <c r="P162" s="176">
        <f>O162*H162</f>
        <v>0</v>
      </c>
      <c r="Q162" s="176">
        <v>1.0606199999999999</v>
      </c>
      <c r="R162" s="176">
        <f>Q162*H162</f>
        <v>0.53879495999999993</v>
      </c>
      <c r="S162" s="176">
        <v>0</v>
      </c>
      <c r="T162" s="17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178" t="s">
        <v>181</v>
      </c>
      <c r="AT162" s="178" t="s">
        <v>176</v>
      </c>
      <c r="AU162" s="178" t="s">
        <v>82</v>
      </c>
      <c r="AY162" s="20" t="s">
        <v>174</v>
      </c>
      <c r="BE162" s="179">
        <f>IF(N162="základní",J162,0)</f>
        <v>0</v>
      </c>
      <c r="BF162" s="179">
        <f>IF(N162="snížená",J162,0)</f>
        <v>0</v>
      </c>
      <c r="BG162" s="179">
        <f>IF(N162="zákl. přenesená",J162,0)</f>
        <v>0</v>
      </c>
      <c r="BH162" s="179">
        <f>IF(N162="sníž. přenesená",J162,0)</f>
        <v>0</v>
      </c>
      <c r="BI162" s="179">
        <f>IF(N162="nulová",J162,0)</f>
        <v>0</v>
      </c>
      <c r="BJ162" s="20" t="s">
        <v>80</v>
      </c>
      <c r="BK162" s="179">
        <f>ROUND(I162*H162,2)</f>
        <v>0</v>
      </c>
      <c r="BL162" s="20" t="s">
        <v>181</v>
      </c>
      <c r="BM162" s="178" t="s">
        <v>258</v>
      </c>
    </row>
    <row r="163" s="2" customFormat="1">
      <c r="A163" s="39"/>
      <c r="B163" s="40"/>
      <c r="C163" s="39"/>
      <c r="D163" s="180" t="s">
        <v>183</v>
      </c>
      <c r="E163" s="39"/>
      <c r="F163" s="181" t="s">
        <v>259</v>
      </c>
      <c r="G163" s="39"/>
      <c r="H163" s="39"/>
      <c r="I163" s="182"/>
      <c r="J163" s="39"/>
      <c r="K163" s="39"/>
      <c r="L163" s="40"/>
      <c r="M163" s="183"/>
      <c r="N163" s="184"/>
      <c r="O163" s="73"/>
      <c r="P163" s="73"/>
      <c r="Q163" s="73"/>
      <c r="R163" s="73"/>
      <c r="S163" s="73"/>
      <c r="T163" s="74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20" t="s">
        <v>183</v>
      </c>
      <c r="AU163" s="20" t="s">
        <v>82</v>
      </c>
    </row>
    <row r="164" s="13" customFormat="1">
      <c r="A164" s="13"/>
      <c r="B164" s="185"/>
      <c r="C164" s="13"/>
      <c r="D164" s="186" t="s">
        <v>185</v>
      </c>
      <c r="E164" s="187" t="s">
        <v>3</v>
      </c>
      <c r="F164" s="188" t="s">
        <v>260</v>
      </c>
      <c r="G164" s="13"/>
      <c r="H164" s="187" t="s">
        <v>3</v>
      </c>
      <c r="I164" s="189"/>
      <c r="J164" s="13"/>
      <c r="K164" s="13"/>
      <c r="L164" s="185"/>
      <c r="M164" s="190"/>
      <c r="N164" s="191"/>
      <c r="O164" s="191"/>
      <c r="P164" s="191"/>
      <c r="Q164" s="191"/>
      <c r="R164" s="191"/>
      <c r="S164" s="191"/>
      <c r="T164" s="19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7" t="s">
        <v>185</v>
      </c>
      <c r="AU164" s="187" t="s">
        <v>82</v>
      </c>
      <c r="AV164" s="13" t="s">
        <v>80</v>
      </c>
      <c r="AW164" s="13" t="s">
        <v>33</v>
      </c>
      <c r="AX164" s="13" t="s">
        <v>72</v>
      </c>
      <c r="AY164" s="187" t="s">
        <v>174</v>
      </c>
    </row>
    <row r="165" s="14" customFormat="1">
      <c r="A165" s="14"/>
      <c r="B165" s="193"/>
      <c r="C165" s="14"/>
      <c r="D165" s="186" t="s">
        <v>185</v>
      </c>
      <c r="E165" s="201" t="s">
        <v>3</v>
      </c>
      <c r="F165" s="194" t="s">
        <v>261</v>
      </c>
      <c r="G165" s="14"/>
      <c r="H165" s="196">
        <v>0.50800000000000001</v>
      </c>
      <c r="I165" s="197"/>
      <c r="J165" s="14"/>
      <c r="K165" s="14"/>
      <c r="L165" s="193"/>
      <c r="M165" s="198"/>
      <c r="N165" s="199"/>
      <c r="O165" s="199"/>
      <c r="P165" s="199"/>
      <c r="Q165" s="199"/>
      <c r="R165" s="199"/>
      <c r="S165" s="199"/>
      <c r="T165" s="20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1" t="s">
        <v>185</v>
      </c>
      <c r="AU165" s="201" t="s">
        <v>82</v>
      </c>
      <c r="AV165" s="14" t="s">
        <v>82</v>
      </c>
      <c r="AW165" s="14" t="s">
        <v>33</v>
      </c>
      <c r="AX165" s="14" t="s">
        <v>72</v>
      </c>
      <c r="AY165" s="201" t="s">
        <v>174</v>
      </c>
    </row>
    <row r="166" s="15" customFormat="1">
      <c r="A166" s="15"/>
      <c r="B166" s="202"/>
      <c r="C166" s="15"/>
      <c r="D166" s="186" t="s">
        <v>185</v>
      </c>
      <c r="E166" s="203" t="s">
        <v>3</v>
      </c>
      <c r="F166" s="204" t="s">
        <v>197</v>
      </c>
      <c r="G166" s="15"/>
      <c r="H166" s="205">
        <v>0.50800000000000001</v>
      </c>
      <c r="I166" s="206"/>
      <c r="J166" s="15"/>
      <c r="K166" s="15"/>
      <c r="L166" s="202"/>
      <c r="M166" s="207"/>
      <c r="N166" s="208"/>
      <c r="O166" s="208"/>
      <c r="P166" s="208"/>
      <c r="Q166" s="208"/>
      <c r="R166" s="208"/>
      <c r="S166" s="208"/>
      <c r="T166" s="20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03" t="s">
        <v>185</v>
      </c>
      <c r="AU166" s="203" t="s">
        <v>82</v>
      </c>
      <c r="AV166" s="15" t="s">
        <v>181</v>
      </c>
      <c r="AW166" s="15" t="s">
        <v>33</v>
      </c>
      <c r="AX166" s="15" t="s">
        <v>80</v>
      </c>
      <c r="AY166" s="203" t="s">
        <v>174</v>
      </c>
    </row>
    <row r="167" s="2" customFormat="1" ht="33" customHeight="1">
      <c r="A167" s="39"/>
      <c r="B167" s="166"/>
      <c r="C167" s="167" t="s">
        <v>9</v>
      </c>
      <c r="D167" s="167" t="s">
        <v>176</v>
      </c>
      <c r="E167" s="168" t="s">
        <v>262</v>
      </c>
      <c r="F167" s="169" t="s">
        <v>263</v>
      </c>
      <c r="G167" s="170" t="s">
        <v>179</v>
      </c>
      <c r="H167" s="171">
        <v>3.754</v>
      </c>
      <c r="I167" s="172"/>
      <c r="J167" s="173">
        <f>ROUND(I167*H167,2)</f>
        <v>0</v>
      </c>
      <c r="K167" s="169" t="s">
        <v>180</v>
      </c>
      <c r="L167" s="40"/>
      <c r="M167" s="174" t="s">
        <v>3</v>
      </c>
      <c r="N167" s="175" t="s">
        <v>43</v>
      </c>
      <c r="O167" s="73"/>
      <c r="P167" s="176">
        <f>O167*H167</f>
        <v>0</v>
      </c>
      <c r="Q167" s="176">
        <v>2.5018699999999998</v>
      </c>
      <c r="R167" s="176">
        <f>Q167*H167</f>
        <v>9.3920199799999988</v>
      </c>
      <c r="S167" s="176">
        <v>0</v>
      </c>
      <c r="T167" s="17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78" t="s">
        <v>181</v>
      </c>
      <c r="AT167" s="178" t="s">
        <v>176</v>
      </c>
      <c r="AU167" s="178" t="s">
        <v>82</v>
      </c>
      <c r="AY167" s="20" t="s">
        <v>174</v>
      </c>
      <c r="BE167" s="179">
        <f>IF(N167="základní",J167,0)</f>
        <v>0</v>
      </c>
      <c r="BF167" s="179">
        <f>IF(N167="snížená",J167,0)</f>
        <v>0</v>
      </c>
      <c r="BG167" s="179">
        <f>IF(N167="zákl. přenesená",J167,0)</f>
        <v>0</v>
      </c>
      <c r="BH167" s="179">
        <f>IF(N167="sníž. přenesená",J167,0)</f>
        <v>0</v>
      </c>
      <c r="BI167" s="179">
        <f>IF(N167="nulová",J167,0)</f>
        <v>0</v>
      </c>
      <c r="BJ167" s="20" t="s">
        <v>80</v>
      </c>
      <c r="BK167" s="179">
        <f>ROUND(I167*H167,2)</f>
        <v>0</v>
      </c>
      <c r="BL167" s="20" t="s">
        <v>181</v>
      </c>
      <c r="BM167" s="178" t="s">
        <v>264</v>
      </c>
    </row>
    <row r="168" s="2" customFormat="1">
      <c r="A168" s="39"/>
      <c r="B168" s="40"/>
      <c r="C168" s="39"/>
      <c r="D168" s="180" t="s">
        <v>183</v>
      </c>
      <c r="E168" s="39"/>
      <c r="F168" s="181" t="s">
        <v>265</v>
      </c>
      <c r="G168" s="39"/>
      <c r="H168" s="39"/>
      <c r="I168" s="182"/>
      <c r="J168" s="39"/>
      <c r="K168" s="39"/>
      <c r="L168" s="40"/>
      <c r="M168" s="183"/>
      <c r="N168" s="184"/>
      <c r="O168" s="73"/>
      <c r="P168" s="73"/>
      <c r="Q168" s="73"/>
      <c r="R168" s="73"/>
      <c r="S168" s="73"/>
      <c r="T168" s="74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20" t="s">
        <v>183</v>
      </c>
      <c r="AU168" s="20" t="s">
        <v>82</v>
      </c>
    </row>
    <row r="169" s="13" customFormat="1">
      <c r="A169" s="13"/>
      <c r="B169" s="185"/>
      <c r="C169" s="13"/>
      <c r="D169" s="186" t="s">
        <v>185</v>
      </c>
      <c r="E169" s="187" t="s">
        <v>3</v>
      </c>
      <c r="F169" s="188" t="s">
        <v>186</v>
      </c>
      <c r="G169" s="13"/>
      <c r="H169" s="187" t="s">
        <v>3</v>
      </c>
      <c r="I169" s="189"/>
      <c r="J169" s="13"/>
      <c r="K169" s="13"/>
      <c r="L169" s="185"/>
      <c r="M169" s="190"/>
      <c r="N169" s="191"/>
      <c r="O169" s="191"/>
      <c r="P169" s="191"/>
      <c r="Q169" s="191"/>
      <c r="R169" s="191"/>
      <c r="S169" s="191"/>
      <c r="T169" s="19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7" t="s">
        <v>185</v>
      </c>
      <c r="AU169" s="187" t="s">
        <v>82</v>
      </c>
      <c r="AV169" s="13" t="s">
        <v>80</v>
      </c>
      <c r="AW169" s="13" t="s">
        <v>33</v>
      </c>
      <c r="AX169" s="13" t="s">
        <v>72</v>
      </c>
      <c r="AY169" s="187" t="s">
        <v>174</v>
      </c>
    </row>
    <row r="170" s="13" customFormat="1">
      <c r="A170" s="13"/>
      <c r="B170" s="185"/>
      <c r="C170" s="13"/>
      <c r="D170" s="186" t="s">
        <v>185</v>
      </c>
      <c r="E170" s="187" t="s">
        <v>3</v>
      </c>
      <c r="F170" s="188" t="s">
        <v>266</v>
      </c>
      <c r="G170" s="13"/>
      <c r="H170" s="187" t="s">
        <v>3</v>
      </c>
      <c r="I170" s="189"/>
      <c r="J170" s="13"/>
      <c r="K170" s="13"/>
      <c r="L170" s="185"/>
      <c r="M170" s="190"/>
      <c r="N170" s="191"/>
      <c r="O170" s="191"/>
      <c r="P170" s="191"/>
      <c r="Q170" s="191"/>
      <c r="R170" s="191"/>
      <c r="S170" s="191"/>
      <c r="T170" s="19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7" t="s">
        <v>185</v>
      </c>
      <c r="AU170" s="187" t="s">
        <v>82</v>
      </c>
      <c r="AV170" s="13" t="s">
        <v>80</v>
      </c>
      <c r="AW170" s="13" t="s">
        <v>33</v>
      </c>
      <c r="AX170" s="13" t="s">
        <v>72</v>
      </c>
      <c r="AY170" s="187" t="s">
        <v>174</v>
      </c>
    </row>
    <row r="171" s="13" customFormat="1">
      <c r="A171" s="13"/>
      <c r="B171" s="185"/>
      <c r="C171" s="13"/>
      <c r="D171" s="186" t="s">
        <v>185</v>
      </c>
      <c r="E171" s="187" t="s">
        <v>3</v>
      </c>
      <c r="F171" s="188" t="s">
        <v>267</v>
      </c>
      <c r="G171" s="13"/>
      <c r="H171" s="187" t="s">
        <v>3</v>
      </c>
      <c r="I171" s="189"/>
      <c r="J171" s="13"/>
      <c r="K171" s="13"/>
      <c r="L171" s="185"/>
      <c r="M171" s="190"/>
      <c r="N171" s="191"/>
      <c r="O171" s="191"/>
      <c r="P171" s="191"/>
      <c r="Q171" s="191"/>
      <c r="R171" s="191"/>
      <c r="S171" s="191"/>
      <c r="T171" s="19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7" t="s">
        <v>185</v>
      </c>
      <c r="AU171" s="187" t="s">
        <v>82</v>
      </c>
      <c r="AV171" s="13" t="s">
        <v>80</v>
      </c>
      <c r="AW171" s="13" t="s">
        <v>33</v>
      </c>
      <c r="AX171" s="13" t="s">
        <v>72</v>
      </c>
      <c r="AY171" s="187" t="s">
        <v>174</v>
      </c>
    </row>
    <row r="172" s="13" customFormat="1">
      <c r="A172" s="13"/>
      <c r="B172" s="185"/>
      <c r="C172" s="13"/>
      <c r="D172" s="186" t="s">
        <v>185</v>
      </c>
      <c r="E172" s="187" t="s">
        <v>3</v>
      </c>
      <c r="F172" s="188" t="s">
        <v>268</v>
      </c>
      <c r="G172" s="13"/>
      <c r="H172" s="187" t="s">
        <v>3</v>
      </c>
      <c r="I172" s="189"/>
      <c r="J172" s="13"/>
      <c r="K172" s="13"/>
      <c r="L172" s="185"/>
      <c r="M172" s="190"/>
      <c r="N172" s="191"/>
      <c r="O172" s="191"/>
      <c r="P172" s="191"/>
      <c r="Q172" s="191"/>
      <c r="R172" s="191"/>
      <c r="S172" s="191"/>
      <c r="T172" s="19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7" t="s">
        <v>185</v>
      </c>
      <c r="AU172" s="187" t="s">
        <v>82</v>
      </c>
      <c r="AV172" s="13" t="s">
        <v>80</v>
      </c>
      <c r="AW172" s="13" t="s">
        <v>33</v>
      </c>
      <c r="AX172" s="13" t="s">
        <v>72</v>
      </c>
      <c r="AY172" s="187" t="s">
        <v>174</v>
      </c>
    </row>
    <row r="173" s="14" customFormat="1">
      <c r="A173" s="14"/>
      <c r="B173" s="193"/>
      <c r="C173" s="14"/>
      <c r="D173" s="186" t="s">
        <v>185</v>
      </c>
      <c r="E173" s="194" t="s">
        <v>3</v>
      </c>
      <c r="F173" s="195" t="s">
        <v>124</v>
      </c>
      <c r="G173" s="14"/>
      <c r="H173" s="196">
        <v>3.754</v>
      </c>
      <c r="I173" s="197"/>
      <c r="J173" s="14"/>
      <c r="K173" s="14"/>
      <c r="L173" s="193"/>
      <c r="M173" s="198"/>
      <c r="N173" s="199"/>
      <c r="O173" s="199"/>
      <c r="P173" s="199"/>
      <c r="Q173" s="199"/>
      <c r="R173" s="199"/>
      <c r="S173" s="199"/>
      <c r="T173" s="20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1" t="s">
        <v>185</v>
      </c>
      <c r="AU173" s="201" t="s">
        <v>82</v>
      </c>
      <c r="AV173" s="14" t="s">
        <v>82</v>
      </c>
      <c r="AW173" s="14" t="s">
        <v>33</v>
      </c>
      <c r="AX173" s="14" t="s">
        <v>80</v>
      </c>
      <c r="AY173" s="201" t="s">
        <v>174</v>
      </c>
    </row>
    <row r="174" s="2" customFormat="1" ht="16.5" customHeight="1">
      <c r="A174" s="39"/>
      <c r="B174" s="166"/>
      <c r="C174" s="167" t="s">
        <v>269</v>
      </c>
      <c r="D174" s="167" t="s">
        <v>176</v>
      </c>
      <c r="E174" s="168" t="s">
        <v>270</v>
      </c>
      <c r="F174" s="169" t="s">
        <v>271</v>
      </c>
      <c r="G174" s="170" t="s">
        <v>137</v>
      </c>
      <c r="H174" s="171">
        <v>15.477</v>
      </c>
      <c r="I174" s="172"/>
      <c r="J174" s="173">
        <f>ROUND(I174*H174,2)</f>
        <v>0</v>
      </c>
      <c r="K174" s="169" t="s">
        <v>180</v>
      </c>
      <c r="L174" s="40"/>
      <c r="M174" s="174" t="s">
        <v>3</v>
      </c>
      <c r="N174" s="175" t="s">
        <v>43</v>
      </c>
      <c r="O174" s="73"/>
      <c r="P174" s="176">
        <f>O174*H174</f>
        <v>0</v>
      </c>
      <c r="Q174" s="176">
        <v>0.00264</v>
      </c>
      <c r="R174" s="176">
        <f>Q174*H174</f>
        <v>0.040859279999999998</v>
      </c>
      <c r="S174" s="176">
        <v>0</v>
      </c>
      <c r="T174" s="17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8" t="s">
        <v>181</v>
      </c>
      <c r="AT174" s="178" t="s">
        <v>176</v>
      </c>
      <c r="AU174" s="178" t="s">
        <v>82</v>
      </c>
      <c r="AY174" s="20" t="s">
        <v>174</v>
      </c>
      <c r="BE174" s="179">
        <f>IF(N174="základní",J174,0)</f>
        <v>0</v>
      </c>
      <c r="BF174" s="179">
        <f>IF(N174="snížená",J174,0)</f>
        <v>0</v>
      </c>
      <c r="BG174" s="179">
        <f>IF(N174="zákl. přenesená",J174,0)</f>
        <v>0</v>
      </c>
      <c r="BH174" s="179">
        <f>IF(N174="sníž. přenesená",J174,0)</f>
        <v>0</v>
      </c>
      <c r="BI174" s="179">
        <f>IF(N174="nulová",J174,0)</f>
        <v>0</v>
      </c>
      <c r="BJ174" s="20" t="s">
        <v>80</v>
      </c>
      <c r="BK174" s="179">
        <f>ROUND(I174*H174,2)</f>
        <v>0</v>
      </c>
      <c r="BL174" s="20" t="s">
        <v>181</v>
      </c>
      <c r="BM174" s="178" t="s">
        <v>272</v>
      </c>
    </row>
    <row r="175" s="2" customFormat="1">
      <c r="A175" s="39"/>
      <c r="B175" s="40"/>
      <c r="C175" s="39"/>
      <c r="D175" s="180" t="s">
        <v>183</v>
      </c>
      <c r="E175" s="39"/>
      <c r="F175" s="181" t="s">
        <v>273</v>
      </c>
      <c r="G175" s="39"/>
      <c r="H175" s="39"/>
      <c r="I175" s="182"/>
      <c r="J175" s="39"/>
      <c r="K175" s="39"/>
      <c r="L175" s="40"/>
      <c r="M175" s="183"/>
      <c r="N175" s="184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183</v>
      </c>
      <c r="AU175" s="20" t="s">
        <v>82</v>
      </c>
    </row>
    <row r="176" s="13" customFormat="1">
      <c r="A176" s="13"/>
      <c r="B176" s="185"/>
      <c r="C176" s="13"/>
      <c r="D176" s="186" t="s">
        <v>185</v>
      </c>
      <c r="E176" s="187" t="s">
        <v>3</v>
      </c>
      <c r="F176" s="188" t="s">
        <v>186</v>
      </c>
      <c r="G176" s="13"/>
      <c r="H176" s="187" t="s">
        <v>3</v>
      </c>
      <c r="I176" s="189"/>
      <c r="J176" s="13"/>
      <c r="K176" s="13"/>
      <c r="L176" s="185"/>
      <c r="M176" s="190"/>
      <c r="N176" s="191"/>
      <c r="O176" s="191"/>
      <c r="P176" s="191"/>
      <c r="Q176" s="191"/>
      <c r="R176" s="191"/>
      <c r="S176" s="191"/>
      <c r="T176" s="19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7" t="s">
        <v>185</v>
      </c>
      <c r="AU176" s="187" t="s">
        <v>82</v>
      </c>
      <c r="AV176" s="13" t="s">
        <v>80</v>
      </c>
      <c r="AW176" s="13" t="s">
        <v>33</v>
      </c>
      <c r="AX176" s="13" t="s">
        <v>72</v>
      </c>
      <c r="AY176" s="187" t="s">
        <v>174</v>
      </c>
    </row>
    <row r="177" s="13" customFormat="1">
      <c r="A177" s="13"/>
      <c r="B177" s="185"/>
      <c r="C177" s="13"/>
      <c r="D177" s="186" t="s">
        <v>185</v>
      </c>
      <c r="E177" s="187" t="s">
        <v>3</v>
      </c>
      <c r="F177" s="188" t="s">
        <v>274</v>
      </c>
      <c r="G177" s="13"/>
      <c r="H177" s="187" t="s">
        <v>3</v>
      </c>
      <c r="I177" s="189"/>
      <c r="J177" s="13"/>
      <c r="K177" s="13"/>
      <c r="L177" s="185"/>
      <c r="M177" s="190"/>
      <c r="N177" s="191"/>
      <c r="O177" s="191"/>
      <c r="P177" s="191"/>
      <c r="Q177" s="191"/>
      <c r="R177" s="191"/>
      <c r="S177" s="191"/>
      <c r="T177" s="19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7" t="s">
        <v>185</v>
      </c>
      <c r="AU177" s="187" t="s">
        <v>82</v>
      </c>
      <c r="AV177" s="13" t="s">
        <v>80</v>
      </c>
      <c r="AW177" s="13" t="s">
        <v>33</v>
      </c>
      <c r="AX177" s="13" t="s">
        <v>72</v>
      </c>
      <c r="AY177" s="187" t="s">
        <v>174</v>
      </c>
    </row>
    <row r="178" s="13" customFormat="1">
      <c r="A178" s="13"/>
      <c r="B178" s="185"/>
      <c r="C178" s="13"/>
      <c r="D178" s="186" t="s">
        <v>185</v>
      </c>
      <c r="E178" s="187" t="s">
        <v>3</v>
      </c>
      <c r="F178" s="188" t="s">
        <v>275</v>
      </c>
      <c r="G178" s="13"/>
      <c r="H178" s="187" t="s">
        <v>3</v>
      </c>
      <c r="I178" s="189"/>
      <c r="J178" s="13"/>
      <c r="K178" s="13"/>
      <c r="L178" s="185"/>
      <c r="M178" s="190"/>
      <c r="N178" s="191"/>
      <c r="O178" s="191"/>
      <c r="P178" s="191"/>
      <c r="Q178" s="191"/>
      <c r="R178" s="191"/>
      <c r="S178" s="191"/>
      <c r="T178" s="19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7" t="s">
        <v>185</v>
      </c>
      <c r="AU178" s="187" t="s">
        <v>82</v>
      </c>
      <c r="AV178" s="13" t="s">
        <v>80</v>
      </c>
      <c r="AW178" s="13" t="s">
        <v>33</v>
      </c>
      <c r="AX178" s="13" t="s">
        <v>72</v>
      </c>
      <c r="AY178" s="187" t="s">
        <v>174</v>
      </c>
    </row>
    <row r="179" s="13" customFormat="1">
      <c r="A179" s="13"/>
      <c r="B179" s="185"/>
      <c r="C179" s="13"/>
      <c r="D179" s="186" t="s">
        <v>185</v>
      </c>
      <c r="E179" s="187" t="s">
        <v>3</v>
      </c>
      <c r="F179" s="188" t="s">
        <v>276</v>
      </c>
      <c r="G179" s="13"/>
      <c r="H179" s="187" t="s">
        <v>3</v>
      </c>
      <c r="I179" s="189"/>
      <c r="J179" s="13"/>
      <c r="K179" s="13"/>
      <c r="L179" s="185"/>
      <c r="M179" s="190"/>
      <c r="N179" s="191"/>
      <c r="O179" s="191"/>
      <c r="P179" s="191"/>
      <c r="Q179" s="191"/>
      <c r="R179" s="191"/>
      <c r="S179" s="191"/>
      <c r="T179" s="19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7" t="s">
        <v>185</v>
      </c>
      <c r="AU179" s="187" t="s">
        <v>82</v>
      </c>
      <c r="AV179" s="13" t="s">
        <v>80</v>
      </c>
      <c r="AW179" s="13" t="s">
        <v>33</v>
      </c>
      <c r="AX179" s="13" t="s">
        <v>72</v>
      </c>
      <c r="AY179" s="187" t="s">
        <v>174</v>
      </c>
    </row>
    <row r="180" s="14" customFormat="1">
      <c r="A180" s="14"/>
      <c r="B180" s="193"/>
      <c r="C180" s="14"/>
      <c r="D180" s="186" t="s">
        <v>185</v>
      </c>
      <c r="E180" s="194" t="s">
        <v>3</v>
      </c>
      <c r="F180" s="195" t="s">
        <v>127</v>
      </c>
      <c r="G180" s="14"/>
      <c r="H180" s="196">
        <v>15.477</v>
      </c>
      <c r="I180" s="197"/>
      <c r="J180" s="14"/>
      <c r="K180" s="14"/>
      <c r="L180" s="193"/>
      <c r="M180" s="198"/>
      <c r="N180" s="199"/>
      <c r="O180" s="199"/>
      <c r="P180" s="199"/>
      <c r="Q180" s="199"/>
      <c r="R180" s="199"/>
      <c r="S180" s="199"/>
      <c r="T180" s="20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1" t="s">
        <v>185</v>
      </c>
      <c r="AU180" s="201" t="s">
        <v>82</v>
      </c>
      <c r="AV180" s="14" t="s">
        <v>82</v>
      </c>
      <c r="AW180" s="14" t="s">
        <v>33</v>
      </c>
      <c r="AX180" s="14" t="s">
        <v>80</v>
      </c>
      <c r="AY180" s="201" t="s">
        <v>174</v>
      </c>
    </row>
    <row r="181" s="2" customFormat="1" ht="16.5" customHeight="1">
      <c r="A181" s="39"/>
      <c r="B181" s="166"/>
      <c r="C181" s="167" t="s">
        <v>277</v>
      </c>
      <c r="D181" s="167" t="s">
        <v>176</v>
      </c>
      <c r="E181" s="168" t="s">
        <v>278</v>
      </c>
      <c r="F181" s="169" t="s">
        <v>279</v>
      </c>
      <c r="G181" s="170" t="s">
        <v>137</v>
      </c>
      <c r="H181" s="171">
        <v>15.477</v>
      </c>
      <c r="I181" s="172"/>
      <c r="J181" s="173">
        <f>ROUND(I181*H181,2)</f>
        <v>0</v>
      </c>
      <c r="K181" s="169" t="s">
        <v>180</v>
      </c>
      <c r="L181" s="40"/>
      <c r="M181" s="174" t="s">
        <v>3</v>
      </c>
      <c r="N181" s="175" t="s">
        <v>43</v>
      </c>
      <c r="O181" s="73"/>
      <c r="P181" s="176">
        <f>O181*H181</f>
        <v>0</v>
      </c>
      <c r="Q181" s="176">
        <v>0</v>
      </c>
      <c r="R181" s="176">
        <f>Q181*H181</f>
        <v>0</v>
      </c>
      <c r="S181" s="176">
        <v>0</v>
      </c>
      <c r="T181" s="17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78" t="s">
        <v>181</v>
      </c>
      <c r="AT181" s="178" t="s">
        <v>176</v>
      </c>
      <c r="AU181" s="178" t="s">
        <v>82</v>
      </c>
      <c r="AY181" s="20" t="s">
        <v>174</v>
      </c>
      <c r="BE181" s="179">
        <f>IF(N181="základní",J181,0)</f>
        <v>0</v>
      </c>
      <c r="BF181" s="179">
        <f>IF(N181="snížená",J181,0)</f>
        <v>0</v>
      </c>
      <c r="BG181" s="179">
        <f>IF(N181="zákl. přenesená",J181,0)</f>
        <v>0</v>
      </c>
      <c r="BH181" s="179">
        <f>IF(N181="sníž. přenesená",J181,0)</f>
        <v>0</v>
      </c>
      <c r="BI181" s="179">
        <f>IF(N181="nulová",J181,0)</f>
        <v>0</v>
      </c>
      <c r="BJ181" s="20" t="s">
        <v>80</v>
      </c>
      <c r="BK181" s="179">
        <f>ROUND(I181*H181,2)</f>
        <v>0</v>
      </c>
      <c r="BL181" s="20" t="s">
        <v>181</v>
      </c>
      <c r="BM181" s="178" t="s">
        <v>280</v>
      </c>
    </row>
    <row r="182" s="2" customFormat="1">
      <c r="A182" s="39"/>
      <c r="B182" s="40"/>
      <c r="C182" s="39"/>
      <c r="D182" s="180" t="s">
        <v>183</v>
      </c>
      <c r="E182" s="39"/>
      <c r="F182" s="181" t="s">
        <v>281</v>
      </c>
      <c r="G182" s="39"/>
      <c r="H182" s="39"/>
      <c r="I182" s="182"/>
      <c r="J182" s="39"/>
      <c r="K182" s="39"/>
      <c r="L182" s="40"/>
      <c r="M182" s="183"/>
      <c r="N182" s="184"/>
      <c r="O182" s="73"/>
      <c r="P182" s="73"/>
      <c r="Q182" s="73"/>
      <c r="R182" s="73"/>
      <c r="S182" s="73"/>
      <c r="T182" s="74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0" t="s">
        <v>183</v>
      </c>
      <c r="AU182" s="20" t="s">
        <v>82</v>
      </c>
    </row>
    <row r="183" s="13" customFormat="1">
      <c r="A183" s="13"/>
      <c r="B183" s="185"/>
      <c r="C183" s="13"/>
      <c r="D183" s="186" t="s">
        <v>185</v>
      </c>
      <c r="E183" s="187" t="s">
        <v>3</v>
      </c>
      <c r="F183" s="188" t="s">
        <v>128</v>
      </c>
      <c r="G183" s="13"/>
      <c r="H183" s="187" t="s">
        <v>3</v>
      </c>
      <c r="I183" s="189"/>
      <c r="J183" s="13"/>
      <c r="K183" s="13"/>
      <c r="L183" s="185"/>
      <c r="M183" s="190"/>
      <c r="N183" s="191"/>
      <c r="O183" s="191"/>
      <c r="P183" s="191"/>
      <c r="Q183" s="191"/>
      <c r="R183" s="191"/>
      <c r="S183" s="191"/>
      <c r="T183" s="19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7" t="s">
        <v>185</v>
      </c>
      <c r="AU183" s="187" t="s">
        <v>82</v>
      </c>
      <c r="AV183" s="13" t="s">
        <v>80</v>
      </c>
      <c r="AW183" s="13" t="s">
        <v>33</v>
      </c>
      <c r="AX183" s="13" t="s">
        <v>72</v>
      </c>
      <c r="AY183" s="187" t="s">
        <v>174</v>
      </c>
    </row>
    <row r="184" s="14" customFormat="1">
      <c r="A184" s="14"/>
      <c r="B184" s="193"/>
      <c r="C184" s="14"/>
      <c r="D184" s="186" t="s">
        <v>185</v>
      </c>
      <c r="E184" s="194" t="s">
        <v>3</v>
      </c>
      <c r="F184" s="195" t="s">
        <v>127</v>
      </c>
      <c r="G184" s="14"/>
      <c r="H184" s="196">
        <v>15.477</v>
      </c>
      <c r="I184" s="197"/>
      <c r="J184" s="14"/>
      <c r="K184" s="14"/>
      <c r="L184" s="193"/>
      <c r="M184" s="198"/>
      <c r="N184" s="199"/>
      <c r="O184" s="199"/>
      <c r="P184" s="199"/>
      <c r="Q184" s="199"/>
      <c r="R184" s="199"/>
      <c r="S184" s="199"/>
      <c r="T184" s="20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01" t="s">
        <v>185</v>
      </c>
      <c r="AU184" s="201" t="s">
        <v>82</v>
      </c>
      <c r="AV184" s="14" t="s">
        <v>82</v>
      </c>
      <c r="AW184" s="14" t="s">
        <v>33</v>
      </c>
      <c r="AX184" s="14" t="s">
        <v>72</v>
      </c>
      <c r="AY184" s="201" t="s">
        <v>174</v>
      </c>
    </row>
    <row r="185" s="15" customFormat="1">
      <c r="A185" s="15"/>
      <c r="B185" s="202"/>
      <c r="C185" s="15"/>
      <c r="D185" s="186" t="s">
        <v>185</v>
      </c>
      <c r="E185" s="203" t="s">
        <v>3</v>
      </c>
      <c r="F185" s="204" t="s">
        <v>197</v>
      </c>
      <c r="G185" s="15"/>
      <c r="H185" s="205">
        <v>15.477</v>
      </c>
      <c r="I185" s="206"/>
      <c r="J185" s="15"/>
      <c r="K185" s="15"/>
      <c r="L185" s="202"/>
      <c r="M185" s="207"/>
      <c r="N185" s="208"/>
      <c r="O185" s="208"/>
      <c r="P185" s="208"/>
      <c r="Q185" s="208"/>
      <c r="R185" s="208"/>
      <c r="S185" s="208"/>
      <c r="T185" s="209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03" t="s">
        <v>185</v>
      </c>
      <c r="AU185" s="203" t="s">
        <v>82</v>
      </c>
      <c r="AV185" s="15" t="s">
        <v>181</v>
      </c>
      <c r="AW185" s="15" t="s">
        <v>33</v>
      </c>
      <c r="AX185" s="15" t="s">
        <v>80</v>
      </c>
      <c r="AY185" s="203" t="s">
        <v>174</v>
      </c>
    </row>
    <row r="186" s="12" customFormat="1" ht="22.8" customHeight="1">
      <c r="A186" s="12"/>
      <c r="B186" s="153"/>
      <c r="C186" s="12"/>
      <c r="D186" s="154" t="s">
        <v>71</v>
      </c>
      <c r="E186" s="164" t="s">
        <v>113</v>
      </c>
      <c r="F186" s="164" t="s">
        <v>282</v>
      </c>
      <c r="G186" s="12"/>
      <c r="H186" s="12"/>
      <c r="I186" s="156"/>
      <c r="J186" s="165">
        <f>BK186</f>
        <v>0</v>
      </c>
      <c r="K186" s="12"/>
      <c r="L186" s="153"/>
      <c r="M186" s="158"/>
      <c r="N186" s="159"/>
      <c r="O186" s="159"/>
      <c r="P186" s="160">
        <f>SUM(P187:P190)</f>
        <v>0</v>
      </c>
      <c r="Q186" s="159"/>
      <c r="R186" s="160">
        <f>SUM(R187:R190)</f>
        <v>8.0999999999999996</v>
      </c>
      <c r="S186" s="159"/>
      <c r="T186" s="161">
        <f>SUM(T187:T190)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54" t="s">
        <v>80</v>
      </c>
      <c r="AT186" s="162" t="s">
        <v>71</v>
      </c>
      <c r="AU186" s="162" t="s">
        <v>80</v>
      </c>
      <c r="AY186" s="154" t="s">
        <v>174</v>
      </c>
      <c r="BK186" s="163">
        <f>SUM(BK187:BK190)</f>
        <v>0</v>
      </c>
    </row>
    <row r="187" s="2" customFormat="1" ht="16.5" customHeight="1">
      <c r="A187" s="39"/>
      <c r="B187" s="166"/>
      <c r="C187" s="167" t="s">
        <v>283</v>
      </c>
      <c r="D187" s="167" t="s">
        <v>176</v>
      </c>
      <c r="E187" s="168" t="s">
        <v>284</v>
      </c>
      <c r="F187" s="169" t="s">
        <v>285</v>
      </c>
      <c r="G187" s="170" t="s">
        <v>286</v>
      </c>
      <c r="H187" s="171">
        <v>1</v>
      </c>
      <c r="I187" s="172"/>
      <c r="J187" s="173">
        <f>ROUND(I187*H187,2)</f>
        <v>0</v>
      </c>
      <c r="K187" s="169" t="s">
        <v>3</v>
      </c>
      <c r="L187" s="40"/>
      <c r="M187" s="174" t="s">
        <v>3</v>
      </c>
      <c r="N187" s="175" t="s">
        <v>43</v>
      </c>
      <c r="O187" s="73"/>
      <c r="P187" s="176">
        <f>O187*H187</f>
        <v>0</v>
      </c>
      <c r="Q187" s="176">
        <v>0.10000000000000001</v>
      </c>
      <c r="R187" s="176">
        <f>Q187*H187</f>
        <v>0.10000000000000001</v>
      </c>
      <c r="S187" s="176">
        <v>0</v>
      </c>
      <c r="T187" s="17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78" t="s">
        <v>181</v>
      </c>
      <c r="AT187" s="178" t="s">
        <v>176</v>
      </c>
      <c r="AU187" s="178" t="s">
        <v>82</v>
      </c>
      <c r="AY187" s="20" t="s">
        <v>174</v>
      </c>
      <c r="BE187" s="179">
        <f>IF(N187="základní",J187,0)</f>
        <v>0</v>
      </c>
      <c r="BF187" s="179">
        <f>IF(N187="snížená",J187,0)</f>
        <v>0</v>
      </c>
      <c r="BG187" s="179">
        <f>IF(N187="zákl. přenesená",J187,0)</f>
        <v>0</v>
      </c>
      <c r="BH187" s="179">
        <f>IF(N187="sníž. přenesená",J187,0)</f>
        <v>0</v>
      </c>
      <c r="BI187" s="179">
        <f>IF(N187="nulová",J187,0)</f>
        <v>0</v>
      </c>
      <c r="BJ187" s="20" t="s">
        <v>80</v>
      </c>
      <c r="BK187" s="179">
        <f>ROUND(I187*H187,2)</f>
        <v>0</v>
      </c>
      <c r="BL187" s="20" t="s">
        <v>181</v>
      </c>
      <c r="BM187" s="178" t="s">
        <v>287</v>
      </c>
    </row>
    <row r="188" s="2" customFormat="1">
      <c r="A188" s="39"/>
      <c r="B188" s="40"/>
      <c r="C188" s="39"/>
      <c r="D188" s="186" t="s">
        <v>209</v>
      </c>
      <c r="E188" s="39"/>
      <c r="F188" s="210" t="s">
        <v>288</v>
      </c>
      <c r="G188" s="39"/>
      <c r="H188" s="39"/>
      <c r="I188" s="182"/>
      <c r="J188" s="39"/>
      <c r="K188" s="39"/>
      <c r="L188" s="40"/>
      <c r="M188" s="183"/>
      <c r="N188" s="184"/>
      <c r="O188" s="73"/>
      <c r="P188" s="73"/>
      <c r="Q188" s="73"/>
      <c r="R188" s="73"/>
      <c r="S188" s="73"/>
      <c r="T188" s="74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20" t="s">
        <v>209</v>
      </c>
      <c r="AU188" s="20" t="s">
        <v>82</v>
      </c>
    </row>
    <row r="189" s="2" customFormat="1" ht="21.75" customHeight="1">
      <c r="A189" s="39"/>
      <c r="B189" s="166"/>
      <c r="C189" s="167" t="s">
        <v>289</v>
      </c>
      <c r="D189" s="167" t="s">
        <v>176</v>
      </c>
      <c r="E189" s="168" t="s">
        <v>290</v>
      </c>
      <c r="F189" s="169" t="s">
        <v>291</v>
      </c>
      <c r="G189" s="170" t="s">
        <v>286</v>
      </c>
      <c r="H189" s="171">
        <v>1</v>
      </c>
      <c r="I189" s="172"/>
      <c r="J189" s="173">
        <f>ROUND(I189*H189,2)</f>
        <v>0</v>
      </c>
      <c r="K189" s="169" t="s">
        <v>3</v>
      </c>
      <c r="L189" s="40"/>
      <c r="M189" s="174" t="s">
        <v>3</v>
      </c>
      <c r="N189" s="175" t="s">
        <v>43</v>
      </c>
      <c r="O189" s="73"/>
      <c r="P189" s="176">
        <f>O189*H189</f>
        <v>0</v>
      </c>
      <c r="Q189" s="176">
        <v>8</v>
      </c>
      <c r="R189" s="176">
        <f>Q189*H189</f>
        <v>8</v>
      </c>
      <c r="S189" s="176">
        <v>0</v>
      </c>
      <c r="T189" s="17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78" t="s">
        <v>181</v>
      </c>
      <c r="AT189" s="178" t="s">
        <v>176</v>
      </c>
      <c r="AU189" s="178" t="s">
        <v>82</v>
      </c>
      <c r="AY189" s="20" t="s">
        <v>174</v>
      </c>
      <c r="BE189" s="179">
        <f>IF(N189="základní",J189,0)</f>
        <v>0</v>
      </c>
      <c r="BF189" s="179">
        <f>IF(N189="snížená",J189,0)</f>
        <v>0</v>
      </c>
      <c r="BG189" s="179">
        <f>IF(N189="zákl. přenesená",J189,0)</f>
        <v>0</v>
      </c>
      <c r="BH189" s="179">
        <f>IF(N189="sníž. přenesená",J189,0)</f>
        <v>0</v>
      </c>
      <c r="BI189" s="179">
        <f>IF(N189="nulová",J189,0)</f>
        <v>0</v>
      </c>
      <c r="BJ189" s="20" t="s">
        <v>80</v>
      </c>
      <c r="BK189" s="179">
        <f>ROUND(I189*H189,2)</f>
        <v>0</v>
      </c>
      <c r="BL189" s="20" t="s">
        <v>181</v>
      </c>
      <c r="BM189" s="178" t="s">
        <v>292</v>
      </c>
    </row>
    <row r="190" s="2" customFormat="1">
      <c r="A190" s="39"/>
      <c r="B190" s="40"/>
      <c r="C190" s="39"/>
      <c r="D190" s="186" t="s">
        <v>209</v>
      </c>
      <c r="E190" s="39"/>
      <c r="F190" s="210" t="s">
        <v>293</v>
      </c>
      <c r="G190" s="39"/>
      <c r="H190" s="39"/>
      <c r="I190" s="182"/>
      <c r="J190" s="39"/>
      <c r="K190" s="39"/>
      <c r="L190" s="40"/>
      <c r="M190" s="183"/>
      <c r="N190" s="184"/>
      <c r="O190" s="73"/>
      <c r="P190" s="73"/>
      <c r="Q190" s="73"/>
      <c r="R190" s="73"/>
      <c r="S190" s="73"/>
      <c r="T190" s="74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20" t="s">
        <v>209</v>
      </c>
      <c r="AU190" s="20" t="s">
        <v>82</v>
      </c>
    </row>
    <row r="191" s="12" customFormat="1" ht="22.8" customHeight="1">
      <c r="A191" s="12"/>
      <c r="B191" s="153"/>
      <c r="C191" s="12"/>
      <c r="D191" s="154" t="s">
        <v>71</v>
      </c>
      <c r="E191" s="164" t="s">
        <v>294</v>
      </c>
      <c r="F191" s="164" t="s">
        <v>295</v>
      </c>
      <c r="G191" s="12"/>
      <c r="H191" s="12"/>
      <c r="I191" s="156"/>
      <c r="J191" s="165">
        <f>BK191</f>
        <v>0</v>
      </c>
      <c r="K191" s="12"/>
      <c r="L191" s="153"/>
      <c r="M191" s="158"/>
      <c r="N191" s="159"/>
      <c r="O191" s="159"/>
      <c r="P191" s="160">
        <f>SUM(P192:P193)</f>
        <v>0</v>
      </c>
      <c r="Q191" s="159"/>
      <c r="R191" s="160">
        <f>SUM(R192:R193)</f>
        <v>0</v>
      </c>
      <c r="S191" s="159"/>
      <c r="T191" s="161">
        <f>SUM(T192:T193)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4" t="s">
        <v>80</v>
      </c>
      <c r="AT191" s="162" t="s">
        <v>71</v>
      </c>
      <c r="AU191" s="162" t="s">
        <v>80</v>
      </c>
      <c r="AY191" s="154" t="s">
        <v>174</v>
      </c>
      <c r="BK191" s="163">
        <f>SUM(BK192:BK193)</f>
        <v>0</v>
      </c>
    </row>
    <row r="192" s="2" customFormat="1" ht="55.5" customHeight="1">
      <c r="A192" s="39"/>
      <c r="B192" s="166"/>
      <c r="C192" s="167" t="s">
        <v>296</v>
      </c>
      <c r="D192" s="167" t="s">
        <v>176</v>
      </c>
      <c r="E192" s="168" t="s">
        <v>297</v>
      </c>
      <c r="F192" s="169" t="s">
        <v>298</v>
      </c>
      <c r="G192" s="170" t="s">
        <v>222</v>
      </c>
      <c r="H192" s="171">
        <v>30.483000000000001</v>
      </c>
      <c r="I192" s="172"/>
      <c r="J192" s="173">
        <f>ROUND(I192*H192,2)</f>
        <v>0</v>
      </c>
      <c r="K192" s="169" t="s">
        <v>180</v>
      </c>
      <c r="L192" s="40"/>
      <c r="M192" s="174" t="s">
        <v>3</v>
      </c>
      <c r="N192" s="175" t="s">
        <v>43</v>
      </c>
      <c r="O192" s="73"/>
      <c r="P192" s="176">
        <f>O192*H192</f>
        <v>0</v>
      </c>
      <c r="Q192" s="176">
        <v>0</v>
      </c>
      <c r="R192" s="176">
        <f>Q192*H192</f>
        <v>0</v>
      </c>
      <c r="S192" s="176">
        <v>0</v>
      </c>
      <c r="T192" s="17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178" t="s">
        <v>181</v>
      </c>
      <c r="AT192" s="178" t="s">
        <v>176</v>
      </c>
      <c r="AU192" s="178" t="s">
        <v>82</v>
      </c>
      <c r="AY192" s="20" t="s">
        <v>174</v>
      </c>
      <c r="BE192" s="179">
        <f>IF(N192="základní",J192,0)</f>
        <v>0</v>
      </c>
      <c r="BF192" s="179">
        <f>IF(N192="snížená",J192,0)</f>
        <v>0</v>
      </c>
      <c r="BG192" s="179">
        <f>IF(N192="zákl. přenesená",J192,0)</f>
        <v>0</v>
      </c>
      <c r="BH192" s="179">
        <f>IF(N192="sníž. přenesená",J192,0)</f>
        <v>0</v>
      </c>
      <c r="BI192" s="179">
        <f>IF(N192="nulová",J192,0)</f>
        <v>0</v>
      </c>
      <c r="BJ192" s="20" t="s">
        <v>80</v>
      </c>
      <c r="BK192" s="179">
        <f>ROUND(I192*H192,2)</f>
        <v>0</v>
      </c>
      <c r="BL192" s="20" t="s">
        <v>181</v>
      </c>
      <c r="BM192" s="178" t="s">
        <v>299</v>
      </c>
    </row>
    <row r="193" s="2" customFormat="1">
      <c r="A193" s="39"/>
      <c r="B193" s="40"/>
      <c r="C193" s="39"/>
      <c r="D193" s="180" t="s">
        <v>183</v>
      </c>
      <c r="E193" s="39"/>
      <c r="F193" s="181" t="s">
        <v>300</v>
      </c>
      <c r="G193" s="39"/>
      <c r="H193" s="39"/>
      <c r="I193" s="182"/>
      <c r="J193" s="39"/>
      <c r="K193" s="39"/>
      <c r="L193" s="40"/>
      <c r="M193" s="183"/>
      <c r="N193" s="184"/>
      <c r="O193" s="73"/>
      <c r="P193" s="73"/>
      <c r="Q193" s="73"/>
      <c r="R193" s="73"/>
      <c r="S193" s="73"/>
      <c r="T193" s="74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20" t="s">
        <v>183</v>
      </c>
      <c r="AU193" s="20" t="s">
        <v>82</v>
      </c>
    </row>
    <row r="194" s="12" customFormat="1" ht="25.92" customHeight="1">
      <c r="A194" s="12"/>
      <c r="B194" s="153"/>
      <c r="C194" s="12"/>
      <c r="D194" s="154" t="s">
        <v>71</v>
      </c>
      <c r="E194" s="155" t="s">
        <v>301</v>
      </c>
      <c r="F194" s="155" t="s">
        <v>302</v>
      </c>
      <c r="G194" s="12"/>
      <c r="H194" s="12"/>
      <c r="I194" s="156"/>
      <c r="J194" s="157">
        <f>BK194</f>
        <v>0</v>
      </c>
      <c r="K194" s="12"/>
      <c r="L194" s="153"/>
      <c r="M194" s="158"/>
      <c r="N194" s="159"/>
      <c r="O194" s="159"/>
      <c r="P194" s="160">
        <f>P195+P206+P218+P237+P254+P297+P308</f>
        <v>0</v>
      </c>
      <c r="Q194" s="159"/>
      <c r="R194" s="160">
        <f>R195+R206+R218+R237+R254+R297+R308</f>
        <v>4.7553449649999999</v>
      </c>
      <c r="S194" s="159"/>
      <c r="T194" s="161">
        <f>T195+T206+T218+T237+T254+T297+T308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54" t="s">
        <v>82</v>
      </c>
      <c r="AT194" s="162" t="s">
        <v>71</v>
      </c>
      <c r="AU194" s="162" t="s">
        <v>72</v>
      </c>
      <c r="AY194" s="154" t="s">
        <v>174</v>
      </c>
      <c r="BK194" s="163">
        <f>BK195+BK206+BK218+BK237+BK254+BK297+BK308</f>
        <v>0</v>
      </c>
    </row>
    <row r="195" s="12" customFormat="1" ht="22.8" customHeight="1">
      <c r="A195" s="12"/>
      <c r="B195" s="153"/>
      <c r="C195" s="12"/>
      <c r="D195" s="154" t="s">
        <v>71</v>
      </c>
      <c r="E195" s="164" t="s">
        <v>303</v>
      </c>
      <c r="F195" s="164" t="s">
        <v>304</v>
      </c>
      <c r="G195" s="12"/>
      <c r="H195" s="12"/>
      <c r="I195" s="156"/>
      <c r="J195" s="165">
        <f>BK195</f>
        <v>0</v>
      </c>
      <c r="K195" s="12"/>
      <c r="L195" s="153"/>
      <c r="M195" s="158"/>
      <c r="N195" s="159"/>
      <c r="O195" s="159"/>
      <c r="P195" s="160">
        <f>SUM(P196:P205)</f>
        <v>0</v>
      </c>
      <c r="Q195" s="159"/>
      <c r="R195" s="160">
        <f>SUM(R196:R205)</f>
        <v>0.099251999999999993</v>
      </c>
      <c r="S195" s="159"/>
      <c r="T195" s="161">
        <f>SUM(T196:T205)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54" t="s">
        <v>82</v>
      </c>
      <c r="AT195" s="162" t="s">
        <v>71</v>
      </c>
      <c r="AU195" s="162" t="s">
        <v>80</v>
      </c>
      <c r="AY195" s="154" t="s">
        <v>174</v>
      </c>
      <c r="BK195" s="163">
        <f>SUM(BK196:BK205)</f>
        <v>0</v>
      </c>
    </row>
    <row r="196" s="2" customFormat="1" ht="33" customHeight="1">
      <c r="A196" s="39"/>
      <c r="B196" s="166"/>
      <c r="C196" s="167" t="s">
        <v>305</v>
      </c>
      <c r="D196" s="167" t="s">
        <v>176</v>
      </c>
      <c r="E196" s="168" t="s">
        <v>306</v>
      </c>
      <c r="F196" s="169" t="s">
        <v>307</v>
      </c>
      <c r="G196" s="170" t="s">
        <v>137</v>
      </c>
      <c r="H196" s="171">
        <v>21.289999999999999</v>
      </c>
      <c r="I196" s="172"/>
      <c r="J196" s="173">
        <f>ROUND(I196*H196,2)</f>
        <v>0</v>
      </c>
      <c r="K196" s="169" t="s">
        <v>180</v>
      </c>
      <c r="L196" s="40"/>
      <c r="M196" s="174" t="s">
        <v>3</v>
      </c>
      <c r="N196" s="175" t="s">
        <v>43</v>
      </c>
      <c r="O196" s="73"/>
      <c r="P196" s="176">
        <f>O196*H196</f>
        <v>0</v>
      </c>
      <c r="Q196" s="176">
        <v>0</v>
      </c>
      <c r="R196" s="176">
        <f>Q196*H196</f>
        <v>0</v>
      </c>
      <c r="S196" s="176">
        <v>0</v>
      </c>
      <c r="T196" s="17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178" t="s">
        <v>289</v>
      </c>
      <c r="AT196" s="178" t="s">
        <v>176</v>
      </c>
      <c r="AU196" s="178" t="s">
        <v>82</v>
      </c>
      <c r="AY196" s="20" t="s">
        <v>174</v>
      </c>
      <c r="BE196" s="179">
        <f>IF(N196="základní",J196,0)</f>
        <v>0</v>
      </c>
      <c r="BF196" s="179">
        <f>IF(N196="snížená",J196,0)</f>
        <v>0</v>
      </c>
      <c r="BG196" s="179">
        <f>IF(N196="zákl. přenesená",J196,0)</f>
        <v>0</v>
      </c>
      <c r="BH196" s="179">
        <f>IF(N196="sníž. přenesená",J196,0)</f>
        <v>0</v>
      </c>
      <c r="BI196" s="179">
        <f>IF(N196="nulová",J196,0)</f>
        <v>0</v>
      </c>
      <c r="BJ196" s="20" t="s">
        <v>80</v>
      </c>
      <c r="BK196" s="179">
        <f>ROUND(I196*H196,2)</f>
        <v>0</v>
      </c>
      <c r="BL196" s="20" t="s">
        <v>289</v>
      </c>
      <c r="BM196" s="178" t="s">
        <v>308</v>
      </c>
    </row>
    <row r="197" s="2" customFormat="1">
      <c r="A197" s="39"/>
      <c r="B197" s="40"/>
      <c r="C197" s="39"/>
      <c r="D197" s="180" t="s">
        <v>183</v>
      </c>
      <c r="E197" s="39"/>
      <c r="F197" s="181" t="s">
        <v>309</v>
      </c>
      <c r="G197" s="39"/>
      <c r="H197" s="39"/>
      <c r="I197" s="182"/>
      <c r="J197" s="39"/>
      <c r="K197" s="39"/>
      <c r="L197" s="40"/>
      <c r="M197" s="183"/>
      <c r="N197" s="184"/>
      <c r="O197" s="73"/>
      <c r="P197" s="73"/>
      <c r="Q197" s="73"/>
      <c r="R197" s="73"/>
      <c r="S197" s="73"/>
      <c r="T197" s="74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20" t="s">
        <v>183</v>
      </c>
      <c r="AU197" s="20" t="s">
        <v>82</v>
      </c>
    </row>
    <row r="198" s="2" customFormat="1">
      <c r="A198" s="39"/>
      <c r="B198" s="40"/>
      <c r="C198" s="39"/>
      <c r="D198" s="186" t="s">
        <v>209</v>
      </c>
      <c r="E198" s="39"/>
      <c r="F198" s="210" t="s">
        <v>310</v>
      </c>
      <c r="G198" s="39"/>
      <c r="H198" s="39"/>
      <c r="I198" s="182"/>
      <c r="J198" s="39"/>
      <c r="K198" s="39"/>
      <c r="L198" s="40"/>
      <c r="M198" s="183"/>
      <c r="N198" s="184"/>
      <c r="O198" s="73"/>
      <c r="P198" s="73"/>
      <c r="Q198" s="73"/>
      <c r="R198" s="73"/>
      <c r="S198" s="73"/>
      <c r="T198" s="74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20" t="s">
        <v>209</v>
      </c>
      <c r="AU198" s="20" t="s">
        <v>82</v>
      </c>
    </row>
    <row r="199" s="13" customFormat="1">
      <c r="A199" s="13"/>
      <c r="B199" s="185"/>
      <c r="C199" s="13"/>
      <c r="D199" s="186" t="s">
        <v>185</v>
      </c>
      <c r="E199" s="187" t="s">
        <v>3</v>
      </c>
      <c r="F199" s="188" t="s">
        <v>132</v>
      </c>
      <c r="G199" s="13"/>
      <c r="H199" s="187" t="s">
        <v>3</v>
      </c>
      <c r="I199" s="189"/>
      <c r="J199" s="13"/>
      <c r="K199" s="13"/>
      <c r="L199" s="185"/>
      <c r="M199" s="190"/>
      <c r="N199" s="191"/>
      <c r="O199" s="191"/>
      <c r="P199" s="191"/>
      <c r="Q199" s="191"/>
      <c r="R199" s="191"/>
      <c r="S199" s="191"/>
      <c r="T199" s="19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7" t="s">
        <v>185</v>
      </c>
      <c r="AU199" s="187" t="s">
        <v>82</v>
      </c>
      <c r="AV199" s="13" t="s">
        <v>80</v>
      </c>
      <c r="AW199" s="13" t="s">
        <v>33</v>
      </c>
      <c r="AX199" s="13" t="s">
        <v>72</v>
      </c>
      <c r="AY199" s="187" t="s">
        <v>174</v>
      </c>
    </row>
    <row r="200" s="14" customFormat="1">
      <c r="A200" s="14"/>
      <c r="B200" s="193"/>
      <c r="C200" s="14"/>
      <c r="D200" s="186" t="s">
        <v>185</v>
      </c>
      <c r="E200" s="194" t="s">
        <v>3</v>
      </c>
      <c r="F200" s="195" t="s">
        <v>131</v>
      </c>
      <c r="G200" s="14"/>
      <c r="H200" s="196">
        <v>21.289999999999999</v>
      </c>
      <c r="I200" s="197"/>
      <c r="J200" s="14"/>
      <c r="K200" s="14"/>
      <c r="L200" s="193"/>
      <c r="M200" s="198"/>
      <c r="N200" s="199"/>
      <c r="O200" s="199"/>
      <c r="P200" s="199"/>
      <c r="Q200" s="199"/>
      <c r="R200" s="199"/>
      <c r="S200" s="199"/>
      <c r="T200" s="20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1" t="s">
        <v>185</v>
      </c>
      <c r="AU200" s="201" t="s">
        <v>82</v>
      </c>
      <c r="AV200" s="14" t="s">
        <v>82</v>
      </c>
      <c r="AW200" s="14" t="s">
        <v>33</v>
      </c>
      <c r="AX200" s="14" t="s">
        <v>72</v>
      </c>
      <c r="AY200" s="201" t="s">
        <v>174</v>
      </c>
    </row>
    <row r="201" s="15" customFormat="1">
      <c r="A201" s="15"/>
      <c r="B201" s="202"/>
      <c r="C201" s="15"/>
      <c r="D201" s="186" t="s">
        <v>185</v>
      </c>
      <c r="E201" s="203" t="s">
        <v>3</v>
      </c>
      <c r="F201" s="204" t="s">
        <v>197</v>
      </c>
      <c r="G201" s="15"/>
      <c r="H201" s="205">
        <v>21.289999999999999</v>
      </c>
      <c r="I201" s="206"/>
      <c r="J201" s="15"/>
      <c r="K201" s="15"/>
      <c r="L201" s="202"/>
      <c r="M201" s="207"/>
      <c r="N201" s="208"/>
      <c r="O201" s="208"/>
      <c r="P201" s="208"/>
      <c r="Q201" s="208"/>
      <c r="R201" s="208"/>
      <c r="S201" s="208"/>
      <c r="T201" s="209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03" t="s">
        <v>185</v>
      </c>
      <c r="AU201" s="203" t="s">
        <v>82</v>
      </c>
      <c r="AV201" s="15" t="s">
        <v>181</v>
      </c>
      <c r="AW201" s="15" t="s">
        <v>33</v>
      </c>
      <c r="AX201" s="15" t="s">
        <v>80</v>
      </c>
      <c r="AY201" s="203" t="s">
        <v>174</v>
      </c>
    </row>
    <row r="202" s="2" customFormat="1" ht="49.05" customHeight="1">
      <c r="A202" s="39"/>
      <c r="B202" s="166"/>
      <c r="C202" s="211" t="s">
        <v>311</v>
      </c>
      <c r="D202" s="211" t="s">
        <v>312</v>
      </c>
      <c r="E202" s="212" t="s">
        <v>313</v>
      </c>
      <c r="F202" s="213" t="s">
        <v>314</v>
      </c>
      <c r="G202" s="214" t="s">
        <v>137</v>
      </c>
      <c r="H202" s="215">
        <v>24.812999999999999</v>
      </c>
      <c r="I202" s="216"/>
      <c r="J202" s="217">
        <f>ROUND(I202*H202,2)</f>
        <v>0</v>
      </c>
      <c r="K202" s="213" t="s">
        <v>180</v>
      </c>
      <c r="L202" s="218"/>
      <c r="M202" s="219" t="s">
        <v>3</v>
      </c>
      <c r="N202" s="220" t="s">
        <v>43</v>
      </c>
      <c r="O202" s="73"/>
      <c r="P202" s="176">
        <f>O202*H202</f>
        <v>0</v>
      </c>
      <c r="Q202" s="176">
        <v>0.0040000000000000001</v>
      </c>
      <c r="R202" s="176">
        <f>Q202*H202</f>
        <v>0.099251999999999993</v>
      </c>
      <c r="S202" s="176">
        <v>0</v>
      </c>
      <c r="T202" s="17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178" t="s">
        <v>315</v>
      </c>
      <c r="AT202" s="178" t="s">
        <v>312</v>
      </c>
      <c r="AU202" s="178" t="s">
        <v>82</v>
      </c>
      <c r="AY202" s="20" t="s">
        <v>174</v>
      </c>
      <c r="BE202" s="179">
        <f>IF(N202="základní",J202,0)</f>
        <v>0</v>
      </c>
      <c r="BF202" s="179">
        <f>IF(N202="snížená",J202,0)</f>
        <v>0</v>
      </c>
      <c r="BG202" s="179">
        <f>IF(N202="zákl. přenesená",J202,0)</f>
        <v>0</v>
      </c>
      <c r="BH202" s="179">
        <f>IF(N202="sníž. přenesená",J202,0)</f>
        <v>0</v>
      </c>
      <c r="BI202" s="179">
        <f>IF(N202="nulová",J202,0)</f>
        <v>0</v>
      </c>
      <c r="BJ202" s="20" t="s">
        <v>80</v>
      </c>
      <c r="BK202" s="179">
        <f>ROUND(I202*H202,2)</f>
        <v>0</v>
      </c>
      <c r="BL202" s="20" t="s">
        <v>289</v>
      </c>
      <c r="BM202" s="178" t="s">
        <v>316</v>
      </c>
    </row>
    <row r="203" s="14" customFormat="1">
      <c r="A203" s="14"/>
      <c r="B203" s="193"/>
      <c r="C203" s="14"/>
      <c r="D203" s="186" t="s">
        <v>185</v>
      </c>
      <c r="E203" s="14"/>
      <c r="F203" s="194" t="s">
        <v>317</v>
      </c>
      <c r="G203" s="14"/>
      <c r="H203" s="196">
        <v>24.812999999999999</v>
      </c>
      <c r="I203" s="197"/>
      <c r="J203" s="14"/>
      <c r="K203" s="14"/>
      <c r="L203" s="193"/>
      <c r="M203" s="198"/>
      <c r="N203" s="199"/>
      <c r="O203" s="199"/>
      <c r="P203" s="199"/>
      <c r="Q203" s="199"/>
      <c r="R203" s="199"/>
      <c r="S203" s="199"/>
      <c r="T203" s="20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01" t="s">
        <v>185</v>
      </c>
      <c r="AU203" s="201" t="s">
        <v>82</v>
      </c>
      <c r="AV203" s="14" t="s">
        <v>82</v>
      </c>
      <c r="AW203" s="14" t="s">
        <v>4</v>
      </c>
      <c r="AX203" s="14" t="s">
        <v>80</v>
      </c>
      <c r="AY203" s="201" t="s">
        <v>174</v>
      </c>
    </row>
    <row r="204" s="2" customFormat="1" ht="49.05" customHeight="1">
      <c r="A204" s="39"/>
      <c r="B204" s="166"/>
      <c r="C204" s="167" t="s">
        <v>318</v>
      </c>
      <c r="D204" s="167" t="s">
        <v>176</v>
      </c>
      <c r="E204" s="168" t="s">
        <v>319</v>
      </c>
      <c r="F204" s="169" t="s">
        <v>320</v>
      </c>
      <c r="G204" s="170" t="s">
        <v>222</v>
      </c>
      <c r="H204" s="171">
        <v>0.099000000000000005</v>
      </c>
      <c r="I204" s="172"/>
      <c r="J204" s="173">
        <f>ROUND(I204*H204,2)</f>
        <v>0</v>
      </c>
      <c r="K204" s="169" t="s">
        <v>180</v>
      </c>
      <c r="L204" s="40"/>
      <c r="M204" s="174" t="s">
        <v>3</v>
      </c>
      <c r="N204" s="175" t="s">
        <v>43</v>
      </c>
      <c r="O204" s="73"/>
      <c r="P204" s="176">
        <f>O204*H204</f>
        <v>0</v>
      </c>
      <c r="Q204" s="176">
        <v>0</v>
      </c>
      <c r="R204" s="176">
        <f>Q204*H204</f>
        <v>0</v>
      </c>
      <c r="S204" s="176">
        <v>0</v>
      </c>
      <c r="T204" s="17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178" t="s">
        <v>289</v>
      </c>
      <c r="AT204" s="178" t="s">
        <v>176</v>
      </c>
      <c r="AU204" s="178" t="s">
        <v>82</v>
      </c>
      <c r="AY204" s="20" t="s">
        <v>174</v>
      </c>
      <c r="BE204" s="179">
        <f>IF(N204="základní",J204,0)</f>
        <v>0</v>
      </c>
      <c r="BF204" s="179">
        <f>IF(N204="snížená",J204,0)</f>
        <v>0</v>
      </c>
      <c r="BG204" s="179">
        <f>IF(N204="zákl. přenesená",J204,0)</f>
        <v>0</v>
      </c>
      <c r="BH204" s="179">
        <f>IF(N204="sníž. přenesená",J204,0)</f>
        <v>0</v>
      </c>
      <c r="BI204" s="179">
        <f>IF(N204="nulová",J204,0)</f>
        <v>0</v>
      </c>
      <c r="BJ204" s="20" t="s">
        <v>80</v>
      </c>
      <c r="BK204" s="179">
        <f>ROUND(I204*H204,2)</f>
        <v>0</v>
      </c>
      <c r="BL204" s="20" t="s">
        <v>289</v>
      </c>
      <c r="BM204" s="178" t="s">
        <v>321</v>
      </c>
    </row>
    <row r="205" s="2" customFormat="1">
      <c r="A205" s="39"/>
      <c r="B205" s="40"/>
      <c r="C205" s="39"/>
      <c r="D205" s="180" t="s">
        <v>183</v>
      </c>
      <c r="E205" s="39"/>
      <c r="F205" s="181" t="s">
        <v>322</v>
      </c>
      <c r="G205" s="39"/>
      <c r="H205" s="39"/>
      <c r="I205" s="182"/>
      <c r="J205" s="39"/>
      <c r="K205" s="39"/>
      <c r="L205" s="40"/>
      <c r="M205" s="183"/>
      <c r="N205" s="184"/>
      <c r="O205" s="73"/>
      <c r="P205" s="73"/>
      <c r="Q205" s="73"/>
      <c r="R205" s="73"/>
      <c r="S205" s="73"/>
      <c r="T205" s="74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20" t="s">
        <v>183</v>
      </c>
      <c r="AU205" s="20" t="s">
        <v>82</v>
      </c>
    </row>
    <row r="206" s="12" customFormat="1" ht="22.8" customHeight="1">
      <c r="A206" s="12"/>
      <c r="B206" s="153"/>
      <c r="C206" s="12"/>
      <c r="D206" s="154" t="s">
        <v>71</v>
      </c>
      <c r="E206" s="164" t="s">
        <v>323</v>
      </c>
      <c r="F206" s="164" t="s">
        <v>324</v>
      </c>
      <c r="G206" s="12"/>
      <c r="H206" s="12"/>
      <c r="I206" s="156"/>
      <c r="J206" s="165">
        <f>BK206</f>
        <v>0</v>
      </c>
      <c r="K206" s="12"/>
      <c r="L206" s="153"/>
      <c r="M206" s="158"/>
      <c r="N206" s="159"/>
      <c r="O206" s="159"/>
      <c r="P206" s="160">
        <f>SUM(P207:P217)</f>
        <v>0</v>
      </c>
      <c r="Q206" s="159"/>
      <c r="R206" s="160">
        <f>SUM(R207:R217)</f>
        <v>0.45573374000000005</v>
      </c>
      <c r="S206" s="159"/>
      <c r="T206" s="161">
        <f>SUM(T207:T217)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54" t="s">
        <v>82</v>
      </c>
      <c r="AT206" s="162" t="s">
        <v>71</v>
      </c>
      <c r="AU206" s="162" t="s">
        <v>80</v>
      </c>
      <c r="AY206" s="154" t="s">
        <v>174</v>
      </c>
      <c r="BK206" s="163">
        <f>SUM(BK207:BK217)</f>
        <v>0</v>
      </c>
    </row>
    <row r="207" s="2" customFormat="1" ht="37.8" customHeight="1">
      <c r="A207" s="39"/>
      <c r="B207" s="166"/>
      <c r="C207" s="167" t="s">
        <v>8</v>
      </c>
      <c r="D207" s="167" t="s">
        <v>176</v>
      </c>
      <c r="E207" s="168" t="s">
        <v>325</v>
      </c>
      <c r="F207" s="169" t="s">
        <v>326</v>
      </c>
      <c r="G207" s="170" t="s">
        <v>137</v>
      </c>
      <c r="H207" s="171">
        <v>21.289999999999999</v>
      </c>
      <c r="I207" s="172"/>
      <c r="J207" s="173">
        <f>ROUND(I207*H207,2)</f>
        <v>0</v>
      </c>
      <c r="K207" s="169" t="s">
        <v>180</v>
      </c>
      <c r="L207" s="40"/>
      <c r="M207" s="174" t="s">
        <v>3</v>
      </c>
      <c r="N207" s="175" t="s">
        <v>43</v>
      </c>
      <c r="O207" s="73"/>
      <c r="P207" s="176">
        <f>O207*H207</f>
        <v>0</v>
      </c>
      <c r="Q207" s="176">
        <v>0</v>
      </c>
      <c r="R207" s="176">
        <f>Q207*H207</f>
        <v>0</v>
      </c>
      <c r="S207" s="176">
        <v>0</v>
      </c>
      <c r="T207" s="17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178" t="s">
        <v>289</v>
      </c>
      <c r="AT207" s="178" t="s">
        <v>176</v>
      </c>
      <c r="AU207" s="178" t="s">
        <v>82</v>
      </c>
      <c r="AY207" s="20" t="s">
        <v>174</v>
      </c>
      <c r="BE207" s="179">
        <f>IF(N207="základní",J207,0)</f>
        <v>0</v>
      </c>
      <c r="BF207" s="179">
        <f>IF(N207="snížená",J207,0)</f>
        <v>0</v>
      </c>
      <c r="BG207" s="179">
        <f>IF(N207="zákl. přenesená",J207,0)</f>
        <v>0</v>
      </c>
      <c r="BH207" s="179">
        <f>IF(N207="sníž. přenesená",J207,0)</f>
        <v>0</v>
      </c>
      <c r="BI207" s="179">
        <f>IF(N207="nulová",J207,0)</f>
        <v>0</v>
      </c>
      <c r="BJ207" s="20" t="s">
        <v>80</v>
      </c>
      <c r="BK207" s="179">
        <f>ROUND(I207*H207,2)</f>
        <v>0</v>
      </c>
      <c r="BL207" s="20" t="s">
        <v>289</v>
      </c>
      <c r="BM207" s="178" t="s">
        <v>327</v>
      </c>
    </row>
    <row r="208" s="2" customFormat="1">
      <c r="A208" s="39"/>
      <c r="B208" s="40"/>
      <c r="C208" s="39"/>
      <c r="D208" s="180" t="s">
        <v>183</v>
      </c>
      <c r="E208" s="39"/>
      <c r="F208" s="181" t="s">
        <v>328</v>
      </c>
      <c r="G208" s="39"/>
      <c r="H208" s="39"/>
      <c r="I208" s="182"/>
      <c r="J208" s="39"/>
      <c r="K208" s="39"/>
      <c r="L208" s="40"/>
      <c r="M208" s="183"/>
      <c r="N208" s="184"/>
      <c r="O208" s="73"/>
      <c r="P208" s="73"/>
      <c r="Q208" s="73"/>
      <c r="R208" s="73"/>
      <c r="S208" s="73"/>
      <c r="T208" s="74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20" t="s">
        <v>183</v>
      </c>
      <c r="AU208" s="20" t="s">
        <v>82</v>
      </c>
    </row>
    <row r="209" s="2" customFormat="1">
      <c r="A209" s="39"/>
      <c r="B209" s="40"/>
      <c r="C209" s="39"/>
      <c r="D209" s="186" t="s">
        <v>209</v>
      </c>
      <c r="E209" s="39"/>
      <c r="F209" s="210" t="s">
        <v>329</v>
      </c>
      <c r="G209" s="39"/>
      <c r="H209" s="39"/>
      <c r="I209" s="182"/>
      <c r="J209" s="39"/>
      <c r="K209" s="39"/>
      <c r="L209" s="40"/>
      <c r="M209" s="183"/>
      <c r="N209" s="184"/>
      <c r="O209" s="73"/>
      <c r="P209" s="73"/>
      <c r="Q209" s="73"/>
      <c r="R209" s="73"/>
      <c r="S209" s="73"/>
      <c r="T209" s="74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20" t="s">
        <v>209</v>
      </c>
      <c r="AU209" s="20" t="s">
        <v>82</v>
      </c>
    </row>
    <row r="210" s="13" customFormat="1">
      <c r="A210" s="13"/>
      <c r="B210" s="185"/>
      <c r="C210" s="13"/>
      <c r="D210" s="186" t="s">
        <v>185</v>
      </c>
      <c r="E210" s="187" t="s">
        <v>3</v>
      </c>
      <c r="F210" s="188" t="s">
        <v>186</v>
      </c>
      <c r="G210" s="13"/>
      <c r="H210" s="187" t="s">
        <v>3</v>
      </c>
      <c r="I210" s="189"/>
      <c r="J210" s="13"/>
      <c r="K210" s="13"/>
      <c r="L210" s="185"/>
      <c r="M210" s="190"/>
      <c r="N210" s="191"/>
      <c r="O210" s="191"/>
      <c r="P210" s="191"/>
      <c r="Q210" s="191"/>
      <c r="R210" s="191"/>
      <c r="S210" s="191"/>
      <c r="T210" s="19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7" t="s">
        <v>185</v>
      </c>
      <c r="AU210" s="187" t="s">
        <v>82</v>
      </c>
      <c r="AV210" s="13" t="s">
        <v>80</v>
      </c>
      <c r="AW210" s="13" t="s">
        <v>33</v>
      </c>
      <c r="AX210" s="13" t="s">
        <v>72</v>
      </c>
      <c r="AY210" s="187" t="s">
        <v>174</v>
      </c>
    </row>
    <row r="211" s="13" customFormat="1">
      <c r="A211" s="13"/>
      <c r="B211" s="185"/>
      <c r="C211" s="13"/>
      <c r="D211" s="186" t="s">
        <v>185</v>
      </c>
      <c r="E211" s="187" t="s">
        <v>3</v>
      </c>
      <c r="F211" s="188" t="s">
        <v>330</v>
      </c>
      <c r="G211" s="13"/>
      <c r="H211" s="187" t="s">
        <v>3</v>
      </c>
      <c r="I211" s="189"/>
      <c r="J211" s="13"/>
      <c r="K211" s="13"/>
      <c r="L211" s="185"/>
      <c r="M211" s="190"/>
      <c r="N211" s="191"/>
      <c r="O211" s="191"/>
      <c r="P211" s="191"/>
      <c r="Q211" s="191"/>
      <c r="R211" s="191"/>
      <c r="S211" s="191"/>
      <c r="T211" s="19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7" t="s">
        <v>185</v>
      </c>
      <c r="AU211" s="187" t="s">
        <v>82</v>
      </c>
      <c r="AV211" s="13" t="s">
        <v>80</v>
      </c>
      <c r="AW211" s="13" t="s">
        <v>33</v>
      </c>
      <c r="AX211" s="13" t="s">
        <v>72</v>
      </c>
      <c r="AY211" s="187" t="s">
        <v>174</v>
      </c>
    </row>
    <row r="212" s="13" customFormat="1">
      <c r="A212" s="13"/>
      <c r="B212" s="185"/>
      <c r="C212" s="13"/>
      <c r="D212" s="186" t="s">
        <v>185</v>
      </c>
      <c r="E212" s="187" t="s">
        <v>3</v>
      </c>
      <c r="F212" s="188" t="s">
        <v>331</v>
      </c>
      <c r="G212" s="13"/>
      <c r="H212" s="187" t="s">
        <v>3</v>
      </c>
      <c r="I212" s="189"/>
      <c r="J212" s="13"/>
      <c r="K212" s="13"/>
      <c r="L212" s="185"/>
      <c r="M212" s="190"/>
      <c r="N212" s="191"/>
      <c r="O212" s="191"/>
      <c r="P212" s="191"/>
      <c r="Q212" s="191"/>
      <c r="R212" s="191"/>
      <c r="S212" s="191"/>
      <c r="T212" s="19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7" t="s">
        <v>185</v>
      </c>
      <c r="AU212" s="187" t="s">
        <v>82</v>
      </c>
      <c r="AV212" s="13" t="s">
        <v>80</v>
      </c>
      <c r="AW212" s="13" t="s">
        <v>33</v>
      </c>
      <c r="AX212" s="13" t="s">
        <v>72</v>
      </c>
      <c r="AY212" s="187" t="s">
        <v>174</v>
      </c>
    </row>
    <row r="213" s="14" customFormat="1">
      <c r="A213" s="14"/>
      <c r="B213" s="193"/>
      <c r="C213" s="14"/>
      <c r="D213" s="186" t="s">
        <v>185</v>
      </c>
      <c r="E213" s="194" t="s">
        <v>3</v>
      </c>
      <c r="F213" s="195" t="s">
        <v>131</v>
      </c>
      <c r="G213" s="14"/>
      <c r="H213" s="196">
        <v>21.289999999999999</v>
      </c>
      <c r="I213" s="197"/>
      <c r="J213" s="14"/>
      <c r="K213" s="14"/>
      <c r="L213" s="193"/>
      <c r="M213" s="198"/>
      <c r="N213" s="199"/>
      <c r="O213" s="199"/>
      <c r="P213" s="199"/>
      <c r="Q213" s="199"/>
      <c r="R213" s="199"/>
      <c r="S213" s="199"/>
      <c r="T213" s="20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1" t="s">
        <v>185</v>
      </c>
      <c r="AU213" s="201" t="s">
        <v>82</v>
      </c>
      <c r="AV213" s="14" t="s">
        <v>82</v>
      </c>
      <c r="AW213" s="14" t="s">
        <v>33</v>
      </c>
      <c r="AX213" s="14" t="s">
        <v>80</v>
      </c>
      <c r="AY213" s="201" t="s">
        <v>174</v>
      </c>
    </row>
    <row r="214" s="2" customFormat="1" ht="21.75" customHeight="1">
      <c r="A214" s="39"/>
      <c r="B214" s="166"/>
      <c r="C214" s="211" t="s">
        <v>332</v>
      </c>
      <c r="D214" s="211" t="s">
        <v>312</v>
      </c>
      <c r="E214" s="212" t="s">
        <v>333</v>
      </c>
      <c r="F214" s="213" t="s">
        <v>334</v>
      </c>
      <c r="G214" s="214" t="s">
        <v>137</v>
      </c>
      <c r="H214" s="215">
        <v>23.419</v>
      </c>
      <c r="I214" s="216"/>
      <c r="J214" s="217">
        <f>ROUND(I214*H214,2)</f>
        <v>0</v>
      </c>
      <c r="K214" s="213" t="s">
        <v>3</v>
      </c>
      <c r="L214" s="218"/>
      <c r="M214" s="219" t="s">
        <v>3</v>
      </c>
      <c r="N214" s="220" t="s">
        <v>43</v>
      </c>
      <c r="O214" s="73"/>
      <c r="P214" s="176">
        <f>O214*H214</f>
        <v>0</v>
      </c>
      <c r="Q214" s="176">
        <v>0.019460000000000002</v>
      </c>
      <c r="R214" s="176">
        <f>Q214*H214</f>
        <v>0.45573374000000005</v>
      </c>
      <c r="S214" s="176">
        <v>0</v>
      </c>
      <c r="T214" s="177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178" t="s">
        <v>315</v>
      </c>
      <c r="AT214" s="178" t="s">
        <v>312</v>
      </c>
      <c r="AU214" s="178" t="s">
        <v>82</v>
      </c>
      <c r="AY214" s="20" t="s">
        <v>174</v>
      </c>
      <c r="BE214" s="179">
        <f>IF(N214="základní",J214,0)</f>
        <v>0</v>
      </c>
      <c r="BF214" s="179">
        <f>IF(N214="snížená",J214,0)</f>
        <v>0</v>
      </c>
      <c r="BG214" s="179">
        <f>IF(N214="zákl. přenesená",J214,0)</f>
        <v>0</v>
      </c>
      <c r="BH214" s="179">
        <f>IF(N214="sníž. přenesená",J214,0)</f>
        <v>0</v>
      </c>
      <c r="BI214" s="179">
        <f>IF(N214="nulová",J214,0)</f>
        <v>0</v>
      </c>
      <c r="BJ214" s="20" t="s">
        <v>80</v>
      </c>
      <c r="BK214" s="179">
        <f>ROUND(I214*H214,2)</f>
        <v>0</v>
      </c>
      <c r="BL214" s="20" t="s">
        <v>289</v>
      </c>
      <c r="BM214" s="178" t="s">
        <v>335</v>
      </c>
    </row>
    <row r="215" s="14" customFormat="1">
      <c r="A215" s="14"/>
      <c r="B215" s="193"/>
      <c r="C215" s="14"/>
      <c r="D215" s="186" t="s">
        <v>185</v>
      </c>
      <c r="E215" s="14"/>
      <c r="F215" s="194" t="s">
        <v>336</v>
      </c>
      <c r="G215" s="14"/>
      <c r="H215" s="196">
        <v>23.419</v>
      </c>
      <c r="I215" s="197"/>
      <c r="J215" s="14"/>
      <c r="K215" s="14"/>
      <c r="L215" s="193"/>
      <c r="M215" s="198"/>
      <c r="N215" s="199"/>
      <c r="O215" s="199"/>
      <c r="P215" s="199"/>
      <c r="Q215" s="199"/>
      <c r="R215" s="199"/>
      <c r="S215" s="199"/>
      <c r="T215" s="20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01" t="s">
        <v>185</v>
      </c>
      <c r="AU215" s="201" t="s">
        <v>82</v>
      </c>
      <c r="AV215" s="14" t="s">
        <v>82</v>
      </c>
      <c r="AW215" s="14" t="s">
        <v>4</v>
      </c>
      <c r="AX215" s="14" t="s">
        <v>80</v>
      </c>
      <c r="AY215" s="201" t="s">
        <v>174</v>
      </c>
    </row>
    <row r="216" s="2" customFormat="1" ht="49.05" customHeight="1">
      <c r="A216" s="39"/>
      <c r="B216" s="166"/>
      <c r="C216" s="167" t="s">
        <v>337</v>
      </c>
      <c r="D216" s="167" t="s">
        <v>176</v>
      </c>
      <c r="E216" s="168" t="s">
        <v>338</v>
      </c>
      <c r="F216" s="169" t="s">
        <v>339</v>
      </c>
      <c r="G216" s="170" t="s">
        <v>222</v>
      </c>
      <c r="H216" s="171">
        <v>0.45600000000000002</v>
      </c>
      <c r="I216" s="172"/>
      <c r="J216" s="173">
        <f>ROUND(I216*H216,2)</f>
        <v>0</v>
      </c>
      <c r="K216" s="169" t="s">
        <v>180</v>
      </c>
      <c r="L216" s="40"/>
      <c r="M216" s="174" t="s">
        <v>3</v>
      </c>
      <c r="N216" s="175" t="s">
        <v>43</v>
      </c>
      <c r="O216" s="73"/>
      <c r="P216" s="176">
        <f>O216*H216</f>
        <v>0</v>
      </c>
      <c r="Q216" s="176">
        <v>0</v>
      </c>
      <c r="R216" s="176">
        <f>Q216*H216</f>
        <v>0</v>
      </c>
      <c r="S216" s="176">
        <v>0</v>
      </c>
      <c r="T216" s="177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178" t="s">
        <v>289</v>
      </c>
      <c r="AT216" s="178" t="s">
        <v>176</v>
      </c>
      <c r="AU216" s="178" t="s">
        <v>82</v>
      </c>
      <c r="AY216" s="20" t="s">
        <v>174</v>
      </c>
      <c r="BE216" s="179">
        <f>IF(N216="základní",J216,0)</f>
        <v>0</v>
      </c>
      <c r="BF216" s="179">
        <f>IF(N216="snížená",J216,0)</f>
        <v>0</v>
      </c>
      <c r="BG216" s="179">
        <f>IF(N216="zákl. přenesená",J216,0)</f>
        <v>0</v>
      </c>
      <c r="BH216" s="179">
        <f>IF(N216="sníž. přenesená",J216,0)</f>
        <v>0</v>
      </c>
      <c r="BI216" s="179">
        <f>IF(N216="nulová",J216,0)</f>
        <v>0</v>
      </c>
      <c r="BJ216" s="20" t="s">
        <v>80</v>
      </c>
      <c r="BK216" s="179">
        <f>ROUND(I216*H216,2)</f>
        <v>0</v>
      </c>
      <c r="BL216" s="20" t="s">
        <v>289</v>
      </c>
      <c r="BM216" s="178" t="s">
        <v>340</v>
      </c>
    </row>
    <row r="217" s="2" customFormat="1">
      <c r="A217" s="39"/>
      <c r="B217" s="40"/>
      <c r="C217" s="39"/>
      <c r="D217" s="180" t="s">
        <v>183</v>
      </c>
      <c r="E217" s="39"/>
      <c r="F217" s="181" t="s">
        <v>341</v>
      </c>
      <c r="G217" s="39"/>
      <c r="H217" s="39"/>
      <c r="I217" s="182"/>
      <c r="J217" s="39"/>
      <c r="K217" s="39"/>
      <c r="L217" s="40"/>
      <c r="M217" s="183"/>
      <c r="N217" s="184"/>
      <c r="O217" s="73"/>
      <c r="P217" s="73"/>
      <c r="Q217" s="73"/>
      <c r="R217" s="73"/>
      <c r="S217" s="73"/>
      <c r="T217" s="74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20" t="s">
        <v>183</v>
      </c>
      <c r="AU217" s="20" t="s">
        <v>82</v>
      </c>
    </row>
    <row r="218" s="12" customFormat="1" ht="22.8" customHeight="1">
      <c r="A218" s="12"/>
      <c r="B218" s="153"/>
      <c r="C218" s="12"/>
      <c r="D218" s="154" t="s">
        <v>71</v>
      </c>
      <c r="E218" s="164" t="s">
        <v>342</v>
      </c>
      <c r="F218" s="164" t="s">
        <v>343</v>
      </c>
      <c r="G218" s="12"/>
      <c r="H218" s="12"/>
      <c r="I218" s="156"/>
      <c r="J218" s="165">
        <f>BK218</f>
        <v>0</v>
      </c>
      <c r="K218" s="12"/>
      <c r="L218" s="153"/>
      <c r="M218" s="158"/>
      <c r="N218" s="159"/>
      <c r="O218" s="159"/>
      <c r="P218" s="160">
        <f>SUM(P219:P236)</f>
        <v>0</v>
      </c>
      <c r="Q218" s="159"/>
      <c r="R218" s="160">
        <f>SUM(R219:R236)</f>
        <v>0.211532425</v>
      </c>
      <c r="S218" s="159"/>
      <c r="T218" s="161">
        <f>SUM(T219:T236)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154" t="s">
        <v>82</v>
      </c>
      <c r="AT218" s="162" t="s">
        <v>71</v>
      </c>
      <c r="AU218" s="162" t="s">
        <v>80</v>
      </c>
      <c r="AY218" s="154" t="s">
        <v>174</v>
      </c>
      <c r="BK218" s="163">
        <f>SUM(BK219:BK236)</f>
        <v>0</v>
      </c>
    </row>
    <row r="219" s="2" customFormat="1" ht="62.7" customHeight="1">
      <c r="A219" s="39"/>
      <c r="B219" s="166"/>
      <c r="C219" s="167" t="s">
        <v>344</v>
      </c>
      <c r="D219" s="167" t="s">
        <v>176</v>
      </c>
      <c r="E219" s="168" t="s">
        <v>345</v>
      </c>
      <c r="F219" s="169" t="s">
        <v>346</v>
      </c>
      <c r="G219" s="170" t="s">
        <v>137</v>
      </c>
      <c r="H219" s="171">
        <v>21.289999999999999</v>
      </c>
      <c r="I219" s="172"/>
      <c r="J219" s="173">
        <f>ROUND(I219*H219,2)</f>
        <v>0</v>
      </c>
      <c r="K219" s="169" t="s">
        <v>180</v>
      </c>
      <c r="L219" s="40"/>
      <c r="M219" s="174" t="s">
        <v>3</v>
      </c>
      <c r="N219" s="175" t="s">
        <v>43</v>
      </c>
      <c r="O219" s="73"/>
      <c r="P219" s="176">
        <f>O219*H219</f>
        <v>0</v>
      </c>
      <c r="Q219" s="176">
        <v>0.0068999999999999999</v>
      </c>
      <c r="R219" s="176">
        <f>Q219*H219</f>
        <v>0.146901</v>
      </c>
      <c r="S219" s="176">
        <v>0</v>
      </c>
      <c r="T219" s="17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178" t="s">
        <v>289</v>
      </c>
      <c r="AT219" s="178" t="s">
        <v>176</v>
      </c>
      <c r="AU219" s="178" t="s">
        <v>82</v>
      </c>
      <c r="AY219" s="20" t="s">
        <v>174</v>
      </c>
      <c r="BE219" s="179">
        <f>IF(N219="základní",J219,0)</f>
        <v>0</v>
      </c>
      <c r="BF219" s="179">
        <f>IF(N219="snížená",J219,0)</f>
        <v>0</v>
      </c>
      <c r="BG219" s="179">
        <f>IF(N219="zákl. přenesená",J219,0)</f>
        <v>0</v>
      </c>
      <c r="BH219" s="179">
        <f>IF(N219="sníž. přenesená",J219,0)</f>
        <v>0</v>
      </c>
      <c r="BI219" s="179">
        <f>IF(N219="nulová",J219,0)</f>
        <v>0</v>
      </c>
      <c r="BJ219" s="20" t="s">
        <v>80</v>
      </c>
      <c r="BK219" s="179">
        <f>ROUND(I219*H219,2)</f>
        <v>0</v>
      </c>
      <c r="BL219" s="20" t="s">
        <v>289</v>
      </c>
      <c r="BM219" s="178" t="s">
        <v>347</v>
      </c>
    </row>
    <row r="220" s="2" customFormat="1">
      <c r="A220" s="39"/>
      <c r="B220" s="40"/>
      <c r="C220" s="39"/>
      <c r="D220" s="180" t="s">
        <v>183</v>
      </c>
      <c r="E220" s="39"/>
      <c r="F220" s="181" t="s">
        <v>348</v>
      </c>
      <c r="G220" s="39"/>
      <c r="H220" s="39"/>
      <c r="I220" s="182"/>
      <c r="J220" s="39"/>
      <c r="K220" s="39"/>
      <c r="L220" s="40"/>
      <c r="M220" s="183"/>
      <c r="N220" s="184"/>
      <c r="O220" s="73"/>
      <c r="P220" s="73"/>
      <c r="Q220" s="73"/>
      <c r="R220" s="73"/>
      <c r="S220" s="73"/>
      <c r="T220" s="74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20" t="s">
        <v>183</v>
      </c>
      <c r="AU220" s="20" t="s">
        <v>82</v>
      </c>
    </row>
    <row r="221" s="2" customFormat="1">
      <c r="A221" s="39"/>
      <c r="B221" s="40"/>
      <c r="C221" s="39"/>
      <c r="D221" s="186" t="s">
        <v>209</v>
      </c>
      <c r="E221" s="39"/>
      <c r="F221" s="210" t="s">
        <v>349</v>
      </c>
      <c r="G221" s="39"/>
      <c r="H221" s="39"/>
      <c r="I221" s="182"/>
      <c r="J221" s="39"/>
      <c r="K221" s="39"/>
      <c r="L221" s="40"/>
      <c r="M221" s="183"/>
      <c r="N221" s="184"/>
      <c r="O221" s="73"/>
      <c r="P221" s="73"/>
      <c r="Q221" s="73"/>
      <c r="R221" s="73"/>
      <c r="S221" s="73"/>
      <c r="T221" s="74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20" t="s">
        <v>209</v>
      </c>
      <c r="AU221" s="20" t="s">
        <v>82</v>
      </c>
    </row>
    <row r="222" s="13" customFormat="1">
      <c r="A222" s="13"/>
      <c r="B222" s="185"/>
      <c r="C222" s="13"/>
      <c r="D222" s="186" t="s">
        <v>185</v>
      </c>
      <c r="E222" s="187" t="s">
        <v>3</v>
      </c>
      <c r="F222" s="188" t="s">
        <v>132</v>
      </c>
      <c r="G222" s="13"/>
      <c r="H222" s="187" t="s">
        <v>3</v>
      </c>
      <c r="I222" s="189"/>
      <c r="J222" s="13"/>
      <c r="K222" s="13"/>
      <c r="L222" s="185"/>
      <c r="M222" s="190"/>
      <c r="N222" s="191"/>
      <c r="O222" s="191"/>
      <c r="P222" s="191"/>
      <c r="Q222" s="191"/>
      <c r="R222" s="191"/>
      <c r="S222" s="191"/>
      <c r="T222" s="19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7" t="s">
        <v>185</v>
      </c>
      <c r="AU222" s="187" t="s">
        <v>82</v>
      </c>
      <c r="AV222" s="13" t="s">
        <v>80</v>
      </c>
      <c r="AW222" s="13" t="s">
        <v>33</v>
      </c>
      <c r="AX222" s="13" t="s">
        <v>72</v>
      </c>
      <c r="AY222" s="187" t="s">
        <v>174</v>
      </c>
    </row>
    <row r="223" s="14" customFormat="1">
      <c r="A223" s="14"/>
      <c r="B223" s="193"/>
      <c r="C223" s="14"/>
      <c r="D223" s="186" t="s">
        <v>185</v>
      </c>
      <c r="E223" s="194" t="s">
        <v>3</v>
      </c>
      <c r="F223" s="195" t="s">
        <v>131</v>
      </c>
      <c r="G223" s="14"/>
      <c r="H223" s="196">
        <v>21.289999999999999</v>
      </c>
      <c r="I223" s="197"/>
      <c r="J223" s="14"/>
      <c r="K223" s="14"/>
      <c r="L223" s="193"/>
      <c r="M223" s="198"/>
      <c r="N223" s="199"/>
      <c r="O223" s="199"/>
      <c r="P223" s="199"/>
      <c r="Q223" s="199"/>
      <c r="R223" s="199"/>
      <c r="S223" s="199"/>
      <c r="T223" s="20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01" t="s">
        <v>185</v>
      </c>
      <c r="AU223" s="201" t="s">
        <v>82</v>
      </c>
      <c r="AV223" s="14" t="s">
        <v>82</v>
      </c>
      <c r="AW223" s="14" t="s">
        <v>33</v>
      </c>
      <c r="AX223" s="14" t="s">
        <v>72</v>
      </c>
      <c r="AY223" s="201" t="s">
        <v>174</v>
      </c>
    </row>
    <row r="224" s="15" customFormat="1">
      <c r="A224" s="15"/>
      <c r="B224" s="202"/>
      <c r="C224" s="15"/>
      <c r="D224" s="186" t="s">
        <v>185</v>
      </c>
      <c r="E224" s="203" t="s">
        <v>3</v>
      </c>
      <c r="F224" s="204" t="s">
        <v>197</v>
      </c>
      <c r="G224" s="15"/>
      <c r="H224" s="205">
        <v>21.289999999999999</v>
      </c>
      <c r="I224" s="206"/>
      <c r="J224" s="15"/>
      <c r="K224" s="15"/>
      <c r="L224" s="202"/>
      <c r="M224" s="207"/>
      <c r="N224" s="208"/>
      <c r="O224" s="208"/>
      <c r="P224" s="208"/>
      <c r="Q224" s="208"/>
      <c r="R224" s="208"/>
      <c r="S224" s="208"/>
      <c r="T224" s="209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03" t="s">
        <v>185</v>
      </c>
      <c r="AU224" s="203" t="s">
        <v>82</v>
      </c>
      <c r="AV224" s="15" t="s">
        <v>181</v>
      </c>
      <c r="AW224" s="15" t="s">
        <v>33</v>
      </c>
      <c r="AX224" s="15" t="s">
        <v>80</v>
      </c>
      <c r="AY224" s="203" t="s">
        <v>174</v>
      </c>
    </row>
    <row r="225" s="2" customFormat="1" ht="55.5" customHeight="1">
      <c r="A225" s="39"/>
      <c r="B225" s="166"/>
      <c r="C225" s="167" t="s">
        <v>350</v>
      </c>
      <c r="D225" s="167" t="s">
        <v>176</v>
      </c>
      <c r="E225" s="168" t="s">
        <v>351</v>
      </c>
      <c r="F225" s="169" t="s">
        <v>352</v>
      </c>
      <c r="G225" s="170" t="s">
        <v>137</v>
      </c>
      <c r="H225" s="171">
        <v>21.289999999999999</v>
      </c>
      <c r="I225" s="172"/>
      <c r="J225" s="173">
        <f>ROUND(I225*H225,2)</f>
        <v>0</v>
      </c>
      <c r="K225" s="169" t="s">
        <v>180</v>
      </c>
      <c r="L225" s="40"/>
      <c r="M225" s="174" t="s">
        <v>3</v>
      </c>
      <c r="N225" s="175" t="s">
        <v>43</v>
      </c>
      <c r="O225" s="73"/>
      <c r="P225" s="176">
        <f>O225*H225</f>
        <v>0</v>
      </c>
      <c r="Q225" s="176">
        <v>0.00035</v>
      </c>
      <c r="R225" s="176">
        <f>Q225*H225</f>
        <v>0.0074514999999999998</v>
      </c>
      <c r="S225" s="176">
        <v>0</v>
      </c>
      <c r="T225" s="17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178" t="s">
        <v>289</v>
      </c>
      <c r="AT225" s="178" t="s">
        <v>176</v>
      </c>
      <c r="AU225" s="178" t="s">
        <v>82</v>
      </c>
      <c r="AY225" s="20" t="s">
        <v>174</v>
      </c>
      <c r="BE225" s="179">
        <f>IF(N225="základní",J225,0)</f>
        <v>0</v>
      </c>
      <c r="BF225" s="179">
        <f>IF(N225="snížená",J225,0)</f>
        <v>0</v>
      </c>
      <c r="BG225" s="179">
        <f>IF(N225="zákl. přenesená",J225,0)</f>
        <v>0</v>
      </c>
      <c r="BH225" s="179">
        <f>IF(N225="sníž. přenesená",J225,0)</f>
        <v>0</v>
      </c>
      <c r="BI225" s="179">
        <f>IF(N225="nulová",J225,0)</f>
        <v>0</v>
      </c>
      <c r="BJ225" s="20" t="s">
        <v>80</v>
      </c>
      <c r="BK225" s="179">
        <f>ROUND(I225*H225,2)</f>
        <v>0</v>
      </c>
      <c r="BL225" s="20" t="s">
        <v>289</v>
      </c>
      <c r="BM225" s="178" t="s">
        <v>353</v>
      </c>
    </row>
    <row r="226" s="2" customFormat="1">
      <c r="A226" s="39"/>
      <c r="B226" s="40"/>
      <c r="C226" s="39"/>
      <c r="D226" s="180" t="s">
        <v>183</v>
      </c>
      <c r="E226" s="39"/>
      <c r="F226" s="181" t="s">
        <v>354</v>
      </c>
      <c r="G226" s="39"/>
      <c r="H226" s="39"/>
      <c r="I226" s="182"/>
      <c r="J226" s="39"/>
      <c r="K226" s="39"/>
      <c r="L226" s="40"/>
      <c r="M226" s="183"/>
      <c r="N226" s="184"/>
      <c r="O226" s="73"/>
      <c r="P226" s="73"/>
      <c r="Q226" s="73"/>
      <c r="R226" s="73"/>
      <c r="S226" s="73"/>
      <c r="T226" s="74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20" t="s">
        <v>183</v>
      </c>
      <c r="AU226" s="20" t="s">
        <v>82</v>
      </c>
    </row>
    <row r="227" s="13" customFormat="1">
      <c r="A227" s="13"/>
      <c r="B227" s="185"/>
      <c r="C227" s="13"/>
      <c r="D227" s="186" t="s">
        <v>185</v>
      </c>
      <c r="E227" s="187" t="s">
        <v>3</v>
      </c>
      <c r="F227" s="188" t="s">
        <v>132</v>
      </c>
      <c r="G227" s="13"/>
      <c r="H227" s="187" t="s">
        <v>3</v>
      </c>
      <c r="I227" s="189"/>
      <c r="J227" s="13"/>
      <c r="K227" s="13"/>
      <c r="L227" s="185"/>
      <c r="M227" s="190"/>
      <c r="N227" s="191"/>
      <c r="O227" s="191"/>
      <c r="P227" s="191"/>
      <c r="Q227" s="191"/>
      <c r="R227" s="191"/>
      <c r="S227" s="191"/>
      <c r="T227" s="19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7" t="s">
        <v>185</v>
      </c>
      <c r="AU227" s="187" t="s">
        <v>82</v>
      </c>
      <c r="AV227" s="13" t="s">
        <v>80</v>
      </c>
      <c r="AW227" s="13" t="s">
        <v>33</v>
      </c>
      <c r="AX227" s="13" t="s">
        <v>72</v>
      </c>
      <c r="AY227" s="187" t="s">
        <v>174</v>
      </c>
    </row>
    <row r="228" s="14" customFormat="1">
      <c r="A228" s="14"/>
      <c r="B228" s="193"/>
      <c r="C228" s="14"/>
      <c r="D228" s="186" t="s">
        <v>185</v>
      </c>
      <c r="E228" s="194" t="s">
        <v>3</v>
      </c>
      <c r="F228" s="195" t="s">
        <v>131</v>
      </c>
      <c r="G228" s="14"/>
      <c r="H228" s="196">
        <v>21.289999999999999</v>
      </c>
      <c r="I228" s="197"/>
      <c r="J228" s="14"/>
      <c r="K228" s="14"/>
      <c r="L228" s="193"/>
      <c r="M228" s="198"/>
      <c r="N228" s="199"/>
      <c r="O228" s="199"/>
      <c r="P228" s="199"/>
      <c r="Q228" s="199"/>
      <c r="R228" s="199"/>
      <c r="S228" s="199"/>
      <c r="T228" s="20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01" t="s">
        <v>185</v>
      </c>
      <c r="AU228" s="201" t="s">
        <v>82</v>
      </c>
      <c r="AV228" s="14" t="s">
        <v>82</v>
      </c>
      <c r="AW228" s="14" t="s">
        <v>33</v>
      </c>
      <c r="AX228" s="14" t="s">
        <v>72</v>
      </c>
      <c r="AY228" s="201" t="s">
        <v>174</v>
      </c>
    </row>
    <row r="229" s="15" customFormat="1">
      <c r="A229" s="15"/>
      <c r="B229" s="202"/>
      <c r="C229" s="15"/>
      <c r="D229" s="186" t="s">
        <v>185</v>
      </c>
      <c r="E229" s="203" t="s">
        <v>3</v>
      </c>
      <c r="F229" s="204" t="s">
        <v>197</v>
      </c>
      <c r="G229" s="15"/>
      <c r="H229" s="205">
        <v>21.289999999999999</v>
      </c>
      <c r="I229" s="206"/>
      <c r="J229" s="15"/>
      <c r="K229" s="15"/>
      <c r="L229" s="202"/>
      <c r="M229" s="207"/>
      <c r="N229" s="208"/>
      <c r="O229" s="208"/>
      <c r="P229" s="208"/>
      <c r="Q229" s="208"/>
      <c r="R229" s="208"/>
      <c r="S229" s="208"/>
      <c r="T229" s="209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03" t="s">
        <v>185</v>
      </c>
      <c r="AU229" s="203" t="s">
        <v>82</v>
      </c>
      <c r="AV229" s="15" t="s">
        <v>181</v>
      </c>
      <c r="AW229" s="15" t="s">
        <v>33</v>
      </c>
      <c r="AX229" s="15" t="s">
        <v>80</v>
      </c>
      <c r="AY229" s="203" t="s">
        <v>174</v>
      </c>
    </row>
    <row r="230" s="2" customFormat="1" ht="37.8" customHeight="1">
      <c r="A230" s="39"/>
      <c r="B230" s="166"/>
      <c r="C230" s="167" t="s">
        <v>355</v>
      </c>
      <c r="D230" s="167" t="s">
        <v>176</v>
      </c>
      <c r="E230" s="168" t="s">
        <v>356</v>
      </c>
      <c r="F230" s="169" t="s">
        <v>357</v>
      </c>
      <c r="G230" s="170" t="s">
        <v>358</v>
      </c>
      <c r="H230" s="171">
        <v>30.199999999999999</v>
      </c>
      <c r="I230" s="172"/>
      <c r="J230" s="173">
        <f>ROUND(I230*H230,2)</f>
        <v>0</v>
      </c>
      <c r="K230" s="169" t="s">
        <v>3</v>
      </c>
      <c r="L230" s="40"/>
      <c r="M230" s="174" t="s">
        <v>3</v>
      </c>
      <c r="N230" s="175" t="s">
        <v>43</v>
      </c>
      <c r="O230" s="73"/>
      <c r="P230" s="176">
        <f>O230*H230</f>
        <v>0</v>
      </c>
      <c r="Q230" s="176">
        <v>0.0018933750000000001</v>
      </c>
      <c r="R230" s="176">
        <f>Q230*H230</f>
        <v>0.057179925</v>
      </c>
      <c r="S230" s="176">
        <v>0</v>
      </c>
      <c r="T230" s="177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78" t="s">
        <v>289</v>
      </c>
      <c r="AT230" s="178" t="s">
        <v>176</v>
      </c>
      <c r="AU230" s="178" t="s">
        <v>82</v>
      </c>
      <c r="AY230" s="20" t="s">
        <v>174</v>
      </c>
      <c r="BE230" s="179">
        <f>IF(N230="základní",J230,0)</f>
        <v>0</v>
      </c>
      <c r="BF230" s="179">
        <f>IF(N230="snížená",J230,0)</f>
        <v>0</v>
      </c>
      <c r="BG230" s="179">
        <f>IF(N230="zákl. přenesená",J230,0)</f>
        <v>0</v>
      </c>
      <c r="BH230" s="179">
        <f>IF(N230="sníž. přenesená",J230,0)</f>
        <v>0</v>
      </c>
      <c r="BI230" s="179">
        <f>IF(N230="nulová",J230,0)</f>
        <v>0</v>
      </c>
      <c r="BJ230" s="20" t="s">
        <v>80</v>
      </c>
      <c r="BK230" s="179">
        <f>ROUND(I230*H230,2)</f>
        <v>0</v>
      </c>
      <c r="BL230" s="20" t="s">
        <v>289</v>
      </c>
      <c r="BM230" s="178" t="s">
        <v>359</v>
      </c>
    </row>
    <row r="231" s="2" customFormat="1">
      <c r="A231" s="39"/>
      <c r="B231" s="40"/>
      <c r="C231" s="39"/>
      <c r="D231" s="186" t="s">
        <v>209</v>
      </c>
      <c r="E231" s="39"/>
      <c r="F231" s="210" t="s">
        <v>360</v>
      </c>
      <c r="G231" s="39"/>
      <c r="H231" s="39"/>
      <c r="I231" s="182"/>
      <c r="J231" s="39"/>
      <c r="K231" s="39"/>
      <c r="L231" s="40"/>
      <c r="M231" s="183"/>
      <c r="N231" s="184"/>
      <c r="O231" s="73"/>
      <c r="P231" s="73"/>
      <c r="Q231" s="73"/>
      <c r="R231" s="73"/>
      <c r="S231" s="73"/>
      <c r="T231" s="74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20" t="s">
        <v>209</v>
      </c>
      <c r="AU231" s="20" t="s">
        <v>82</v>
      </c>
    </row>
    <row r="232" s="13" customFormat="1">
      <c r="A232" s="13"/>
      <c r="B232" s="185"/>
      <c r="C232" s="13"/>
      <c r="D232" s="186" t="s">
        <v>185</v>
      </c>
      <c r="E232" s="187" t="s">
        <v>3</v>
      </c>
      <c r="F232" s="188" t="s">
        <v>361</v>
      </c>
      <c r="G232" s="13"/>
      <c r="H232" s="187" t="s">
        <v>3</v>
      </c>
      <c r="I232" s="189"/>
      <c r="J232" s="13"/>
      <c r="K232" s="13"/>
      <c r="L232" s="185"/>
      <c r="M232" s="190"/>
      <c r="N232" s="191"/>
      <c r="O232" s="191"/>
      <c r="P232" s="191"/>
      <c r="Q232" s="191"/>
      <c r="R232" s="191"/>
      <c r="S232" s="191"/>
      <c r="T232" s="19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7" t="s">
        <v>185</v>
      </c>
      <c r="AU232" s="187" t="s">
        <v>82</v>
      </c>
      <c r="AV232" s="13" t="s">
        <v>80</v>
      </c>
      <c r="AW232" s="13" t="s">
        <v>33</v>
      </c>
      <c r="AX232" s="13" t="s">
        <v>72</v>
      </c>
      <c r="AY232" s="187" t="s">
        <v>174</v>
      </c>
    </row>
    <row r="233" s="14" customFormat="1">
      <c r="A233" s="14"/>
      <c r="B233" s="193"/>
      <c r="C233" s="14"/>
      <c r="D233" s="186" t="s">
        <v>185</v>
      </c>
      <c r="E233" s="201" t="s">
        <v>3</v>
      </c>
      <c r="F233" s="194" t="s">
        <v>362</v>
      </c>
      <c r="G233" s="14"/>
      <c r="H233" s="196">
        <v>30.199999999999999</v>
      </c>
      <c r="I233" s="197"/>
      <c r="J233" s="14"/>
      <c r="K233" s="14"/>
      <c r="L233" s="193"/>
      <c r="M233" s="198"/>
      <c r="N233" s="199"/>
      <c r="O233" s="199"/>
      <c r="P233" s="199"/>
      <c r="Q233" s="199"/>
      <c r="R233" s="199"/>
      <c r="S233" s="199"/>
      <c r="T233" s="200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01" t="s">
        <v>185</v>
      </c>
      <c r="AU233" s="201" t="s">
        <v>82</v>
      </c>
      <c r="AV233" s="14" t="s">
        <v>82</v>
      </c>
      <c r="AW233" s="14" t="s">
        <v>33</v>
      </c>
      <c r="AX233" s="14" t="s">
        <v>72</v>
      </c>
      <c r="AY233" s="201" t="s">
        <v>174</v>
      </c>
    </row>
    <row r="234" s="15" customFormat="1">
      <c r="A234" s="15"/>
      <c r="B234" s="202"/>
      <c r="C234" s="15"/>
      <c r="D234" s="186" t="s">
        <v>185</v>
      </c>
      <c r="E234" s="203" t="s">
        <v>3</v>
      </c>
      <c r="F234" s="204" t="s">
        <v>197</v>
      </c>
      <c r="G234" s="15"/>
      <c r="H234" s="205">
        <v>30.199999999999999</v>
      </c>
      <c r="I234" s="206"/>
      <c r="J234" s="15"/>
      <c r="K234" s="15"/>
      <c r="L234" s="202"/>
      <c r="M234" s="207"/>
      <c r="N234" s="208"/>
      <c r="O234" s="208"/>
      <c r="P234" s="208"/>
      <c r="Q234" s="208"/>
      <c r="R234" s="208"/>
      <c r="S234" s="208"/>
      <c r="T234" s="209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03" t="s">
        <v>185</v>
      </c>
      <c r="AU234" s="203" t="s">
        <v>82</v>
      </c>
      <c r="AV234" s="15" t="s">
        <v>181</v>
      </c>
      <c r="AW234" s="15" t="s">
        <v>33</v>
      </c>
      <c r="AX234" s="15" t="s">
        <v>80</v>
      </c>
      <c r="AY234" s="203" t="s">
        <v>174</v>
      </c>
    </row>
    <row r="235" s="2" customFormat="1" ht="49.05" customHeight="1">
      <c r="A235" s="39"/>
      <c r="B235" s="166"/>
      <c r="C235" s="167" t="s">
        <v>363</v>
      </c>
      <c r="D235" s="167" t="s">
        <v>176</v>
      </c>
      <c r="E235" s="168" t="s">
        <v>364</v>
      </c>
      <c r="F235" s="169" t="s">
        <v>365</v>
      </c>
      <c r="G235" s="170" t="s">
        <v>222</v>
      </c>
      <c r="H235" s="171">
        <v>0.21199999999999999</v>
      </c>
      <c r="I235" s="172"/>
      <c r="J235" s="173">
        <f>ROUND(I235*H235,2)</f>
        <v>0</v>
      </c>
      <c r="K235" s="169" t="s">
        <v>180</v>
      </c>
      <c r="L235" s="40"/>
      <c r="M235" s="174" t="s">
        <v>3</v>
      </c>
      <c r="N235" s="175" t="s">
        <v>43</v>
      </c>
      <c r="O235" s="73"/>
      <c r="P235" s="176">
        <f>O235*H235</f>
        <v>0</v>
      </c>
      <c r="Q235" s="176">
        <v>0</v>
      </c>
      <c r="R235" s="176">
        <f>Q235*H235</f>
        <v>0</v>
      </c>
      <c r="S235" s="176">
        <v>0</v>
      </c>
      <c r="T235" s="177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178" t="s">
        <v>289</v>
      </c>
      <c r="AT235" s="178" t="s">
        <v>176</v>
      </c>
      <c r="AU235" s="178" t="s">
        <v>82</v>
      </c>
      <c r="AY235" s="20" t="s">
        <v>174</v>
      </c>
      <c r="BE235" s="179">
        <f>IF(N235="základní",J235,0)</f>
        <v>0</v>
      </c>
      <c r="BF235" s="179">
        <f>IF(N235="snížená",J235,0)</f>
        <v>0</v>
      </c>
      <c r="BG235" s="179">
        <f>IF(N235="zákl. přenesená",J235,0)</f>
        <v>0</v>
      </c>
      <c r="BH235" s="179">
        <f>IF(N235="sníž. přenesená",J235,0)</f>
        <v>0</v>
      </c>
      <c r="BI235" s="179">
        <f>IF(N235="nulová",J235,0)</f>
        <v>0</v>
      </c>
      <c r="BJ235" s="20" t="s">
        <v>80</v>
      </c>
      <c r="BK235" s="179">
        <f>ROUND(I235*H235,2)</f>
        <v>0</v>
      </c>
      <c r="BL235" s="20" t="s">
        <v>289</v>
      </c>
      <c r="BM235" s="178" t="s">
        <v>366</v>
      </c>
    </row>
    <row r="236" s="2" customFormat="1">
      <c r="A236" s="39"/>
      <c r="B236" s="40"/>
      <c r="C236" s="39"/>
      <c r="D236" s="180" t="s">
        <v>183</v>
      </c>
      <c r="E236" s="39"/>
      <c r="F236" s="181" t="s">
        <v>367</v>
      </c>
      <c r="G236" s="39"/>
      <c r="H236" s="39"/>
      <c r="I236" s="182"/>
      <c r="J236" s="39"/>
      <c r="K236" s="39"/>
      <c r="L236" s="40"/>
      <c r="M236" s="183"/>
      <c r="N236" s="184"/>
      <c r="O236" s="73"/>
      <c r="P236" s="73"/>
      <c r="Q236" s="73"/>
      <c r="R236" s="73"/>
      <c r="S236" s="73"/>
      <c r="T236" s="74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20" t="s">
        <v>183</v>
      </c>
      <c r="AU236" s="20" t="s">
        <v>82</v>
      </c>
    </row>
    <row r="237" s="12" customFormat="1" ht="22.8" customHeight="1">
      <c r="A237" s="12"/>
      <c r="B237" s="153"/>
      <c r="C237" s="12"/>
      <c r="D237" s="154" t="s">
        <v>71</v>
      </c>
      <c r="E237" s="164" t="s">
        <v>368</v>
      </c>
      <c r="F237" s="164" t="s">
        <v>369</v>
      </c>
      <c r="G237" s="12"/>
      <c r="H237" s="12"/>
      <c r="I237" s="156"/>
      <c r="J237" s="165">
        <f>BK237</f>
        <v>0</v>
      </c>
      <c r="K237" s="12"/>
      <c r="L237" s="153"/>
      <c r="M237" s="158"/>
      <c r="N237" s="159"/>
      <c r="O237" s="159"/>
      <c r="P237" s="160">
        <f>SUM(P238:P253)</f>
        <v>0</v>
      </c>
      <c r="Q237" s="159"/>
      <c r="R237" s="160">
        <f>SUM(R238:R253)</f>
        <v>0.17120000000000002</v>
      </c>
      <c r="S237" s="159"/>
      <c r="T237" s="161">
        <f>SUM(T238:T253)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54" t="s">
        <v>82</v>
      </c>
      <c r="AT237" s="162" t="s">
        <v>71</v>
      </c>
      <c r="AU237" s="162" t="s">
        <v>80</v>
      </c>
      <c r="AY237" s="154" t="s">
        <v>174</v>
      </c>
      <c r="BK237" s="163">
        <f>SUM(BK238:BK253)</f>
        <v>0</v>
      </c>
    </row>
    <row r="238" s="2" customFormat="1" ht="24.15" customHeight="1">
      <c r="A238" s="39"/>
      <c r="B238" s="166"/>
      <c r="C238" s="167" t="s">
        <v>370</v>
      </c>
      <c r="D238" s="167" t="s">
        <v>176</v>
      </c>
      <c r="E238" s="168" t="s">
        <v>371</v>
      </c>
      <c r="F238" s="169" t="s">
        <v>372</v>
      </c>
      <c r="G238" s="170" t="s">
        <v>373</v>
      </c>
      <c r="H238" s="171">
        <v>96</v>
      </c>
      <c r="I238" s="172"/>
      <c r="J238" s="173">
        <f>ROUND(I238*H238,2)</f>
        <v>0</v>
      </c>
      <c r="K238" s="169" t="s">
        <v>180</v>
      </c>
      <c r="L238" s="40"/>
      <c r="M238" s="174" t="s">
        <v>3</v>
      </c>
      <c r="N238" s="175" t="s">
        <v>43</v>
      </c>
      <c r="O238" s="73"/>
      <c r="P238" s="176">
        <f>O238*H238</f>
        <v>0</v>
      </c>
      <c r="Q238" s="176">
        <v>6.9999999999999994E-05</v>
      </c>
      <c r="R238" s="176">
        <f>Q238*H238</f>
        <v>0.0067199999999999994</v>
      </c>
      <c r="S238" s="176">
        <v>0</v>
      </c>
      <c r="T238" s="17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178" t="s">
        <v>289</v>
      </c>
      <c r="AT238" s="178" t="s">
        <v>176</v>
      </c>
      <c r="AU238" s="178" t="s">
        <v>82</v>
      </c>
      <c r="AY238" s="20" t="s">
        <v>174</v>
      </c>
      <c r="BE238" s="179">
        <f>IF(N238="základní",J238,0)</f>
        <v>0</v>
      </c>
      <c r="BF238" s="179">
        <f>IF(N238="snížená",J238,0)</f>
        <v>0</v>
      </c>
      <c r="BG238" s="179">
        <f>IF(N238="zákl. přenesená",J238,0)</f>
        <v>0</v>
      </c>
      <c r="BH238" s="179">
        <f>IF(N238="sníž. přenesená",J238,0)</f>
        <v>0</v>
      </c>
      <c r="BI238" s="179">
        <f>IF(N238="nulová",J238,0)</f>
        <v>0</v>
      </c>
      <c r="BJ238" s="20" t="s">
        <v>80</v>
      </c>
      <c r="BK238" s="179">
        <f>ROUND(I238*H238,2)</f>
        <v>0</v>
      </c>
      <c r="BL238" s="20" t="s">
        <v>289</v>
      </c>
      <c r="BM238" s="178" t="s">
        <v>374</v>
      </c>
    </row>
    <row r="239" s="2" customFormat="1">
      <c r="A239" s="39"/>
      <c r="B239" s="40"/>
      <c r="C239" s="39"/>
      <c r="D239" s="180" t="s">
        <v>183</v>
      </c>
      <c r="E239" s="39"/>
      <c r="F239" s="181" t="s">
        <v>375</v>
      </c>
      <c r="G239" s="39"/>
      <c r="H239" s="39"/>
      <c r="I239" s="182"/>
      <c r="J239" s="39"/>
      <c r="K239" s="39"/>
      <c r="L239" s="40"/>
      <c r="M239" s="183"/>
      <c r="N239" s="184"/>
      <c r="O239" s="73"/>
      <c r="P239" s="73"/>
      <c r="Q239" s="73"/>
      <c r="R239" s="73"/>
      <c r="S239" s="73"/>
      <c r="T239" s="74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20" t="s">
        <v>183</v>
      </c>
      <c r="AU239" s="20" t="s">
        <v>82</v>
      </c>
    </row>
    <row r="240" s="13" customFormat="1">
      <c r="A240" s="13"/>
      <c r="B240" s="185"/>
      <c r="C240" s="13"/>
      <c r="D240" s="186" t="s">
        <v>185</v>
      </c>
      <c r="E240" s="187" t="s">
        <v>3</v>
      </c>
      <c r="F240" s="188" t="s">
        <v>376</v>
      </c>
      <c r="G240" s="13"/>
      <c r="H240" s="187" t="s">
        <v>3</v>
      </c>
      <c r="I240" s="189"/>
      <c r="J240" s="13"/>
      <c r="K240" s="13"/>
      <c r="L240" s="185"/>
      <c r="M240" s="190"/>
      <c r="N240" s="191"/>
      <c r="O240" s="191"/>
      <c r="P240" s="191"/>
      <c r="Q240" s="191"/>
      <c r="R240" s="191"/>
      <c r="S240" s="191"/>
      <c r="T240" s="19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87" t="s">
        <v>185</v>
      </c>
      <c r="AU240" s="187" t="s">
        <v>82</v>
      </c>
      <c r="AV240" s="13" t="s">
        <v>80</v>
      </c>
      <c r="AW240" s="13" t="s">
        <v>33</v>
      </c>
      <c r="AX240" s="13" t="s">
        <v>72</v>
      </c>
      <c r="AY240" s="187" t="s">
        <v>174</v>
      </c>
    </row>
    <row r="241" s="14" customFormat="1">
      <c r="A241" s="14"/>
      <c r="B241" s="193"/>
      <c r="C241" s="14"/>
      <c r="D241" s="186" t="s">
        <v>185</v>
      </c>
      <c r="E241" s="201" t="s">
        <v>3</v>
      </c>
      <c r="F241" s="194" t="s">
        <v>377</v>
      </c>
      <c r="G241" s="14"/>
      <c r="H241" s="196">
        <v>96</v>
      </c>
      <c r="I241" s="197"/>
      <c r="J241" s="14"/>
      <c r="K241" s="14"/>
      <c r="L241" s="193"/>
      <c r="M241" s="198"/>
      <c r="N241" s="199"/>
      <c r="O241" s="199"/>
      <c r="P241" s="199"/>
      <c r="Q241" s="199"/>
      <c r="R241" s="199"/>
      <c r="S241" s="199"/>
      <c r="T241" s="20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1" t="s">
        <v>185</v>
      </c>
      <c r="AU241" s="201" t="s">
        <v>82</v>
      </c>
      <c r="AV241" s="14" t="s">
        <v>82</v>
      </c>
      <c r="AW241" s="14" t="s">
        <v>33</v>
      </c>
      <c r="AX241" s="14" t="s">
        <v>72</v>
      </c>
      <c r="AY241" s="201" t="s">
        <v>174</v>
      </c>
    </row>
    <row r="242" s="15" customFormat="1">
      <c r="A242" s="15"/>
      <c r="B242" s="202"/>
      <c r="C242" s="15"/>
      <c r="D242" s="186" t="s">
        <v>185</v>
      </c>
      <c r="E242" s="203" t="s">
        <v>3</v>
      </c>
      <c r="F242" s="204" t="s">
        <v>197</v>
      </c>
      <c r="G242" s="15"/>
      <c r="H242" s="205">
        <v>96</v>
      </c>
      <c r="I242" s="206"/>
      <c r="J242" s="15"/>
      <c r="K242" s="15"/>
      <c r="L242" s="202"/>
      <c r="M242" s="207"/>
      <c r="N242" s="208"/>
      <c r="O242" s="208"/>
      <c r="P242" s="208"/>
      <c r="Q242" s="208"/>
      <c r="R242" s="208"/>
      <c r="S242" s="208"/>
      <c r="T242" s="209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03" t="s">
        <v>185</v>
      </c>
      <c r="AU242" s="203" t="s">
        <v>82</v>
      </c>
      <c r="AV242" s="15" t="s">
        <v>181</v>
      </c>
      <c r="AW242" s="15" t="s">
        <v>33</v>
      </c>
      <c r="AX242" s="15" t="s">
        <v>80</v>
      </c>
      <c r="AY242" s="203" t="s">
        <v>174</v>
      </c>
    </row>
    <row r="243" s="2" customFormat="1" ht="16.5" customHeight="1">
      <c r="A243" s="39"/>
      <c r="B243" s="166"/>
      <c r="C243" s="211" t="s">
        <v>378</v>
      </c>
      <c r="D243" s="211" t="s">
        <v>312</v>
      </c>
      <c r="E243" s="212" t="s">
        <v>379</v>
      </c>
      <c r="F243" s="213" t="s">
        <v>380</v>
      </c>
      <c r="G243" s="214" t="s">
        <v>3</v>
      </c>
      <c r="H243" s="215">
        <v>96</v>
      </c>
      <c r="I243" s="216"/>
      <c r="J243" s="217">
        <f>ROUND(I243*H243,2)</f>
        <v>0</v>
      </c>
      <c r="K243" s="213" t="s">
        <v>3</v>
      </c>
      <c r="L243" s="218"/>
      <c r="M243" s="219" t="s">
        <v>3</v>
      </c>
      <c r="N243" s="220" t="s">
        <v>43</v>
      </c>
      <c r="O243" s="73"/>
      <c r="P243" s="176">
        <f>O243*H243</f>
        <v>0</v>
      </c>
      <c r="Q243" s="176">
        <v>0.001</v>
      </c>
      <c r="R243" s="176">
        <f>Q243*H243</f>
        <v>0.096000000000000002</v>
      </c>
      <c r="S243" s="176">
        <v>0</v>
      </c>
      <c r="T243" s="17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178" t="s">
        <v>315</v>
      </c>
      <c r="AT243" s="178" t="s">
        <v>312</v>
      </c>
      <c r="AU243" s="178" t="s">
        <v>82</v>
      </c>
      <c r="AY243" s="20" t="s">
        <v>174</v>
      </c>
      <c r="BE243" s="179">
        <f>IF(N243="základní",J243,0)</f>
        <v>0</v>
      </c>
      <c r="BF243" s="179">
        <f>IF(N243="snížená",J243,0)</f>
        <v>0</v>
      </c>
      <c r="BG243" s="179">
        <f>IF(N243="zákl. přenesená",J243,0)</f>
        <v>0</v>
      </c>
      <c r="BH243" s="179">
        <f>IF(N243="sníž. přenesená",J243,0)</f>
        <v>0</v>
      </c>
      <c r="BI243" s="179">
        <f>IF(N243="nulová",J243,0)</f>
        <v>0</v>
      </c>
      <c r="BJ243" s="20" t="s">
        <v>80</v>
      </c>
      <c r="BK243" s="179">
        <f>ROUND(I243*H243,2)</f>
        <v>0</v>
      </c>
      <c r="BL243" s="20" t="s">
        <v>289</v>
      </c>
      <c r="BM243" s="178" t="s">
        <v>381</v>
      </c>
    </row>
    <row r="244" s="2" customFormat="1">
      <c r="A244" s="39"/>
      <c r="B244" s="40"/>
      <c r="C244" s="39"/>
      <c r="D244" s="186" t="s">
        <v>209</v>
      </c>
      <c r="E244" s="39"/>
      <c r="F244" s="210" t="s">
        <v>382</v>
      </c>
      <c r="G244" s="39"/>
      <c r="H244" s="39"/>
      <c r="I244" s="182"/>
      <c r="J244" s="39"/>
      <c r="K244" s="39"/>
      <c r="L244" s="40"/>
      <c r="M244" s="183"/>
      <c r="N244" s="184"/>
      <c r="O244" s="73"/>
      <c r="P244" s="73"/>
      <c r="Q244" s="73"/>
      <c r="R244" s="73"/>
      <c r="S244" s="73"/>
      <c r="T244" s="74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20" t="s">
        <v>209</v>
      </c>
      <c r="AU244" s="20" t="s">
        <v>82</v>
      </c>
    </row>
    <row r="245" s="2" customFormat="1" ht="24.15" customHeight="1">
      <c r="A245" s="39"/>
      <c r="B245" s="166"/>
      <c r="C245" s="167" t="s">
        <v>383</v>
      </c>
      <c r="D245" s="167" t="s">
        <v>176</v>
      </c>
      <c r="E245" s="168" t="s">
        <v>384</v>
      </c>
      <c r="F245" s="169" t="s">
        <v>385</v>
      </c>
      <c r="G245" s="170" t="s">
        <v>373</v>
      </c>
      <c r="H245" s="171">
        <v>64</v>
      </c>
      <c r="I245" s="172"/>
      <c r="J245" s="173">
        <f>ROUND(I245*H245,2)</f>
        <v>0</v>
      </c>
      <c r="K245" s="169" t="s">
        <v>180</v>
      </c>
      <c r="L245" s="40"/>
      <c r="M245" s="174" t="s">
        <v>3</v>
      </c>
      <c r="N245" s="175" t="s">
        <v>43</v>
      </c>
      <c r="O245" s="73"/>
      <c r="P245" s="176">
        <f>O245*H245</f>
        <v>0</v>
      </c>
      <c r="Q245" s="176">
        <v>6.9999999999999994E-05</v>
      </c>
      <c r="R245" s="176">
        <f>Q245*H245</f>
        <v>0.0044799999999999996</v>
      </c>
      <c r="S245" s="176">
        <v>0</v>
      </c>
      <c r="T245" s="17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178" t="s">
        <v>289</v>
      </c>
      <c r="AT245" s="178" t="s">
        <v>176</v>
      </c>
      <c r="AU245" s="178" t="s">
        <v>82</v>
      </c>
      <c r="AY245" s="20" t="s">
        <v>174</v>
      </c>
      <c r="BE245" s="179">
        <f>IF(N245="základní",J245,0)</f>
        <v>0</v>
      </c>
      <c r="BF245" s="179">
        <f>IF(N245="snížená",J245,0)</f>
        <v>0</v>
      </c>
      <c r="BG245" s="179">
        <f>IF(N245="zákl. přenesená",J245,0)</f>
        <v>0</v>
      </c>
      <c r="BH245" s="179">
        <f>IF(N245="sníž. přenesená",J245,0)</f>
        <v>0</v>
      </c>
      <c r="BI245" s="179">
        <f>IF(N245="nulová",J245,0)</f>
        <v>0</v>
      </c>
      <c r="BJ245" s="20" t="s">
        <v>80</v>
      </c>
      <c r="BK245" s="179">
        <f>ROUND(I245*H245,2)</f>
        <v>0</v>
      </c>
      <c r="BL245" s="20" t="s">
        <v>289</v>
      </c>
      <c r="BM245" s="178" t="s">
        <v>386</v>
      </c>
    </row>
    <row r="246" s="2" customFormat="1">
      <c r="A246" s="39"/>
      <c r="B246" s="40"/>
      <c r="C246" s="39"/>
      <c r="D246" s="180" t="s">
        <v>183</v>
      </c>
      <c r="E246" s="39"/>
      <c r="F246" s="181" t="s">
        <v>387</v>
      </c>
      <c r="G246" s="39"/>
      <c r="H246" s="39"/>
      <c r="I246" s="182"/>
      <c r="J246" s="39"/>
      <c r="K246" s="39"/>
      <c r="L246" s="40"/>
      <c r="M246" s="183"/>
      <c r="N246" s="184"/>
      <c r="O246" s="73"/>
      <c r="P246" s="73"/>
      <c r="Q246" s="73"/>
      <c r="R246" s="73"/>
      <c r="S246" s="73"/>
      <c r="T246" s="74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20" t="s">
        <v>183</v>
      </c>
      <c r="AU246" s="20" t="s">
        <v>82</v>
      </c>
    </row>
    <row r="247" s="13" customFormat="1">
      <c r="A247" s="13"/>
      <c r="B247" s="185"/>
      <c r="C247" s="13"/>
      <c r="D247" s="186" t="s">
        <v>185</v>
      </c>
      <c r="E247" s="187" t="s">
        <v>3</v>
      </c>
      <c r="F247" s="188" t="s">
        <v>388</v>
      </c>
      <c r="G247" s="13"/>
      <c r="H247" s="187" t="s">
        <v>3</v>
      </c>
      <c r="I247" s="189"/>
      <c r="J247" s="13"/>
      <c r="K247" s="13"/>
      <c r="L247" s="185"/>
      <c r="M247" s="190"/>
      <c r="N247" s="191"/>
      <c r="O247" s="191"/>
      <c r="P247" s="191"/>
      <c r="Q247" s="191"/>
      <c r="R247" s="191"/>
      <c r="S247" s="191"/>
      <c r="T247" s="19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7" t="s">
        <v>185</v>
      </c>
      <c r="AU247" s="187" t="s">
        <v>82</v>
      </c>
      <c r="AV247" s="13" t="s">
        <v>80</v>
      </c>
      <c r="AW247" s="13" t="s">
        <v>33</v>
      </c>
      <c r="AX247" s="13" t="s">
        <v>72</v>
      </c>
      <c r="AY247" s="187" t="s">
        <v>174</v>
      </c>
    </row>
    <row r="248" s="14" customFormat="1">
      <c r="A248" s="14"/>
      <c r="B248" s="193"/>
      <c r="C248" s="14"/>
      <c r="D248" s="186" t="s">
        <v>185</v>
      </c>
      <c r="E248" s="201" t="s">
        <v>3</v>
      </c>
      <c r="F248" s="194" t="s">
        <v>389</v>
      </c>
      <c r="G248" s="14"/>
      <c r="H248" s="196">
        <v>64</v>
      </c>
      <c r="I248" s="197"/>
      <c r="J248" s="14"/>
      <c r="K248" s="14"/>
      <c r="L248" s="193"/>
      <c r="M248" s="198"/>
      <c r="N248" s="199"/>
      <c r="O248" s="199"/>
      <c r="P248" s="199"/>
      <c r="Q248" s="199"/>
      <c r="R248" s="199"/>
      <c r="S248" s="199"/>
      <c r="T248" s="20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1" t="s">
        <v>185</v>
      </c>
      <c r="AU248" s="201" t="s">
        <v>82</v>
      </c>
      <c r="AV248" s="14" t="s">
        <v>82</v>
      </c>
      <c r="AW248" s="14" t="s">
        <v>33</v>
      </c>
      <c r="AX248" s="14" t="s">
        <v>72</v>
      </c>
      <c r="AY248" s="201" t="s">
        <v>174</v>
      </c>
    </row>
    <row r="249" s="15" customFormat="1">
      <c r="A249" s="15"/>
      <c r="B249" s="202"/>
      <c r="C249" s="15"/>
      <c r="D249" s="186" t="s">
        <v>185</v>
      </c>
      <c r="E249" s="203" t="s">
        <v>3</v>
      </c>
      <c r="F249" s="204" t="s">
        <v>197</v>
      </c>
      <c r="G249" s="15"/>
      <c r="H249" s="205">
        <v>64</v>
      </c>
      <c r="I249" s="206"/>
      <c r="J249" s="15"/>
      <c r="K249" s="15"/>
      <c r="L249" s="202"/>
      <c r="M249" s="207"/>
      <c r="N249" s="208"/>
      <c r="O249" s="208"/>
      <c r="P249" s="208"/>
      <c r="Q249" s="208"/>
      <c r="R249" s="208"/>
      <c r="S249" s="208"/>
      <c r="T249" s="209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03" t="s">
        <v>185</v>
      </c>
      <c r="AU249" s="203" t="s">
        <v>82</v>
      </c>
      <c r="AV249" s="15" t="s">
        <v>181</v>
      </c>
      <c r="AW249" s="15" t="s">
        <v>33</v>
      </c>
      <c r="AX249" s="15" t="s">
        <v>80</v>
      </c>
      <c r="AY249" s="203" t="s">
        <v>174</v>
      </c>
    </row>
    <row r="250" s="2" customFormat="1" ht="16.5" customHeight="1">
      <c r="A250" s="39"/>
      <c r="B250" s="166"/>
      <c r="C250" s="211" t="s">
        <v>390</v>
      </c>
      <c r="D250" s="211" t="s">
        <v>312</v>
      </c>
      <c r="E250" s="212" t="s">
        <v>391</v>
      </c>
      <c r="F250" s="213" t="s">
        <v>392</v>
      </c>
      <c r="G250" s="214" t="s">
        <v>3</v>
      </c>
      <c r="H250" s="215">
        <v>32</v>
      </c>
      <c r="I250" s="216"/>
      <c r="J250" s="217">
        <f>ROUND(I250*H250,2)</f>
        <v>0</v>
      </c>
      <c r="K250" s="213" t="s">
        <v>3</v>
      </c>
      <c r="L250" s="218"/>
      <c r="M250" s="219" t="s">
        <v>3</v>
      </c>
      <c r="N250" s="220" t="s">
        <v>43</v>
      </c>
      <c r="O250" s="73"/>
      <c r="P250" s="176">
        <f>O250*H250</f>
        <v>0</v>
      </c>
      <c r="Q250" s="176">
        <v>0.002</v>
      </c>
      <c r="R250" s="176">
        <f>Q250*H250</f>
        <v>0.064000000000000001</v>
      </c>
      <c r="S250" s="176">
        <v>0</v>
      </c>
      <c r="T250" s="177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178" t="s">
        <v>315</v>
      </c>
      <c r="AT250" s="178" t="s">
        <v>312</v>
      </c>
      <c r="AU250" s="178" t="s">
        <v>82</v>
      </c>
      <c r="AY250" s="20" t="s">
        <v>174</v>
      </c>
      <c r="BE250" s="179">
        <f>IF(N250="základní",J250,0)</f>
        <v>0</v>
      </c>
      <c r="BF250" s="179">
        <f>IF(N250="snížená",J250,0)</f>
        <v>0</v>
      </c>
      <c r="BG250" s="179">
        <f>IF(N250="zákl. přenesená",J250,0)</f>
        <v>0</v>
      </c>
      <c r="BH250" s="179">
        <f>IF(N250="sníž. přenesená",J250,0)</f>
        <v>0</v>
      </c>
      <c r="BI250" s="179">
        <f>IF(N250="nulová",J250,0)</f>
        <v>0</v>
      </c>
      <c r="BJ250" s="20" t="s">
        <v>80</v>
      </c>
      <c r="BK250" s="179">
        <f>ROUND(I250*H250,2)</f>
        <v>0</v>
      </c>
      <c r="BL250" s="20" t="s">
        <v>289</v>
      </c>
      <c r="BM250" s="178" t="s">
        <v>393</v>
      </c>
    </row>
    <row r="251" s="2" customFormat="1">
      <c r="A251" s="39"/>
      <c r="B251" s="40"/>
      <c r="C251" s="39"/>
      <c r="D251" s="186" t="s">
        <v>209</v>
      </c>
      <c r="E251" s="39"/>
      <c r="F251" s="210" t="s">
        <v>382</v>
      </c>
      <c r="G251" s="39"/>
      <c r="H251" s="39"/>
      <c r="I251" s="182"/>
      <c r="J251" s="39"/>
      <c r="K251" s="39"/>
      <c r="L251" s="40"/>
      <c r="M251" s="183"/>
      <c r="N251" s="184"/>
      <c r="O251" s="73"/>
      <c r="P251" s="73"/>
      <c r="Q251" s="73"/>
      <c r="R251" s="73"/>
      <c r="S251" s="73"/>
      <c r="T251" s="74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20" t="s">
        <v>209</v>
      </c>
      <c r="AU251" s="20" t="s">
        <v>82</v>
      </c>
    </row>
    <row r="252" s="2" customFormat="1" ht="49.05" customHeight="1">
      <c r="A252" s="39"/>
      <c r="B252" s="166"/>
      <c r="C252" s="167" t="s">
        <v>315</v>
      </c>
      <c r="D252" s="167" t="s">
        <v>176</v>
      </c>
      <c r="E252" s="168" t="s">
        <v>394</v>
      </c>
      <c r="F252" s="169" t="s">
        <v>395</v>
      </c>
      <c r="G252" s="170" t="s">
        <v>222</v>
      </c>
      <c r="H252" s="171">
        <v>0.17100000000000001</v>
      </c>
      <c r="I252" s="172"/>
      <c r="J252" s="173">
        <f>ROUND(I252*H252,2)</f>
        <v>0</v>
      </c>
      <c r="K252" s="169" t="s">
        <v>180</v>
      </c>
      <c r="L252" s="40"/>
      <c r="M252" s="174" t="s">
        <v>3</v>
      </c>
      <c r="N252" s="175" t="s">
        <v>43</v>
      </c>
      <c r="O252" s="73"/>
      <c r="P252" s="176">
        <f>O252*H252</f>
        <v>0</v>
      </c>
      <c r="Q252" s="176">
        <v>0</v>
      </c>
      <c r="R252" s="176">
        <f>Q252*H252</f>
        <v>0</v>
      </c>
      <c r="S252" s="176">
        <v>0</v>
      </c>
      <c r="T252" s="17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178" t="s">
        <v>289</v>
      </c>
      <c r="AT252" s="178" t="s">
        <v>176</v>
      </c>
      <c r="AU252" s="178" t="s">
        <v>82</v>
      </c>
      <c r="AY252" s="20" t="s">
        <v>174</v>
      </c>
      <c r="BE252" s="179">
        <f>IF(N252="základní",J252,0)</f>
        <v>0</v>
      </c>
      <c r="BF252" s="179">
        <f>IF(N252="snížená",J252,0)</f>
        <v>0</v>
      </c>
      <c r="BG252" s="179">
        <f>IF(N252="zákl. přenesená",J252,0)</f>
        <v>0</v>
      </c>
      <c r="BH252" s="179">
        <f>IF(N252="sníž. přenesená",J252,0)</f>
        <v>0</v>
      </c>
      <c r="BI252" s="179">
        <f>IF(N252="nulová",J252,0)</f>
        <v>0</v>
      </c>
      <c r="BJ252" s="20" t="s">
        <v>80</v>
      </c>
      <c r="BK252" s="179">
        <f>ROUND(I252*H252,2)</f>
        <v>0</v>
      </c>
      <c r="BL252" s="20" t="s">
        <v>289</v>
      </c>
      <c r="BM252" s="178" t="s">
        <v>396</v>
      </c>
    </row>
    <row r="253" s="2" customFormat="1">
      <c r="A253" s="39"/>
      <c r="B253" s="40"/>
      <c r="C253" s="39"/>
      <c r="D253" s="180" t="s">
        <v>183</v>
      </c>
      <c r="E253" s="39"/>
      <c r="F253" s="181" t="s">
        <v>397</v>
      </c>
      <c r="G253" s="39"/>
      <c r="H253" s="39"/>
      <c r="I253" s="182"/>
      <c r="J253" s="39"/>
      <c r="K253" s="39"/>
      <c r="L253" s="40"/>
      <c r="M253" s="183"/>
      <c r="N253" s="184"/>
      <c r="O253" s="73"/>
      <c r="P253" s="73"/>
      <c r="Q253" s="73"/>
      <c r="R253" s="73"/>
      <c r="S253" s="73"/>
      <c r="T253" s="74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20" t="s">
        <v>183</v>
      </c>
      <c r="AU253" s="20" t="s">
        <v>82</v>
      </c>
    </row>
    <row r="254" s="12" customFormat="1" ht="22.8" customHeight="1">
      <c r="A254" s="12"/>
      <c r="B254" s="153"/>
      <c r="C254" s="12"/>
      <c r="D254" s="154" t="s">
        <v>71</v>
      </c>
      <c r="E254" s="164" t="s">
        <v>398</v>
      </c>
      <c r="F254" s="164" t="s">
        <v>399</v>
      </c>
      <c r="G254" s="12"/>
      <c r="H254" s="12"/>
      <c r="I254" s="156"/>
      <c r="J254" s="165">
        <f>BK254</f>
        <v>0</v>
      </c>
      <c r="K254" s="12"/>
      <c r="L254" s="153"/>
      <c r="M254" s="158"/>
      <c r="N254" s="159"/>
      <c r="O254" s="159"/>
      <c r="P254" s="160">
        <f>SUM(P255:P296)</f>
        <v>0</v>
      </c>
      <c r="Q254" s="159"/>
      <c r="R254" s="160">
        <f>SUM(R255:R296)</f>
        <v>3.7980683999999996</v>
      </c>
      <c r="S254" s="159"/>
      <c r="T254" s="161">
        <f>SUM(T255:T296)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54" t="s">
        <v>82</v>
      </c>
      <c r="AT254" s="162" t="s">
        <v>71</v>
      </c>
      <c r="AU254" s="162" t="s">
        <v>80</v>
      </c>
      <c r="AY254" s="154" t="s">
        <v>174</v>
      </c>
      <c r="BK254" s="163">
        <f>SUM(BK255:BK296)</f>
        <v>0</v>
      </c>
    </row>
    <row r="255" s="2" customFormat="1" ht="24.15" customHeight="1">
      <c r="A255" s="39"/>
      <c r="B255" s="166"/>
      <c r="C255" s="167" t="s">
        <v>400</v>
      </c>
      <c r="D255" s="167" t="s">
        <v>176</v>
      </c>
      <c r="E255" s="168" t="s">
        <v>401</v>
      </c>
      <c r="F255" s="169" t="s">
        <v>402</v>
      </c>
      <c r="G255" s="170" t="s">
        <v>137</v>
      </c>
      <c r="H255" s="171">
        <v>57.415999999999997</v>
      </c>
      <c r="I255" s="172"/>
      <c r="J255" s="173">
        <f>ROUND(I255*H255,2)</f>
        <v>0</v>
      </c>
      <c r="K255" s="169" t="s">
        <v>3</v>
      </c>
      <c r="L255" s="40"/>
      <c r="M255" s="174" t="s">
        <v>3</v>
      </c>
      <c r="N255" s="175" t="s">
        <v>43</v>
      </c>
      <c r="O255" s="73"/>
      <c r="P255" s="176">
        <f>O255*H255</f>
        <v>0</v>
      </c>
      <c r="Q255" s="176">
        <v>0.065799999999999997</v>
      </c>
      <c r="R255" s="176">
        <f>Q255*H255</f>
        <v>3.7779727999999997</v>
      </c>
      <c r="S255" s="176">
        <v>0</v>
      </c>
      <c r="T255" s="177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78" t="s">
        <v>289</v>
      </c>
      <c r="AT255" s="178" t="s">
        <v>176</v>
      </c>
      <c r="AU255" s="178" t="s">
        <v>82</v>
      </c>
      <c r="AY255" s="20" t="s">
        <v>174</v>
      </c>
      <c r="BE255" s="179">
        <f>IF(N255="základní",J255,0)</f>
        <v>0</v>
      </c>
      <c r="BF255" s="179">
        <f>IF(N255="snížená",J255,0)</f>
        <v>0</v>
      </c>
      <c r="BG255" s="179">
        <f>IF(N255="zákl. přenesená",J255,0)</f>
        <v>0</v>
      </c>
      <c r="BH255" s="179">
        <f>IF(N255="sníž. přenesená",J255,0)</f>
        <v>0</v>
      </c>
      <c r="BI255" s="179">
        <f>IF(N255="nulová",J255,0)</f>
        <v>0</v>
      </c>
      <c r="BJ255" s="20" t="s">
        <v>80</v>
      </c>
      <c r="BK255" s="179">
        <f>ROUND(I255*H255,2)</f>
        <v>0</v>
      </c>
      <c r="BL255" s="20" t="s">
        <v>289</v>
      </c>
      <c r="BM255" s="178" t="s">
        <v>403</v>
      </c>
    </row>
    <row r="256" s="13" customFormat="1">
      <c r="A256" s="13"/>
      <c r="B256" s="185"/>
      <c r="C256" s="13"/>
      <c r="D256" s="186" t="s">
        <v>185</v>
      </c>
      <c r="E256" s="187" t="s">
        <v>3</v>
      </c>
      <c r="F256" s="188" t="s">
        <v>186</v>
      </c>
      <c r="G256" s="13"/>
      <c r="H256" s="187" t="s">
        <v>3</v>
      </c>
      <c r="I256" s="189"/>
      <c r="J256" s="13"/>
      <c r="K256" s="13"/>
      <c r="L256" s="185"/>
      <c r="M256" s="190"/>
      <c r="N256" s="191"/>
      <c r="O256" s="191"/>
      <c r="P256" s="191"/>
      <c r="Q256" s="191"/>
      <c r="R256" s="191"/>
      <c r="S256" s="191"/>
      <c r="T256" s="19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87" t="s">
        <v>185</v>
      </c>
      <c r="AU256" s="187" t="s">
        <v>82</v>
      </c>
      <c r="AV256" s="13" t="s">
        <v>80</v>
      </c>
      <c r="AW256" s="13" t="s">
        <v>33</v>
      </c>
      <c r="AX256" s="13" t="s">
        <v>72</v>
      </c>
      <c r="AY256" s="187" t="s">
        <v>174</v>
      </c>
    </row>
    <row r="257" s="13" customFormat="1">
      <c r="A257" s="13"/>
      <c r="B257" s="185"/>
      <c r="C257" s="13"/>
      <c r="D257" s="186" t="s">
        <v>185</v>
      </c>
      <c r="E257" s="187" t="s">
        <v>3</v>
      </c>
      <c r="F257" s="188" t="s">
        <v>404</v>
      </c>
      <c r="G257" s="13"/>
      <c r="H257" s="187" t="s">
        <v>3</v>
      </c>
      <c r="I257" s="189"/>
      <c r="J257" s="13"/>
      <c r="K257" s="13"/>
      <c r="L257" s="185"/>
      <c r="M257" s="190"/>
      <c r="N257" s="191"/>
      <c r="O257" s="191"/>
      <c r="P257" s="191"/>
      <c r="Q257" s="191"/>
      <c r="R257" s="191"/>
      <c r="S257" s="191"/>
      <c r="T257" s="19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7" t="s">
        <v>185</v>
      </c>
      <c r="AU257" s="187" t="s">
        <v>82</v>
      </c>
      <c r="AV257" s="13" t="s">
        <v>80</v>
      </c>
      <c r="AW257" s="13" t="s">
        <v>33</v>
      </c>
      <c r="AX257" s="13" t="s">
        <v>72</v>
      </c>
      <c r="AY257" s="187" t="s">
        <v>174</v>
      </c>
    </row>
    <row r="258" s="13" customFormat="1">
      <c r="A258" s="13"/>
      <c r="B258" s="185"/>
      <c r="C258" s="13"/>
      <c r="D258" s="186" t="s">
        <v>185</v>
      </c>
      <c r="E258" s="187" t="s">
        <v>3</v>
      </c>
      <c r="F258" s="188" t="s">
        <v>405</v>
      </c>
      <c r="G258" s="13"/>
      <c r="H258" s="187" t="s">
        <v>3</v>
      </c>
      <c r="I258" s="189"/>
      <c r="J258" s="13"/>
      <c r="K258" s="13"/>
      <c r="L258" s="185"/>
      <c r="M258" s="190"/>
      <c r="N258" s="191"/>
      <c r="O258" s="191"/>
      <c r="P258" s="191"/>
      <c r="Q258" s="191"/>
      <c r="R258" s="191"/>
      <c r="S258" s="191"/>
      <c r="T258" s="19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7" t="s">
        <v>185</v>
      </c>
      <c r="AU258" s="187" t="s">
        <v>82</v>
      </c>
      <c r="AV258" s="13" t="s">
        <v>80</v>
      </c>
      <c r="AW258" s="13" t="s">
        <v>33</v>
      </c>
      <c r="AX258" s="13" t="s">
        <v>72</v>
      </c>
      <c r="AY258" s="187" t="s">
        <v>174</v>
      </c>
    </row>
    <row r="259" s="13" customFormat="1">
      <c r="A259" s="13"/>
      <c r="B259" s="185"/>
      <c r="C259" s="13"/>
      <c r="D259" s="186" t="s">
        <v>185</v>
      </c>
      <c r="E259" s="187" t="s">
        <v>3</v>
      </c>
      <c r="F259" s="188" t="s">
        <v>406</v>
      </c>
      <c r="G259" s="13"/>
      <c r="H259" s="187" t="s">
        <v>3</v>
      </c>
      <c r="I259" s="189"/>
      <c r="J259" s="13"/>
      <c r="K259" s="13"/>
      <c r="L259" s="185"/>
      <c r="M259" s="190"/>
      <c r="N259" s="191"/>
      <c r="O259" s="191"/>
      <c r="P259" s="191"/>
      <c r="Q259" s="191"/>
      <c r="R259" s="191"/>
      <c r="S259" s="191"/>
      <c r="T259" s="19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7" t="s">
        <v>185</v>
      </c>
      <c r="AU259" s="187" t="s">
        <v>82</v>
      </c>
      <c r="AV259" s="13" t="s">
        <v>80</v>
      </c>
      <c r="AW259" s="13" t="s">
        <v>33</v>
      </c>
      <c r="AX259" s="13" t="s">
        <v>72</v>
      </c>
      <c r="AY259" s="187" t="s">
        <v>174</v>
      </c>
    </row>
    <row r="260" s="13" customFormat="1">
      <c r="A260" s="13"/>
      <c r="B260" s="185"/>
      <c r="C260" s="13"/>
      <c r="D260" s="186" t="s">
        <v>185</v>
      </c>
      <c r="E260" s="187" t="s">
        <v>3</v>
      </c>
      <c r="F260" s="188" t="s">
        <v>407</v>
      </c>
      <c r="G260" s="13"/>
      <c r="H260" s="187" t="s">
        <v>3</v>
      </c>
      <c r="I260" s="189"/>
      <c r="J260" s="13"/>
      <c r="K260" s="13"/>
      <c r="L260" s="185"/>
      <c r="M260" s="190"/>
      <c r="N260" s="191"/>
      <c r="O260" s="191"/>
      <c r="P260" s="191"/>
      <c r="Q260" s="191"/>
      <c r="R260" s="191"/>
      <c r="S260" s="191"/>
      <c r="T260" s="19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87" t="s">
        <v>185</v>
      </c>
      <c r="AU260" s="187" t="s">
        <v>82</v>
      </c>
      <c r="AV260" s="13" t="s">
        <v>80</v>
      </c>
      <c r="AW260" s="13" t="s">
        <v>33</v>
      </c>
      <c r="AX260" s="13" t="s">
        <v>72</v>
      </c>
      <c r="AY260" s="187" t="s">
        <v>174</v>
      </c>
    </row>
    <row r="261" s="13" customFormat="1">
      <c r="A261" s="13"/>
      <c r="B261" s="185"/>
      <c r="C261" s="13"/>
      <c r="D261" s="186" t="s">
        <v>185</v>
      </c>
      <c r="E261" s="187" t="s">
        <v>3</v>
      </c>
      <c r="F261" s="188" t="s">
        <v>408</v>
      </c>
      <c r="G261" s="13"/>
      <c r="H261" s="187" t="s">
        <v>3</v>
      </c>
      <c r="I261" s="189"/>
      <c r="J261" s="13"/>
      <c r="K261" s="13"/>
      <c r="L261" s="185"/>
      <c r="M261" s="190"/>
      <c r="N261" s="191"/>
      <c r="O261" s="191"/>
      <c r="P261" s="191"/>
      <c r="Q261" s="191"/>
      <c r="R261" s="191"/>
      <c r="S261" s="191"/>
      <c r="T261" s="19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87" t="s">
        <v>185</v>
      </c>
      <c r="AU261" s="187" t="s">
        <v>82</v>
      </c>
      <c r="AV261" s="13" t="s">
        <v>80</v>
      </c>
      <c r="AW261" s="13" t="s">
        <v>33</v>
      </c>
      <c r="AX261" s="13" t="s">
        <v>72</v>
      </c>
      <c r="AY261" s="187" t="s">
        <v>174</v>
      </c>
    </row>
    <row r="262" s="13" customFormat="1">
      <c r="A262" s="13"/>
      <c r="B262" s="185"/>
      <c r="C262" s="13"/>
      <c r="D262" s="186" t="s">
        <v>185</v>
      </c>
      <c r="E262" s="187" t="s">
        <v>3</v>
      </c>
      <c r="F262" s="188" t="s">
        <v>409</v>
      </c>
      <c r="G262" s="13"/>
      <c r="H262" s="187" t="s">
        <v>3</v>
      </c>
      <c r="I262" s="189"/>
      <c r="J262" s="13"/>
      <c r="K262" s="13"/>
      <c r="L262" s="185"/>
      <c r="M262" s="190"/>
      <c r="N262" s="191"/>
      <c r="O262" s="191"/>
      <c r="P262" s="191"/>
      <c r="Q262" s="191"/>
      <c r="R262" s="191"/>
      <c r="S262" s="191"/>
      <c r="T262" s="19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87" t="s">
        <v>185</v>
      </c>
      <c r="AU262" s="187" t="s">
        <v>82</v>
      </c>
      <c r="AV262" s="13" t="s">
        <v>80</v>
      </c>
      <c r="AW262" s="13" t="s">
        <v>33</v>
      </c>
      <c r="AX262" s="13" t="s">
        <v>72</v>
      </c>
      <c r="AY262" s="187" t="s">
        <v>174</v>
      </c>
    </row>
    <row r="263" s="13" customFormat="1">
      <c r="A263" s="13"/>
      <c r="B263" s="185"/>
      <c r="C263" s="13"/>
      <c r="D263" s="186" t="s">
        <v>185</v>
      </c>
      <c r="E263" s="187" t="s">
        <v>3</v>
      </c>
      <c r="F263" s="188" t="s">
        <v>410</v>
      </c>
      <c r="G263" s="13"/>
      <c r="H263" s="187" t="s">
        <v>3</v>
      </c>
      <c r="I263" s="189"/>
      <c r="J263" s="13"/>
      <c r="K263" s="13"/>
      <c r="L263" s="185"/>
      <c r="M263" s="190"/>
      <c r="N263" s="191"/>
      <c r="O263" s="191"/>
      <c r="P263" s="191"/>
      <c r="Q263" s="191"/>
      <c r="R263" s="191"/>
      <c r="S263" s="191"/>
      <c r="T263" s="19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7" t="s">
        <v>185</v>
      </c>
      <c r="AU263" s="187" t="s">
        <v>82</v>
      </c>
      <c r="AV263" s="13" t="s">
        <v>80</v>
      </c>
      <c r="AW263" s="13" t="s">
        <v>33</v>
      </c>
      <c r="AX263" s="13" t="s">
        <v>72</v>
      </c>
      <c r="AY263" s="187" t="s">
        <v>174</v>
      </c>
    </row>
    <row r="264" s="13" customFormat="1">
      <c r="A264" s="13"/>
      <c r="B264" s="185"/>
      <c r="C264" s="13"/>
      <c r="D264" s="186" t="s">
        <v>185</v>
      </c>
      <c r="E264" s="187" t="s">
        <v>3</v>
      </c>
      <c r="F264" s="188" t="s">
        <v>411</v>
      </c>
      <c r="G264" s="13"/>
      <c r="H264" s="187" t="s">
        <v>3</v>
      </c>
      <c r="I264" s="189"/>
      <c r="J264" s="13"/>
      <c r="K264" s="13"/>
      <c r="L264" s="185"/>
      <c r="M264" s="190"/>
      <c r="N264" s="191"/>
      <c r="O264" s="191"/>
      <c r="P264" s="191"/>
      <c r="Q264" s="191"/>
      <c r="R264" s="191"/>
      <c r="S264" s="191"/>
      <c r="T264" s="19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7" t="s">
        <v>185</v>
      </c>
      <c r="AU264" s="187" t="s">
        <v>82</v>
      </c>
      <c r="AV264" s="13" t="s">
        <v>80</v>
      </c>
      <c r="AW264" s="13" t="s">
        <v>33</v>
      </c>
      <c r="AX264" s="13" t="s">
        <v>72</v>
      </c>
      <c r="AY264" s="187" t="s">
        <v>174</v>
      </c>
    </row>
    <row r="265" s="13" customFormat="1">
      <c r="A265" s="13"/>
      <c r="B265" s="185"/>
      <c r="C265" s="13"/>
      <c r="D265" s="186" t="s">
        <v>185</v>
      </c>
      <c r="E265" s="187" t="s">
        <v>3</v>
      </c>
      <c r="F265" s="188" t="s">
        <v>412</v>
      </c>
      <c r="G265" s="13"/>
      <c r="H265" s="187" t="s">
        <v>3</v>
      </c>
      <c r="I265" s="189"/>
      <c r="J265" s="13"/>
      <c r="K265" s="13"/>
      <c r="L265" s="185"/>
      <c r="M265" s="190"/>
      <c r="N265" s="191"/>
      <c r="O265" s="191"/>
      <c r="P265" s="191"/>
      <c r="Q265" s="191"/>
      <c r="R265" s="191"/>
      <c r="S265" s="191"/>
      <c r="T265" s="19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7" t="s">
        <v>185</v>
      </c>
      <c r="AU265" s="187" t="s">
        <v>82</v>
      </c>
      <c r="AV265" s="13" t="s">
        <v>80</v>
      </c>
      <c r="AW265" s="13" t="s">
        <v>33</v>
      </c>
      <c r="AX265" s="13" t="s">
        <v>72</v>
      </c>
      <c r="AY265" s="187" t="s">
        <v>174</v>
      </c>
    </row>
    <row r="266" s="13" customFormat="1">
      <c r="A266" s="13"/>
      <c r="B266" s="185"/>
      <c r="C266" s="13"/>
      <c r="D266" s="186" t="s">
        <v>185</v>
      </c>
      <c r="E266" s="187" t="s">
        <v>3</v>
      </c>
      <c r="F266" s="188" t="s">
        <v>413</v>
      </c>
      <c r="G266" s="13"/>
      <c r="H266" s="187" t="s">
        <v>3</v>
      </c>
      <c r="I266" s="189"/>
      <c r="J266" s="13"/>
      <c r="K266" s="13"/>
      <c r="L266" s="185"/>
      <c r="M266" s="190"/>
      <c r="N266" s="191"/>
      <c r="O266" s="191"/>
      <c r="P266" s="191"/>
      <c r="Q266" s="191"/>
      <c r="R266" s="191"/>
      <c r="S266" s="191"/>
      <c r="T266" s="19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87" t="s">
        <v>185</v>
      </c>
      <c r="AU266" s="187" t="s">
        <v>82</v>
      </c>
      <c r="AV266" s="13" t="s">
        <v>80</v>
      </c>
      <c r="AW266" s="13" t="s">
        <v>33</v>
      </c>
      <c r="AX266" s="13" t="s">
        <v>72</v>
      </c>
      <c r="AY266" s="187" t="s">
        <v>174</v>
      </c>
    </row>
    <row r="267" s="13" customFormat="1">
      <c r="A267" s="13"/>
      <c r="B267" s="185"/>
      <c r="C267" s="13"/>
      <c r="D267" s="186" t="s">
        <v>185</v>
      </c>
      <c r="E267" s="187" t="s">
        <v>3</v>
      </c>
      <c r="F267" s="188" t="s">
        <v>414</v>
      </c>
      <c r="G267" s="13"/>
      <c r="H267" s="187" t="s">
        <v>3</v>
      </c>
      <c r="I267" s="189"/>
      <c r="J267" s="13"/>
      <c r="K267" s="13"/>
      <c r="L267" s="185"/>
      <c r="M267" s="190"/>
      <c r="N267" s="191"/>
      <c r="O267" s="191"/>
      <c r="P267" s="191"/>
      <c r="Q267" s="191"/>
      <c r="R267" s="191"/>
      <c r="S267" s="191"/>
      <c r="T267" s="19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7" t="s">
        <v>185</v>
      </c>
      <c r="AU267" s="187" t="s">
        <v>82</v>
      </c>
      <c r="AV267" s="13" t="s">
        <v>80</v>
      </c>
      <c r="AW267" s="13" t="s">
        <v>33</v>
      </c>
      <c r="AX267" s="13" t="s">
        <v>72</v>
      </c>
      <c r="AY267" s="187" t="s">
        <v>174</v>
      </c>
    </row>
    <row r="268" s="13" customFormat="1">
      <c r="A268" s="13"/>
      <c r="B268" s="185"/>
      <c r="C268" s="13"/>
      <c r="D268" s="186" t="s">
        <v>185</v>
      </c>
      <c r="E268" s="187" t="s">
        <v>3</v>
      </c>
      <c r="F268" s="188" t="s">
        <v>415</v>
      </c>
      <c r="G268" s="13"/>
      <c r="H268" s="187" t="s">
        <v>3</v>
      </c>
      <c r="I268" s="189"/>
      <c r="J268" s="13"/>
      <c r="K268" s="13"/>
      <c r="L268" s="185"/>
      <c r="M268" s="190"/>
      <c r="N268" s="191"/>
      <c r="O268" s="191"/>
      <c r="P268" s="191"/>
      <c r="Q268" s="191"/>
      <c r="R268" s="191"/>
      <c r="S268" s="191"/>
      <c r="T268" s="19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7" t="s">
        <v>185</v>
      </c>
      <c r="AU268" s="187" t="s">
        <v>82</v>
      </c>
      <c r="AV268" s="13" t="s">
        <v>80</v>
      </c>
      <c r="AW268" s="13" t="s">
        <v>33</v>
      </c>
      <c r="AX268" s="13" t="s">
        <v>72</v>
      </c>
      <c r="AY268" s="187" t="s">
        <v>174</v>
      </c>
    </row>
    <row r="269" s="13" customFormat="1">
      <c r="A269" s="13"/>
      <c r="B269" s="185"/>
      <c r="C269" s="13"/>
      <c r="D269" s="186" t="s">
        <v>185</v>
      </c>
      <c r="E269" s="187" t="s">
        <v>3</v>
      </c>
      <c r="F269" s="188" t="s">
        <v>416</v>
      </c>
      <c r="G269" s="13"/>
      <c r="H269" s="187" t="s">
        <v>3</v>
      </c>
      <c r="I269" s="189"/>
      <c r="J269" s="13"/>
      <c r="K269" s="13"/>
      <c r="L269" s="185"/>
      <c r="M269" s="190"/>
      <c r="N269" s="191"/>
      <c r="O269" s="191"/>
      <c r="P269" s="191"/>
      <c r="Q269" s="191"/>
      <c r="R269" s="191"/>
      <c r="S269" s="191"/>
      <c r="T269" s="19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7" t="s">
        <v>185</v>
      </c>
      <c r="AU269" s="187" t="s">
        <v>82</v>
      </c>
      <c r="AV269" s="13" t="s">
        <v>80</v>
      </c>
      <c r="AW269" s="13" t="s">
        <v>33</v>
      </c>
      <c r="AX269" s="13" t="s">
        <v>72</v>
      </c>
      <c r="AY269" s="187" t="s">
        <v>174</v>
      </c>
    </row>
    <row r="270" s="13" customFormat="1">
      <c r="A270" s="13"/>
      <c r="B270" s="185"/>
      <c r="C270" s="13"/>
      <c r="D270" s="186" t="s">
        <v>185</v>
      </c>
      <c r="E270" s="187" t="s">
        <v>3</v>
      </c>
      <c r="F270" s="188" t="s">
        <v>417</v>
      </c>
      <c r="G270" s="13"/>
      <c r="H270" s="187" t="s">
        <v>3</v>
      </c>
      <c r="I270" s="189"/>
      <c r="J270" s="13"/>
      <c r="K270" s="13"/>
      <c r="L270" s="185"/>
      <c r="M270" s="190"/>
      <c r="N270" s="191"/>
      <c r="O270" s="191"/>
      <c r="P270" s="191"/>
      <c r="Q270" s="191"/>
      <c r="R270" s="191"/>
      <c r="S270" s="191"/>
      <c r="T270" s="19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87" t="s">
        <v>185</v>
      </c>
      <c r="AU270" s="187" t="s">
        <v>82</v>
      </c>
      <c r="AV270" s="13" t="s">
        <v>80</v>
      </c>
      <c r="AW270" s="13" t="s">
        <v>33</v>
      </c>
      <c r="AX270" s="13" t="s">
        <v>72</v>
      </c>
      <c r="AY270" s="187" t="s">
        <v>174</v>
      </c>
    </row>
    <row r="271" s="13" customFormat="1">
      <c r="A271" s="13"/>
      <c r="B271" s="185"/>
      <c r="C271" s="13"/>
      <c r="D271" s="186" t="s">
        <v>185</v>
      </c>
      <c r="E271" s="187" t="s">
        <v>3</v>
      </c>
      <c r="F271" s="188" t="s">
        <v>418</v>
      </c>
      <c r="G271" s="13"/>
      <c r="H271" s="187" t="s">
        <v>3</v>
      </c>
      <c r="I271" s="189"/>
      <c r="J271" s="13"/>
      <c r="K271" s="13"/>
      <c r="L271" s="185"/>
      <c r="M271" s="190"/>
      <c r="N271" s="191"/>
      <c r="O271" s="191"/>
      <c r="P271" s="191"/>
      <c r="Q271" s="191"/>
      <c r="R271" s="191"/>
      <c r="S271" s="191"/>
      <c r="T271" s="19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7" t="s">
        <v>185</v>
      </c>
      <c r="AU271" s="187" t="s">
        <v>82</v>
      </c>
      <c r="AV271" s="13" t="s">
        <v>80</v>
      </c>
      <c r="AW271" s="13" t="s">
        <v>33</v>
      </c>
      <c r="AX271" s="13" t="s">
        <v>72</v>
      </c>
      <c r="AY271" s="187" t="s">
        <v>174</v>
      </c>
    </row>
    <row r="272" s="13" customFormat="1">
      <c r="A272" s="13"/>
      <c r="B272" s="185"/>
      <c r="C272" s="13"/>
      <c r="D272" s="186" t="s">
        <v>185</v>
      </c>
      <c r="E272" s="187" t="s">
        <v>3</v>
      </c>
      <c r="F272" s="188" t="s">
        <v>419</v>
      </c>
      <c r="G272" s="13"/>
      <c r="H272" s="187" t="s">
        <v>3</v>
      </c>
      <c r="I272" s="189"/>
      <c r="J272" s="13"/>
      <c r="K272" s="13"/>
      <c r="L272" s="185"/>
      <c r="M272" s="190"/>
      <c r="N272" s="191"/>
      <c r="O272" s="191"/>
      <c r="P272" s="191"/>
      <c r="Q272" s="191"/>
      <c r="R272" s="191"/>
      <c r="S272" s="191"/>
      <c r="T272" s="19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87" t="s">
        <v>185</v>
      </c>
      <c r="AU272" s="187" t="s">
        <v>82</v>
      </c>
      <c r="AV272" s="13" t="s">
        <v>80</v>
      </c>
      <c r="AW272" s="13" t="s">
        <v>33</v>
      </c>
      <c r="AX272" s="13" t="s">
        <v>72</v>
      </c>
      <c r="AY272" s="187" t="s">
        <v>174</v>
      </c>
    </row>
    <row r="273" s="14" customFormat="1">
      <c r="A273" s="14"/>
      <c r="B273" s="193"/>
      <c r="C273" s="14"/>
      <c r="D273" s="186" t="s">
        <v>185</v>
      </c>
      <c r="E273" s="194" t="s">
        <v>3</v>
      </c>
      <c r="F273" s="195" t="s">
        <v>139</v>
      </c>
      <c r="G273" s="14"/>
      <c r="H273" s="196">
        <v>57.415999999999997</v>
      </c>
      <c r="I273" s="197"/>
      <c r="J273" s="14"/>
      <c r="K273" s="14"/>
      <c r="L273" s="193"/>
      <c r="M273" s="198"/>
      <c r="N273" s="199"/>
      <c r="O273" s="199"/>
      <c r="P273" s="199"/>
      <c r="Q273" s="199"/>
      <c r="R273" s="199"/>
      <c r="S273" s="199"/>
      <c r="T273" s="20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01" t="s">
        <v>185</v>
      </c>
      <c r="AU273" s="201" t="s">
        <v>82</v>
      </c>
      <c r="AV273" s="14" t="s">
        <v>82</v>
      </c>
      <c r="AW273" s="14" t="s">
        <v>33</v>
      </c>
      <c r="AX273" s="14" t="s">
        <v>80</v>
      </c>
      <c r="AY273" s="201" t="s">
        <v>174</v>
      </c>
    </row>
    <row r="274" s="2" customFormat="1" ht="24.15" customHeight="1">
      <c r="A274" s="39"/>
      <c r="B274" s="166"/>
      <c r="C274" s="167" t="s">
        <v>420</v>
      </c>
      <c r="D274" s="167" t="s">
        <v>176</v>
      </c>
      <c r="E274" s="168" t="s">
        <v>421</v>
      </c>
      <c r="F274" s="169" t="s">
        <v>422</v>
      </c>
      <c r="G274" s="170" t="s">
        <v>137</v>
      </c>
      <c r="H274" s="171">
        <v>57.415999999999997</v>
      </c>
      <c r="I274" s="172"/>
      <c r="J274" s="173">
        <f>ROUND(I274*H274,2)</f>
        <v>0</v>
      </c>
      <c r="K274" s="169" t="s">
        <v>3</v>
      </c>
      <c r="L274" s="40"/>
      <c r="M274" s="174" t="s">
        <v>3</v>
      </c>
      <c r="N274" s="175" t="s">
        <v>43</v>
      </c>
      <c r="O274" s="73"/>
      <c r="P274" s="176">
        <f>O274*H274</f>
        <v>0</v>
      </c>
      <c r="Q274" s="176">
        <v>0</v>
      </c>
      <c r="R274" s="176">
        <f>Q274*H274</f>
        <v>0</v>
      </c>
      <c r="S274" s="176">
        <v>0</v>
      </c>
      <c r="T274" s="17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178" t="s">
        <v>289</v>
      </c>
      <c r="AT274" s="178" t="s">
        <v>176</v>
      </c>
      <c r="AU274" s="178" t="s">
        <v>82</v>
      </c>
      <c r="AY274" s="20" t="s">
        <v>174</v>
      </c>
      <c r="BE274" s="179">
        <f>IF(N274="základní",J274,0)</f>
        <v>0</v>
      </c>
      <c r="BF274" s="179">
        <f>IF(N274="snížená",J274,0)</f>
        <v>0</v>
      </c>
      <c r="BG274" s="179">
        <f>IF(N274="zákl. přenesená",J274,0)</f>
        <v>0</v>
      </c>
      <c r="BH274" s="179">
        <f>IF(N274="sníž. přenesená",J274,0)</f>
        <v>0</v>
      </c>
      <c r="BI274" s="179">
        <f>IF(N274="nulová",J274,0)</f>
        <v>0</v>
      </c>
      <c r="BJ274" s="20" t="s">
        <v>80</v>
      </c>
      <c r="BK274" s="179">
        <f>ROUND(I274*H274,2)</f>
        <v>0</v>
      </c>
      <c r="BL274" s="20" t="s">
        <v>289</v>
      </c>
      <c r="BM274" s="178" t="s">
        <v>423</v>
      </c>
    </row>
    <row r="275" s="13" customFormat="1">
      <c r="A275" s="13"/>
      <c r="B275" s="185"/>
      <c r="C275" s="13"/>
      <c r="D275" s="186" t="s">
        <v>185</v>
      </c>
      <c r="E275" s="187" t="s">
        <v>3</v>
      </c>
      <c r="F275" s="188" t="s">
        <v>140</v>
      </c>
      <c r="G275" s="13"/>
      <c r="H275" s="187" t="s">
        <v>3</v>
      </c>
      <c r="I275" s="189"/>
      <c r="J275" s="13"/>
      <c r="K275" s="13"/>
      <c r="L275" s="185"/>
      <c r="M275" s="190"/>
      <c r="N275" s="191"/>
      <c r="O275" s="191"/>
      <c r="P275" s="191"/>
      <c r="Q275" s="191"/>
      <c r="R275" s="191"/>
      <c r="S275" s="191"/>
      <c r="T275" s="19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7" t="s">
        <v>185</v>
      </c>
      <c r="AU275" s="187" t="s">
        <v>82</v>
      </c>
      <c r="AV275" s="13" t="s">
        <v>80</v>
      </c>
      <c r="AW275" s="13" t="s">
        <v>33</v>
      </c>
      <c r="AX275" s="13" t="s">
        <v>72</v>
      </c>
      <c r="AY275" s="187" t="s">
        <v>174</v>
      </c>
    </row>
    <row r="276" s="14" customFormat="1">
      <c r="A276" s="14"/>
      <c r="B276" s="193"/>
      <c r="C276" s="14"/>
      <c r="D276" s="186" t="s">
        <v>185</v>
      </c>
      <c r="E276" s="194" t="s">
        <v>3</v>
      </c>
      <c r="F276" s="195" t="s">
        <v>139</v>
      </c>
      <c r="G276" s="14"/>
      <c r="H276" s="196">
        <v>57.415999999999997</v>
      </c>
      <c r="I276" s="197"/>
      <c r="J276" s="14"/>
      <c r="K276" s="14"/>
      <c r="L276" s="193"/>
      <c r="M276" s="198"/>
      <c r="N276" s="199"/>
      <c r="O276" s="199"/>
      <c r="P276" s="199"/>
      <c r="Q276" s="199"/>
      <c r="R276" s="199"/>
      <c r="S276" s="199"/>
      <c r="T276" s="20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01" t="s">
        <v>185</v>
      </c>
      <c r="AU276" s="201" t="s">
        <v>82</v>
      </c>
      <c r="AV276" s="14" t="s">
        <v>82</v>
      </c>
      <c r="AW276" s="14" t="s">
        <v>33</v>
      </c>
      <c r="AX276" s="14" t="s">
        <v>72</v>
      </c>
      <c r="AY276" s="201" t="s">
        <v>174</v>
      </c>
    </row>
    <row r="277" s="15" customFormat="1">
      <c r="A277" s="15"/>
      <c r="B277" s="202"/>
      <c r="C277" s="15"/>
      <c r="D277" s="186" t="s">
        <v>185</v>
      </c>
      <c r="E277" s="203" t="s">
        <v>3</v>
      </c>
      <c r="F277" s="204" t="s">
        <v>197</v>
      </c>
      <c r="G277" s="15"/>
      <c r="H277" s="205">
        <v>57.415999999999997</v>
      </c>
      <c r="I277" s="206"/>
      <c r="J277" s="15"/>
      <c r="K277" s="15"/>
      <c r="L277" s="202"/>
      <c r="M277" s="207"/>
      <c r="N277" s="208"/>
      <c r="O277" s="208"/>
      <c r="P277" s="208"/>
      <c r="Q277" s="208"/>
      <c r="R277" s="208"/>
      <c r="S277" s="208"/>
      <c r="T277" s="209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03" t="s">
        <v>185</v>
      </c>
      <c r="AU277" s="203" t="s">
        <v>82</v>
      </c>
      <c r="AV277" s="15" t="s">
        <v>181</v>
      </c>
      <c r="AW277" s="15" t="s">
        <v>33</v>
      </c>
      <c r="AX277" s="15" t="s">
        <v>80</v>
      </c>
      <c r="AY277" s="203" t="s">
        <v>174</v>
      </c>
    </row>
    <row r="278" s="2" customFormat="1" ht="24.15" customHeight="1">
      <c r="A278" s="39"/>
      <c r="B278" s="166"/>
      <c r="C278" s="167" t="s">
        <v>424</v>
      </c>
      <c r="D278" s="167" t="s">
        <v>176</v>
      </c>
      <c r="E278" s="168" t="s">
        <v>425</v>
      </c>
      <c r="F278" s="169" t="s">
        <v>426</v>
      </c>
      <c r="G278" s="170" t="s">
        <v>137</v>
      </c>
      <c r="H278" s="171">
        <v>57.415999999999997</v>
      </c>
      <c r="I278" s="172"/>
      <c r="J278" s="173">
        <f>ROUND(I278*H278,2)</f>
        <v>0</v>
      </c>
      <c r="K278" s="169" t="s">
        <v>3</v>
      </c>
      <c r="L278" s="40"/>
      <c r="M278" s="174" t="s">
        <v>3</v>
      </c>
      <c r="N278" s="175" t="s">
        <v>43</v>
      </c>
      <c r="O278" s="73"/>
      <c r="P278" s="176">
        <f>O278*H278</f>
        <v>0</v>
      </c>
      <c r="Q278" s="176">
        <v>1.0000000000000001E-05</v>
      </c>
      <c r="R278" s="176">
        <f>Q278*H278</f>
        <v>0.00057415999999999999</v>
      </c>
      <c r="S278" s="176">
        <v>0</v>
      </c>
      <c r="T278" s="177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178" t="s">
        <v>289</v>
      </c>
      <c r="AT278" s="178" t="s">
        <v>176</v>
      </c>
      <c r="AU278" s="178" t="s">
        <v>82</v>
      </c>
      <c r="AY278" s="20" t="s">
        <v>174</v>
      </c>
      <c r="BE278" s="179">
        <f>IF(N278="základní",J278,0)</f>
        <v>0</v>
      </c>
      <c r="BF278" s="179">
        <f>IF(N278="snížená",J278,0)</f>
        <v>0</v>
      </c>
      <c r="BG278" s="179">
        <f>IF(N278="zákl. přenesená",J278,0)</f>
        <v>0</v>
      </c>
      <c r="BH278" s="179">
        <f>IF(N278="sníž. přenesená",J278,0)</f>
        <v>0</v>
      </c>
      <c r="BI278" s="179">
        <f>IF(N278="nulová",J278,0)</f>
        <v>0</v>
      </c>
      <c r="BJ278" s="20" t="s">
        <v>80</v>
      </c>
      <c r="BK278" s="179">
        <f>ROUND(I278*H278,2)</f>
        <v>0</v>
      </c>
      <c r="BL278" s="20" t="s">
        <v>289</v>
      </c>
      <c r="BM278" s="178" t="s">
        <v>427</v>
      </c>
    </row>
    <row r="279" s="13" customFormat="1">
      <c r="A279" s="13"/>
      <c r="B279" s="185"/>
      <c r="C279" s="13"/>
      <c r="D279" s="186" t="s">
        <v>185</v>
      </c>
      <c r="E279" s="187" t="s">
        <v>3</v>
      </c>
      <c r="F279" s="188" t="s">
        <v>140</v>
      </c>
      <c r="G279" s="13"/>
      <c r="H279" s="187" t="s">
        <v>3</v>
      </c>
      <c r="I279" s="189"/>
      <c r="J279" s="13"/>
      <c r="K279" s="13"/>
      <c r="L279" s="185"/>
      <c r="M279" s="190"/>
      <c r="N279" s="191"/>
      <c r="O279" s="191"/>
      <c r="P279" s="191"/>
      <c r="Q279" s="191"/>
      <c r="R279" s="191"/>
      <c r="S279" s="191"/>
      <c r="T279" s="19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7" t="s">
        <v>185</v>
      </c>
      <c r="AU279" s="187" t="s">
        <v>82</v>
      </c>
      <c r="AV279" s="13" t="s">
        <v>80</v>
      </c>
      <c r="AW279" s="13" t="s">
        <v>33</v>
      </c>
      <c r="AX279" s="13" t="s">
        <v>72</v>
      </c>
      <c r="AY279" s="187" t="s">
        <v>174</v>
      </c>
    </row>
    <row r="280" s="14" customFormat="1">
      <c r="A280" s="14"/>
      <c r="B280" s="193"/>
      <c r="C280" s="14"/>
      <c r="D280" s="186" t="s">
        <v>185</v>
      </c>
      <c r="E280" s="194" t="s">
        <v>3</v>
      </c>
      <c r="F280" s="195" t="s">
        <v>139</v>
      </c>
      <c r="G280" s="14"/>
      <c r="H280" s="196">
        <v>57.415999999999997</v>
      </c>
      <c r="I280" s="197"/>
      <c r="J280" s="14"/>
      <c r="K280" s="14"/>
      <c r="L280" s="193"/>
      <c r="M280" s="198"/>
      <c r="N280" s="199"/>
      <c r="O280" s="199"/>
      <c r="P280" s="199"/>
      <c r="Q280" s="199"/>
      <c r="R280" s="199"/>
      <c r="S280" s="199"/>
      <c r="T280" s="20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01" t="s">
        <v>185</v>
      </c>
      <c r="AU280" s="201" t="s">
        <v>82</v>
      </c>
      <c r="AV280" s="14" t="s">
        <v>82</v>
      </c>
      <c r="AW280" s="14" t="s">
        <v>33</v>
      </c>
      <c r="AX280" s="14" t="s">
        <v>72</v>
      </c>
      <c r="AY280" s="201" t="s">
        <v>174</v>
      </c>
    </row>
    <row r="281" s="15" customFormat="1">
      <c r="A281" s="15"/>
      <c r="B281" s="202"/>
      <c r="C281" s="15"/>
      <c r="D281" s="186" t="s">
        <v>185</v>
      </c>
      <c r="E281" s="203" t="s">
        <v>3</v>
      </c>
      <c r="F281" s="204" t="s">
        <v>197</v>
      </c>
      <c r="G281" s="15"/>
      <c r="H281" s="205">
        <v>57.415999999999997</v>
      </c>
      <c r="I281" s="206"/>
      <c r="J281" s="15"/>
      <c r="K281" s="15"/>
      <c r="L281" s="202"/>
      <c r="M281" s="207"/>
      <c r="N281" s="208"/>
      <c r="O281" s="208"/>
      <c r="P281" s="208"/>
      <c r="Q281" s="208"/>
      <c r="R281" s="208"/>
      <c r="S281" s="208"/>
      <c r="T281" s="209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03" t="s">
        <v>185</v>
      </c>
      <c r="AU281" s="203" t="s">
        <v>82</v>
      </c>
      <c r="AV281" s="15" t="s">
        <v>181</v>
      </c>
      <c r="AW281" s="15" t="s">
        <v>33</v>
      </c>
      <c r="AX281" s="15" t="s">
        <v>80</v>
      </c>
      <c r="AY281" s="203" t="s">
        <v>174</v>
      </c>
    </row>
    <row r="282" s="2" customFormat="1" ht="24.15" customHeight="1">
      <c r="A282" s="39"/>
      <c r="B282" s="166"/>
      <c r="C282" s="167" t="s">
        <v>428</v>
      </c>
      <c r="D282" s="167" t="s">
        <v>176</v>
      </c>
      <c r="E282" s="168" t="s">
        <v>429</v>
      </c>
      <c r="F282" s="169" t="s">
        <v>430</v>
      </c>
      <c r="G282" s="170" t="s">
        <v>137</v>
      </c>
      <c r="H282" s="171">
        <v>57.415999999999997</v>
      </c>
      <c r="I282" s="172"/>
      <c r="J282" s="173">
        <f>ROUND(I282*H282,2)</f>
        <v>0</v>
      </c>
      <c r="K282" s="169" t="s">
        <v>3</v>
      </c>
      <c r="L282" s="40"/>
      <c r="M282" s="174" t="s">
        <v>3</v>
      </c>
      <c r="N282" s="175" t="s">
        <v>43</v>
      </c>
      <c r="O282" s="73"/>
      <c r="P282" s="176">
        <f>O282*H282</f>
        <v>0</v>
      </c>
      <c r="Q282" s="176">
        <v>0.00019000000000000001</v>
      </c>
      <c r="R282" s="176">
        <f>Q282*H282</f>
        <v>0.01090904</v>
      </c>
      <c r="S282" s="176">
        <v>0</v>
      </c>
      <c r="T282" s="17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178" t="s">
        <v>289</v>
      </c>
      <c r="AT282" s="178" t="s">
        <v>176</v>
      </c>
      <c r="AU282" s="178" t="s">
        <v>82</v>
      </c>
      <c r="AY282" s="20" t="s">
        <v>174</v>
      </c>
      <c r="BE282" s="179">
        <f>IF(N282="základní",J282,0)</f>
        <v>0</v>
      </c>
      <c r="BF282" s="179">
        <f>IF(N282="snížená",J282,0)</f>
        <v>0</v>
      </c>
      <c r="BG282" s="179">
        <f>IF(N282="zákl. přenesená",J282,0)</f>
        <v>0</v>
      </c>
      <c r="BH282" s="179">
        <f>IF(N282="sníž. přenesená",J282,0)</f>
        <v>0</v>
      </c>
      <c r="BI282" s="179">
        <f>IF(N282="nulová",J282,0)</f>
        <v>0</v>
      </c>
      <c r="BJ282" s="20" t="s">
        <v>80</v>
      </c>
      <c r="BK282" s="179">
        <f>ROUND(I282*H282,2)</f>
        <v>0</v>
      </c>
      <c r="BL282" s="20" t="s">
        <v>289</v>
      </c>
      <c r="BM282" s="178" t="s">
        <v>431</v>
      </c>
    </row>
    <row r="283" s="13" customFormat="1">
      <c r="A283" s="13"/>
      <c r="B283" s="185"/>
      <c r="C283" s="13"/>
      <c r="D283" s="186" t="s">
        <v>185</v>
      </c>
      <c r="E283" s="187" t="s">
        <v>3</v>
      </c>
      <c r="F283" s="188" t="s">
        <v>140</v>
      </c>
      <c r="G283" s="13"/>
      <c r="H283" s="187" t="s">
        <v>3</v>
      </c>
      <c r="I283" s="189"/>
      <c r="J283" s="13"/>
      <c r="K283" s="13"/>
      <c r="L283" s="185"/>
      <c r="M283" s="190"/>
      <c r="N283" s="191"/>
      <c r="O283" s="191"/>
      <c r="P283" s="191"/>
      <c r="Q283" s="191"/>
      <c r="R283" s="191"/>
      <c r="S283" s="191"/>
      <c r="T283" s="19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87" t="s">
        <v>185</v>
      </c>
      <c r="AU283" s="187" t="s">
        <v>82</v>
      </c>
      <c r="AV283" s="13" t="s">
        <v>80</v>
      </c>
      <c r="AW283" s="13" t="s">
        <v>33</v>
      </c>
      <c r="AX283" s="13" t="s">
        <v>72</v>
      </c>
      <c r="AY283" s="187" t="s">
        <v>174</v>
      </c>
    </row>
    <row r="284" s="14" customFormat="1">
      <c r="A284" s="14"/>
      <c r="B284" s="193"/>
      <c r="C284" s="14"/>
      <c r="D284" s="186" t="s">
        <v>185</v>
      </c>
      <c r="E284" s="194" t="s">
        <v>3</v>
      </c>
      <c r="F284" s="195" t="s">
        <v>139</v>
      </c>
      <c r="G284" s="14"/>
      <c r="H284" s="196">
        <v>57.415999999999997</v>
      </c>
      <c r="I284" s="197"/>
      <c r="J284" s="14"/>
      <c r="K284" s="14"/>
      <c r="L284" s="193"/>
      <c r="M284" s="198"/>
      <c r="N284" s="199"/>
      <c r="O284" s="199"/>
      <c r="P284" s="199"/>
      <c r="Q284" s="199"/>
      <c r="R284" s="199"/>
      <c r="S284" s="199"/>
      <c r="T284" s="200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01" t="s">
        <v>185</v>
      </c>
      <c r="AU284" s="201" t="s">
        <v>82</v>
      </c>
      <c r="AV284" s="14" t="s">
        <v>82</v>
      </c>
      <c r="AW284" s="14" t="s">
        <v>33</v>
      </c>
      <c r="AX284" s="14" t="s">
        <v>72</v>
      </c>
      <c r="AY284" s="201" t="s">
        <v>174</v>
      </c>
    </row>
    <row r="285" s="15" customFormat="1">
      <c r="A285" s="15"/>
      <c r="B285" s="202"/>
      <c r="C285" s="15"/>
      <c r="D285" s="186" t="s">
        <v>185</v>
      </c>
      <c r="E285" s="203" t="s">
        <v>3</v>
      </c>
      <c r="F285" s="204" t="s">
        <v>197</v>
      </c>
      <c r="G285" s="15"/>
      <c r="H285" s="205">
        <v>57.415999999999997</v>
      </c>
      <c r="I285" s="206"/>
      <c r="J285" s="15"/>
      <c r="K285" s="15"/>
      <c r="L285" s="202"/>
      <c r="M285" s="207"/>
      <c r="N285" s="208"/>
      <c r="O285" s="208"/>
      <c r="P285" s="208"/>
      <c r="Q285" s="208"/>
      <c r="R285" s="208"/>
      <c r="S285" s="208"/>
      <c r="T285" s="209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03" t="s">
        <v>185</v>
      </c>
      <c r="AU285" s="203" t="s">
        <v>82</v>
      </c>
      <c r="AV285" s="15" t="s">
        <v>181</v>
      </c>
      <c r="AW285" s="15" t="s">
        <v>33</v>
      </c>
      <c r="AX285" s="15" t="s">
        <v>80</v>
      </c>
      <c r="AY285" s="203" t="s">
        <v>174</v>
      </c>
    </row>
    <row r="286" s="2" customFormat="1" ht="16.5" customHeight="1">
      <c r="A286" s="39"/>
      <c r="B286" s="166"/>
      <c r="C286" s="167" t="s">
        <v>432</v>
      </c>
      <c r="D286" s="167" t="s">
        <v>176</v>
      </c>
      <c r="E286" s="168" t="s">
        <v>433</v>
      </c>
      <c r="F286" s="169" t="s">
        <v>434</v>
      </c>
      <c r="G286" s="170" t="s">
        <v>137</v>
      </c>
      <c r="H286" s="171">
        <v>57.415999999999997</v>
      </c>
      <c r="I286" s="172"/>
      <c r="J286" s="173">
        <f>ROUND(I286*H286,2)</f>
        <v>0</v>
      </c>
      <c r="K286" s="169" t="s">
        <v>3</v>
      </c>
      <c r="L286" s="40"/>
      <c r="M286" s="174" t="s">
        <v>3</v>
      </c>
      <c r="N286" s="175" t="s">
        <v>43</v>
      </c>
      <c r="O286" s="73"/>
      <c r="P286" s="176">
        <f>O286*H286</f>
        <v>0</v>
      </c>
      <c r="Q286" s="176">
        <v>0.00014999999999999999</v>
      </c>
      <c r="R286" s="176">
        <f>Q286*H286</f>
        <v>0.0086123999999999992</v>
      </c>
      <c r="S286" s="176">
        <v>0</v>
      </c>
      <c r="T286" s="177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178" t="s">
        <v>289</v>
      </c>
      <c r="AT286" s="178" t="s">
        <v>176</v>
      </c>
      <c r="AU286" s="178" t="s">
        <v>82</v>
      </c>
      <c r="AY286" s="20" t="s">
        <v>174</v>
      </c>
      <c r="BE286" s="179">
        <f>IF(N286="základní",J286,0)</f>
        <v>0</v>
      </c>
      <c r="BF286" s="179">
        <f>IF(N286="snížená",J286,0)</f>
        <v>0</v>
      </c>
      <c r="BG286" s="179">
        <f>IF(N286="zákl. přenesená",J286,0)</f>
        <v>0</v>
      </c>
      <c r="BH286" s="179">
        <f>IF(N286="sníž. přenesená",J286,0)</f>
        <v>0</v>
      </c>
      <c r="BI286" s="179">
        <f>IF(N286="nulová",J286,0)</f>
        <v>0</v>
      </c>
      <c r="BJ286" s="20" t="s">
        <v>80</v>
      </c>
      <c r="BK286" s="179">
        <f>ROUND(I286*H286,2)</f>
        <v>0</v>
      </c>
      <c r="BL286" s="20" t="s">
        <v>289</v>
      </c>
      <c r="BM286" s="178" t="s">
        <v>435</v>
      </c>
    </row>
    <row r="287" s="13" customFormat="1">
      <c r="A287" s="13"/>
      <c r="B287" s="185"/>
      <c r="C287" s="13"/>
      <c r="D287" s="186" t="s">
        <v>185</v>
      </c>
      <c r="E287" s="187" t="s">
        <v>3</v>
      </c>
      <c r="F287" s="188" t="s">
        <v>140</v>
      </c>
      <c r="G287" s="13"/>
      <c r="H287" s="187" t="s">
        <v>3</v>
      </c>
      <c r="I287" s="189"/>
      <c r="J287" s="13"/>
      <c r="K287" s="13"/>
      <c r="L287" s="185"/>
      <c r="M287" s="190"/>
      <c r="N287" s="191"/>
      <c r="O287" s="191"/>
      <c r="P287" s="191"/>
      <c r="Q287" s="191"/>
      <c r="R287" s="191"/>
      <c r="S287" s="191"/>
      <c r="T287" s="19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7" t="s">
        <v>185</v>
      </c>
      <c r="AU287" s="187" t="s">
        <v>82</v>
      </c>
      <c r="AV287" s="13" t="s">
        <v>80</v>
      </c>
      <c r="AW287" s="13" t="s">
        <v>33</v>
      </c>
      <c r="AX287" s="13" t="s">
        <v>72</v>
      </c>
      <c r="AY287" s="187" t="s">
        <v>174</v>
      </c>
    </row>
    <row r="288" s="14" customFormat="1">
      <c r="A288" s="14"/>
      <c r="B288" s="193"/>
      <c r="C288" s="14"/>
      <c r="D288" s="186" t="s">
        <v>185</v>
      </c>
      <c r="E288" s="194" t="s">
        <v>3</v>
      </c>
      <c r="F288" s="195" t="s">
        <v>139</v>
      </c>
      <c r="G288" s="14"/>
      <c r="H288" s="196">
        <v>57.415999999999997</v>
      </c>
      <c r="I288" s="197"/>
      <c r="J288" s="14"/>
      <c r="K288" s="14"/>
      <c r="L288" s="193"/>
      <c r="M288" s="198"/>
      <c r="N288" s="199"/>
      <c r="O288" s="199"/>
      <c r="P288" s="199"/>
      <c r="Q288" s="199"/>
      <c r="R288" s="199"/>
      <c r="S288" s="199"/>
      <c r="T288" s="20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01" t="s">
        <v>185</v>
      </c>
      <c r="AU288" s="201" t="s">
        <v>82</v>
      </c>
      <c r="AV288" s="14" t="s">
        <v>82</v>
      </c>
      <c r="AW288" s="14" t="s">
        <v>33</v>
      </c>
      <c r="AX288" s="14" t="s">
        <v>72</v>
      </c>
      <c r="AY288" s="201" t="s">
        <v>174</v>
      </c>
    </row>
    <row r="289" s="15" customFormat="1">
      <c r="A289" s="15"/>
      <c r="B289" s="202"/>
      <c r="C289" s="15"/>
      <c r="D289" s="186" t="s">
        <v>185</v>
      </c>
      <c r="E289" s="203" t="s">
        <v>3</v>
      </c>
      <c r="F289" s="204" t="s">
        <v>197</v>
      </c>
      <c r="G289" s="15"/>
      <c r="H289" s="205">
        <v>57.415999999999997</v>
      </c>
      <c r="I289" s="206"/>
      <c r="J289" s="15"/>
      <c r="K289" s="15"/>
      <c r="L289" s="202"/>
      <c r="M289" s="207"/>
      <c r="N289" s="208"/>
      <c r="O289" s="208"/>
      <c r="P289" s="208"/>
      <c r="Q289" s="208"/>
      <c r="R289" s="208"/>
      <c r="S289" s="208"/>
      <c r="T289" s="209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03" t="s">
        <v>185</v>
      </c>
      <c r="AU289" s="203" t="s">
        <v>82</v>
      </c>
      <c r="AV289" s="15" t="s">
        <v>181</v>
      </c>
      <c r="AW289" s="15" t="s">
        <v>33</v>
      </c>
      <c r="AX289" s="15" t="s">
        <v>80</v>
      </c>
      <c r="AY289" s="203" t="s">
        <v>174</v>
      </c>
    </row>
    <row r="290" s="2" customFormat="1" ht="24.15" customHeight="1">
      <c r="A290" s="39"/>
      <c r="B290" s="166"/>
      <c r="C290" s="167" t="s">
        <v>436</v>
      </c>
      <c r="D290" s="167" t="s">
        <v>176</v>
      </c>
      <c r="E290" s="168" t="s">
        <v>437</v>
      </c>
      <c r="F290" s="169" t="s">
        <v>438</v>
      </c>
      <c r="G290" s="170" t="s">
        <v>137</v>
      </c>
      <c r="H290" s="171">
        <v>57.415999999999997</v>
      </c>
      <c r="I290" s="172"/>
      <c r="J290" s="173">
        <f>ROUND(I290*H290,2)</f>
        <v>0</v>
      </c>
      <c r="K290" s="169" t="s">
        <v>180</v>
      </c>
      <c r="L290" s="40"/>
      <c r="M290" s="174" t="s">
        <v>3</v>
      </c>
      <c r="N290" s="175" t="s">
        <v>43</v>
      </c>
      <c r="O290" s="73"/>
      <c r="P290" s="176">
        <f>O290*H290</f>
        <v>0</v>
      </c>
      <c r="Q290" s="176">
        <v>0</v>
      </c>
      <c r="R290" s="176">
        <f>Q290*H290</f>
        <v>0</v>
      </c>
      <c r="S290" s="176">
        <v>0</v>
      </c>
      <c r="T290" s="177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178" t="s">
        <v>289</v>
      </c>
      <c r="AT290" s="178" t="s">
        <v>176</v>
      </c>
      <c r="AU290" s="178" t="s">
        <v>82</v>
      </c>
      <c r="AY290" s="20" t="s">
        <v>174</v>
      </c>
      <c r="BE290" s="179">
        <f>IF(N290="základní",J290,0)</f>
        <v>0</v>
      </c>
      <c r="BF290" s="179">
        <f>IF(N290="snížená",J290,0)</f>
        <v>0</v>
      </c>
      <c r="BG290" s="179">
        <f>IF(N290="zákl. přenesená",J290,0)</f>
        <v>0</v>
      </c>
      <c r="BH290" s="179">
        <f>IF(N290="sníž. přenesená",J290,0)</f>
        <v>0</v>
      </c>
      <c r="BI290" s="179">
        <f>IF(N290="nulová",J290,0)</f>
        <v>0</v>
      </c>
      <c r="BJ290" s="20" t="s">
        <v>80</v>
      </c>
      <c r="BK290" s="179">
        <f>ROUND(I290*H290,2)</f>
        <v>0</v>
      </c>
      <c r="BL290" s="20" t="s">
        <v>289</v>
      </c>
      <c r="BM290" s="178" t="s">
        <v>439</v>
      </c>
    </row>
    <row r="291" s="2" customFormat="1">
      <c r="A291" s="39"/>
      <c r="B291" s="40"/>
      <c r="C291" s="39"/>
      <c r="D291" s="180" t="s">
        <v>183</v>
      </c>
      <c r="E291" s="39"/>
      <c r="F291" s="181" t="s">
        <v>440</v>
      </c>
      <c r="G291" s="39"/>
      <c r="H291" s="39"/>
      <c r="I291" s="182"/>
      <c r="J291" s="39"/>
      <c r="K291" s="39"/>
      <c r="L291" s="40"/>
      <c r="M291" s="183"/>
      <c r="N291" s="184"/>
      <c r="O291" s="73"/>
      <c r="P291" s="73"/>
      <c r="Q291" s="73"/>
      <c r="R291" s="73"/>
      <c r="S291" s="73"/>
      <c r="T291" s="74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20" t="s">
        <v>183</v>
      </c>
      <c r="AU291" s="20" t="s">
        <v>82</v>
      </c>
    </row>
    <row r="292" s="13" customFormat="1">
      <c r="A292" s="13"/>
      <c r="B292" s="185"/>
      <c r="C292" s="13"/>
      <c r="D292" s="186" t="s">
        <v>185</v>
      </c>
      <c r="E292" s="187" t="s">
        <v>3</v>
      </c>
      <c r="F292" s="188" t="s">
        <v>140</v>
      </c>
      <c r="G292" s="13"/>
      <c r="H292" s="187" t="s">
        <v>3</v>
      </c>
      <c r="I292" s="189"/>
      <c r="J292" s="13"/>
      <c r="K292" s="13"/>
      <c r="L292" s="185"/>
      <c r="M292" s="190"/>
      <c r="N292" s="191"/>
      <c r="O292" s="191"/>
      <c r="P292" s="191"/>
      <c r="Q292" s="191"/>
      <c r="R292" s="191"/>
      <c r="S292" s="191"/>
      <c r="T292" s="19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87" t="s">
        <v>185</v>
      </c>
      <c r="AU292" s="187" t="s">
        <v>82</v>
      </c>
      <c r="AV292" s="13" t="s">
        <v>80</v>
      </c>
      <c r="AW292" s="13" t="s">
        <v>33</v>
      </c>
      <c r="AX292" s="13" t="s">
        <v>72</v>
      </c>
      <c r="AY292" s="187" t="s">
        <v>174</v>
      </c>
    </row>
    <row r="293" s="14" customFormat="1">
      <c r="A293" s="14"/>
      <c r="B293" s="193"/>
      <c r="C293" s="14"/>
      <c r="D293" s="186" t="s">
        <v>185</v>
      </c>
      <c r="E293" s="194" t="s">
        <v>3</v>
      </c>
      <c r="F293" s="195" t="s">
        <v>139</v>
      </c>
      <c r="G293" s="14"/>
      <c r="H293" s="196">
        <v>57.415999999999997</v>
      </c>
      <c r="I293" s="197"/>
      <c r="J293" s="14"/>
      <c r="K293" s="14"/>
      <c r="L293" s="193"/>
      <c r="M293" s="198"/>
      <c r="N293" s="199"/>
      <c r="O293" s="199"/>
      <c r="P293" s="199"/>
      <c r="Q293" s="199"/>
      <c r="R293" s="199"/>
      <c r="S293" s="199"/>
      <c r="T293" s="20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01" t="s">
        <v>185</v>
      </c>
      <c r="AU293" s="201" t="s">
        <v>82</v>
      </c>
      <c r="AV293" s="14" t="s">
        <v>82</v>
      </c>
      <c r="AW293" s="14" t="s">
        <v>33</v>
      </c>
      <c r="AX293" s="14" t="s">
        <v>72</v>
      </c>
      <c r="AY293" s="201" t="s">
        <v>174</v>
      </c>
    </row>
    <row r="294" s="15" customFormat="1">
      <c r="A294" s="15"/>
      <c r="B294" s="202"/>
      <c r="C294" s="15"/>
      <c r="D294" s="186" t="s">
        <v>185</v>
      </c>
      <c r="E294" s="203" t="s">
        <v>3</v>
      </c>
      <c r="F294" s="204" t="s">
        <v>197</v>
      </c>
      <c r="G294" s="15"/>
      <c r="H294" s="205">
        <v>57.415999999999997</v>
      </c>
      <c r="I294" s="206"/>
      <c r="J294" s="15"/>
      <c r="K294" s="15"/>
      <c r="L294" s="202"/>
      <c r="M294" s="207"/>
      <c r="N294" s="208"/>
      <c r="O294" s="208"/>
      <c r="P294" s="208"/>
      <c r="Q294" s="208"/>
      <c r="R294" s="208"/>
      <c r="S294" s="208"/>
      <c r="T294" s="209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03" t="s">
        <v>185</v>
      </c>
      <c r="AU294" s="203" t="s">
        <v>82</v>
      </c>
      <c r="AV294" s="15" t="s">
        <v>181</v>
      </c>
      <c r="AW294" s="15" t="s">
        <v>33</v>
      </c>
      <c r="AX294" s="15" t="s">
        <v>80</v>
      </c>
      <c r="AY294" s="203" t="s">
        <v>174</v>
      </c>
    </row>
    <row r="295" s="2" customFormat="1" ht="49.05" customHeight="1">
      <c r="A295" s="39"/>
      <c r="B295" s="166"/>
      <c r="C295" s="167" t="s">
        <v>441</v>
      </c>
      <c r="D295" s="167" t="s">
        <v>176</v>
      </c>
      <c r="E295" s="168" t="s">
        <v>442</v>
      </c>
      <c r="F295" s="169" t="s">
        <v>443</v>
      </c>
      <c r="G295" s="170" t="s">
        <v>222</v>
      </c>
      <c r="H295" s="171">
        <v>3.798</v>
      </c>
      <c r="I295" s="172"/>
      <c r="J295" s="173">
        <f>ROUND(I295*H295,2)</f>
        <v>0</v>
      </c>
      <c r="K295" s="169" t="s">
        <v>180</v>
      </c>
      <c r="L295" s="40"/>
      <c r="M295" s="174" t="s">
        <v>3</v>
      </c>
      <c r="N295" s="175" t="s">
        <v>43</v>
      </c>
      <c r="O295" s="73"/>
      <c r="P295" s="176">
        <f>O295*H295</f>
        <v>0</v>
      </c>
      <c r="Q295" s="176">
        <v>0</v>
      </c>
      <c r="R295" s="176">
        <f>Q295*H295</f>
        <v>0</v>
      </c>
      <c r="S295" s="176">
        <v>0</v>
      </c>
      <c r="T295" s="177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178" t="s">
        <v>289</v>
      </c>
      <c r="AT295" s="178" t="s">
        <v>176</v>
      </c>
      <c r="AU295" s="178" t="s">
        <v>82</v>
      </c>
      <c r="AY295" s="20" t="s">
        <v>174</v>
      </c>
      <c r="BE295" s="179">
        <f>IF(N295="základní",J295,0)</f>
        <v>0</v>
      </c>
      <c r="BF295" s="179">
        <f>IF(N295="snížená",J295,0)</f>
        <v>0</v>
      </c>
      <c r="BG295" s="179">
        <f>IF(N295="zákl. přenesená",J295,0)</f>
        <v>0</v>
      </c>
      <c r="BH295" s="179">
        <f>IF(N295="sníž. přenesená",J295,0)</f>
        <v>0</v>
      </c>
      <c r="BI295" s="179">
        <f>IF(N295="nulová",J295,0)</f>
        <v>0</v>
      </c>
      <c r="BJ295" s="20" t="s">
        <v>80</v>
      </c>
      <c r="BK295" s="179">
        <f>ROUND(I295*H295,2)</f>
        <v>0</v>
      </c>
      <c r="BL295" s="20" t="s">
        <v>289</v>
      </c>
      <c r="BM295" s="178" t="s">
        <v>444</v>
      </c>
    </row>
    <row r="296" s="2" customFormat="1">
      <c r="A296" s="39"/>
      <c r="B296" s="40"/>
      <c r="C296" s="39"/>
      <c r="D296" s="180" t="s">
        <v>183</v>
      </c>
      <c r="E296" s="39"/>
      <c r="F296" s="181" t="s">
        <v>445</v>
      </c>
      <c r="G296" s="39"/>
      <c r="H296" s="39"/>
      <c r="I296" s="182"/>
      <c r="J296" s="39"/>
      <c r="K296" s="39"/>
      <c r="L296" s="40"/>
      <c r="M296" s="183"/>
      <c r="N296" s="184"/>
      <c r="O296" s="73"/>
      <c r="P296" s="73"/>
      <c r="Q296" s="73"/>
      <c r="R296" s="73"/>
      <c r="S296" s="73"/>
      <c r="T296" s="74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20" t="s">
        <v>183</v>
      </c>
      <c r="AU296" s="20" t="s">
        <v>82</v>
      </c>
    </row>
    <row r="297" s="12" customFormat="1" ht="22.8" customHeight="1">
      <c r="A297" s="12"/>
      <c r="B297" s="153"/>
      <c r="C297" s="12"/>
      <c r="D297" s="154" t="s">
        <v>71</v>
      </c>
      <c r="E297" s="164" t="s">
        <v>446</v>
      </c>
      <c r="F297" s="164" t="s">
        <v>447</v>
      </c>
      <c r="G297" s="12"/>
      <c r="H297" s="12"/>
      <c r="I297" s="156"/>
      <c r="J297" s="165">
        <f>BK297</f>
        <v>0</v>
      </c>
      <c r="K297" s="12"/>
      <c r="L297" s="153"/>
      <c r="M297" s="158"/>
      <c r="N297" s="159"/>
      <c r="O297" s="159"/>
      <c r="P297" s="160">
        <f>SUM(P298:P307)</f>
        <v>0</v>
      </c>
      <c r="Q297" s="159"/>
      <c r="R297" s="160">
        <f>SUM(R298:R307)</f>
        <v>0.018662399999999999</v>
      </c>
      <c r="S297" s="159"/>
      <c r="T297" s="161">
        <f>SUM(T298:T307)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154" t="s">
        <v>82</v>
      </c>
      <c r="AT297" s="162" t="s">
        <v>71</v>
      </c>
      <c r="AU297" s="162" t="s">
        <v>80</v>
      </c>
      <c r="AY297" s="154" t="s">
        <v>174</v>
      </c>
      <c r="BK297" s="163">
        <f>SUM(BK298:BK307)</f>
        <v>0</v>
      </c>
    </row>
    <row r="298" s="2" customFormat="1" ht="24.15" customHeight="1">
      <c r="A298" s="39"/>
      <c r="B298" s="166"/>
      <c r="C298" s="167" t="s">
        <v>448</v>
      </c>
      <c r="D298" s="167" t="s">
        <v>176</v>
      </c>
      <c r="E298" s="168" t="s">
        <v>449</v>
      </c>
      <c r="F298" s="169" t="s">
        <v>450</v>
      </c>
      <c r="G298" s="170" t="s">
        <v>137</v>
      </c>
      <c r="H298" s="171">
        <v>93.311999999999998</v>
      </c>
      <c r="I298" s="172"/>
      <c r="J298" s="173">
        <f>ROUND(I298*H298,2)</f>
        <v>0</v>
      </c>
      <c r="K298" s="169" t="s">
        <v>180</v>
      </c>
      <c r="L298" s="40"/>
      <c r="M298" s="174" t="s">
        <v>3</v>
      </c>
      <c r="N298" s="175" t="s">
        <v>43</v>
      </c>
      <c r="O298" s="73"/>
      <c r="P298" s="176">
        <f>O298*H298</f>
        <v>0</v>
      </c>
      <c r="Q298" s="176">
        <v>0</v>
      </c>
      <c r="R298" s="176">
        <f>Q298*H298</f>
        <v>0</v>
      </c>
      <c r="S298" s="176">
        <v>0</v>
      </c>
      <c r="T298" s="177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178" t="s">
        <v>289</v>
      </c>
      <c r="AT298" s="178" t="s">
        <v>176</v>
      </c>
      <c r="AU298" s="178" t="s">
        <v>82</v>
      </c>
      <c r="AY298" s="20" t="s">
        <v>174</v>
      </c>
      <c r="BE298" s="179">
        <f>IF(N298="základní",J298,0)</f>
        <v>0</v>
      </c>
      <c r="BF298" s="179">
        <f>IF(N298="snížená",J298,0)</f>
        <v>0</v>
      </c>
      <c r="BG298" s="179">
        <f>IF(N298="zákl. přenesená",J298,0)</f>
        <v>0</v>
      </c>
      <c r="BH298" s="179">
        <f>IF(N298="sníž. přenesená",J298,0)</f>
        <v>0</v>
      </c>
      <c r="BI298" s="179">
        <f>IF(N298="nulová",J298,0)</f>
        <v>0</v>
      </c>
      <c r="BJ298" s="20" t="s">
        <v>80</v>
      </c>
      <c r="BK298" s="179">
        <f>ROUND(I298*H298,2)</f>
        <v>0</v>
      </c>
      <c r="BL298" s="20" t="s">
        <v>289</v>
      </c>
      <c r="BM298" s="178" t="s">
        <v>451</v>
      </c>
    </row>
    <row r="299" s="2" customFormat="1">
      <c r="A299" s="39"/>
      <c r="B299" s="40"/>
      <c r="C299" s="39"/>
      <c r="D299" s="180" t="s">
        <v>183</v>
      </c>
      <c r="E299" s="39"/>
      <c r="F299" s="181" t="s">
        <v>452</v>
      </c>
      <c r="G299" s="39"/>
      <c r="H299" s="39"/>
      <c r="I299" s="182"/>
      <c r="J299" s="39"/>
      <c r="K299" s="39"/>
      <c r="L299" s="40"/>
      <c r="M299" s="183"/>
      <c r="N299" s="184"/>
      <c r="O299" s="73"/>
      <c r="P299" s="73"/>
      <c r="Q299" s="73"/>
      <c r="R299" s="73"/>
      <c r="S299" s="73"/>
      <c r="T299" s="74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20" t="s">
        <v>183</v>
      </c>
      <c r="AU299" s="20" t="s">
        <v>82</v>
      </c>
    </row>
    <row r="300" s="13" customFormat="1">
      <c r="A300" s="13"/>
      <c r="B300" s="185"/>
      <c r="C300" s="13"/>
      <c r="D300" s="186" t="s">
        <v>185</v>
      </c>
      <c r="E300" s="187" t="s">
        <v>3</v>
      </c>
      <c r="F300" s="188" t="s">
        <v>136</v>
      </c>
      <c r="G300" s="13"/>
      <c r="H300" s="187" t="s">
        <v>3</v>
      </c>
      <c r="I300" s="189"/>
      <c r="J300" s="13"/>
      <c r="K300" s="13"/>
      <c r="L300" s="185"/>
      <c r="M300" s="190"/>
      <c r="N300" s="191"/>
      <c r="O300" s="191"/>
      <c r="P300" s="191"/>
      <c r="Q300" s="191"/>
      <c r="R300" s="191"/>
      <c r="S300" s="191"/>
      <c r="T300" s="19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87" t="s">
        <v>185</v>
      </c>
      <c r="AU300" s="187" t="s">
        <v>82</v>
      </c>
      <c r="AV300" s="13" t="s">
        <v>80</v>
      </c>
      <c r="AW300" s="13" t="s">
        <v>33</v>
      </c>
      <c r="AX300" s="13" t="s">
        <v>72</v>
      </c>
      <c r="AY300" s="187" t="s">
        <v>174</v>
      </c>
    </row>
    <row r="301" s="14" customFormat="1">
      <c r="A301" s="14"/>
      <c r="B301" s="193"/>
      <c r="C301" s="14"/>
      <c r="D301" s="186" t="s">
        <v>185</v>
      </c>
      <c r="E301" s="201" t="s">
        <v>3</v>
      </c>
      <c r="F301" s="194" t="s">
        <v>135</v>
      </c>
      <c r="G301" s="14"/>
      <c r="H301" s="196">
        <v>93.311999999999998</v>
      </c>
      <c r="I301" s="197"/>
      <c r="J301" s="14"/>
      <c r="K301" s="14"/>
      <c r="L301" s="193"/>
      <c r="M301" s="198"/>
      <c r="N301" s="199"/>
      <c r="O301" s="199"/>
      <c r="P301" s="199"/>
      <c r="Q301" s="199"/>
      <c r="R301" s="199"/>
      <c r="S301" s="199"/>
      <c r="T301" s="20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01" t="s">
        <v>185</v>
      </c>
      <c r="AU301" s="201" t="s">
        <v>82</v>
      </c>
      <c r="AV301" s="14" t="s">
        <v>82</v>
      </c>
      <c r="AW301" s="14" t="s">
        <v>33</v>
      </c>
      <c r="AX301" s="14" t="s">
        <v>72</v>
      </c>
      <c r="AY301" s="201" t="s">
        <v>174</v>
      </c>
    </row>
    <row r="302" s="15" customFormat="1">
      <c r="A302" s="15"/>
      <c r="B302" s="202"/>
      <c r="C302" s="15"/>
      <c r="D302" s="186" t="s">
        <v>185</v>
      </c>
      <c r="E302" s="203" t="s">
        <v>3</v>
      </c>
      <c r="F302" s="204" t="s">
        <v>197</v>
      </c>
      <c r="G302" s="15"/>
      <c r="H302" s="205">
        <v>93.311999999999998</v>
      </c>
      <c r="I302" s="206"/>
      <c r="J302" s="15"/>
      <c r="K302" s="15"/>
      <c r="L302" s="202"/>
      <c r="M302" s="207"/>
      <c r="N302" s="208"/>
      <c r="O302" s="208"/>
      <c r="P302" s="208"/>
      <c r="Q302" s="208"/>
      <c r="R302" s="208"/>
      <c r="S302" s="208"/>
      <c r="T302" s="209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03" t="s">
        <v>185</v>
      </c>
      <c r="AU302" s="203" t="s">
        <v>82</v>
      </c>
      <c r="AV302" s="15" t="s">
        <v>181</v>
      </c>
      <c r="AW302" s="15" t="s">
        <v>33</v>
      </c>
      <c r="AX302" s="15" t="s">
        <v>80</v>
      </c>
      <c r="AY302" s="203" t="s">
        <v>174</v>
      </c>
    </row>
    <row r="303" s="2" customFormat="1" ht="33" customHeight="1">
      <c r="A303" s="39"/>
      <c r="B303" s="166"/>
      <c r="C303" s="167" t="s">
        <v>453</v>
      </c>
      <c r="D303" s="167" t="s">
        <v>176</v>
      </c>
      <c r="E303" s="168" t="s">
        <v>454</v>
      </c>
      <c r="F303" s="169" t="s">
        <v>455</v>
      </c>
      <c r="G303" s="170" t="s">
        <v>137</v>
      </c>
      <c r="H303" s="171">
        <v>93.311999999999998</v>
      </c>
      <c r="I303" s="172"/>
      <c r="J303" s="173">
        <f>ROUND(I303*H303,2)</f>
        <v>0</v>
      </c>
      <c r="K303" s="169" t="s">
        <v>3</v>
      </c>
      <c r="L303" s="40"/>
      <c r="M303" s="174" t="s">
        <v>3</v>
      </c>
      <c r="N303" s="175" t="s">
        <v>43</v>
      </c>
      <c r="O303" s="73"/>
      <c r="P303" s="176">
        <f>O303*H303</f>
        <v>0</v>
      </c>
      <c r="Q303" s="176">
        <v>0.00020000000000000001</v>
      </c>
      <c r="R303" s="176">
        <f>Q303*H303</f>
        <v>0.018662399999999999</v>
      </c>
      <c r="S303" s="176">
        <v>0</v>
      </c>
      <c r="T303" s="177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178" t="s">
        <v>289</v>
      </c>
      <c r="AT303" s="178" t="s">
        <v>176</v>
      </c>
      <c r="AU303" s="178" t="s">
        <v>82</v>
      </c>
      <c r="AY303" s="20" t="s">
        <v>174</v>
      </c>
      <c r="BE303" s="179">
        <f>IF(N303="základní",J303,0)</f>
        <v>0</v>
      </c>
      <c r="BF303" s="179">
        <f>IF(N303="snížená",J303,0)</f>
        <v>0</v>
      </c>
      <c r="BG303" s="179">
        <f>IF(N303="zákl. přenesená",J303,0)</f>
        <v>0</v>
      </c>
      <c r="BH303" s="179">
        <f>IF(N303="sníž. přenesená",J303,0)</f>
        <v>0</v>
      </c>
      <c r="BI303" s="179">
        <f>IF(N303="nulová",J303,0)</f>
        <v>0</v>
      </c>
      <c r="BJ303" s="20" t="s">
        <v>80</v>
      </c>
      <c r="BK303" s="179">
        <f>ROUND(I303*H303,2)</f>
        <v>0</v>
      </c>
      <c r="BL303" s="20" t="s">
        <v>289</v>
      </c>
      <c r="BM303" s="178" t="s">
        <v>456</v>
      </c>
    </row>
    <row r="304" s="2" customFormat="1">
      <c r="A304" s="39"/>
      <c r="B304" s="40"/>
      <c r="C304" s="39"/>
      <c r="D304" s="186" t="s">
        <v>209</v>
      </c>
      <c r="E304" s="39"/>
      <c r="F304" s="210" t="s">
        <v>457</v>
      </c>
      <c r="G304" s="39"/>
      <c r="H304" s="39"/>
      <c r="I304" s="182"/>
      <c r="J304" s="39"/>
      <c r="K304" s="39"/>
      <c r="L304" s="40"/>
      <c r="M304" s="183"/>
      <c r="N304" s="184"/>
      <c r="O304" s="73"/>
      <c r="P304" s="73"/>
      <c r="Q304" s="73"/>
      <c r="R304" s="73"/>
      <c r="S304" s="73"/>
      <c r="T304" s="74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20" t="s">
        <v>209</v>
      </c>
      <c r="AU304" s="20" t="s">
        <v>82</v>
      </c>
    </row>
    <row r="305" s="13" customFormat="1">
      <c r="A305" s="13"/>
      <c r="B305" s="185"/>
      <c r="C305" s="13"/>
      <c r="D305" s="186" t="s">
        <v>185</v>
      </c>
      <c r="E305" s="187" t="s">
        <v>3</v>
      </c>
      <c r="F305" s="188" t="s">
        <v>136</v>
      </c>
      <c r="G305" s="13"/>
      <c r="H305" s="187" t="s">
        <v>3</v>
      </c>
      <c r="I305" s="189"/>
      <c r="J305" s="13"/>
      <c r="K305" s="13"/>
      <c r="L305" s="185"/>
      <c r="M305" s="190"/>
      <c r="N305" s="191"/>
      <c r="O305" s="191"/>
      <c r="P305" s="191"/>
      <c r="Q305" s="191"/>
      <c r="R305" s="191"/>
      <c r="S305" s="191"/>
      <c r="T305" s="19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7" t="s">
        <v>185</v>
      </c>
      <c r="AU305" s="187" t="s">
        <v>82</v>
      </c>
      <c r="AV305" s="13" t="s">
        <v>80</v>
      </c>
      <c r="AW305" s="13" t="s">
        <v>33</v>
      </c>
      <c r="AX305" s="13" t="s">
        <v>72</v>
      </c>
      <c r="AY305" s="187" t="s">
        <v>174</v>
      </c>
    </row>
    <row r="306" s="14" customFormat="1">
      <c r="A306" s="14"/>
      <c r="B306" s="193"/>
      <c r="C306" s="14"/>
      <c r="D306" s="186" t="s">
        <v>185</v>
      </c>
      <c r="E306" s="201" t="s">
        <v>3</v>
      </c>
      <c r="F306" s="194" t="s">
        <v>135</v>
      </c>
      <c r="G306" s="14"/>
      <c r="H306" s="196">
        <v>93.311999999999998</v>
      </c>
      <c r="I306" s="197"/>
      <c r="J306" s="14"/>
      <c r="K306" s="14"/>
      <c r="L306" s="193"/>
      <c r="M306" s="198"/>
      <c r="N306" s="199"/>
      <c r="O306" s="199"/>
      <c r="P306" s="199"/>
      <c r="Q306" s="199"/>
      <c r="R306" s="199"/>
      <c r="S306" s="199"/>
      <c r="T306" s="200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01" t="s">
        <v>185</v>
      </c>
      <c r="AU306" s="201" t="s">
        <v>82</v>
      </c>
      <c r="AV306" s="14" t="s">
        <v>82</v>
      </c>
      <c r="AW306" s="14" t="s">
        <v>33</v>
      </c>
      <c r="AX306" s="14" t="s">
        <v>72</v>
      </c>
      <c r="AY306" s="201" t="s">
        <v>174</v>
      </c>
    </row>
    <row r="307" s="15" customFormat="1">
      <c r="A307" s="15"/>
      <c r="B307" s="202"/>
      <c r="C307" s="15"/>
      <c r="D307" s="186" t="s">
        <v>185</v>
      </c>
      <c r="E307" s="203" t="s">
        <v>3</v>
      </c>
      <c r="F307" s="204" t="s">
        <v>197</v>
      </c>
      <c r="G307" s="15"/>
      <c r="H307" s="205">
        <v>93.311999999999998</v>
      </c>
      <c r="I307" s="206"/>
      <c r="J307" s="15"/>
      <c r="K307" s="15"/>
      <c r="L307" s="202"/>
      <c r="M307" s="207"/>
      <c r="N307" s="208"/>
      <c r="O307" s="208"/>
      <c r="P307" s="208"/>
      <c r="Q307" s="208"/>
      <c r="R307" s="208"/>
      <c r="S307" s="208"/>
      <c r="T307" s="209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03" t="s">
        <v>185</v>
      </c>
      <c r="AU307" s="203" t="s">
        <v>82</v>
      </c>
      <c r="AV307" s="15" t="s">
        <v>181</v>
      </c>
      <c r="AW307" s="15" t="s">
        <v>33</v>
      </c>
      <c r="AX307" s="15" t="s">
        <v>80</v>
      </c>
      <c r="AY307" s="203" t="s">
        <v>174</v>
      </c>
    </row>
    <row r="308" s="12" customFormat="1" ht="22.8" customHeight="1">
      <c r="A308" s="12"/>
      <c r="B308" s="153"/>
      <c r="C308" s="12"/>
      <c r="D308" s="154" t="s">
        <v>71</v>
      </c>
      <c r="E308" s="164" t="s">
        <v>458</v>
      </c>
      <c r="F308" s="164" t="s">
        <v>459</v>
      </c>
      <c r="G308" s="12"/>
      <c r="H308" s="12"/>
      <c r="I308" s="156"/>
      <c r="J308" s="165">
        <f>BK308</f>
        <v>0</v>
      </c>
      <c r="K308" s="12"/>
      <c r="L308" s="153"/>
      <c r="M308" s="158"/>
      <c r="N308" s="159"/>
      <c r="O308" s="159"/>
      <c r="P308" s="160">
        <f>SUM(P309:P314)</f>
        <v>0</v>
      </c>
      <c r="Q308" s="159"/>
      <c r="R308" s="160">
        <f>SUM(R309:R314)</f>
        <v>0.00089599999999999999</v>
      </c>
      <c r="S308" s="159"/>
      <c r="T308" s="161">
        <f>SUM(T309:T314)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154" t="s">
        <v>82</v>
      </c>
      <c r="AT308" s="162" t="s">
        <v>71</v>
      </c>
      <c r="AU308" s="162" t="s">
        <v>80</v>
      </c>
      <c r="AY308" s="154" t="s">
        <v>174</v>
      </c>
      <c r="BK308" s="163">
        <f>SUM(BK309:BK314)</f>
        <v>0</v>
      </c>
    </row>
    <row r="309" s="2" customFormat="1" ht="16.5" customHeight="1">
      <c r="A309" s="39"/>
      <c r="B309" s="166"/>
      <c r="C309" s="167" t="s">
        <v>460</v>
      </c>
      <c r="D309" s="167" t="s">
        <v>176</v>
      </c>
      <c r="E309" s="168" t="s">
        <v>461</v>
      </c>
      <c r="F309" s="169" t="s">
        <v>462</v>
      </c>
      <c r="G309" s="170" t="s">
        <v>137</v>
      </c>
      <c r="H309" s="171">
        <v>1.28</v>
      </c>
      <c r="I309" s="172"/>
      <c r="J309" s="173">
        <f>ROUND(I309*H309,2)</f>
        <v>0</v>
      </c>
      <c r="K309" s="169" t="s">
        <v>180</v>
      </c>
      <c r="L309" s="40"/>
      <c r="M309" s="174" t="s">
        <v>3</v>
      </c>
      <c r="N309" s="175" t="s">
        <v>43</v>
      </c>
      <c r="O309" s="73"/>
      <c r="P309" s="176">
        <f>O309*H309</f>
        <v>0</v>
      </c>
      <c r="Q309" s="176">
        <v>0.00069999999999999999</v>
      </c>
      <c r="R309" s="176">
        <f>Q309*H309</f>
        <v>0.00089599999999999999</v>
      </c>
      <c r="S309" s="176">
        <v>0</v>
      </c>
      <c r="T309" s="177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178" t="s">
        <v>289</v>
      </c>
      <c r="AT309" s="178" t="s">
        <v>176</v>
      </c>
      <c r="AU309" s="178" t="s">
        <v>82</v>
      </c>
      <c r="AY309" s="20" t="s">
        <v>174</v>
      </c>
      <c r="BE309" s="179">
        <f>IF(N309="základní",J309,0)</f>
        <v>0</v>
      </c>
      <c r="BF309" s="179">
        <f>IF(N309="snížená",J309,0)</f>
        <v>0</v>
      </c>
      <c r="BG309" s="179">
        <f>IF(N309="zákl. přenesená",J309,0)</f>
        <v>0</v>
      </c>
      <c r="BH309" s="179">
        <f>IF(N309="sníž. přenesená",J309,0)</f>
        <v>0</v>
      </c>
      <c r="BI309" s="179">
        <f>IF(N309="nulová",J309,0)</f>
        <v>0</v>
      </c>
      <c r="BJ309" s="20" t="s">
        <v>80</v>
      </c>
      <c r="BK309" s="179">
        <f>ROUND(I309*H309,2)</f>
        <v>0</v>
      </c>
      <c r="BL309" s="20" t="s">
        <v>289</v>
      </c>
      <c r="BM309" s="178" t="s">
        <v>463</v>
      </c>
    </row>
    <row r="310" s="2" customFormat="1">
      <c r="A310" s="39"/>
      <c r="B310" s="40"/>
      <c r="C310" s="39"/>
      <c r="D310" s="180" t="s">
        <v>183</v>
      </c>
      <c r="E310" s="39"/>
      <c r="F310" s="181" t="s">
        <v>464</v>
      </c>
      <c r="G310" s="39"/>
      <c r="H310" s="39"/>
      <c r="I310" s="182"/>
      <c r="J310" s="39"/>
      <c r="K310" s="39"/>
      <c r="L310" s="40"/>
      <c r="M310" s="183"/>
      <c r="N310" s="184"/>
      <c r="O310" s="73"/>
      <c r="P310" s="73"/>
      <c r="Q310" s="73"/>
      <c r="R310" s="73"/>
      <c r="S310" s="73"/>
      <c r="T310" s="74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20" t="s">
        <v>183</v>
      </c>
      <c r="AU310" s="20" t="s">
        <v>82</v>
      </c>
    </row>
    <row r="311" s="2" customFormat="1">
      <c r="A311" s="39"/>
      <c r="B311" s="40"/>
      <c r="C311" s="39"/>
      <c r="D311" s="186" t="s">
        <v>209</v>
      </c>
      <c r="E311" s="39"/>
      <c r="F311" s="210" t="s">
        <v>465</v>
      </c>
      <c r="G311" s="39"/>
      <c r="H311" s="39"/>
      <c r="I311" s="182"/>
      <c r="J311" s="39"/>
      <c r="K311" s="39"/>
      <c r="L311" s="40"/>
      <c r="M311" s="183"/>
      <c r="N311" s="184"/>
      <c r="O311" s="73"/>
      <c r="P311" s="73"/>
      <c r="Q311" s="73"/>
      <c r="R311" s="73"/>
      <c r="S311" s="73"/>
      <c r="T311" s="74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20" t="s">
        <v>209</v>
      </c>
      <c r="AU311" s="20" t="s">
        <v>82</v>
      </c>
    </row>
    <row r="312" s="13" customFormat="1">
      <c r="A312" s="13"/>
      <c r="B312" s="185"/>
      <c r="C312" s="13"/>
      <c r="D312" s="186" t="s">
        <v>185</v>
      </c>
      <c r="E312" s="187" t="s">
        <v>3</v>
      </c>
      <c r="F312" s="188" t="s">
        <v>466</v>
      </c>
      <c r="G312" s="13"/>
      <c r="H312" s="187" t="s">
        <v>3</v>
      </c>
      <c r="I312" s="189"/>
      <c r="J312" s="13"/>
      <c r="K312" s="13"/>
      <c r="L312" s="185"/>
      <c r="M312" s="190"/>
      <c r="N312" s="191"/>
      <c r="O312" s="191"/>
      <c r="P312" s="191"/>
      <c r="Q312" s="191"/>
      <c r="R312" s="191"/>
      <c r="S312" s="191"/>
      <c r="T312" s="19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87" t="s">
        <v>185</v>
      </c>
      <c r="AU312" s="187" t="s">
        <v>82</v>
      </c>
      <c r="AV312" s="13" t="s">
        <v>80</v>
      </c>
      <c r="AW312" s="13" t="s">
        <v>33</v>
      </c>
      <c r="AX312" s="13" t="s">
        <v>72</v>
      </c>
      <c r="AY312" s="187" t="s">
        <v>174</v>
      </c>
    </row>
    <row r="313" s="14" customFormat="1">
      <c r="A313" s="14"/>
      <c r="B313" s="193"/>
      <c r="C313" s="14"/>
      <c r="D313" s="186" t="s">
        <v>185</v>
      </c>
      <c r="E313" s="201" t="s">
        <v>3</v>
      </c>
      <c r="F313" s="194" t="s">
        <v>467</v>
      </c>
      <c r="G313" s="14"/>
      <c r="H313" s="196">
        <v>1.28</v>
      </c>
      <c r="I313" s="197"/>
      <c r="J313" s="14"/>
      <c r="K313" s="14"/>
      <c r="L313" s="193"/>
      <c r="M313" s="198"/>
      <c r="N313" s="199"/>
      <c r="O313" s="199"/>
      <c r="P313" s="199"/>
      <c r="Q313" s="199"/>
      <c r="R313" s="199"/>
      <c r="S313" s="199"/>
      <c r="T313" s="200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01" t="s">
        <v>185</v>
      </c>
      <c r="AU313" s="201" t="s">
        <v>82</v>
      </c>
      <c r="AV313" s="14" t="s">
        <v>82</v>
      </c>
      <c r="AW313" s="14" t="s">
        <v>33</v>
      </c>
      <c r="AX313" s="14" t="s">
        <v>72</v>
      </c>
      <c r="AY313" s="201" t="s">
        <v>174</v>
      </c>
    </row>
    <row r="314" s="15" customFormat="1">
      <c r="A314" s="15"/>
      <c r="B314" s="202"/>
      <c r="C314" s="15"/>
      <c r="D314" s="186" t="s">
        <v>185</v>
      </c>
      <c r="E314" s="203" t="s">
        <v>3</v>
      </c>
      <c r="F314" s="204" t="s">
        <v>197</v>
      </c>
      <c r="G314" s="15"/>
      <c r="H314" s="205">
        <v>1.28</v>
      </c>
      <c r="I314" s="206"/>
      <c r="J314" s="15"/>
      <c r="K314" s="15"/>
      <c r="L314" s="202"/>
      <c r="M314" s="221"/>
      <c r="N314" s="222"/>
      <c r="O314" s="222"/>
      <c r="P314" s="222"/>
      <c r="Q314" s="222"/>
      <c r="R314" s="222"/>
      <c r="S314" s="222"/>
      <c r="T314" s="223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03" t="s">
        <v>185</v>
      </c>
      <c r="AU314" s="203" t="s">
        <v>82</v>
      </c>
      <c r="AV314" s="15" t="s">
        <v>181</v>
      </c>
      <c r="AW314" s="15" t="s">
        <v>33</v>
      </c>
      <c r="AX314" s="15" t="s">
        <v>80</v>
      </c>
      <c r="AY314" s="203" t="s">
        <v>174</v>
      </c>
    </row>
    <row r="315" s="2" customFormat="1" ht="6.96" customHeight="1">
      <c r="A315" s="39"/>
      <c r="B315" s="56"/>
      <c r="C315" s="57"/>
      <c r="D315" s="57"/>
      <c r="E315" s="57"/>
      <c r="F315" s="57"/>
      <c r="G315" s="57"/>
      <c r="H315" s="57"/>
      <c r="I315" s="57"/>
      <c r="J315" s="57"/>
      <c r="K315" s="57"/>
      <c r="L315" s="40"/>
      <c r="M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</row>
  </sheetData>
  <autoFilter ref="C91:K314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5_02/122251101"/>
    <hyperlink ref="F102" r:id="rId2" display="VV0001"/>
    <hyperlink ref="F104" r:id="rId3" display="https://podminky.urs.cz/item/CS_URS_2025_02/162351103"/>
    <hyperlink ref="F109" r:id="rId4" display="https://podminky.urs.cz/item/CS_URS_2025_02/162751117"/>
    <hyperlink ref="F111" r:id="rId5" display="VV0001"/>
    <hyperlink ref="F116" r:id="rId6" display="https://podminky.urs.cz/item/CS_URS_2025_02/162751119"/>
    <hyperlink ref="F124" r:id="rId7" display="https://podminky.urs.cz/item/CS_URS_2025_02/167151101"/>
    <hyperlink ref="F126" r:id="rId8" display="VV0002"/>
    <hyperlink ref="F129" r:id="rId9" display="https://podminky.urs.cz/item/CS_URS_2025_02/171201221"/>
    <hyperlink ref="F136" r:id="rId10" display="https://podminky.urs.cz/item/CS_URS_2025_02/171251201"/>
    <hyperlink ref="F138" r:id="rId11" display="VV0001"/>
    <hyperlink ref="F143" r:id="rId12" display="https://podminky.urs.cz/item/CS_URS_2025_02/174151101"/>
    <hyperlink ref="F148" r:id="rId13" display="VV0002"/>
    <hyperlink ref="F151" r:id="rId14" display="https://podminky.urs.cz/item/CS_URS_2025_02/273313811"/>
    <hyperlink ref="F155" r:id="rId15" display="VV0003"/>
    <hyperlink ref="F157" r:id="rId16" display="https://podminky.urs.cz/item/CS_URS_2025_02/273322511"/>
    <hyperlink ref="F161" r:id="rId17" display="VV0004"/>
    <hyperlink ref="F163" r:id="rId18" display="https://podminky.urs.cz/item/CS_URS_2025_02/273361821"/>
    <hyperlink ref="F168" r:id="rId19" display="https://podminky.urs.cz/item/CS_URS_2025_02/275322511"/>
    <hyperlink ref="F173" r:id="rId20" display="VV0005"/>
    <hyperlink ref="F175" r:id="rId21" display="https://podminky.urs.cz/item/CS_URS_2025_02/275351121"/>
    <hyperlink ref="F180" r:id="rId22" display="VV0006"/>
    <hyperlink ref="F182" r:id="rId23" display="https://podminky.urs.cz/item/CS_URS_2025_02/275351122"/>
    <hyperlink ref="F184" r:id="rId24" display="VV0006"/>
    <hyperlink ref="F193" r:id="rId25" display="https://podminky.urs.cz/item/CS_URS_2025_02/998011001"/>
    <hyperlink ref="F197" r:id="rId26" display="https://podminky.urs.cz/item/CS_URS_2025_02/712331111"/>
    <hyperlink ref="F200" r:id="rId27" display="VV0010"/>
    <hyperlink ref="F205" r:id="rId28" display="https://podminky.urs.cz/item/CS_URS_2025_02/998712101"/>
    <hyperlink ref="F208" r:id="rId29" display="https://podminky.urs.cz/item/CS_URS_2025_02/762341270"/>
    <hyperlink ref="F213" r:id="rId30" display="VV0010"/>
    <hyperlink ref="F217" r:id="rId31" display="https://podminky.urs.cz/item/CS_URS_2025_02/998762101"/>
    <hyperlink ref="F220" r:id="rId32" display="https://podminky.urs.cz/item/CS_URS_2025_02/764111641"/>
    <hyperlink ref="F223" r:id="rId33" display="VV0010"/>
    <hyperlink ref="F226" r:id="rId34" display="https://podminky.urs.cz/item/CS_URS_2025_02/764111691"/>
    <hyperlink ref="F228" r:id="rId35" display="VV0010"/>
    <hyperlink ref="F236" r:id="rId36" display="https://podminky.urs.cz/item/CS_URS_2025_02/998764101"/>
    <hyperlink ref="F239" r:id="rId37" display="https://podminky.urs.cz/item/CS_URS_2025_02/767995101"/>
    <hyperlink ref="F246" r:id="rId38" display="https://podminky.urs.cz/item/CS_URS_2025_02/767995102"/>
    <hyperlink ref="F253" r:id="rId39" display="https://podminky.urs.cz/item/CS_URS_2025_02/998767101"/>
    <hyperlink ref="F273" r:id="rId40" display="VV0012"/>
    <hyperlink ref="F276" r:id="rId41" display="VV0012"/>
    <hyperlink ref="F280" r:id="rId42" display="VV0012"/>
    <hyperlink ref="F284" r:id="rId43" display="VV0012"/>
    <hyperlink ref="F288" r:id="rId44" display="VV0012"/>
    <hyperlink ref="F291" r:id="rId45" display="https://podminky.urs.cz/item/CS_URS_2025_02/773999091"/>
    <hyperlink ref="F293" r:id="rId46" display="VV0012"/>
    <hyperlink ref="F296" r:id="rId47" display="https://podminky.urs.cz/item/CS_URS_2025_02/998773101"/>
    <hyperlink ref="F299" r:id="rId48" display="https://podminky.urs.cz/item/CS_URS_2025_02/783901453"/>
    <hyperlink ref="F310" r:id="rId49" display="https://podminky.urs.cz/item/CS_URS_2025_02/7843710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0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  <c r="AZ2" s="115" t="s">
        <v>110</v>
      </c>
      <c r="BA2" s="115" t="s">
        <v>111</v>
      </c>
      <c r="BB2" s="115" t="s">
        <v>3</v>
      </c>
      <c r="BC2" s="115" t="s">
        <v>112</v>
      </c>
      <c r="BD2" s="115" t="s">
        <v>113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82</v>
      </c>
      <c r="AZ3" s="115" t="s">
        <v>114</v>
      </c>
      <c r="BA3" s="115" t="s">
        <v>115</v>
      </c>
      <c r="BB3" s="115" t="s">
        <v>3</v>
      </c>
      <c r="BC3" s="115" t="s">
        <v>116</v>
      </c>
      <c r="BD3" s="115" t="s">
        <v>113</v>
      </c>
    </row>
    <row r="4" s="1" customFormat="1" ht="24.96" customHeight="1">
      <c r="B4" s="23"/>
      <c r="D4" s="24" t="s">
        <v>117</v>
      </c>
      <c r="L4" s="23"/>
      <c r="M4" s="116" t="s">
        <v>11</v>
      </c>
      <c r="AT4" s="20" t="s">
        <v>4</v>
      </c>
      <c r="AZ4" s="115" t="s">
        <v>118</v>
      </c>
      <c r="BA4" s="115" t="s">
        <v>119</v>
      </c>
      <c r="BB4" s="115" t="s">
        <v>3</v>
      </c>
      <c r="BC4" s="115" t="s">
        <v>120</v>
      </c>
      <c r="BD4" s="115" t="s">
        <v>113</v>
      </c>
    </row>
    <row r="5" s="1" customFormat="1" ht="6.96" customHeight="1">
      <c r="B5" s="23"/>
      <c r="L5" s="23"/>
      <c r="AZ5" s="115" t="s">
        <v>121</v>
      </c>
      <c r="BA5" s="115" t="s">
        <v>122</v>
      </c>
      <c r="BB5" s="115" t="s">
        <v>3</v>
      </c>
      <c r="BC5" s="115" t="s">
        <v>123</v>
      </c>
      <c r="BD5" s="115" t="s">
        <v>113</v>
      </c>
    </row>
    <row r="6" s="1" customFormat="1" ht="12" customHeight="1">
      <c r="B6" s="23"/>
      <c r="D6" s="33" t="s">
        <v>17</v>
      </c>
      <c r="L6" s="23"/>
      <c r="AZ6" s="115" t="s">
        <v>124</v>
      </c>
      <c r="BA6" s="115" t="s">
        <v>125</v>
      </c>
      <c r="BB6" s="115" t="s">
        <v>3</v>
      </c>
      <c r="BC6" s="115" t="s">
        <v>126</v>
      </c>
      <c r="BD6" s="115" t="s">
        <v>113</v>
      </c>
    </row>
    <row r="7" s="1" customFormat="1" ht="16.5" customHeight="1">
      <c r="B7" s="23"/>
      <c r="E7" s="117" t="str">
        <f>'Rekapitulace stavby'!K6</f>
        <v>Kolumbárium Nymburk</v>
      </c>
      <c r="F7" s="33"/>
      <c r="G7" s="33"/>
      <c r="H7" s="33"/>
      <c r="L7" s="23"/>
      <c r="AZ7" s="115" t="s">
        <v>127</v>
      </c>
      <c r="BA7" s="115" t="s">
        <v>128</v>
      </c>
      <c r="BB7" s="115" t="s">
        <v>3</v>
      </c>
      <c r="BC7" s="115" t="s">
        <v>129</v>
      </c>
      <c r="BD7" s="115" t="s">
        <v>113</v>
      </c>
    </row>
    <row r="8" s="2" customFormat="1" ht="12" customHeight="1">
      <c r="A8" s="39"/>
      <c r="B8" s="40"/>
      <c r="C8" s="39"/>
      <c r="D8" s="33" t="s">
        <v>130</v>
      </c>
      <c r="E8" s="39"/>
      <c r="F8" s="39"/>
      <c r="G8" s="39"/>
      <c r="H8" s="39"/>
      <c r="I8" s="39"/>
      <c r="J8" s="39"/>
      <c r="K8" s="39"/>
      <c r="L8" s="118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15" t="s">
        <v>131</v>
      </c>
      <c r="BA8" s="115" t="s">
        <v>132</v>
      </c>
      <c r="BB8" s="115" t="s">
        <v>3</v>
      </c>
      <c r="BC8" s="115" t="s">
        <v>133</v>
      </c>
      <c r="BD8" s="115" t="s">
        <v>113</v>
      </c>
    </row>
    <row r="9" s="2" customFormat="1" ht="16.5" customHeight="1">
      <c r="A9" s="39"/>
      <c r="B9" s="40"/>
      <c r="C9" s="39"/>
      <c r="D9" s="39"/>
      <c r="E9" s="63" t="s">
        <v>472</v>
      </c>
      <c r="F9" s="39"/>
      <c r="G9" s="39"/>
      <c r="H9" s="39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15" t="s">
        <v>135</v>
      </c>
      <c r="BA9" s="115" t="s">
        <v>136</v>
      </c>
      <c r="BB9" s="115" t="s">
        <v>137</v>
      </c>
      <c r="BC9" s="115" t="s">
        <v>138</v>
      </c>
      <c r="BD9" s="115" t="s">
        <v>113</v>
      </c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15" t="s">
        <v>139</v>
      </c>
      <c r="BA10" s="115" t="s">
        <v>140</v>
      </c>
      <c r="BB10" s="115" t="s">
        <v>3</v>
      </c>
      <c r="BC10" s="115" t="s">
        <v>141</v>
      </c>
      <c r="BD10" s="115" t="s">
        <v>113</v>
      </c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23. 10. 2025</v>
      </c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35</v>
      </c>
      <c r="F24" s="39"/>
      <c r="G24" s="39"/>
      <c r="H24" s="39"/>
      <c r="I24" s="33" t="s">
        <v>28</v>
      </c>
      <c r="J24" s="28" t="s">
        <v>3</v>
      </c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36</v>
      </c>
      <c r="E26" s="39"/>
      <c r="F26" s="39"/>
      <c r="G26" s="39"/>
      <c r="H26" s="39"/>
      <c r="I26" s="39"/>
      <c r="J26" s="39"/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9"/>
      <c r="B27" s="120"/>
      <c r="C27" s="119"/>
      <c r="D27" s="119"/>
      <c r="E27" s="37" t="s">
        <v>3</v>
      </c>
      <c r="F27" s="37"/>
      <c r="G27" s="37"/>
      <c r="H27" s="37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8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2" t="s">
        <v>38</v>
      </c>
      <c r="E30" s="39"/>
      <c r="F30" s="39"/>
      <c r="G30" s="39"/>
      <c r="H30" s="39"/>
      <c r="I30" s="39"/>
      <c r="J30" s="91">
        <f>ROUND(J92, 2)</f>
        <v>0</v>
      </c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40</v>
      </c>
      <c r="G32" s="39"/>
      <c r="H32" s="39"/>
      <c r="I32" s="44" t="s">
        <v>39</v>
      </c>
      <c r="J32" s="44" t="s">
        <v>41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3" t="s">
        <v>42</v>
      </c>
      <c r="E33" s="33" t="s">
        <v>43</v>
      </c>
      <c r="F33" s="124">
        <f>ROUND((SUM(BE92:BE314)),  2)</f>
        <v>0</v>
      </c>
      <c r="G33" s="39"/>
      <c r="H33" s="39"/>
      <c r="I33" s="125">
        <v>0.20999999999999999</v>
      </c>
      <c r="J33" s="124">
        <f>ROUND(((SUM(BE92:BE314))*I33),  2)</f>
        <v>0</v>
      </c>
      <c r="K33" s="39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44</v>
      </c>
      <c r="F34" s="124">
        <f>ROUND((SUM(BF92:BF314)),  2)</f>
        <v>0</v>
      </c>
      <c r="G34" s="39"/>
      <c r="H34" s="39"/>
      <c r="I34" s="125">
        <v>0.12</v>
      </c>
      <c r="J34" s="124">
        <f>ROUND(((SUM(BF92:BF314))*I34),  2)</f>
        <v>0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45</v>
      </c>
      <c r="F35" s="124">
        <f>ROUND((SUM(BG92:BG314)),  2)</f>
        <v>0</v>
      </c>
      <c r="G35" s="39"/>
      <c r="H35" s="39"/>
      <c r="I35" s="125">
        <v>0.20999999999999999</v>
      </c>
      <c r="J35" s="124">
        <f>0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46</v>
      </c>
      <c r="F36" s="124">
        <f>ROUND((SUM(BH92:BH314)),  2)</f>
        <v>0</v>
      </c>
      <c r="G36" s="39"/>
      <c r="H36" s="39"/>
      <c r="I36" s="125">
        <v>0.12</v>
      </c>
      <c r="J36" s="124">
        <f>0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47</v>
      </c>
      <c r="F37" s="124">
        <f>ROUND((SUM(BI92:BI314)),  2)</f>
        <v>0</v>
      </c>
      <c r="G37" s="39"/>
      <c r="H37" s="39"/>
      <c r="I37" s="125">
        <v>0</v>
      </c>
      <c r="J37" s="124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6"/>
      <c r="D39" s="127" t="s">
        <v>48</v>
      </c>
      <c r="E39" s="77"/>
      <c r="F39" s="77"/>
      <c r="G39" s="128" t="s">
        <v>49</v>
      </c>
      <c r="H39" s="129" t="s">
        <v>50</v>
      </c>
      <c r="I39" s="77"/>
      <c r="J39" s="130">
        <f>SUM(J30:J37)</f>
        <v>0</v>
      </c>
      <c r="K39" s="131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142</v>
      </c>
      <c r="D45" s="39"/>
      <c r="E45" s="39"/>
      <c r="F45" s="39"/>
      <c r="G45" s="39"/>
      <c r="H45" s="39"/>
      <c r="I45" s="39"/>
      <c r="J45" s="39"/>
      <c r="K45" s="39"/>
      <c r="L45" s="118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7" t="str">
        <f>E7</f>
        <v>Kolumbárium Nymburk</v>
      </c>
      <c r="F48" s="33"/>
      <c r="G48" s="33"/>
      <c r="H48" s="33"/>
      <c r="I48" s="39"/>
      <c r="J48" s="39"/>
      <c r="K48" s="39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130</v>
      </c>
      <c r="D49" s="39"/>
      <c r="E49" s="39"/>
      <c r="F49" s="39"/>
      <c r="G49" s="39"/>
      <c r="H49" s="39"/>
      <c r="I49" s="39"/>
      <c r="J49" s="39"/>
      <c r="K49" s="39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2025/033/f - Architektonicko stavební a konstrukční řešení 6/8</v>
      </c>
      <c r="F50" s="39"/>
      <c r="G50" s="39"/>
      <c r="H50" s="39"/>
      <c r="I50" s="39"/>
      <c r="J50" s="39"/>
      <c r="K50" s="39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8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23. 10. 2025</v>
      </c>
      <c r="K52" s="39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39"/>
      <c r="E54" s="39"/>
      <c r="F54" s="28" t="str">
        <f>E15</f>
        <v>Město Nymburk</v>
      </c>
      <c r="G54" s="39"/>
      <c r="H54" s="39"/>
      <c r="I54" s="33" t="s">
        <v>31</v>
      </c>
      <c r="J54" s="37" t="str">
        <f>E21</f>
        <v>Atribut Solutions, s.r.o.</v>
      </c>
      <c r="K54" s="39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>Bc. Kateřina Vaculíková</v>
      </c>
      <c r="K55" s="39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2" t="s">
        <v>143</v>
      </c>
      <c r="D57" s="126"/>
      <c r="E57" s="126"/>
      <c r="F57" s="126"/>
      <c r="G57" s="126"/>
      <c r="H57" s="126"/>
      <c r="I57" s="126"/>
      <c r="J57" s="133" t="s">
        <v>144</v>
      </c>
      <c r="K57" s="126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4" t="s">
        <v>70</v>
      </c>
      <c r="D59" s="39"/>
      <c r="E59" s="39"/>
      <c r="F59" s="39"/>
      <c r="G59" s="39"/>
      <c r="H59" s="39"/>
      <c r="I59" s="39"/>
      <c r="J59" s="91">
        <f>J92</f>
        <v>0</v>
      </c>
      <c r="K59" s="39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145</v>
      </c>
    </row>
    <row r="60" s="9" customFormat="1" ht="24.96" customHeight="1">
      <c r="A60" s="9"/>
      <c r="B60" s="135"/>
      <c r="C60" s="9"/>
      <c r="D60" s="136" t="s">
        <v>146</v>
      </c>
      <c r="E60" s="137"/>
      <c r="F60" s="137"/>
      <c r="G60" s="137"/>
      <c r="H60" s="137"/>
      <c r="I60" s="137"/>
      <c r="J60" s="138">
        <f>J93</f>
        <v>0</v>
      </c>
      <c r="K60" s="9"/>
      <c r="L60" s="13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9"/>
      <c r="C61" s="10"/>
      <c r="D61" s="140" t="s">
        <v>147</v>
      </c>
      <c r="E61" s="141"/>
      <c r="F61" s="141"/>
      <c r="G61" s="141"/>
      <c r="H61" s="141"/>
      <c r="I61" s="141"/>
      <c r="J61" s="142">
        <f>J94</f>
        <v>0</v>
      </c>
      <c r="K61" s="10"/>
      <c r="L61" s="13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9"/>
      <c r="C62" s="10"/>
      <c r="D62" s="140" t="s">
        <v>148</v>
      </c>
      <c r="E62" s="141"/>
      <c r="F62" s="141"/>
      <c r="G62" s="141"/>
      <c r="H62" s="141"/>
      <c r="I62" s="141"/>
      <c r="J62" s="142">
        <f>J149</f>
        <v>0</v>
      </c>
      <c r="K62" s="10"/>
      <c r="L62" s="13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9"/>
      <c r="C63" s="10"/>
      <c r="D63" s="140" t="s">
        <v>149</v>
      </c>
      <c r="E63" s="141"/>
      <c r="F63" s="141"/>
      <c r="G63" s="141"/>
      <c r="H63" s="141"/>
      <c r="I63" s="141"/>
      <c r="J63" s="142">
        <f>J186</f>
        <v>0</v>
      </c>
      <c r="K63" s="10"/>
      <c r="L63" s="13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9"/>
      <c r="C64" s="10"/>
      <c r="D64" s="140" t="s">
        <v>150</v>
      </c>
      <c r="E64" s="141"/>
      <c r="F64" s="141"/>
      <c r="G64" s="141"/>
      <c r="H64" s="141"/>
      <c r="I64" s="141"/>
      <c r="J64" s="142">
        <f>J191</f>
        <v>0</v>
      </c>
      <c r="K64" s="10"/>
      <c r="L64" s="13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35"/>
      <c r="C65" s="9"/>
      <c r="D65" s="136" t="s">
        <v>151</v>
      </c>
      <c r="E65" s="137"/>
      <c r="F65" s="137"/>
      <c r="G65" s="137"/>
      <c r="H65" s="137"/>
      <c r="I65" s="137"/>
      <c r="J65" s="138">
        <f>J194</f>
        <v>0</v>
      </c>
      <c r="K65" s="9"/>
      <c r="L65" s="135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39"/>
      <c r="C66" s="10"/>
      <c r="D66" s="140" t="s">
        <v>152</v>
      </c>
      <c r="E66" s="141"/>
      <c r="F66" s="141"/>
      <c r="G66" s="141"/>
      <c r="H66" s="141"/>
      <c r="I66" s="141"/>
      <c r="J66" s="142">
        <f>J195</f>
        <v>0</v>
      </c>
      <c r="K66" s="10"/>
      <c r="L66" s="13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39"/>
      <c r="C67" s="10"/>
      <c r="D67" s="140" t="s">
        <v>153</v>
      </c>
      <c r="E67" s="141"/>
      <c r="F67" s="141"/>
      <c r="G67" s="141"/>
      <c r="H67" s="141"/>
      <c r="I67" s="141"/>
      <c r="J67" s="142">
        <f>J206</f>
        <v>0</v>
      </c>
      <c r="K67" s="10"/>
      <c r="L67" s="13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9"/>
      <c r="C68" s="10"/>
      <c r="D68" s="140" t="s">
        <v>154</v>
      </c>
      <c r="E68" s="141"/>
      <c r="F68" s="141"/>
      <c r="G68" s="141"/>
      <c r="H68" s="141"/>
      <c r="I68" s="141"/>
      <c r="J68" s="142">
        <f>J218</f>
        <v>0</v>
      </c>
      <c r="K68" s="10"/>
      <c r="L68" s="13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9"/>
      <c r="C69" s="10"/>
      <c r="D69" s="140" t="s">
        <v>155</v>
      </c>
      <c r="E69" s="141"/>
      <c r="F69" s="141"/>
      <c r="G69" s="141"/>
      <c r="H69" s="141"/>
      <c r="I69" s="141"/>
      <c r="J69" s="142">
        <f>J237</f>
        <v>0</v>
      </c>
      <c r="K69" s="10"/>
      <c r="L69" s="13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39"/>
      <c r="C70" s="10"/>
      <c r="D70" s="140" t="s">
        <v>156</v>
      </c>
      <c r="E70" s="141"/>
      <c r="F70" s="141"/>
      <c r="G70" s="141"/>
      <c r="H70" s="141"/>
      <c r="I70" s="141"/>
      <c r="J70" s="142">
        <f>J254</f>
        <v>0</v>
      </c>
      <c r="K70" s="10"/>
      <c r="L70" s="13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39"/>
      <c r="C71" s="10"/>
      <c r="D71" s="140" t="s">
        <v>157</v>
      </c>
      <c r="E71" s="141"/>
      <c r="F71" s="141"/>
      <c r="G71" s="141"/>
      <c r="H71" s="141"/>
      <c r="I71" s="141"/>
      <c r="J71" s="142">
        <f>J297</f>
        <v>0</v>
      </c>
      <c r="K71" s="10"/>
      <c r="L71" s="13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39"/>
      <c r="C72" s="10"/>
      <c r="D72" s="140" t="s">
        <v>158</v>
      </c>
      <c r="E72" s="141"/>
      <c r="F72" s="141"/>
      <c r="G72" s="141"/>
      <c r="H72" s="141"/>
      <c r="I72" s="141"/>
      <c r="J72" s="142">
        <f>J308</f>
        <v>0</v>
      </c>
      <c r="K72" s="10"/>
      <c r="L72" s="13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8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118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118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159</v>
      </c>
      <c r="D79" s="39"/>
      <c r="E79" s="39"/>
      <c r="F79" s="39"/>
      <c r="G79" s="39"/>
      <c r="H79" s="39"/>
      <c r="I79" s="39"/>
      <c r="J79" s="39"/>
      <c r="K79" s="39"/>
      <c r="L79" s="118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8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17</v>
      </c>
      <c r="D81" s="39"/>
      <c r="E81" s="39"/>
      <c r="F81" s="39"/>
      <c r="G81" s="39"/>
      <c r="H81" s="39"/>
      <c r="I81" s="39"/>
      <c r="J81" s="39"/>
      <c r="K81" s="39"/>
      <c r="L81" s="118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39"/>
      <c r="D82" s="39"/>
      <c r="E82" s="117" t="str">
        <f>E7</f>
        <v>Kolumbárium Nymburk</v>
      </c>
      <c r="F82" s="33"/>
      <c r="G82" s="33"/>
      <c r="H82" s="33"/>
      <c r="I82" s="39"/>
      <c r="J82" s="39"/>
      <c r="K82" s="39"/>
      <c r="L82" s="118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130</v>
      </c>
      <c r="D83" s="39"/>
      <c r="E83" s="39"/>
      <c r="F83" s="39"/>
      <c r="G83" s="39"/>
      <c r="H83" s="39"/>
      <c r="I83" s="39"/>
      <c r="J83" s="39"/>
      <c r="K83" s="39"/>
      <c r="L83" s="118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39"/>
      <c r="D84" s="39"/>
      <c r="E84" s="63" t="str">
        <f>E9</f>
        <v>2025/033/f - Architektonicko stavební a konstrukční řešení 6/8</v>
      </c>
      <c r="F84" s="39"/>
      <c r="G84" s="39"/>
      <c r="H84" s="39"/>
      <c r="I84" s="39"/>
      <c r="J84" s="39"/>
      <c r="K84" s="39"/>
      <c r="L84" s="118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39"/>
      <c r="D85" s="39"/>
      <c r="E85" s="39"/>
      <c r="F85" s="39"/>
      <c r="G85" s="39"/>
      <c r="H85" s="39"/>
      <c r="I85" s="39"/>
      <c r="J85" s="39"/>
      <c r="K85" s="39"/>
      <c r="L85" s="118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39"/>
      <c r="E86" s="39"/>
      <c r="F86" s="28" t="str">
        <f>F12</f>
        <v xml:space="preserve"> </v>
      </c>
      <c r="G86" s="39"/>
      <c r="H86" s="39"/>
      <c r="I86" s="33" t="s">
        <v>23</v>
      </c>
      <c r="J86" s="65" t="str">
        <f>IF(J12="","",J12)</f>
        <v>23. 10. 2025</v>
      </c>
      <c r="K86" s="39"/>
      <c r="L86" s="118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39"/>
      <c r="D87" s="39"/>
      <c r="E87" s="39"/>
      <c r="F87" s="39"/>
      <c r="G87" s="39"/>
      <c r="H87" s="39"/>
      <c r="I87" s="39"/>
      <c r="J87" s="39"/>
      <c r="K87" s="39"/>
      <c r="L87" s="118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5.65" customHeight="1">
      <c r="A88" s="39"/>
      <c r="B88" s="40"/>
      <c r="C88" s="33" t="s">
        <v>25</v>
      </c>
      <c r="D88" s="39"/>
      <c r="E88" s="39"/>
      <c r="F88" s="28" t="str">
        <f>E15</f>
        <v>Město Nymburk</v>
      </c>
      <c r="G88" s="39"/>
      <c r="H88" s="39"/>
      <c r="I88" s="33" t="s">
        <v>31</v>
      </c>
      <c r="J88" s="37" t="str">
        <f>E21</f>
        <v>Atribut Solutions, s.r.o.</v>
      </c>
      <c r="K88" s="39"/>
      <c r="L88" s="118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5.65" customHeight="1">
      <c r="A89" s="39"/>
      <c r="B89" s="40"/>
      <c r="C89" s="33" t="s">
        <v>29</v>
      </c>
      <c r="D89" s="39"/>
      <c r="E89" s="39"/>
      <c r="F89" s="28" t="str">
        <f>IF(E18="","",E18)</f>
        <v>Vyplň údaj</v>
      </c>
      <c r="G89" s="39"/>
      <c r="H89" s="39"/>
      <c r="I89" s="33" t="s">
        <v>34</v>
      </c>
      <c r="J89" s="37" t="str">
        <f>E24</f>
        <v>Bc. Kateřina Vaculíková</v>
      </c>
      <c r="K89" s="39"/>
      <c r="L89" s="118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18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43"/>
      <c r="B91" s="144"/>
      <c r="C91" s="145" t="s">
        <v>160</v>
      </c>
      <c r="D91" s="146" t="s">
        <v>57</v>
      </c>
      <c r="E91" s="146" t="s">
        <v>53</v>
      </c>
      <c r="F91" s="146" t="s">
        <v>54</v>
      </c>
      <c r="G91" s="146" t="s">
        <v>161</v>
      </c>
      <c r="H91" s="146" t="s">
        <v>162</v>
      </c>
      <c r="I91" s="146" t="s">
        <v>163</v>
      </c>
      <c r="J91" s="146" t="s">
        <v>144</v>
      </c>
      <c r="K91" s="147" t="s">
        <v>164</v>
      </c>
      <c r="L91" s="148"/>
      <c r="M91" s="81" t="s">
        <v>3</v>
      </c>
      <c r="N91" s="82" t="s">
        <v>42</v>
      </c>
      <c r="O91" s="82" t="s">
        <v>165</v>
      </c>
      <c r="P91" s="82" t="s">
        <v>166</v>
      </c>
      <c r="Q91" s="82" t="s">
        <v>167</v>
      </c>
      <c r="R91" s="82" t="s">
        <v>168</v>
      </c>
      <c r="S91" s="82" t="s">
        <v>169</v>
      </c>
      <c r="T91" s="83" t="s">
        <v>170</v>
      </c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</row>
    <row r="92" s="2" customFormat="1" ht="22.8" customHeight="1">
      <c r="A92" s="39"/>
      <c r="B92" s="40"/>
      <c r="C92" s="88" t="s">
        <v>171</v>
      </c>
      <c r="D92" s="39"/>
      <c r="E92" s="39"/>
      <c r="F92" s="39"/>
      <c r="G92" s="39"/>
      <c r="H92" s="39"/>
      <c r="I92" s="39"/>
      <c r="J92" s="149">
        <f>BK92</f>
        <v>0</v>
      </c>
      <c r="K92" s="39"/>
      <c r="L92" s="40"/>
      <c r="M92" s="84"/>
      <c r="N92" s="69"/>
      <c r="O92" s="85"/>
      <c r="P92" s="150">
        <f>P93+P194</f>
        <v>0</v>
      </c>
      <c r="Q92" s="85"/>
      <c r="R92" s="150">
        <f>R93+R194</f>
        <v>35.238796254999997</v>
      </c>
      <c r="S92" s="85"/>
      <c r="T92" s="151">
        <f>T93+T194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71</v>
      </c>
      <c r="AU92" s="20" t="s">
        <v>145</v>
      </c>
      <c r="BK92" s="152">
        <f>BK93+BK194</f>
        <v>0</v>
      </c>
    </row>
    <row r="93" s="12" customFormat="1" ht="25.92" customHeight="1">
      <c r="A93" s="12"/>
      <c r="B93" s="153"/>
      <c r="C93" s="12"/>
      <c r="D93" s="154" t="s">
        <v>71</v>
      </c>
      <c r="E93" s="155" t="s">
        <v>172</v>
      </c>
      <c r="F93" s="155" t="s">
        <v>173</v>
      </c>
      <c r="G93" s="12"/>
      <c r="H93" s="12"/>
      <c r="I93" s="156"/>
      <c r="J93" s="157">
        <f>BK93</f>
        <v>0</v>
      </c>
      <c r="K93" s="12"/>
      <c r="L93" s="153"/>
      <c r="M93" s="158"/>
      <c r="N93" s="159"/>
      <c r="O93" s="159"/>
      <c r="P93" s="160">
        <f>P94+P149+P186+P191</f>
        <v>0</v>
      </c>
      <c r="Q93" s="159"/>
      <c r="R93" s="160">
        <f>R94+R149+R186+R191</f>
        <v>30.483451289999998</v>
      </c>
      <c r="S93" s="159"/>
      <c r="T93" s="161">
        <f>T94+T149+T186+T191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54" t="s">
        <v>80</v>
      </c>
      <c r="AT93" s="162" t="s">
        <v>71</v>
      </c>
      <c r="AU93" s="162" t="s">
        <v>72</v>
      </c>
      <c r="AY93" s="154" t="s">
        <v>174</v>
      </c>
      <c r="BK93" s="163">
        <f>BK94+BK149+BK186+BK191</f>
        <v>0</v>
      </c>
    </row>
    <row r="94" s="12" customFormat="1" ht="22.8" customHeight="1">
      <c r="A94" s="12"/>
      <c r="B94" s="153"/>
      <c r="C94" s="12"/>
      <c r="D94" s="154" t="s">
        <v>71</v>
      </c>
      <c r="E94" s="164" t="s">
        <v>80</v>
      </c>
      <c r="F94" s="164" t="s">
        <v>175</v>
      </c>
      <c r="G94" s="12"/>
      <c r="H94" s="12"/>
      <c r="I94" s="156"/>
      <c r="J94" s="165">
        <f>BK94</f>
        <v>0</v>
      </c>
      <c r="K94" s="12"/>
      <c r="L94" s="153"/>
      <c r="M94" s="158"/>
      <c r="N94" s="159"/>
      <c r="O94" s="159"/>
      <c r="P94" s="160">
        <f>SUM(P95:P148)</f>
        <v>0</v>
      </c>
      <c r="Q94" s="159"/>
      <c r="R94" s="160">
        <f>SUM(R95:R148)</f>
        <v>0</v>
      </c>
      <c r="S94" s="159"/>
      <c r="T94" s="161">
        <f>SUM(T95:T148)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54" t="s">
        <v>80</v>
      </c>
      <c r="AT94" s="162" t="s">
        <v>71</v>
      </c>
      <c r="AU94" s="162" t="s">
        <v>80</v>
      </c>
      <c r="AY94" s="154" t="s">
        <v>174</v>
      </c>
      <c r="BK94" s="163">
        <f>SUM(BK95:BK148)</f>
        <v>0</v>
      </c>
    </row>
    <row r="95" s="2" customFormat="1" ht="24.15" customHeight="1">
      <c r="A95" s="39"/>
      <c r="B95" s="166"/>
      <c r="C95" s="167" t="s">
        <v>80</v>
      </c>
      <c r="D95" s="167" t="s">
        <v>176</v>
      </c>
      <c r="E95" s="168" t="s">
        <v>177</v>
      </c>
      <c r="F95" s="169" t="s">
        <v>178</v>
      </c>
      <c r="G95" s="170" t="s">
        <v>179</v>
      </c>
      <c r="H95" s="171">
        <v>16.952000000000002</v>
      </c>
      <c r="I95" s="172"/>
      <c r="J95" s="173">
        <f>ROUND(I95*H95,2)</f>
        <v>0</v>
      </c>
      <c r="K95" s="169" t="s">
        <v>180</v>
      </c>
      <c r="L95" s="40"/>
      <c r="M95" s="174" t="s">
        <v>3</v>
      </c>
      <c r="N95" s="175" t="s">
        <v>43</v>
      </c>
      <c r="O95" s="73"/>
      <c r="P95" s="176">
        <f>O95*H95</f>
        <v>0</v>
      </c>
      <c r="Q95" s="176">
        <v>0</v>
      </c>
      <c r="R95" s="176">
        <f>Q95*H95</f>
        <v>0</v>
      </c>
      <c r="S95" s="176">
        <v>0</v>
      </c>
      <c r="T95" s="17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8" t="s">
        <v>181</v>
      </c>
      <c r="AT95" s="178" t="s">
        <v>176</v>
      </c>
      <c r="AU95" s="178" t="s">
        <v>82</v>
      </c>
      <c r="AY95" s="20" t="s">
        <v>174</v>
      </c>
      <c r="BE95" s="179">
        <f>IF(N95="základní",J95,0)</f>
        <v>0</v>
      </c>
      <c r="BF95" s="179">
        <f>IF(N95="snížená",J95,0)</f>
        <v>0</v>
      </c>
      <c r="BG95" s="179">
        <f>IF(N95="zákl. přenesená",J95,0)</f>
        <v>0</v>
      </c>
      <c r="BH95" s="179">
        <f>IF(N95="sníž. přenesená",J95,0)</f>
        <v>0</v>
      </c>
      <c r="BI95" s="179">
        <f>IF(N95="nulová",J95,0)</f>
        <v>0</v>
      </c>
      <c r="BJ95" s="20" t="s">
        <v>80</v>
      </c>
      <c r="BK95" s="179">
        <f>ROUND(I95*H95,2)</f>
        <v>0</v>
      </c>
      <c r="BL95" s="20" t="s">
        <v>181</v>
      </c>
      <c r="BM95" s="178" t="s">
        <v>182</v>
      </c>
    </row>
    <row r="96" s="2" customFormat="1">
      <c r="A96" s="39"/>
      <c r="B96" s="40"/>
      <c r="C96" s="39"/>
      <c r="D96" s="180" t="s">
        <v>183</v>
      </c>
      <c r="E96" s="39"/>
      <c r="F96" s="181" t="s">
        <v>184</v>
      </c>
      <c r="G96" s="39"/>
      <c r="H96" s="39"/>
      <c r="I96" s="182"/>
      <c r="J96" s="39"/>
      <c r="K96" s="39"/>
      <c r="L96" s="40"/>
      <c r="M96" s="183"/>
      <c r="N96" s="184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183</v>
      </c>
      <c r="AU96" s="20" t="s">
        <v>82</v>
      </c>
    </row>
    <row r="97" s="13" customFormat="1">
      <c r="A97" s="13"/>
      <c r="B97" s="185"/>
      <c r="C97" s="13"/>
      <c r="D97" s="186" t="s">
        <v>185</v>
      </c>
      <c r="E97" s="187" t="s">
        <v>3</v>
      </c>
      <c r="F97" s="188" t="s">
        <v>186</v>
      </c>
      <c r="G97" s="13"/>
      <c r="H97" s="187" t="s">
        <v>3</v>
      </c>
      <c r="I97" s="189"/>
      <c r="J97" s="13"/>
      <c r="K97" s="13"/>
      <c r="L97" s="185"/>
      <c r="M97" s="190"/>
      <c r="N97" s="191"/>
      <c r="O97" s="191"/>
      <c r="P97" s="191"/>
      <c r="Q97" s="191"/>
      <c r="R97" s="191"/>
      <c r="S97" s="191"/>
      <c r="T97" s="19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87" t="s">
        <v>185</v>
      </c>
      <c r="AU97" s="187" t="s">
        <v>82</v>
      </c>
      <c r="AV97" s="13" t="s">
        <v>80</v>
      </c>
      <c r="AW97" s="13" t="s">
        <v>33</v>
      </c>
      <c r="AX97" s="13" t="s">
        <v>72</v>
      </c>
      <c r="AY97" s="187" t="s">
        <v>174</v>
      </c>
    </row>
    <row r="98" s="13" customFormat="1">
      <c r="A98" s="13"/>
      <c r="B98" s="185"/>
      <c r="C98" s="13"/>
      <c r="D98" s="186" t="s">
        <v>185</v>
      </c>
      <c r="E98" s="187" t="s">
        <v>3</v>
      </c>
      <c r="F98" s="188" t="s">
        <v>187</v>
      </c>
      <c r="G98" s="13"/>
      <c r="H98" s="187" t="s">
        <v>3</v>
      </c>
      <c r="I98" s="189"/>
      <c r="J98" s="13"/>
      <c r="K98" s="13"/>
      <c r="L98" s="185"/>
      <c r="M98" s="190"/>
      <c r="N98" s="191"/>
      <c r="O98" s="191"/>
      <c r="P98" s="191"/>
      <c r="Q98" s="191"/>
      <c r="R98" s="191"/>
      <c r="S98" s="191"/>
      <c r="T98" s="19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187" t="s">
        <v>185</v>
      </c>
      <c r="AU98" s="187" t="s">
        <v>82</v>
      </c>
      <c r="AV98" s="13" t="s">
        <v>80</v>
      </c>
      <c r="AW98" s="13" t="s">
        <v>33</v>
      </c>
      <c r="AX98" s="13" t="s">
        <v>72</v>
      </c>
      <c r="AY98" s="187" t="s">
        <v>174</v>
      </c>
    </row>
    <row r="99" s="13" customFormat="1">
      <c r="A99" s="13"/>
      <c r="B99" s="185"/>
      <c r="C99" s="13"/>
      <c r="D99" s="186" t="s">
        <v>185</v>
      </c>
      <c r="E99" s="187" t="s">
        <v>3</v>
      </c>
      <c r="F99" s="188" t="s">
        <v>188</v>
      </c>
      <c r="G99" s="13"/>
      <c r="H99" s="187" t="s">
        <v>3</v>
      </c>
      <c r="I99" s="189"/>
      <c r="J99" s="13"/>
      <c r="K99" s="13"/>
      <c r="L99" s="185"/>
      <c r="M99" s="190"/>
      <c r="N99" s="191"/>
      <c r="O99" s="191"/>
      <c r="P99" s="191"/>
      <c r="Q99" s="191"/>
      <c r="R99" s="191"/>
      <c r="S99" s="191"/>
      <c r="T99" s="19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187" t="s">
        <v>185</v>
      </c>
      <c r="AU99" s="187" t="s">
        <v>82</v>
      </c>
      <c r="AV99" s="13" t="s">
        <v>80</v>
      </c>
      <c r="AW99" s="13" t="s">
        <v>33</v>
      </c>
      <c r="AX99" s="13" t="s">
        <v>72</v>
      </c>
      <c r="AY99" s="187" t="s">
        <v>174</v>
      </c>
    </row>
    <row r="100" s="13" customFormat="1">
      <c r="A100" s="13"/>
      <c r="B100" s="185"/>
      <c r="C100" s="13"/>
      <c r="D100" s="186" t="s">
        <v>185</v>
      </c>
      <c r="E100" s="187" t="s">
        <v>3</v>
      </c>
      <c r="F100" s="188" t="s">
        <v>189</v>
      </c>
      <c r="G100" s="13"/>
      <c r="H100" s="187" t="s">
        <v>3</v>
      </c>
      <c r="I100" s="189"/>
      <c r="J100" s="13"/>
      <c r="K100" s="13"/>
      <c r="L100" s="185"/>
      <c r="M100" s="190"/>
      <c r="N100" s="191"/>
      <c r="O100" s="191"/>
      <c r="P100" s="191"/>
      <c r="Q100" s="191"/>
      <c r="R100" s="191"/>
      <c r="S100" s="191"/>
      <c r="T100" s="19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187" t="s">
        <v>185</v>
      </c>
      <c r="AU100" s="187" t="s">
        <v>82</v>
      </c>
      <c r="AV100" s="13" t="s">
        <v>80</v>
      </c>
      <c r="AW100" s="13" t="s">
        <v>33</v>
      </c>
      <c r="AX100" s="13" t="s">
        <v>72</v>
      </c>
      <c r="AY100" s="187" t="s">
        <v>174</v>
      </c>
    </row>
    <row r="101" s="13" customFormat="1">
      <c r="A101" s="13"/>
      <c r="B101" s="185"/>
      <c r="C101" s="13"/>
      <c r="D101" s="186" t="s">
        <v>185</v>
      </c>
      <c r="E101" s="187" t="s">
        <v>3</v>
      </c>
      <c r="F101" s="188" t="s">
        <v>190</v>
      </c>
      <c r="G101" s="13"/>
      <c r="H101" s="187" t="s">
        <v>3</v>
      </c>
      <c r="I101" s="189"/>
      <c r="J101" s="13"/>
      <c r="K101" s="13"/>
      <c r="L101" s="185"/>
      <c r="M101" s="190"/>
      <c r="N101" s="191"/>
      <c r="O101" s="191"/>
      <c r="P101" s="191"/>
      <c r="Q101" s="191"/>
      <c r="R101" s="191"/>
      <c r="S101" s="191"/>
      <c r="T101" s="19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187" t="s">
        <v>185</v>
      </c>
      <c r="AU101" s="187" t="s">
        <v>82</v>
      </c>
      <c r="AV101" s="13" t="s">
        <v>80</v>
      </c>
      <c r="AW101" s="13" t="s">
        <v>33</v>
      </c>
      <c r="AX101" s="13" t="s">
        <v>72</v>
      </c>
      <c r="AY101" s="187" t="s">
        <v>174</v>
      </c>
    </row>
    <row r="102" s="14" customFormat="1">
      <c r="A102" s="14"/>
      <c r="B102" s="193"/>
      <c r="C102" s="14"/>
      <c r="D102" s="186" t="s">
        <v>185</v>
      </c>
      <c r="E102" s="194" t="s">
        <v>3</v>
      </c>
      <c r="F102" s="195" t="s">
        <v>110</v>
      </c>
      <c r="G102" s="14"/>
      <c r="H102" s="196">
        <v>16.952000000000002</v>
      </c>
      <c r="I102" s="197"/>
      <c r="J102" s="14"/>
      <c r="K102" s="14"/>
      <c r="L102" s="193"/>
      <c r="M102" s="198"/>
      <c r="N102" s="199"/>
      <c r="O102" s="199"/>
      <c r="P102" s="199"/>
      <c r="Q102" s="199"/>
      <c r="R102" s="199"/>
      <c r="S102" s="199"/>
      <c r="T102" s="200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01" t="s">
        <v>185</v>
      </c>
      <c r="AU102" s="201" t="s">
        <v>82</v>
      </c>
      <c r="AV102" s="14" t="s">
        <v>82</v>
      </c>
      <c r="AW102" s="14" t="s">
        <v>33</v>
      </c>
      <c r="AX102" s="14" t="s">
        <v>80</v>
      </c>
      <c r="AY102" s="201" t="s">
        <v>174</v>
      </c>
    </row>
    <row r="103" s="2" customFormat="1" ht="62.7" customHeight="1">
      <c r="A103" s="39"/>
      <c r="B103" s="166"/>
      <c r="C103" s="167" t="s">
        <v>82</v>
      </c>
      <c r="D103" s="167" t="s">
        <v>176</v>
      </c>
      <c r="E103" s="168" t="s">
        <v>191</v>
      </c>
      <c r="F103" s="169" t="s">
        <v>192</v>
      </c>
      <c r="G103" s="170" t="s">
        <v>179</v>
      </c>
      <c r="H103" s="171">
        <v>17.879999999999999</v>
      </c>
      <c r="I103" s="172"/>
      <c r="J103" s="173">
        <f>ROUND(I103*H103,2)</f>
        <v>0</v>
      </c>
      <c r="K103" s="169" t="s">
        <v>180</v>
      </c>
      <c r="L103" s="40"/>
      <c r="M103" s="174" t="s">
        <v>3</v>
      </c>
      <c r="N103" s="175" t="s">
        <v>43</v>
      </c>
      <c r="O103" s="73"/>
      <c r="P103" s="176">
        <f>O103*H103</f>
        <v>0</v>
      </c>
      <c r="Q103" s="176">
        <v>0</v>
      </c>
      <c r="R103" s="176">
        <f>Q103*H103</f>
        <v>0</v>
      </c>
      <c r="S103" s="176">
        <v>0</v>
      </c>
      <c r="T103" s="17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8" t="s">
        <v>181</v>
      </c>
      <c r="AT103" s="178" t="s">
        <v>176</v>
      </c>
      <c r="AU103" s="178" t="s">
        <v>82</v>
      </c>
      <c r="AY103" s="20" t="s">
        <v>174</v>
      </c>
      <c r="BE103" s="179">
        <f>IF(N103="základní",J103,0)</f>
        <v>0</v>
      </c>
      <c r="BF103" s="179">
        <f>IF(N103="snížená",J103,0)</f>
        <v>0</v>
      </c>
      <c r="BG103" s="179">
        <f>IF(N103="zákl. přenesená",J103,0)</f>
        <v>0</v>
      </c>
      <c r="BH103" s="179">
        <f>IF(N103="sníž. přenesená",J103,0)</f>
        <v>0</v>
      </c>
      <c r="BI103" s="179">
        <f>IF(N103="nulová",J103,0)</f>
        <v>0</v>
      </c>
      <c r="BJ103" s="20" t="s">
        <v>80</v>
      </c>
      <c r="BK103" s="179">
        <f>ROUND(I103*H103,2)</f>
        <v>0</v>
      </c>
      <c r="BL103" s="20" t="s">
        <v>181</v>
      </c>
      <c r="BM103" s="178" t="s">
        <v>193</v>
      </c>
    </row>
    <row r="104" s="2" customFormat="1">
      <c r="A104" s="39"/>
      <c r="B104" s="40"/>
      <c r="C104" s="39"/>
      <c r="D104" s="180" t="s">
        <v>183</v>
      </c>
      <c r="E104" s="39"/>
      <c r="F104" s="181" t="s">
        <v>194</v>
      </c>
      <c r="G104" s="39"/>
      <c r="H104" s="39"/>
      <c r="I104" s="182"/>
      <c r="J104" s="39"/>
      <c r="K104" s="39"/>
      <c r="L104" s="40"/>
      <c r="M104" s="183"/>
      <c r="N104" s="184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183</v>
      </c>
      <c r="AU104" s="20" t="s">
        <v>82</v>
      </c>
    </row>
    <row r="105" s="13" customFormat="1">
      <c r="A105" s="13"/>
      <c r="B105" s="185"/>
      <c r="C105" s="13"/>
      <c r="D105" s="186" t="s">
        <v>185</v>
      </c>
      <c r="E105" s="187" t="s">
        <v>3</v>
      </c>
      <c r="F105" s="188" t="s">
        <v>195</v>
      </c>
      <c r="G105" s="13"/>
      <c r="H105" s="187" t="s">
        <v>3</v>
      </c>
      <c r="I105" s="189"/>
      <c r="J105" s="13"/>
      <c r="K105" s="13"/>
      <c r="L105" s="185"/>
      <c r="M105" s="190"/>
      <c r="N105" s="191"/>
      <c r="O105" s="191"/>
      <c r="P105" s="191"/>
      <c r="Q105" s="191"/>
      <c r="R105" s="191"/>
      <c r="S105" s="191"/>
      <c r="T105" s="19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87" t="s">
        <v>185</v>
      </c>
      <c r="AU105" s="187" t="s">
        <v>82</v>
      </c>
      <c r="AV105" s="13" t="s">
        <v>80</v>
      </c>
      <c r="AW105" s="13" t="s">
        <v>33</v>
      </c>
      <c r="AX105" s="13" t="s">
        <v>72</v>
      </c>
      <c r="AY105" s="187" t="s">
        <v>174</v>
      </c>
    </row>
    <row r="106" s="14" customFormat="1">
      <c r="A106" s="14"/>
      <c r="B106" s="193"/>
      <c r="C106" s="14"/>
      <c r="D106" s="186" t="s">
        <v>185</v>
      </c>
      <c r="E106" s="201" t="s">
        <v>3</v>
      </c>
      <c r="F106" s="194" t="s">
        <v>196</v>
      </c>
      <c r="G106" s="14"/>
      <c r="H106" s="196">
        <v>17.879999999999999</v>
      </c>
      <c r="I106" s="197"/>
      <c r="J106" s="14"/>
      <c r="K106" s="14"/>
      <c r="L106" s="193"/>
      <c r="M106" s="198"/>
      <c r="N106" s="199"/>
      <c r="O106" s="199"/>
      <c r="P106" s="199"/>
      <c r="Q106" s="199"/>
      <c r="R106" s="199"/>
      <c r="S106" s="199"/>
      <c r="T106" s="20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01" t="s">
        <v>185</v>
      </c>
      <c r="AU106" s="201" t="s">
        <v>82</v>
      </c>
      <c r="AV106" s="14" t="s">
        <v>82</v>
      </c>
      <c r="AW106" s="14" t="s">
        <v>33</v>
      </c>
      <c r="AX106" s="14" t="s">
        <v>72</v>
      </c>
      <c r="AY106" s="201" t="s">
        <v>174</v>
      </c>
    </row>
    <row r="107" s="15" customFormat="1">
      <c r="A107" s="15"/>
      <c r="B107" s="202"/>
      <c r="C107" s="15"/>
      <c r="D107" s="186" t="s">
        <v>185</v>
      </c>
      <c r="E107" s="203" t="s">
        <v>3</v>
      </c>
      <c r="F107" s="204" t="s">
        <v>197</v>
      </c>
      <c r="G107" s="15"/>
      <c r="H107" s="205">
        <v>17.879999999999999</v>
      </c>
      <c r="I107" s="206"/>
      <c r="J107" s="15"/>
      <c r="K107" s="15"/>
      <c r="L107" s="202"/>
      <c r="M107" s="207"/>
      <c r="N107" s="208"/>
      <c r="O107" s="208"/>
      <c r="P107" s="208"/>
      <c r="Q107" s="208"/>
      <c r="R107" s="208"/>
      <c r="S107" s="208"/>
      <c r="T107" s="209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03" t="s">
        <v>185</v>
      </c>
      <c r="AU107" s="203" t="s">
        <v>82</v>
      </c>
      <c r="AV107" s="15" t="s">
        <v>181</v>
      </c>
      <c r="AW107" s="15" t="s">
        <v>33</v>
      </c>
      <c r="AX107" s="15" t="s">
        <v>80</v>
      </c>
      <c r="AY107" s="203" t="s">
        <v>174</v>
      </c>
    </row>
    <row r="108" s="2" customFormat="1" ht="62.7" customHeight="1">
      <c r="A108" s="39"/>
      <c r="B108" s="166"/>
      <c r="C108" s="167" t="s">
        <v>113</v>
      </c>
      <c r="D108" s="167" t="s">
        <v>176</v>
      </c>
      <c r="E108" s="168" t="s">
        <v>198</v>
      </c>
      <c r="F108" s="169" t="s">
        <v>199</v>
      </c>
      <c r="G108" s="170" t="s">
        <v>179</v>
      </c>
      <c r="H108" s="171">
        <v>8.0120000000000005</v>
      </c>
      <c r="I108" s="172"/>
      <c r="J108" s="173">
        <f>ROUND(I108*H108,2)</f>
        <v>0</v>
      </c>
      <c r="K108" s="169" t="s">
        <v>180</v>
      </c>
      <c r="L108" s="40"/>
      <c r="M108" s="174" t="s">
        <v>3</v>
      </c>
      <c r="N108" s="175" t="s">
        <v>43</v>
      </c>
      <c r="O108" s="73"/>
      <c r="P108" s="176">
        <f>O108*H108</f>
        <v>0</v>
      </c>
      <c r="Q108" s="176">
        <v>0</v>
      </c>
      <c r="R108" s="176">
        <f>Q108*H108</f>
        <v>0</v>
      </c>
      <c r="S108" s="176">
        <v>0</v>
      </c>
      <c r="T108" s="17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8" t="s">
        <v>181</v>
      </c>
      <c r="AT108" s="178" t="s">
        <v>176</v>
      </c>
      <c r="AU108" s="178" t="s">
        <v>82</v>
      </c>
      <c r="AY108" s="20" t="s">
        <v>174</v>
      </c>
      <c r="BE108" s="179">
        <f>IF(N108="základní",J108,0)</f>
        <v>0</v>
      </c>
      <c r="BF108" s="179">
        <f>IF(N108="snížená",J108,0)</f>
        <v>0</v>
      </c>
      <c r="BG108" s="179">
        <f>IF(N108="zákl. přenesená",J108,0)</f>
        <v>0</v>
      </c>
      <c r="BH108" s="179">
        <f>IF(N108="sníž. přenesená",J108,0)</f>
        <v>0</v>
      </c>
      <c r="BI108" s="179">
        <f>IF(N108="nulová",J108,0)</f>
        <v>0</v>
      </c>
      <c r="BJ108" s="20" t="s">
        <v>80</v>
      </c>
      <c r="BK108" s="179">
        <f>ROUND(I108*H108,2)</f>
        <v>0</v>
      </c>
      <c r="BL108" s="20" t="s">
        <v>181</v>
      </c>
      <c r="BM108" s="178" t="s">
        <v>200</v>
      </c>
    </row>
    <row r="109" s="2" customFormat="1">
      <c r="A109" s="39"/>
      <c r="B109" s="40"/>
      <c r="C109" s="39"/>
      <c r="D109" s="180" t="s">
        <v>183</v>
      </c>
      <c r="E109" s="39"/>
      <c r="F109" s="181" t="s">
        <v>201</v>
      </c>
      <c r="G109" s="39"/>
      <c r="H109" s="39"/>
      <c r="I109" s="182"/>
      <c r="J109" s="39"/>
      <c r="K109" s="39"/>
      <c r="L109" s="40"/>
      <c r="M109" s="183"/>
      <c r="N109" s="184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183</v>
      </c>
      <c r="AU109" s="20" t="s">
        <v>82</v>
      </c>
    </row>
    <row r="110" s="13" customFormat="1">
      <c r="A110" s="13"/>
      <c r="B110" s="185"/>
      <c r="C110" s="13"/>
      <c r="D110" s="186" t="s">
        <v>185</v>
      </c>
      <c r="E110" s="187" t="s">
        <v>3</v>
      </c>
      <c r="F110" s="188" t="s">
        <v>202</v>
      </c>
      <c r="G110" s="13"/>
      <c r="H110" s="187" t="s">
        <v>3</v>
      </c>
      <c r="I110" s="189"/>
      <c r="J110" s="13"/>
      <c r="K110" s="13"/>
      <c r="L110" s="185"/>
      <c r="M110" s="190"/>
      <c r="N110" s="191"/>
      <c r="O110" s="191"/>
      <c r="P110" s="191"/>
      <c r="Q110" s="191"/>
      <c r="R110" s="191"/>
      <c r="S110" s="191"/>
      <c r="T110" s="19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87" t="s">
        <v>185</v>
      </c>
      <c r="AU110" s="187" t="s">
        <v>82</v>
      </c>
      <c r="AV110" s="13" t="s">
        <v>80</v>
      </c>
      <c r="AW110" s="13" t="s">
        <v>33</v>
      </c>
      <c r="AX110" s="13" t="s">
        <v>72</v>
      </c>
      <c r="AY110" s="187" t="s">
        <v>174</v>
      </c>
    </row>
    <row r="111" s="14" customFormat="1">
      <c r="A111" s="14"/>
      <c r="B111" s="193"/>
      <c r="C111" s="14"/>
      <c r="D111" s="186" t="s">
        <v>185</v>
      </c>
      <c r="E111" s="194" t="s">
        <v>3</v>
      </c>
      <c r="F111" s="195" t="s">
        <v>110</v>
      </c>
      <c r="G111" s="14"/>
      <c r="H111" s="196">
        <v>16.952000000000002</v>
      </c>
      <c r="I111" s="197"/>
      <c r="J111" s="14"/>
      <c r="K111" s="14"/>
      <c r="L111" s="193"/>
      <c r="M111" s="198"/>
      <c r="N111" s="199"/>
      <c r="O111" s="199"/>
      <c r="P111" s="199"/>
      <c r="Q111" s="199"/>
      <c r="R111" s="199"/>
      <c r="S111" s="199"/>
      <c r="T111" s="200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01" t="s">
        <v>185</v>
      </c>
      <c r="AU111" s="201" t="s">
        <v>82</v>
      </c>
      <c r="AV111" s="14" t="s">
        <v>82</v>
      </c>
      <c r="AW111" s="14" t="s">
        <v>33</v>
      </c>
      <c r="AX111" s="14" t="s">
        <v>72</v>
      </c>
      <c r="AY111" s="201" t="s">
        <v>174</v>
      </c>
    </row>
    <row r="112" s="13" customFormat="1">
      <c r="A112" s="13"/>
      <c r="B112" s="185"/>
      <c r="C112" s="13"/>
      <c r="D112" s="186" t="s">
        <v>185</v>
      </c>
      <c r="E112" s="187" t="s">
        <v>3</v>
      </c>
      <c r="F112" s="188" t="s">
        <v>203</v>
      </c>
      <c r="G112" s="13"/>
      <c r="H112" s="187" t="s">
        <v>3</v>
      </c>
      <c r="I112" s="189"/>
      <c r="J112" s="13"/>
      <c r="K112" s="13"/>
      <c r="L112" s="185"/>
      <c r="M112" s="190"/>
      <c r="N112" s="191"/>
      <c r="O112" s="191"/>
      <c r="P112" s="191"/>
      <c r="Q112" s="191"/>
      <c r="R112" s="191"/>
      <c r="S112" s="191"/>
      <c r="T112" s="19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187" t="s">
        <v>185</v>
      </c>
      <c r="AU112" s="187" t="s">
        <v>82</v>
      </c>
      <c r="AV112" s="13" t="s">
        <v>80</v>
      </c>
      <c r="AW112" s="13" t="s">
        <v>33</v>
      </c>
      <c r="AX112" s="13" t="s">
        <v>72</v>
      </c>
      <c r="AY112" s="187" t="s">
        <v>174</v>
      </c>
    </row>
    <row r="113" s="14" customFormat="1">
      <c r="A113" s="14"/>
      <c r="B113" s="193"/>
      <c r="C113" s="14"/>
      <c r="D113" s="186" t="s">
        <v>185</v>
      </c>
      <c r="E113" s="201" t="s">
        <v>3</v>
      </c>
      <c r="F113" s="194" t="s">
        <v>204</v>
      </c>
      <c r="G113" s="14"/>
      <c r="H113" s="196">
        <v>-8.9399999999999995</v>
      </c>
      <c r="I113" s="197"/>
      <c r="J113" s="14"/>
      <c r="K113" s="14"/>
      <c r="L113" s="193"/>
      <c r="M113" s="198"/>
      <c r="N113" s="199"/>
      <c r="O113" s="199"/>
      <c r="P113" s="199"/>
      <c r="Q113" s="199"/>
      <c r="R113" s="199"/>
      <c r="S113" s="199"/>
      <c r="T113" s="20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01" t="s">
        <v>185</v>
      </c>
      <c r="AU113" s="201" t="s">
        <v>82</v>
      </c>
      <c r="AV113" s="14" t="s">
        <v>82</v>
      </c>
      <c r="AW113" s="14" t="s">
        <v>33</v>
      </c>
      <c r="AX113" s="14" t="s">
        <v>72</v>
      </c>
      <c r="AY113" s="201" t="s">
        <v>174</v>
      </c>
    </row>
    <row r="114" s="15" customFormat="1">
      <c r="A114" s="15"/>
      <c r="B114" s="202"/>
      <c r="C114" s="15"/>
      <c r="D114" s="186" t="s">
        <v>185</v>
      </c>
      <c r="E114" s="203" t="s">
        <v>3</v>
      </c>
      <c r="F114" s="204" t="s">
        <v>197</v>
      </c>
      <c r="G114" s="15"/>
      <c r="H114" s="205">
        <v>8.0120000000000005</v>
      </c>
      <c r="I114" s="206"/>
      <c r="J114" s="15"/>
      <c r="K114" s="15"/>
      <c r="L114" s="202"/>
      <c r="M114" s="207"/>
      <c r="N114" s="208"/>
      <c r="O114" s="208"/>
      <c r="P114" s="208"/>
      <c r="Q114" s="208"/>
      <c r="R114" s="208"/>
      <c r="S114" s="208"/>
      <c r="T114" s="209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03" t="s">
        <v>185</v>
      </c>
      <c r="AU114" s="203" t="s">
        <v>82</v>
      </c>
      <c r="AV114" s="15" t="s">
        <v>181</v>
      </c>
      <c r="AW114" s="15" t="s">
        <v>33</v>
      </c>
      <c r="AX114" s="15" t="s">
        <v>80</v>
      </c>
      <c r="AY114" s="203" t="s">
        <v>174</v>
      </c>
    </row>
    <row r="115" s="2" customFormat="1" ht="66.75" customHeight="1">
      <c r="A115" s="39"/>
      <c r="B115" s="166"/>
      <c r="C115" s="167" t="s">
        <v>181</v>
      </c>
      <c r="D115" s="167" t="s">
        <v>176</v>
      </c>
      <c r="E115" s="168" t="s">
        <v>205</v>
      </c>
      <c r="F115" s="169" t="s">
        <v>206</v>
      </c>
      <c r="G115" s="170" t="s">
        <v>179</v>
      </c>
      <c r="H115" s="171">
        <v>120.18000000000001</v>
      </c>
      <c r="I115" s="172"/>
      <c r="J115" s="173">
        <f>ROUND(I115*H115,2)</f>
        <v>0</v>
      </c>
      <c r="K115" s="169" t="s">
        <v>180</v>
      </c>
      <c r="L115" s="40"/>
      <c r="M115" s="174" t="s">
        <v>3</v>
      </c>
      <c r="N115" s="175" t="s">
        <v>43</v>
      </c>
      <c r="O115" s="73"/>
      <c r="P115" s="176">
        <f>O115*H115</f>
        <v>0</v>
      </c>
      <c r="Q115" s="176">
        <v>0</v>
      </c>
      <c r="R115" s="176">
        <f>Q115*H115</f>
        <v>0</v>
      </c>
      <c r="S115" s="176">
        <v>0</v>
      </c>
      <c r="T115" s="17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78" t="s">
        <v>181</v>
      </c>
      <c r="AT115" s="178" t="s">
        <v>176</v>
      </c>
      <c r="AU115" s="178" t="s">
        <v>82</v>
      </c>
      <c r="AY115" s="20" t="s">
        <v>174</v>
      </c>
      <c r="BE115" s="179">
        <f>IF(N115="základní",J115,0)</f>
        <v>0</v>
      </c>
      <c r="BF115" s="179">
        <f>IF(N115="snížená",J115,0)</f>
        <v>0</v>
      </c>
      <c r="BG115" s="179">
        <f>IF(N115="zákl. přenesená",J115,0)</f>
        <v>0</v>
      </c>
      <c r="BH115" s="179">
        <f>IF(N115="sníž. přenesená",J115,0)</f>
        <v>0</v>
      </c>
      <c r="BI115" s="179">
        <f>IF(N115="nulová",J115,0)</f>
        <v>0</v>
      </c>
      <c r="BJ115" s="20" t="s">
        <v>80</v>
      </c>
      <c r="BK115" s="179">
        <f>ROUND(I115*H115,2)</f>
        <v>0</v>
      </c>
      <c r="BL115" s="20" t="s">
        <v>181</v>
      </c>
      <c r="BM115" s="178" t="s">
        <v>207</v>
      </c>
    </row>
    <row r="116" s="2" customFormat="1">
      <c r="A116" s="39"/>
      <c r="B116" s="40"/>
      <c r="C116" s="39"/>
      <c r="D116" s="180" t="s">
        <v>183</v>
      </c>
      <c r="E116" s="39"/>
      <c r="F116" s="181" t="s">
        <v>208</v>
      </c>
      <c r="G116" s="39"/>
      <c r="H116" s="39"/>
      <c r="I116" s="182"/>
      <c r="J116" s="39"/>
      <c r="K116" s="39"/>
      <c r="L116" s="40"/>
      <c r="M116" s="183"/>
      <c r="N116" s="184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183</v>
      </c>
      <c r="AU116" s="20" t="s">
        <v>82</v>
      </c>
    </row>
    <row r="117" s="2" customFormat="1">
      <c r="A117" s="39"/>
      <c r="B117" s="40"/>
      <c r="C117" s="39"/>
      <c r="D117" s="186" t="s">
        <v>209</v>
      </c>
      <c r="E117" s="39"/>
      <c r="F117" s="210" t="s">
        <v>210</v>
      </c>
      <c r="G117" s="39"/>
      <c r="H117" s="39"/>
      <c r="I117" s="182"/>
      <c r="J117" s="39"/>
      <c r="K117" s="39"/>
      <c r="L117" s="40"/>
      <c r="M117" s="183"/>
      <c r="N117" s="184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209</v>
      </c>
      <c r="AU117" s="20" t="s">
        <v>82</v>
      </c>
    </row>
    <row r="118" s="13" customFormat="1">
      <c r="A118" s="13"/>
      <c r="B118" s="185"/>
      <c r="C118" s="13"/>
      <c r="D118" s="186" t="s">
        <v>185</v>
      </c>
      <c r="E118" s="187" t="s">
        <v>3</v>
      </c>
      <c r="F118" s="188" t="s">
        <v>202</v>
      </c>
      <c r="G118" s="13"/>
      <c r="H118" s="187" t="s">
        <v>3</v>
      </c>
      <c r="I118" s="189"/>
      <c r="J118" s="13"/>
      <c r="K118" s="13"/>
      <c r="L118" s="185"/>
      <c r="M118" s="190"/>
      <c r="N118" s="191"/>
      <c r="O118" s="191"/>
      <c r="P118" s="191"/>
      <c r="Q118" s="191"/>
      <c r="R118" s="191"/>
      <c r="S118" s="191"/>
      <c r="T118" s="19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87" t="s">
        <v>185</v>
      </c>
      <c r="AU118" s="187" t="s">
        <v>82</v>
      </c>
      <c r="AV118" s="13" t="s">
        <v>80</v>
      </c>
      <c r="AW118" s="13" t="s">
        <v>33</v>
      </c>
      <c r="AX118" s="13" t="s">
        <v>72</v>
      </c>
      <c r="AY118" s="187" t="s">
        <v>174</v>
      </c>
    </row>
    <row r="119" s="14" customFormat="1">
      <c r="A119" s="14"/>
      <c r="B119" s="193"/>
      <c r="C119" s="14"/>
      <c r="D119" s="186" t="s">
        <v>185</v>
      </c>
      <c r="E119" s="201" t="s">
        <v>3</v>
      </c>
      <c r="F119" s="194" t="s">
        <v>211</v>
      </c>
      <c r="G119" s="14"/>
      <c r="H119" s="196">
        <v>254.28</v>
      </c>
      <c r="I119" s="197"/>
      <c r="J119" s="14"/>
      <c r="K119" s="14"/>
      <c r="L119" s="193"/>
      <c r="M119" s="198"/>
      <c r="N119" s="199"/>
      <c r="O119" s="199"/>
      <c r="P119" s="199"/>
      <c r="Q119" s="199"/>
      <c r="R119" s="199"/>
      <c r="S119" s="199"/>
      <c r="T119" s="200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01" t="s">
        <v>185</v>
      </c>
      <c r="AU119" s="201" t="s">
        <v>82</v>
      </c>
      <c r="AV119" s="14" t="s">
        <v>82</v>
      </c>
      <c r="AW119" s="14" t="s">
        <v>33</v>
      </c>
      <c r="AX119" s="14" t="s">
        <v>72</v>
      </c>
      <c r="AY119" s="201" t="s">
        <v>174</v>
      </c>
    </row>
    <row r="120" s="13" customFormat="1">
      <c r="A120" s="13"/>
      <c r="B120" s="185"/>
      <c r="C120" s="13"/>
      <c r="D120" s="186" t="s">
        <v>185</v>
      </c>
      <c r="E120" s="187" t="s">
        <v>3</v>
      </c>
      <c r="F120" s="188" t="s">
        <v>203</v>
      </c>
      <c r="G120" s="13"/>
      <c r="H120" s="187" t="s">
        <v>3</v>
      </c>
      <c r="I120" s="189"/>
      <c r="J120" s="13"/>
      <c r="K120" s="13"/>
      <c r="L120" s="185"/>
      <c r="M120" s="190"/>
      <c r="N120" s="191"/>
      <c r="O120" s="191"/>
      <c r="P120" s="191"/>
      <c r="Q120" s="191"/>
      <c r="R120" s="191"/>
      <c r="S120" s="191"/>
      <c r="T120" s="19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87" t="s">
        <v>185</v>
      </c>
      <c r="AU120" s="187" t="s">
        <v>82</v>
      </c>
      <c r="AV120" s="13" t="s">
        <v>80</v>
      </c>
      <c r="AW120" s="13" t="s">
        <v>33</v>
      </c>
      <c r="AX120" s="13" t="s">
        <v>72</v>
      </c>
      <c r="AY120" s="187" t="s">
        <v>174</v>
      </c>
    </row>
    <row r="121" s="14" customFormat="1">
      <c r="A121" s="14"/>
      <c r="B121" s="193"/>
      <c r="C121" s="14"/>
      <c r="D121" s="186" t="s">
        <v>185</v>
      </c>
      <c r="E121" s="201" t="s">
        <v>3</v>
      </c>
      <c r="F121" s="194" t="s">
        <v>212</v>
      </c>
      <c r="G121" s="14"/>
      <c r="H121" s="196">
        <v>-134.09999999999999</v>
      </c>
      <c r="I121" s="197"/>
      <c r="J121" s="14"/>
      <c r="K121" s="14"/>
      <c r="L121" s="193"/>
      <c r="M121" s="198"/>
      <c r="N121" s="199"/>
      <c r="O121" s="199"/>
      <c r="P121" s="199"/>
      <c r="Q121" s="199"/>
      <c r="R121" s="199"/>
      <c r="S121" s="199"/>
      <c r="T121" s="20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01" t="s">
        <v>185</v>
      </c>
      <c r="AU121" s="201" t="s">
        <v>82</v>
      </c>
      <c r="AV121" s="14" t="s">
        <v>82</v>
      </c>
      <c r="AW121" s="14" t="s">
        <v>33</v>
      </c>
      <c r="AX121" s="14" t="s">
        <v>72</v>
      </c>
      <c r="AY121" s="201" t="s">
        <v>174</v>
      </c>
    </row>
    <row r="122" s="15" customFormat="1">
      <c r="A122" s="15"/>
      <c r="B122" s="202"/>
      <c r="C122" s="15"/>
      <c r="D122" s="186" t="s">
        <v>185</v>
      </c>
      <c r="E122" s="203" t="s">
        <v>3</v>
      </c>
      <c r="F122" s="204" t="s">
        <v>197</v>
      </c>
      <c r="G122" s="15"/>
      <c r="H122" s="205">
        <v>120.18000000000001</v>
      </c>
      <c r="I122" s="206"/>
      <c r="J122" s="15"/>
      <c r="K122" s="15"/>
      <c r="L122" s="202"/>
      <c r="M122" s="207"/>
      <c r="N122" s="208"/>
      <c r="O122" s="208"/>
      <c r="P122" s="208"/>
      <c r="Q122" s="208"/>
      <c r="R122" s="208"/>
      <c r="S122" s="208"/>
      <c r="T122" s="209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03" t="s">
        <v>185</v>
      </c>
      <c r="AU122" s="203" t="s">
        <v>82</v>
      </c>
      <c r="AV122" s="15" t="s">
        <v>181</v>
      </c>
      <c r="AW122" s="15" t="s">
        <v>33</v>
      </c>
      <c r="AX122" s="15" t="s">
        <v>80</v>
      </c>
      <c r="AY122" s="203" t="s">
        <v>174</v>
      </c>
    </row>
    <row r="123" s="2" customFormat="1" ht="44.25" customHeight="1">
      <c r="A123" s="39"/>
      <c r="B123" s="166"/>
      <c r="C123" s="167" t="s">
        <v>213</v>
      </c>
      <c r="D123" s="167" t="s">
        <v>176</v>
      </c>
      <c r="E123" s="168" t="s">
        <v>214</v>
      </c>
      <c r="F123" s="169" t="s">
        <v>215</v>
      </c>
      <c r="G123" s="170" t="s">
        <v>179</v>
      </c>
      <c r="H123" s="171">
        <v>8.9399999999999995</v>
      </c>
      <c r="I123" s="172"/>
      <c r="J123" s="173">
        <f>ROUND(I123*H123,2)</f>
        <v>0</v>
      </c>
      <c r="K123" s="169" t="s">
        <v>180</v>
      </c>
      <c r="L123" s="40"/>
      <c r="M123" s="174" t="s">
        <v>3</v>
      </c>
      <c r="N123" s="175" t="s">
        <v>43</v>
      </c>
      <c r="O123" s="73"/>
      <c r="P123" s="176">
        <f>O123*H123</f>
        <v>0</v>
      </c>
      <c r="Q123" s="176">
        <v>0</v>
      </c>
      <c r="R123" s="176">
        <f>Q123*H123</f>
        <v>0</v>
      </c>
      <c r="S123" s="176">
        <v>0</v>
      </c>
      <c r="T123" s="17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78" t="s">
        <v>181</v>
      </c>
      <c r="AT123" s="178" t="s">
        <v>176</v>
      </c>
      <c r="AU123" s="178" t="s">
        <v>82</v>
      </c>
      <c r="AY123" s="20" t="s">
        <v>174</v>
      </c>
      <c r="BE123" s="179">
        <f>IF(N123="základní",J123,0)</f>
        <v>0</v>
      </c>
      <c r="BF123" s="179">
        <f>IF(N123="snížená",J123,0)</f>
        <v>0</v>
      </c>
      <c r="BG123" s="179">
        <f>IF(N123="zákl. přenesená",J123,0)</f>
        <v>0</v>
      </c>
      <c r="BH123" s="179">
        <f>IF(N123="sníž. přenesená",J123,0)</f>
        <v>0</v>
      </c>
      <c r="BI123" s="179">
        <f>IF(N123="nulová",J123,0)</f>
        <v>0</v>
      </c>
      <c r="BJ123" s="20" t="s">
        <v>80</v>
      </c>
      <c r="BK123" s="179">
        <f>ROUND(I123*H123,2)</f>
        <v>0</v>
      </c>
      <c r="BL123" s="20" t="s">
        <v>181</v>
      </c>
      <c r="BM123" s="178" t="s">
        <v>216</v>
      </c>
    </row>
    <row r="124" s="2" customFormat="1">
      <c r="A124" s="39"/>
      <c r="B124" s="40"/>
      <c r="C124" s="39"/>
      <c r="D124" s="180" t="s">
        <v>183</v>
      </c>
      <c r="E124" s="39"/>
      <c r="F124" s="181" t="s">
        <v>217</v>
      </c>
      <c r="G124" s="39"/>
      <c r="H124" s="39"/>
      <c r="I124" s="182"/>
      <c r="J124" s="39"/>
      <c r="K124" s="39"/>
      <c r="L124" s="40"/>
      <c r="M124" s="183"/>
      <c r="N124" s="184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183</v>
      </c>
      <c r="AU124" s="20" t="s">
        <v>82</v>
      </c>
    </row>
    <row r="125" s="13" customFormat="1">
      <c r="A125" s="13"/>
      <c r="B125" s="185"/>
      <c r="C125" s="13"/>
      <c r="D125" s="186" t="s">
        <v>185</v>
      </c>
      <c r="E125" s="187" t="s">
        <v>3</v>
      </c>
      <c r="F125" s="188" t="s">
        <v>218</v>
      </c>
      <c r="G125" s="13"/>
      <c r="H125" s="187" t="s">
        <v>3</v>
      </c>
      <c r="I125" s="189"/>
      <c r="J125" s="13"/>
      <c r="K125" s="13"/>
      <c r="L125" s="185"/>
      <c r="M125" s="190"/>
      <c r="N125" s="191"/>
      <c r="O125" s="191"/>
      <c r="P125" s="191"/>
      <c r="Q125" s="191"/>
      <c r="R125" s="191"/>
      <c r="S125" s="191"/>
      <c r="T125" s="19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7" t="s">
        <v>185</v>
      </c>
      <c r="AU125" s="187" t="s">
        <v>82</v>
      </c>
      <c r="AV125" s="13" t="s">
        <v>80</v>
      </c>
      <c r="AW125" s="13" t="s">
        <v>33</v>
      </c>
      <c r="AX125" s="13" t="s">
        <v>72</v>
      </c>
      <c r="AY125" s="187" t="s">
        <v>174</v>
      </c>
    </row>
    <row r="126" s="14" customFormat="1">
      <c r="A126" s="14"/>
      <c r="B126" s="193"/>
      <c r="C126" s="14"/>
      <c r="D126" s="186" t="s">
        <v>185</v>
      </c>
      <c r="E126" s="194" t="s">
        <v>3</v>
      </c>
      <c r="F126" s="195" t="s">
        <v>114</v>
      </c>
      <c r="G126" s="14"/>
      <c r="H126" s="196">
        <v>8.9399999999999995</v>
      </c>
      <c r="I126" s="197"/>
      <c r="J126" s="14"/>
      <c r="K126" s="14"/>
      <c r="L126" s="193"/>
      <c r="M126" s="198"/>
      <c r="N126" s="199"/>
      <c r="O126" s="199"/>
      <c r="P126" s="199"/>
      <c r="Q126" s="199"/>
      <c r="R126" s="199"/>
      <c r="S126" s="199"/>
      <c r="T126" s="20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01" t="s">
        <v>185</v>
      </c>
      <c r="AU126" s="201" t="s">
        <v>82</v>
      </c>
      <c r="AV126" s="14" t="s">
        <v>82</v>
      </c>
      <c r="AW126" s="14" t="s">
        <v>33</v>
      </c>
      <c r="AX126" s="14" t="s">
        <v>72</v>
      </c>
      <c r="AY126" s="201" t="s">
        <v>174</v>
      </c>
    </row>
    <row r="127" s="15" customFormat="1">
      <c r="A127" s="15"/>
      <c r="B127" s="202"/>
      <c r="C127" s="15"/>
      <c r="D127" s="186" t="s">
        <v>185</v>
      </c>
      <c r="E127" s="203" t="s">
        <v>3</v>
      </c>
      <c r="F127" s="204" t="s">
        <v>197</v>
      </c>
      <c r="G127" s="15"/>
      <c r="H127" s="205">
        <v>8.9399999999999995</v>
      </c>
      <c r="I127" s="206"/>
      <c r="J127" s="15"/>
      <c r="K127" s="15"/>
      <c r="L127" s="202"/>
      <c r="M127" s="207"/>
      <c r="N127" s="208"/>
      <c r="O127" s="208"/>
      <c r="P127" s="208"/>
      <c r="Q127" s="208"/>
      <c r="R127" s="208"/>
      <c r="S127" s="208"/>
      <c r="T127" s="209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03" t="s">
        <v>185</v>
      </c>
      <c r="AU127" s="203" t="s">
        <v>82</v>
      </c>
      <c r="AV127" s="15" t="s">
        <v>181</v>
      </c>
      <c r="AW127" s="15" t="s">
        <v>33</v>
      </c>
      <c r="AX127" s="15" t="s">
        <v>80</v>
      </c>
      <c r="AY127" s="203" t="s">
        <v>174</v>
      </c>
    </row>
    <row r="128" s="2" customFormat="1" ht="44.25" customHeight="1">
      <c r="A128" s="39"/>
      <c r="B128" s="166"/>
      <c r="C128" s="167" t="s">
        <v>219</v>
      </c>
      <c r="D128" s="167" t="s">
        <v>176</v>
      </c>
      <c r="E128" s="168" t="s">
        <v>220</v>
      </c>
      <c r="F128" s="169" t="s">
        <v>221</v>
      </c>
      <c r="G128" s="170" t="s">
        <v>222</v>
      </c>
      <c r="H128" s="171">
        <v>14.422000000000001</v>
      </c>
      <c r="I128" s="172"/>
      <c r="J128" s="173">
        <f>ROUND(I128*H128,2)</f>
        <v>0</v>
      </c>
      <c r="K128" s="169" t="s">
        <v>180</v>
      </c>
      <c r="L128" s="40"/>
      <c r="M128" s="174" t="s">
        <v>3</v>
      </c>
      <c r="N128" s="175" t="s">
        <v>43</v>
      </c>
      <c r="O128" s="73"/>
      <c r="P128" s="176">
        <f>O128*H128</f>
        <v>0</v>
      </c>
      <c r="Q128" s="176">
        <v>0</v>
      </c>
      <c r="R128" s="176">
        <f>Q128*H128</f>
        <v>0</v>
      </c>
      <c r="S128" s="176">
        <v>0</v>
      </c>
      <c r="T128" s="17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8" t="s">
        <v>181</v>
      </c>
      <c r="AT128" s="178" t="s">
        <v>176</v>
      </c>
      <c r="AU128" s="178" t="s">
        <v>82</v>
      </c>
      <c r="AY128" s="20" t="s">
        <v>174</v>
      </c>
      <c r="BE128" s="179">
        <f>IF(N128="základní",J128,0)</f>
        <v>0</v>
      </c>
      <c r="BF128" s="179">
        <f>IF(N128="snížená",J128,0)</f>
        <v>0</v>
      </c>
      <c r="BG128" s="179">
        <f>IF(N128="zákl. přenesená",J128,0)</f>
        <v>0</v>
      </c>
      <c r="BH128" s="179">
        <f>IF(N128="sníž. přenesená",J128,0)</f>
        <v>0</v>
      </c>
      <c r="BI128" s="179">
        <f>IF(N128="nulová",J128,0)</f>
        <v>0</v>
      </c>
      <c r="BJ128" s="20" t="s">
        <v>80</v>
      </c>
      <c r="BK128" s="179">
        <f>ROUND(I128*H128,2)</f>
        <v>0</v>
      </c>
      <c r="BL128" s="20" t="s">
        <v>181</v>
      </c>
      <c r="BM128" s="178" t="s">
        <v>223</v>
      </c>
    </row>
    <row r="129" s="2" customFormat="1">
      <c r="A129" s="39"/>
      <c r="B129" s="40"/>
      <c r="C129" s="39"/>
      <c r="D129" s="180" t="s">
        <v>183</v>
      </c>
      <c r="E129" s="39"/>
      <c r="F129" s="181" t="s">
        <v>224</v>
      </c>
      <c r="G129" s="39"/>
      <c r="H129" s="39"/>
      <c r="I129" s="182"/>
      <c r="J129" s="39"/>
      <c r="K129" s="39"/>
      <c r="L129" s="40"/>
      <c r="M129" s="183"/>
      <c r="N129" s="184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183</v>
      </c>
      <c r="AU129" s="20" t="s">
        <v>82</v>
      </c>
    </row>
    <row r="130" s="13" customFormat="1">
      <c r="A130" s="13"/>
      <c r="B130" s="185"/>
      <c r="C130" s="13"/>
      <c r="D130" s="186" t="s">
        <v>185</v>
      </c>
      <c r="E130" s="187" t="s">
        <v>3</v>
      </c>
      <c r="F130" s="188" t="s">
        <v>202</v>
      </c>
      <c r="G130" s="13"/>
      <c r="H130" s="187" t="s">
        <v>3</v>
      </c>
      <c r="I130" s="189"/>
      <c r="J130" s="13"/>
      <c r="K130" s="13"/>
      <c r="L130" s="185"/>
      <c r="M130" s="190"/>
      <c r="N130" s="191"/>
      <c r="O130" s="191"/>
      <c r="P130" s="191"/>
      <c r="Q130" s="191"/>
      <c r="R130" s="191"/>
      <c r="S130" s="191"/>
      <c r="T130" s="19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7" t="s">
        <v>185</v>
      </c>
      <c r="AU130" s="187" t="s">
        <v>82</v>
      </c>
      <c r="AV130" s="13" t="s">
        <v>80</v>
      </c>
      <c r="AW130" s="13" t="s">
        <v>33</v>
      </c>
      <c r="AX130" s="13" t="s">
        <v>72</v>
      </c>
      <c r="AY130" s="187" t="s">
        <v>174</v>
      </c>
    </row>
    <row r="131" s="14" customFormat="1">
      <c r="A131" s="14"/>
      <c r="B131" s="193"/>
      <c r="C131" s="14"/>
      <c r="D131" s="186" t="s">
        <v>185</v>
      </c>
      <c r="E131" s="201" t="s">
        <v>3</v>
      </c>
      <c r="F131" s="194" t="s">
        <v>225</v>
      </c>
      <c r="G131" s="14"/>
      <c r="H131" s="196">
        <v>30.513999999999999</v>
      </c>
      <c r="I131" s="197"/>
      <c r="J131" s="14"/>
      <c r="K131" s="14"/>
      <c r="L131" s="193"/>
      <c r="M131" s="198"/>
      <c r="N131" s="199"/>
      <c r="O131" s="199"/>
      <c r="P131" s="199"/>
      <c r="Q131" s="199"/>
      <c r="R131" s="199"/>
      <c r="S131" s="199"/>
      <c r="T131" s="20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1" t="s">
        <v>185</v>
      </c>
      <c r="AU131" s="201" t="s">
        <v>82</v>
      </c>
      <c r="AV131" s="14" t="s">
        <v>82</v>
      </c>
      <c r="AW131" s="14" t="s">
        <v>33</v>
      </c>
      <c r="AX131" s="14" t="s">
        <v>72</v>
      </c>
      <c r="AY131" s="201" t="s">
        <v>174</v>
      </c>
    </row>
    <row r="132" s="13" customFormat="1">
      <c r="A132" s="13"/>
      <c r="B132" s="185"/>
      <c r="C132" s="13"/>
      <c r="D132" s="186" t="s">
        <v>185</v>
      </c>
      <c r="E132" s="187" t="s">
        <v>3</v>
      </c>
      <c r="F132" s="188" t="s">
        <v>203</v>
      </c>
      <c r="G132" s="13"/>
      <c r="H132" s="187" t="s">
        <v>3</v>
      </c>
      <c r="I132" s="189"/>
      <c r="J132" s="13"/>
      <c r="K132" s="13"/>
      <c r="L132" s="185"/>
      <c r="M132" s="190"/>
      <c r="N132" s="191"/>
      <c r="O132" s="191"/>
      <c r="P132" s="191"/>
      <c r="Q132" s="191"/>
      <c r="R132" s="191"/>
      <c r="S132" s="191"/>
      <c r="T132" s="19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7" t="s">
        <v>185</v>
      </c>
      <c r="AU132" s="187" t="s">
        <v>82</v>
      </c>
      <c r="AV132" s="13" t="s">
        <v>80</v>
      </c>
      <c r="AW132" s="13" t="s">
        <v>33</v>
      </c>
      <c r="AX132" s="13" t="s">
        <v>72</v>
      </c>
      <c r="AY132" s="187" t="s">
        <v>174</v>
      </c>
    </row>
    <row r="133" s="14" customFormat="1">
      <c r="A133" s="14"/>
      <c r="B133" s="193"/>
      <c r="C133" s="14"/>
      <c r="D133" s="186" t="s">
        <v>185</v>
      </c>
      <c r="E133" s="201" t="s">
        <v>3</v>
      </c>
      <c r="F133" s="194" t="s">
        <v>226</v>
      </c>
      <c r="G133" s="14"/>
      <c r="H133" s="196">
        <v>-16.091999999999999</v>
      </c>
      <c r="I133" s="197"/>
      <c r="J133" s="14"/>
      <c r="K133" s="14"/>
      <c r="L133" s="193"/>
      <c r="M133" s="198"/>
      <c r="N133" s="199"/>
      <c r="O133" s="199"/>
      <c r="P133" s="199"/>
      <c r="Q133" s="199"/>
      <c r="R133" s="199"/>
      <c r="S133" s="199"/>
      <c r="T133" s="20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1" t="s">
        <v>185</v>
      </c>
      <c r="AU133" s="201" t="s">
        <v>82</v>
      </c>
      <c r="AV133" s="14" t="s">
        <v>82</v>
      </c>
      <c r="AW133" s="14" t="s">
        <v>33</v>
      </c>
      <c r="AX133" s="14" t="s">
        <v>72</v>
      </c>
      <c r="AY133" s="201" t="s">
        <v>174</v>
      </c>
    </row>
    <row r="134" s="15" customFormat="1">
      <c r="A134" s="15"/>
      <c r="B134" s="202"/>
      <c r="C134" s="15"/>
      <c r="D134" s="186" t="s">
        <v>185</v>
      </c>
      <c r="E134" s="203" t="s">
        <v>3</v>
      </c>
      <c r="F134" s="204" t="s">
        <v>197</v>
      </c>
      <c r="G134" s="15"/>
      <c r="H134" s="205">
        <v>14.422000000000001</v>
      </c>
      <c r="I134" s="206"/>
      <c r="J134" s="15"/>
      <c r="K134" s="15"/>
      <c r="L134" s="202"/>
      <c r="M134" s="207"/>
      <c r="N134" s="208"/>
      <c r="O134" s="208"/>
      <c r="P134" s="208"/>
      <c r="Q134" s="208"/>
      <c r="R134" s="208"/>
      <c r="S134" s="208"/>
      <c r="T134" s="209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03" t="s">
        <v>185</v>
      </c>
      <c r="AU134" s="203" t="s">
        <v>82</v>
      </c>
      <c r="AV134" s="15" t="s">
        <v>181</v>
      </c>
      <c r="AW134" s="15" t="s">
        <v>33</v>
      </c>
      <c r="AX134" s="15" t="s">
        <v>80</v>
      </c>
      <c r="AY134" s="203" t="s">
        <v>174</v>
      </c>
    </row>
    <row r="135" s="2" customFormat="1" ht="37.8" customHeight="1">
      <c r="A135" s="39"/>
      <c r="B135" s="166"/>
      <c r="C135" s="167" t="s">
        <v>227</v>
      </c>
      <c r="D135" s="167" t="s">
        <v>176</v>
      </c>
      <c r="E135" s="168" t="s">
        <v>228</v>
      </c>
      <c r="F135" s="169" t="s">
        <v>229</v>
      </c>
      <c r="G135" s="170" t="s">
        <v>179</v>
      </c>
      <c r="H135" s="171">
        <v>8.0120000000000005</v>
      </c>
      <c r="I135" s="172"/>
      <c r="J135" s="173">
        <f>ROUND(I135*H135,2)</f>
        <v>0</v>
      </c>
      <c r="K135" s="169" t="s">
        <v>180</v>
      </c>
      <c r="L135" s="40"/>
      <c r="M135" s="174" t="s">
        <v>3</v>
      </c>
      <c r="N135" s="175" t="s">
        <v>43</v>
      </c>
      <c r="O135" s="73"/>
      <c r="P135" s="176">
        <f>O135*H135</f>
        <v>0</v>
      </c>
      <c r="Q135" s="176">
        <v>0</v>
      </c>
      <c r="R135" s="176">
        <f>Q135*H135</f>
        <v>0</v>
      </c>
      <c r="S135" s="176">
        <v>0</v>
      </c>
      <c r="T135" s="17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178" t="s">
        <v>181</v>
      </c>
      <c r="AT135" s="178" t="s">
        <v>176</v>
      </c>
      <c r="AU135" s="178" t="s">
        <v>82</v>
      </c>
      <c r="AY135" s="20" t="s">
        <v>174</v>
      </c>
      <c r="BE135" s="179">
        <f>IF(N135="základní",J135,0)</f>
        <v>0</v>
      </c>
      <c r="BF135" s="179">
        <f>IF(N135="snížená",J135,0)</f>
        <v>0</v>
      </c>
      <c r="BG135" s="179">
        <f>IF(N135="zákl. přenesená",J135,0)</f>
        <v>0</v>
      </c>
      <c r="BH135" s="179">
        <f>IF(N135="sníž. přenesená",J135,0)</f>
        <v>0</v>
      </c>
      <c r="BI135" s="179">
        <f>IF(N135="nulová",J135,0)</f>
        <v>0</v>
      </c>
      <c r="BJ135" s="20" t="s">
        <v>80</v>
      </c>
      <c r="BK135" s="179">
        <f>ROUND(I135*H135,2)</f>
        <v>0</v>
      </c>
      <c r="BL135" s="20" t="s">
        <v>181</v>
      </c>
      <c r="BM135" s="178" t="s">
        <v>230</v>
      </c>
    </row>
    <row r="136" s="2" customFormat="1">
      <c r="A136" s="39"/>
      <c r="B136" s="40"/>
      <c r="C136" s="39"/>
      <c r="D136" s="180" t="s">
        <v>183</v>
      </c>
      <c r="E136" s="39"/>
      <c r="F136" s="181" t="s">
        <v>231</v>
      </c>
      <c r="G136" s="39"/>
      <c r="H136" s="39"/>
      <c r="I136" s="182"/>
      <c r="J136" s="39"/>
      <c r="K136" s="39"/>
      <c r="L136" s="40"/>
      <c r="M136" s="183"/>
      <c r="N136" s="184"/>
      <c r="O136" s="73"/>
      <c r="P136" s="73"/>
      <c r="Q136" s="73"/>
      <c r="R136" s="73"/>
      <c r="S136" s="73"/>
      <c r="T136" s="74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20" t="s">
        <v>183</v>
      </c>
      <c r="AU136" s="20" t="s">
        <v>82</v>
      </c>
    </row>
    <row r="137" s="13" customFormat="1">
      <c r="A137" s="13"/>
      <c r="B137" s="185"/>
      <c r="C137" s="13"/>
      <c r="D137" s="186" t="s">
        <v>185</v>
      </c>
      <c r="E137" s="187" t="s">
        <v>3</v>
      </c>
      <c r="F137" s="188" t="s">
        <v>202</v>
      </c>
      <c r="G137" s="13"/>
      <c r="H137" s="187" t="s">
        <v>3</v>
      </c>
      <c r="I137" s="189"/>
      <c r="J137" s="13"/>
      <c r="K137" s="13"/>
      <c r="L137" s="185"/>
      <c r="M137" s="190"/>
      <c r="N137" s="191"/>
      <c r="O137" s="191"/>
      <c r="P137" s="191"/>
      <c r="Q137" s="191"/>
      <c r="R137" s="191"/>
      <c r="S137" s="191"/>
      <c r="T137" s="19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7" t="s">
        <v>185</v>
      </c>
      <c r="AU137" s="187" t="s">
        <v>82</v>
      </c>
      <c r="AV137" s="13" t="s">
        <v>80</v>
      </c>
      <c r="AW137" s="13" t="s">
        <v>33</v>
      </c>
      <c r="AX137" s="13" t="s">
        <v>72</v>
      </c>
      <c r="AY137" s="187" t="s">
        <v>174</v>
      </c>
    </row>
    <row r="138" s="14" customFormat="1">
      <c r="A138" s="14"/>
      <c r="B138" s="193"/>
      <c r="C138" s="14"/>
      <c r="D138" s="186" t="s">
        <v>185</v>
      </c>
      <c r="E138" s="194" t="s">
        <v>3</v>
      </c>
      <c r="F138" s="195" t="s">
        <v>110</v>
      </c>
      <c r="G138" s="14"/>
      <c r="H138" s="196">
        <v>16.952000000000002</v>
      </c>
      <c r="I138" s="197"/>
      <c r="J138" s="14"/>
      <c r="K138" s="14"/>
      <c r="L138" s="193"/>
      <c r="M138" s="198"/>
      <c r="N138" s="199"/>
      <c r="O138" s="199"/>
      <c r="P138" s="199"/>
      <c r="Q138" s="199"/>
      <c r="R138" s="199"/>
      <c r="S138" s="199"/>
      <c r="T138" s="20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1" t="s">
        <v>185</v>
      </c>
      <c r="AU138" s="201" t="s">
        <v>82</v>
      </c>
      <c r="AV138" s="14" t="s">
        <v>82</v>
      </c>
      <c r="AW138" s="14" t="s">
        <v>33</v>
      </c>
      <c r="AX138" s="14" t="s">
        <v>72</v>
      </c>
      <c r="AY138" s="201" t="s">
        <v>174</v>
      </c>
    </row>
    <row r="139" s="13" customFormat="1">
      <c r="A139" s="13"/>
      <c r="B139" s="185"/>
      <c r="C139" s="13"/>
      <c r="D139" s="186" t="s">
        <v>185</v>
      </c>
      <c r="E139" s="187" t="s">
        <v>3</v>
      </c>
      <c r="F139" s="188" t="s">
        <v>203</v>
      </c>
      <c r="G139" s="13"/>
      <c r="H139" s="187" t="s">
        <v>3</v>
      </c>
      <c r="I139" s="189"/>
      <c r="J139" s="13"/>
      <c r="K139" s="13"/>
      <c r="L139" s="185"/>
      <c r="M139" s="190"/>
      <c r="N139" s="191"/>
      <c r="O139" s="191"/>
      <c r="P139" s="191"/>
      <c r="Q139" s="191"/>
      <c r="R139" s="191"/>
      <c r="S139" s="191"/>
      <c r="T139" s="19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7" t="s">
        <v>185</v>
      </c>
      <c r="AU139" s="187" t="s">
        <v>82</v>
      </c>
      <c r="AV139" s="13" t="s">
        <v>80</v>
      </c>
      <c r="AW139" s="13" t="s">
        <v>33</v>
      </c>
      <c r="AX139" s="13" t="s">
        <v>72</v>
      </c>
      <c r="AY139" s="187" t="s">
        <v>174</v>
      </c>
    </row>
    <row r="140" s="14" customFormat="1">
      <c r="A140" s="14"/>
      <c r="B140" s="193"/>
      <c r="C140" s="14"/>
      <c r="D140" s="186" t="s">
        <v>185</v>
      </c>
      <c r="E140" s="201" t="s">
        <v>3</v>
      </c>
      <c r="F140" s="194" t="s">
        <v>204</v>
      </c>
      <c r="G140" s="14"/>
      <c r="H140" s="196">
        <v>-8.9399999999999995</v>
      </c>
      <c r="I140" s="197"/>
      <c r="J140" s="14"/>
      <c r="K140" s="14"/>
      <c r="L140" s="193"/>
      <c r="M140" s="198"/>
      <c r="N140" s="199"/>
      <c r="O140" s="199"/>
      <c r="P140" s="199"/>
      <c r="Q140" s="199"/>
      <c r="R140" s="199"/>
      <c r="S140" s="199"/>
      <c r="T140" s="20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1" t="s">
        <v>185</v>
      </c>
      <c r="AU140" s="201" t="s">
        <v>82</v>
      </c>
      <c r="AV140" s="14" t="s">
        <v>82</v>
      </c>
      <c r="AW140" s="14" t="s">
        <v>33</v>
      </c>
      <c r="AX140" s="14" t="s">
        <v>72</v>
      </c>
      <c r="AY140" s="201" t="s">
        <v>174</v>
      </c>
    </row>
    <row r="141" s="15" customFormat="1">
      <c r="A141" s="15"/>
      <c r="B141" s="202"/>
      <c r="C141" s="15"/>
      <c r="D141" s="186" t="s">
        <v>185</v>
      </c>
      <c r="E141" s="203" t="s">
        <v>3</v>
      </c>
      <c r="F141" s="204" t="s">
        <v>197</v>
      </c>
      <c r="G141" s="15"/>
      <c r="H141" s="205">
        <v>8.0120000000000005</v>
      </c>
      <c r="I141" s="206"/>
      <c r="J141" s="15"/>
      <c r="K141" s="15"/>
      <c r="L141" s="202"/>
      <c r="M141" s="207"/>
      <c r="N141" s="208"/>
      <c r="O141" s="208"/>
      <c r="P141" s="208"/>
      <c r="Q141" s="208"/>
      <c r="R141" s="208"/>
      <c r="S141" s="208"/>
      <c r="T141" s="209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03" t="s">
        <v>185</v>
      </c>
      <c r="AU141" s="203" t="s">
        <v>82</v>
      </c>
      <c r="AV141" s="15" t="s">
        <v>181</v>
      </c>
      <c r="AW141" s="15" t="s">
        <v>33</v>
      </c>
      <c r="AX141" s="15" t="s">
        <v>80</v>
      </c>
      <c r="AY141" s="203" t="s">
        <v>174</v>
      </c>
    </row>
    <row r="142" s="2" customFormat="1" ht="44.25" customHeight="1">
      <c r="A142" s="39"/>
      <c r="B142" s="166"/>
      <c r="C142" s="167" t="s">
        <v>232</v>
      </c>
      <c r="D142" s="167" t="s">
        <v>176</v>
      </c>
      <c r="E142" s="168" t="s">
        <v>233</v>
      </c>
      <c r="F142" s="169" t="s">
        <v>234</v>
      </c>
      <c r="G142" s="170" t="s">
        <v>179</v>
      </c>
      <c r="H142" s="171">
        <v>8.9399999999999995</v>
      </c>
      <c r="I142" s="172"/>
      <c r="J142" s="173">
        <f>ROUND(I142*H142,2)</f>
        <v>0</v>
      </c>
      <c r="K142" s="169" t="s">
        <v>180</v>
      </c>
      <c r="L142" s="40"/>
      <c r="M142" s="174" t="s">
        <v>3</v>
      </c>
      <c r="N142" s="175" t="s">
        <v>43</v>
      </c>
      <c r="O142" s="73"/>
      <c r="P142" s="176">
        <f>O142*H142</f>
        <v>0</v>
      </c>
      <c r="Q142" s="176">
        <v>0</v>
      </c>
      <c r="R142" s="176">
        <f>Q142*H142</f>
        <v>0</v>
      </c>
      <c r="S142" s="176">
        <v>0</v>
      </c>
      <c r="T142" s="17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8" t="s">
        <v>181</v>
      </c>
      <c r="AT142" s="178" t="s">
        <v>176</v>
      </c>
      <c r="AU142" s="178" t="s">
        <v>82</v>
      </c>
      <c r="AY142" s="20" t="s">
        <v>174</v>
      </c>
      <c r="BE142" s="179">
        <f>IF(N142="základní",J142,0)</f>
        <v>0</v>
      </c>
      <c r="BF142" s="179">
        <f>IF(N142="snížená",J142,0)</f>
        <v>0</v>
      </c>
      <c r="BG142" s="179">
        <f>IF(N142="zákl. přenesená",J142,0)</f>
        <v>0</v>
      </c>
      <c r="BH142" s="179">
        <f>IF(N142="sníž. přenesená",J142,0)</f>
        <v>0</v>
      </c>
      <c r="BI142" s="179">
        <f>IF(N142="nulová",J142,0)</f>
        <v>0</v>
      </c>
      <c r="BJ142" s="20" t="s">
        <v>80</v>
      </c>
      <c r="BK142" s="179">
        <f>ROUND(I142*H142,2)</f>
        <v>0</v>
      </c>
      <c r="BL142" s="20" t="s">
        <v>181</v>
      </c>
      <c r="BM142" s="178" t="s">
        <v>235</v>
      </c>
    </row>
    <row r="143" s="2" customFormat="1">
      <c r="A143" s="39"/>
      <c r="B143" s="40"/>
      <c r="C143" s="39"/>
      <c r="D143" s="180" t="s">
        <v>183</v>
      </c>
      <c r="E143" s="39"/>
      <c r="F143" s="181" t="s">
        <v>236</v>
      </c>
      <c r="G143" s="39"/>
      <c r="H143" s="39"/>
      <c r="I143" s="182"/>
      <c r="J143" s="39"/>
      <c r="K143" s="39"/>
      <c r="L143" s="40"/>
      <c r="M143" s="183"/>
      <c r="N143" s="184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183</v>
      </c>
      <c r="AU143" s="20" t="s">
        <v>82</v>
      </c>
    </row>
    <row r="144" s="13" customFormat="1">
      <c r="A144" s="13"/>
      <c r="B144" s="185"/>
      <c r="C144" s="13"/>
      <c r="D144" s="186" t="s">
        <v>185</v>
      </c>
      <c r="E144" s="187" t="s">
        <v>3</v>
      </c>
      <c r="F144" s="188" t="s">
        <v>186</v>
      </c>
      <c r="G144" s="13"/>
      <c r="H144" s="187" t="s">
        <v>3</v>
      </c>
      <c r="I144" s="189"/>
      <c r="J144" s="13"/>
      <c r="K144" s="13"/>
      <c r="L144" s="185"/>
      <c r="M144" s="190"/>
      <c r="N144" s="191"/>
      <c r="O144" s="191"/>
      <c r="P144" s="191"/>
      <c r="Q144" s="191"/>
      <c r="R144" s="191"/>
      <c r="S144" s="191"/>
      <c r="T144" s="19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7" t="s">
        <v>185</v>
      </c>
      <c r="AU144" s="187" t="s">
        <v>82</v>
      </c>
      <c r="AV144" s="13" t="s">
        <v>80</v>
      </c>
      <c r="AW144" s="13" t="s">
        <v>33</v>
      </c>
      <c r="AX144" s="13" t="s">
        <v>72</v>
      </c>
      <c r="AY144" s="187" t="s">
        <v>174</v>
      </c>
    </row>
    <row r="145" s="13" customFormat="1">
      <c r="A145" s="13"/>
      <c r="B145" s="185"/>
      <c r="C145" s="13"/>
      <c r="D145" s="186" t="s">
        <v>185</v>
      </c>
      <c r="E145" s="187" t="s">
        <v>3</v>
      </c>
      <c r="F145" s="188" t="s">
        <v>237</v>
      </c>
      <c r="G145" s="13"/>
      <c r="H145" s="187" t="s">
        <v>3</v>
      </c>
      <c r="I145" s="189"/>
      <c r="J145" s="13"/>
      <c r="K145" s="13"/>
      <c r="L145" s="185"/>
      <c r="M145" s="190"/>
      <c r="N145" s="191"/>
      <c r="O145" s="191"/>
      <c r="P145" s="191"/>
      <c r="Q145" s="191"/>
      <c r="R145" s="191"/>
      <c r="S145" s="191"/>
      <c r="T145" s="19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7" t="s">
        <v>185</v>
      </c>
      <c r="AU145" s="187" t="s">
        <v>82</v>
      </c>
      <c r="AV145" s="13" t="s">
        <v>80</v>
      </c>
      <c r="AW145" s="13" t="s">
        <v>33</v>
      </c>
      <c r="AX145" s="13" t="s">
        <v>72</v>
      </c>
      <c r="AY145" s="187" t="s">
        <v>174</v>
      </c>
    </row>
    <row r="146" s="13" customFormat="1">
      <c r="A146" s="13"/>
      <c r="B146" s="185"/>
      <c r="C146" s="13"/>
      <c r="D146" s="186" t="s">
        <v>185</v>
      </c>
      <c r="E146" s="187" t="s">
        <v>3</v>
      </c>
      <c r="F146" s="188" t="s">
        <v>238</v>
      </c>
      <c r="G146" s="13"/>
      <c r="H146" s="187" t="s">
        <v>3</v>
      </c>
      <c r="I146" s="189"/>
      <c r="J146" s="13"/>
      <c r="K146" s="13"/>
      <c r="L146" s="185"/>
      <c r="M146" s="190"/>
      <c r="N146" s="191"/>
      <c r="O146" s="191"/>
      <c r="P146" s="191"/>
      <c r="Q146" s="191"/>
      <c r="R146" s="191"/>
      <c r="S146" s="191"/>
      <c r="T146" s="19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7" t="s">
        <v>185</v>
      </c>
      <c r="AU146" s="187" t="s">
        <v>82</v>
      </c>
      <c r="AV146" s="13" t="s">
        <v>80</v>
      </c>
      <c r="AW146" s="13" t="s">
        <v>33</v>
      </c>
      <c r="AX146" s="13" t="s">
        <v>72</v>
      </c>
      <c r="AY146" s="187" t="s">
        <v>174</v>
      </c>
    </row>
    <row r="147" s="13" customFormat="1">
      <c r="A147" s="13"/>
      <c r="B147" s="185"/>
      <c r="C147" s="13"/>
      <c r="D147" s="186" t="s">
        <v>185</v>
      </c>
      <c r="E147" s="187" t="s">
        <v>3</v>
      </c>
      <c r="F147" s="188" t="s">
        <v>239</v>
      </c>
      <c r="G147" s="13"/>
      <c r="H147" s="187" t="s">
        <v>3</v>
      </c>
      <c r="I147" s="189"/>
      <c r="J147" s="13"/>
      <c r="K147" s="13"/>
      <c r="L147" s="185"/>
      <c r="M147" s="190"/>
      <c r="N147" s="191"/>
      <c r="O147" s="191"/>
      <c r="P147" s="191"/>
      <c r="Q147" s="191"/>
      <c r="R147" s="191"/>
      <c r="S147" s="191"/>
      <c r="T147" s="19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7" t="s">
        <v>185</v>
      </c>
      <c r="AU147" s="187" t="s">
        <v>82</v>
      </c>
      <c r="AV147" s="13" t="s">
        <v>80</v>
      </c>
      <c r="AW147" s="13" t="s">
        <v>33</v>
      </c>
      <c r="AX147" s="13" t="s">
        <v>72</v>
      </c>
      <c r="AY147" s="187" t="s">
        <v>174</v>
      </c>
    </row>
    <row r="148" s="14" customFormat="1">
      <c r="A148" s="14"/>
      <c r="B148" s="193"/>
      <c r="C148" s="14"/>
      <c r="D148" s="186" t="s">
        <v>185</v>
      </c>
      <c r="E148" s="194" t="s">
        <v>3</v>
      </c>
      <c r="F148" s="195" t="s">
        <v>114</v>
      </c>
      <c r="G148" s="14"/>
      <c r="H148" s="196">
        <v>8.9399999999999995</v>
      </c>
      <c r="I148" s="197"/>
      <c r="J148" s="14"/>
      <c r="K148" s="14"/>
      <c r="L148" s="193"/>
      <c r="M148" s="198"/>
      <c r="N148" s="199"/>
      <c r="O148" s="199"/>
      <c r="P148" s="199"/>
      <c r="Q148" s="199"/>
      <c r="R148" s="199"/>
      <c r="S148" s="199"/>
      <c r="T148" s="20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1" t="s">
        <v>185</v>
      </c>
      <c r="AU148" s="201" t="s">
        <v>82</v>
      </c>
      <c r="AV148" s="14" t="s">
        <v>82</v>
      </c>
      <c r="AW148" s="14" t="s">
        <v>33</v>
      </c>
      <c r="AX148" s="14" t="s">
        <v>80</v>
      </c>
      <c r="AY148" s="201" t="s">
        <v>174</v>
      </c>
    </row>
    <row r="149" s="12" customFormat="1" ht="22.8" customHeight="1">
      <c r="A149" s="12"/>
      <c r="B149" s="153"/>
      <c r="C149" s="12"/>
      <c r="D149" s="154" t="s">
        <v>71</v>
      </c>
      <c r="E149" s="164" t="s">
        <v>82</v>
      </c>
      <c r="F149" s="164" t="s">
        <v>240</v>
      </c>
      <c r="G149" s="12"/>
      <c r="H149" s="12"/>
      <c r="I149" s="156"/>
      <c r="J149" s="165">
        <f>BK149</f>
        <v>0</v>
      </c>
      <c r="K149" s="12"/>
      <c r="L149" s="153"/>
      <c r="M149" s="158"/>
      <c r="N149" s="159"/>
      <c r="O149" s="159"/>
      <c r="P149" s="160">
        <f>SUM(P150:P185)</f>
        <v>0</v>
      </c>
      <c r="Q149" s="159"/>
      <c r="R149" s="160">
        <f>SUM(R150:R185)</f>
        <v>22.383451289999996</v>
      </c>
      <c r="S149" s="159"/>
      <c r="T149" s="161">
        <f>SUM(T150:T185)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54" t="s">
        <v>80</v>
      </c>
      <c r="AT149" s="162" t="s">
        <v>71</v>
      </c>
      <c r="AU149" s="162" t="s">
        <v>80</v>
      </c>
      <c r="AY149" s="154" t="s">
        <v>174</v>
      </c>
      <c r="BK149" s="163">
        <f>SUM(BK150:BK185)</f>
        <v>0</v>
      </c>
    </row>
    <row r="150" s="2" customFormat="1" ht="24.15" customHeight="1">
      <c r="A150" s="39"/>
      <c r="B150" s="166"/>
      <c r="C150" s="167" t="s">
        <v>241</v>
      </c>
      <c r="D150" s="167" t="s">
        <v>176</v>
      </c>
      <c r="E150" s="168" t="s">
        <v>242</v>
      </c>
      <c r="F150" s="169" t="s">
        <v>243</v>
      </c>
      <c r="G150" s="170" t="s">
        <v>179</v>
      </c>
      <c r="H150" s="171">
        <v>0.55100000000000005</v>
      </c>
      <c r="I150" s="172"/>
      <c r="J150" s="173">
        <f>ROUND(I150*H150,2)</f>
        <v>0</v>
      </c>
      <c r="K150" s="169" t="s">
        <v>180</v>
      </c>
      <c r="L150" s="40"/>
      <c r="M150" s="174" t="s">
        <v>3</v>
      </c>
      <c r="N150" s="175" t="s">
        <v>43</v>
      </c>
      <c r="O150" s="73"/>
      <c r="P150" s="176">
        <f>O150*H150</f>
        <v>0</v>
      </c>
      <c r="Q150" s="176">
        <v>2.5018699999999998</v>
      </c>
      <c r="R150" s="176">
        <f>Q150*H150</f>
        <v>1.37853037</v>
      </c>
      <c r="S150" s="176">
        <v>0</v>
      </c>
      <c r="T150" s="17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178" t="s">
        <v>181</v>
      </c>
      <c r="AT150" s="178" t="s">
        <v>176</v>
      </c>
      <c r="AU150" s="178" t="s">
        <v>82</v>
      </c>
      <c r="AY150" s="20" t="s">
        <v>174</v>
      </c>
      <c r="BE150" s="179">
        <f>IF(N150="základní",J150,0)</f>
        <v>0</v>
      </c>
      <c r="BF150" s="179">
        <f>IF(N150="snížená",J150,0)</f>
        <v>0</v>
      </c>
      <c r="BG150" s="179">
        <f>IF(N150="zákl. přenesená",J150,0)</f>
        <v>0</v>
      </c>
      <c r="BH150" s="179">
        <f>IF(N150="sníž. přenesená",J150,0)</f>
        <v>0</v>
      </c>
      <c r="BI150" s="179">
        <f>IF(N150="nulová",J150,0)</f>
        <v>0</v>
      </c>
      <c r="BJ150" s="20" t="s">
        <v>80</v>
      </c>
      <c r="BK150" s="179">
        <f>ROUND(I150*H150,2)</f>
        <v>0</v>
      </c>
      <c r="BL150" s="20" t="s">
        <v>181</v>
      </c>
      <c r="BM150" s="178" t="s">
        <v>244</v>
      </c>
    </row>
    <row r="151" s="2" customFormat="1">
      <c r="A151" s="39"/>
      <c r="B151" s="40"/>
      <c r="C151" s="39"/>
      <c r="D151" s="180" t="s">
        <v>183</v>
      </c>
      <c r="E151" s="39"/>
      <c r="F151" s="181" t="s">
        <v>245</v>
      </c>
      <c r="G151" s="39"/>
      <c r="H151" s="39"/>
      <c r="I151" s="182"/>
      <c r="J151" s="39"/>
      <c r="K151" s="39"/>
      <c r="L151" s="40"/>
      <c r="M151" s="183"/>
      <c r="N151" s="184"/>
      <c r="O151" s="73"/>
      <c r="P151" s="73"/>
      <c r="Q151" s="73"/>
      <c r="R151" s="73"/>
      <c r="S151" s="73"/>
      <c r="T151" s="74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20" t="s">
        <v>183</v>
      </c>
      <c r="AU151" s="20" t="s">
        <v>82</v>
      </c>
    </row>
    <row r="152" s="13" customFormat="1">
      <c r="A152" s="13"/>
      <c r="B152" s="185"/>
      <c r="C152" s="13"/>
      <c r="D152" s="186" t="s">
        <v>185</v>
      </c>
      <c r="E152" s="187" t="s">
        <v>3</v>
      </c>
      <c r="F152" s="188" t="s">
        <v>186</v>
      </c>
      <c r="G152" s="13"/>
      <c r="H152" s="187" t="s">
        <v>3</v>
      </c>
      <c r="I152" s="189"/>
      <c r="J152" s="13"/>
      <c r="K152" s="13"/>
      <c r="L152" s="185"/>
      <c r="M152" s="190"/>
      <c r="N152" s="191"/>
      <c r="O152" s="191"/>
      <c r="P152" s="191"/>
      <c r="Q152" s="191"/>
      <c r="R152" s="191"/>
      <c r="S152" s="191"/>
      <c r="T152" s="19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7" t="s">
        <v>185</v>
      </c>
      <c r="AU152" s="187" t="s">
        <v>82</v>
      </c>
      <c r="AV152" s="13" t="s">
        <v>80</v>
      </c>
      <c r="AW152" s="13" t="s">
        <v>33</v>
      </c>
      <c r="AX152" s="13" t="s">
        <v>72</v>
      </c>
      <c r="AY152" s="187" t="s">
        <v>174</v>
      </c>
    </row>
    <row r="153" s="13" customFormat="1">
      <c r="A153" s="13"/>
      <c r="B153" s="185"/>
      <c r="C153" s="13"/>
      <c r="D153" s="186" t="s">
        <v>185</v>
      </c>
      <c r="E153" s="187" t="s">
        <v>3</v>
      </c>
      <c r="F153" s="188" t="s">
        <v>246</v>
      </c>
      <c r="G153" s="13"/>
      <c r="H153" s="187" t="s">
        <v>3</v>
      </c>
      <c r="I153" s="189"/>
      <c r="J153" s="13"/>
      <c r="K153" s="13"/>
      <c r="L153" s="185"/>
      <c r="M153" s="190"/>
      <c r="N153" s="191"/>
      <c r="O153" s="191"/>
      <c r="P153" s="191"/>
      <c r="Q153" s="191"/>
      <c r="R153" s="191"/>
      <c r="S153" s="191"/>
      <c r="T153" s="19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7" t="s">
        <v>185</v>
      </c>
      <c r="AU153" s="187" t="s">
        <v>82</v>
      </c>
      <c r="AV153" s="13" t="s">
        <v>80</v>
      </c>
      <c r="AW153" s="13" t="s">
        <v>33</v>
      </c>
      <c r="AX153" s="13" t="s">
        <v>72</v>
      </c>
      <c r="AY153" s="187" t="s">
        <v>174</v>
      </c>
    </row>
    <row r="154" s="13" customFormat="1">
      <c r="A154" s="13"/>
      <c r="B154" s="185"/>
      <c r="C154" s="13"/>
      <c r="D154" s="186" t="s">
        <v>185</v>
      </c>
      <c r="E154" s="187" t="s">
        <v>3</v>
      </c>
      <c r="F154" s="188" t="s">
        <v>247</v>
      </c>
      <c r="G154" s="13"/>
      <c r="H154" s="187" t="s">
        <v>3</v>
      </c>
      <c r="I154" s="189"/>
      <c r="J154" s="13"/>
      <c r="K154" s="13"/>
      <c r="L154" s="185"/>
      <c r="M154" s="190"/>
      <c r="N154" s="191"/>
      <c r="O154" s="191"/>
      <c r="P154" s="191"/>
      <c r="Q154" s="191"/>
      <c r="R154" s="191"/>
      <c r="S154" s="191"/>
      <c r="T154" s="19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7" t="s">
        <v>185</v>
      </c>
      <c r="AU154" s="187" t="s">
        <v>82</v>
      </c>
      <c r="AV154" s="13" t="s">
        <v>80</v>
      </c>
      <c r="AW154" s="13" t="s">
        <v>33</v>
      </c>
      <c r="AX154" s="13" t="s">
        <v>72</v>
      </c>
      <c r="AY154" s="187" t="s">
        <v>174</v>
      </c>
    </row>
    <row r="155" s="14" customFormat="1">
      <c r="A155" s="14"/>
      <c r="B155" s="193"/>
      <c r="C155" s="14"/>
      <c r="D155" s="186" t="s">
        <v>185</v>
      </c>
      <c r="E155" s="194" t="s">
        <v>3</v>
      </c>
      <c r="F155" s="195" t="s">
        <v>118</v>
      </c>
      <c r="G155" s="14"/>
      <c r="H155" s="196">
        <v>0.55100000000000005</v>
      </c>
      <c r="I155" s="197"/>
      <c r="J155" s="14"/>
      <c r="K155" s="14"/>
      <c r="L155" s="193"/>
      <c r="M155" s="198"/>
      <c r="N155" s="199"/>
      <c r="O155" s="199"/>
      <c r="P155" s="199"/>
      <c r="Q155" s="199"/>
      <c r="R155" s="199"/>
      <c r="S155" s="199"/>
      <c r="T155" s="20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1" t="s">
        <v>185</v>
      </c>
      <c r="AU155" s="201" t="s">
        <v>82</v>
      </c>
      <c r="AV155" s="14" t="s">
        <v>82</v>
      </c>
      <c r="AW155" s="14" t="s">
        <v>33</v>
      </c>
      <c r="AX155" s="14" t="s">
        <v>80</v>
      </c>
      <c r="AY155" s="201" t="s">
        <v>174</v>
      </c>
    </row>
    <row r="156" s="2" customFormat="1" ht="33" customHeight="1">
      <c r="A156" s="39"/>
      <c r="B156" s="166"/>
      <c r="C156" s="167" t="s">
        <v>248</v>
      </c>
      <c r="D156" s="167" t="s">
        <v>176</v>
      </c>
      <c r="E156" s="168" t="s">
        <v>249</v>
      </c>
      <c r="F156" s="169" t="s">
        <v>250</v>
      </c>
      <c r="G156" s="170" t="s">
        <v>179</v>
      </c>
      <c r="H156" s="171">
        <v>4.4100000000000001</v>
      </c>
      <c r="I156" s="172"/>
      <c r="J156" s="173">
        <f>ROUND(I156*H156,2)</f>
        <v>0</v>
      </c>
      <c r="K156" s="169" t="s">
        <v>180</v>
      </c>
      <c r="L156" s="40"/>
      <c r="M156" s="174" t="s">
        <v>3</v>
      </c>
      <c r="N156" s="175" t="s">
        <v>43</v>
      </c>
      <c r="O156" s="73"/>
      <c r="P156" s="176">
        <f>O156*H156</f>
        <v>0</v>
      </c>
      <c r="Q156" s="176">
        <v>2.5018699999999998</v>
      </c>
      <c r="R156" s="176">
        <f>Q156*H156</f>
        <v>11.033246699999999</v>
      </c>
      <c r="S156" s="176">
        <v>0</v>
      </c>
      <c r="T156" s="17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78" t="s">
        <v>181</v>
      </c>
      <c r="AT156" s="178" t="s">
        <v>176</v>
      </c>
      <c r="AU156" s="178" t="s">
        <v>82</v>
      </c>
      <c r="AY156" s="20" t="s">
        <v>174</v>
      </c>
      <c r="BE156" s="179">
        <f>IF(N156="základní",J156,0)</f>
        <v>0</v>
      </c>
      <c r="BF156" s="179">
        <f>IF(N156="snížená",J156,0)</f>
        <v>0</v>
      </c>
      <c r="BG156" s="179">
        <f>IF(N156="zákl. přenesená",J156,0)</f>
        <v>0</v>
      </c>
      <c r="BH156" s="179">
        <f>IF(N156="sníž. přenesená",J156,0)</f>
        <v>0</v>
      </c>
      <c r="BI156" s="179">
        <f>IF(N156="nulová",J156,0)</f>
        <v>0</v>
      </c>
      <c r="BJ156" s="20" t="s">
        <v>80</v>
      </c>
      <c r="BK156" s="179">
        <f>ROUND(I156*H156,2)</f>
        <v>0</v>
      </c>
      <c r="BL156" s="20" t="s">
        <v>181</v>
      </c>
      <c r="BM156" s="178" t="s">
        <v>251</v>
      </c>
    </row>
    <row r="157" s="2" customFormat="1">
      <c r="A157" s="39"/>
      <c r="B157" s="40"/>
      <c r="C157" s="39"/>
      <c r="D157" s="180" t="s">
        <v>183</v>
      </c>
      <c r="E157" s="39"/>
      <c r="F157" s="181" t="s">
        <v>252</v>
      </c>
      <c r="G157" s="39"/>
      <c r="H157" s="39"/>
      <c r="I157" s="182"/>
      <c r="J157" s="39"/>
      <c r="K157" s="39"/>
      <c r="L157" s="40"/>
      <c r="M157" s="183"/>
      <c r="N157" s="184"/>
      <c r="O157" s="73"/>
      <c r="P157" s="73"/>
      <c r="Q157" s="73"/>
      <c r="R157" s="73"/>
      <c r="S157" s="73"/>
      <c r="T157" s="74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20" t="s">
        <v>183</v>
      </c>
      <c r="AU157" s="20" t="s">
        <v>82</v>
      </c>
    </row>
    <row r="158" s="13" customFormat="1">
      <c r="A158" s="13"/>
      <c r="B158" s="185"/>
      <c r="C158" s="13"/>
      <c r="D158" s="186" t="s">
        <v>185</v>
      </c>
      <c r="E158" s="187" t="s">
        <v>3</v>
      </c>
      <c r="F158" s="188" t="s">
        <v>186</v>
      </c>
      <c r="G158" s="13"/>
      <c r="H158" s="187" t="s">
        <v>3</v>
      </c>
      <c r="I158" s="189"/>
      <c r="J158" s="13"/>
      <c r="K158" s="13"/>
      <c r="L158" s="185"/>
      <c r="M158" s="190"/>
      <c r="N158" s="191"/>
      <c r="O158" s="191"/>
      <c r="P158" s="191"/>
      <c r="Q158" s="191"/>
      <c r="R158" s="191"/>
      <c r="S158" s="191"/>
      <c r="T158" s="19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7" t="s">
        <v>185</v>
      </c>
      <c r="AU158" s="187" t="s">
        <v>82</v>
      </c>
      <c r="AV158" s="13" t="s">
        <v>80</v>
      </c>
      <c r="AW158" s="13" t="s">
        <v>33</v>
      </c>
      <c r="AX158" s="13" t="s">
        <v>72</v>
      </c>
      <c r="AY158" s="187" t="s">
        <v>174</v>
      </c>
    </row>
    <row r="159" s="13" customFormat="1">
      <c r="A159" s="13"/>
      <c r="B159" s="185"/>
      <c r="C159" s="13"/>
      <c r="D159" s="186" t="s">
        <v>185</v>
      </c>
      <c r="E159" s="187" t="s">
        <v>3</v>
      </c>
      <c r="F159" s="188" t="s">
        <v>253</v>
      </c>
      <c r="G159" s="13"/>
      <c r="H159" s="187" t="s">
        <v>3</v>
      </c>
      <c r="I159" s="189"/>
      <c r="J159" s="13"/>
      <c r="K159" s="13"/>
      <c r="L159" s="185"/>
      <c r="M159" s="190"/>
      <c r="N159" s="191"/>
      <c r="O159" s="191"/>
      <c r="P159" s="191"/>
      <c r="Q159" s="191"/>
      <c r="R159" s="191"/>
      <c r="S159" s="191"/>
      <c r="T159" s="19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7" t="s">
        <v>185</v>
      </c>
      <c r="AU159" s="187" t="s">
        <v>82</v>
      </c>
      <c r="AV159" s="13" t="s">
        <v>80</v>
      </c>
      <c r="AW159" s="13" t="s">
        <v>33</v>
      </c>
      <c r="AX159" s="13" t="s">
        <v>72</v>
      </c>
      <c r="AY159" s="187" t="s">
        <v>174</v>
      </c>
    </row>
    <row r="160" s="13" customFormat="1">
      <c r="A160" s="13"/>
      <c r="B160" s="185"/>
      <c r="C160" s="13"/>
      <c r="D160" s="186" t="s">
        <v>185</v>
      </c>
      <c r="E160" s="187" t="s">
        <v>3</v>
      </c>
      <c r="F160" s="188" t="s">
        <v>254</v>
      </c>
      <c r="G160" s="13"/>
      <c r="H160" s="187" t="s">
        <v>3</v>
      </c>
      <c r="I160" s="189"/>
      <c r="J160" s="13"/>
      <c r="K160" s="13"/>
      <c r="L160" s="185"/>
      <c r="M160" s="190"/>
      <c r="N160" s="191"/>
      <c r="O160" s="191"/>
      <c r="P160" s="191"/>
      <c r="Q160" s="191"/>
      <c r="R160" s="191"/>
      <c r="S160" s="191"/>
      <c r="T160" s="19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7" t="s">
        <v>185</v>
      </c>
      <c r="AU160" s="187" t="s">
        <v>82</v>
      </c>
      <c r="AV160" s="13" t="s">
        <v>80</v>
      </c>
      <c r="AW160" s="13" t="s">
        <v>33</v>
      </c>
      <c r="AX160" s="13" t="s">
        <v>72</v>
      </c>
      <c r="AY160" s="187" t="s">
        <v>174</v>
      </c>
    </row>
    <row r="161" s="14" customFormat="1">
      <c r="A161" s="14"/>
      <c r="B161" s="193"/>
      <c r="C161" s="14"/>
      <c r="D161" s="186" t="s">
        <v>185</v>
      </c>
      <c r="E161" s="194" t="s">
        <v>3</v>
      </c>
      <c r="F161" s="195" t="s">
        <v>121</v>
      </c>
      <c r="G161" s="14"/>
      <c r="H161" s="196">
        <v>4.4100000000000001</v>
      </c>
      <c r="I161" s="197"/>
      <c r="J161" s="14"/>
      <c r="K161" s="14"/>
      <c r="L161" s="193"/>
      <c r="M161" s="198"/>
      <c r="N161" s="199"/>
      <c r="O161" s="199"/>
      <c r="P161" s="199"/>
      <c r="Q161" s="199"/>
      <c r="R161" s="199"/>
      <c r="S161" s="199"/>
      <c r="T161" s="20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1" t="s">
        <v>185</v>
      </c>
      <c r="AU161" s="201" t="s">
        <v>82</v>
      </c>
      <c r="AV161" s="14" t="s">
        <v>82</v>
      </c>
      <c r="AW161" s="14" t="s">
        <v>33</v>
      </c>
      <c r="AX161" s="14" t="s">
        <v>80</v>
      </c>
      <c r="AY161" s="201" t="s">
        <v>174</v>
      </c>
    </row>
    <row r="162" s="2" customFormat="1" ht="24.15" customHeight="1">
      <c r="A162" s="39"/>
      <c r="B162" s="166"/>
      <c r="C162" s="167" t="s">
        <v>255</v>
      </c>
      <c r="D162" s="167" t="s">
        <v>176</v>
      </c>
      <c r="E162" s="168" t="s">
        <v>256</v>
      </c>
      <c r="F162" s="169" t="s">
        <v>257</v>
      </c>
      <c r="G162" s="170" t="s">
        <v>222</v>
      </c>
      <c r="H162" s="171">
        <v>0.50800000000000001</v>
      </c>
      <c r="I162" s="172"/>
      <c r="J162" s="173">
        <f>ROUND(I162*H162,2)</f>
        <v>0</v>
      </c>
      <c r="K162" s="169" t="s">
        <v>180</v>
      </c>
      <c r="L162" s="40"/>
      <c r="M162" s="174" t="s">
        <v>3</v>
      </c>
      <c r="N162" s="175" t="s">
        <v>43</v>
      </c>
      <c r="O162" s="73"/>
      <c r="P162" s="176">
        <f>O162*H162</f>
        <v>0</v>
      </c>
      <c r="Q162" s="176">
        <v>1.0606199999999999</v>
      </c>
      <c r="R162" s="176">
        <f>Q162*H162</f>
        <v>0.53879495999999993</v>
      </c>
      <c r="S162" s="176">
        <v>0</v>
      </c>
      <c r="T162" s="17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178" t="s">
        <v>181</v>
      </c>
      <c r="AT162" s="178" t="s">
        <v>176</v>
      </c>
      <c r="AU162" s="178" t="s">
        <v>82</v>
      </c>
      <c r="AY162" s="20" t="s">
        <v>174</v>
      </c>
      <c r="BE162" s="179">
        <f>IF(N162="základní",J162,0)</f>
        <v>0</v>
      </c>
      <c r="BF162" s="179">
        <f>IF(N162="snížená",J162,0)</f>
        <v>0</v>
      </c>
      <c r="BG162" s="179">
        <f>IF(N162="zákl. přenesená",J162,0)</f>
        <v>0</v>
      </c>
      <c r="BH162" s="179">
        <f>IF(N162="sníž. přenesená",J162,0)</f>
        <v>0</v>
      </c>
      <c r="BI162" s="179">
        <f>IF(N162="nulová",J162,0)</f>
        <v>0</v>
      </c>
      <c r="BJ162" s="20" t="s">
        <v>80</v>
      </c>
      <c r="BK162" s="179">
        <f>ROUND(I162*H162,2)</f>
        <v>0</v>
      </c>
      <c r="BL162" s="20" t="s">
        <v>181</v>
      </c>
      <c r="BM162" s="178" t="s">
        <v>258</v>
      </c>
    </row>
    <row r="163" s="2" customFormat="1">
      <c r="A163" s="39"/>
      <c r="B163" s="40"/>
      <c r="C163" s="39"/>
      <c r="D163" s="180" t="s">
        <v>183</v>
      </c>
      <c r="E163" s="39"/>
      <c r="F163" s="181" t="s">
        <v>259</v>
      </c>
      <c r="G163" s="39"/>
      <c r="H163" s="39"/>
      <c r="I163" s="182"/>
      <c r="J163" s="39"/>
      <c r="K163" s="39"/>
      <c r="L163" s="40"/>
      <c r="M163" s="183"/>
      <c r="N163" s="184"/>
      <c r="O163" s="73"/>
      <c r="P163" s="73"/>
      <c r="Q163" s="73"/>
      <c r="R163" s="73"/>
      <c r="S163" s="73"/>
      <c r="T163" s="74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20" t="s">
        <v>183</v>
      </c>
      <c r="AU163" s="20" t="s">
        <v>82</v>
      </c>
    </row>
    <row r="164" s="13" customFormat="1">
      <c r="A164" s="13"/>
      <c r="B164" s="185"/>
      <c r="C164" s="13"/>
      <c r="D164" s="186" t="s">
        <v>185</v>
      </c>
      <c r="E164" s="187" t="s">
        <v>3</v>
      </c>
      <c r="F164" s="188" t="s">
        <v>260</v>
      </c>
      <c r="G164" s="13"/>
      <c r="H164" s="187" t="s">
        <v>3</v>
      </c>
      <c r="I164" s="189"/>
      <c r="J164" s="13"/>
      <c r="K164" s="13"/>
      <c r="L164" s="185"/>
      <c r="M164" s="190"/>
      <c r="N164" s="191"/>
      <c r="O164" s="191"/>
      <c r="P164" s="191"/>
      <c r="Q164" s="191"/>
      <c r="R164" s="191"/>
      <c r="S164" s="191"/>
      <c r="T164" s="19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7" t="s">
        <v>185</v>
      </c>
      <c r="AU164" s="187" t="s">
        <v>82</v>
      </c>
      <c r="AV164" s="13" t="s">
        <v>80</v>
      </c>
      <c r="AW164" s="13" t="s">
        <v>33</v>
      </c>
      <c r="AX164" s="13" t="s">
        <v>72</v>
      </c>
      <c r="AY164" s="187" t="s">
        <v>174</v>
      </c>
    </row>
    <row r="165" s="14" customFormat="1">
      <c r="A165" s="14"/>
      <c r="B165" s="193"/>
      <c r="C165" s="14"/>
      <c r="D165" s="186" t="s">
        <v>185</v>
      </c>
      <c r="E165" s="201" t="s">
        <v>3</v>
      </c>
      <c r="F165" s="194" t="s">
        <v>261</v>
      </c>
      <c r="G165" s="14"/>
      <c r="H165" s="196">
        <v>0.50800000000000001</v>
      </c>
      <c r="I165" s="197"/>
      <c r="J165" s="14"/>
      <c r="K165" s="14"/>
      <c r="L165" s="193"/>
      <c r="M165" s="198"/>
      <c r="N165" s="199"/>
      <c r="O165" s="199"/>
      <c r="P165" s="199"/>
      <c r="Q165" s="199"/>
      <c r="R165" s="199"/>
      <c r="S165" s="199"/>
      <c r="T165" s="20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1" t="s">
        <v>185</v>
      </c>
      <c r="AU165" s="201" t="s">
        <v>82</v>
      </c>
      <c r="AV165" s="14" t="s">
        <v>82</v>
      </c>
      <c r="AW165" s="14" t="s">
        <v>33</v>
      </c>
      <c r="AX165" s="14" t="s">
        <v>72</v>
      </c>
      <c r="AY165" s="201" t="s">
        <v>174</v>
      </c>
    </row>
    <row r="166" s="15" customFormat="1">
      <c r="A166" s="15"/>
      <c r="B166" s="202"/>
      <c r="C166" s="15"/>
      <c r="D166" s="186" t="s">
        <v>185</v>
      </c>
      <c r="E166" s="203" t="s">
        <v>3</v>
      </c>
      <c r="F166" s="204" t="s">
        <v>197</v>
      </c>
      <c r="G166" s="15"/>
      <c r="H166" s="205">
        <v>0.50800000000000001</v>
      </c>
      <c r="I166" s="206"/>
      <c r="J166" s="15"/>
      <c r="K166" s="15"/>
      <c r="L166" s="202"/>
      <c r="M166" s="207"/>
      <c r="N166" s="208"/>
      <c r="O166" s="208"/>
      <c r="P166" s="208"/>
      <c r="Q166" s="208"/>
      <c r="R166" s="208"/>
      <c r="S166" s="208"/>
      <c r="T166" s="20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03" t="s">
        <v>185</v>
      </c>
      <c r="AU166" s="203" t="s">
        <v>82</v>
      </c>
      <c r="AV166" s="15" t="s">
        <v>181</v>
      </c>
      <c r="AW166" s="15" t="s">
        <v>33</v>
      </c>
      <c r="AX166" s="15" t="s">
        <v>80</v>
      </c>
      <c r="AY166" s="203" t="s">
        <v>174</v>
      </c>
    </row>
    <row r="167" s="2" customFormat="1" ht="33" customHeight="1">
      <c r="A167" s="39"/>
      <c r="B167" s="166"/>
      <c r="C167" s="167" t="s">
        <v>9</v>
      </c>
      <c r="D167" s="167" t="s">
        <v>176</v>
      </c>
      <c r="E167" s="168" t="s">
        <v>262</v>
      </c>
      <c r="F167" s="169" t="s">
        <v>263</v>
      </c>
      <c r="G167" s="170" t="s">
        <v>179</v>
      </c>
      <c r="H167" s="171">
        <v>3.754</v>
      </c>
      <c r="I167" s="172"/>
      <c r="J167" s="173">
        <f>ROUND(I167*H167,2)</f>
        <v>0</v>
      </c>
      <c r="K167" s="169" t="s">
        <v>180</v>
      </c>
      <c r="L167" s="40"/>
      <c r="M167" s="174" t="s">
        <v>3</v>
      </c>
      <c r="N167" s="175" t="s">
        <v>43</v>
      </c>
      <c r="O167" s="73"/>
      <c r="P167" s="176">
        <f>O167*H167</f>
        <v>0</v>
      </c>
      <c r="Q167" s="176">
        <v>2.5018699999999998</v>
      </c>
      <c r="R167" s="176">
        <f>Q167*H167</f>
        <v>9.3920199799999988</v>
      </c>
      <c r="S167" s="176">
        <v>0</v>
      </c>
      <c r="T167" s="17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78" t="s">
        <v>181</v>
      </c>
      <c r="AT167" s="178" t="s">
        <v>176</v>
      </c>
      <c r="AU167" s="178" t="s">
        <v>82</v>
      </c>
      <c r="AY167" s="20" t="s">
        <v>174</v>
      </c>
      <c r="BE167" s="179">
        <f>IF(N167="základní",J167,0)</f>
        <v>0</v>
      </c>
      <c r="BF167" s="179">
        <f>IF(N167="snížená",J167,0)</f>
        <v>0</v>
      </c>
      <c r="BG167" s="179">
        <f>IF(N167="zákl. přenesená",J167,0)</f>
        <v>0</v>
      </c>
      <c r="BH167" s="179">
        <f>IF(N167="sníž. přenesená",J167,0)</f>
        <v>0</v>
      </c>
      <c r="BI167" s="179">
        <f>IF(N167="nulová",J167,0)</f>
        <v>0</v>
      </c>
      <c r="BJ167" s="20" t="s">
        <v>80</v>
      </c>
      <c r="BK167" s="179">
        <f>ROUND(I167*H167,2)</f>
        <v>0</v>
      </c>
      <c r="BL167" s="20" t="s">
        <v>181</v>
      </c>
      <c r="BM167" s="178" t="s">
        <v>264</v>
      </c>
    </row>
    <row r="168" s="2" customFormat="1">
      <c r="A168" s="39"/>
      <c r="B168" s="40"/>
      <c r="C168" s="39"/>
      <c r="D168" s="180" t="s">
        <v>183</v>
      </c>
      <c r="E168" s="39"/>
      <c r="F168" s="181" t="s">
        <v>265</v>
      </c>
      <c r="G168" s="39"/>
      <c r="H168" s="39"/>
      <c r="I168" s="182"/>
      <c r="J168" s="39"/>
      <c r="K168" s="39"/>
      <c r="L168" s="40"/>
      <c r="M168" s="183"/>
      <c r="N168" s="184"/>
      <c r="O168" s="73"/>
      <c r="P168" s="73"/>
      <c r="Q168" s="73"/>
      <c r="R168" s="73"/>
      <c r="S168" s="73"/>
      <c r="T168" s="74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20" t="s">
        <v>183</v>
      </c>
      <c r="AU168" s="20" t="s">
        <v>82</v>
      </c>
    </row>
    <row r="169" s="13" customFormat="1">
      <c r="A169" s="13"/>
      <c r="B169" s="185"/>
      <c r="C169" s="13"/>
      <c r="D169" s="186" t="s">
        <v>185</v>
      </c>
      <c r="E169" s="187" t="s">
        <v>3</v>
      </c>
      <c r="F169" s="188" t="s">
        <v>186</v>
      </c>
      <c r="G169" s="13"/>
      <c r="H169" s="187" t="s">
        <v>3</v>
      </c>
      <c r="I169" s="189"/>
      <c r="J169" s="13"/>
      <c r="K169" s="13"/>
      <c r="L169" s="185"/>
      <c r="M169" s="190"/>
      <c r="N169" s="191"/>
      <c r="O169" s="191"/>
      <c r="P169" s="191"/>
      <c r="Q169" s="191"/>
      <c r="R169" s="191"/>
      <c r="S169" s="191"/>
      <c r="T169" s="19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7" t="s">
        <v>185</v>
      </c>
      <c r="AU169" s="187" t="s">
        <v>82</v>
      </c>
      <c r="AV169" s="13" t="s">
        <v>80</v>
      </c>
      <c r="AW169" s="13" t="s">
        <v>33</v>
      </c>
      <c r="AX169" s="13" t="s">
        <v>72</v>
      </c>
      <c r="AY169" s="187" t="s">
        <v>174</v>
      </c>
    </row>
    <row r="170" s="13" customFormat="1">
      <c r="A170" s="13"/>
      <c r="B170" s="185"/>
      <c r="C170" s="13"/>
      <c r="D170" s="186" t="s">
        <v>185</v>
      </c>
      <c r="E170" s="187" t="s">
        <v>3</v>
      </c>
      <c r="F170" s="188" t="s">
        <v>266</v>
      </c>
      <c r="G170" s="13"/>
      <c r="H170" s="187" t="s">
        <v>3</v>
      </c>
      <c r="I170" s="189"/>
      <c r="J170" s="13"/>
      <c r="K170" s="13"/>
      <c r="L170" s="185"/>
      <c r="M170" s="190"/>
      <c r="N170" s="191"/>
      <c r="O170" s="191"/>
      <c r="P170" s="191"/>
      <c r="Q170" s="191"/>
      <c r="R170" s="191"/>
      <c r="S170" s="191"/>
      <c r="T170" s="19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7" t="s">
        <v>185</v>
      </c>
      <c r="AU170" s="187" t="s">
        <v>82</v>
      </c>
      <c r="AV170" s="13" t="s">
        <v>80</v>
      </c>
      <c r="AW170" s="13" t="s">
        <v>33</v>
      </c>
      <c r="AX170" s="13" t="s">
        <v>72</v>
      </c>
      <c r="AY170" s="187" t="s">
        <v>174</v>
      </c>
    </row>
    <row r="171" s="13" customFormat="1">
      <c r="A171" s="13"/>
      <c r="B171" s="185"/>
      <c r="C171" s="13"/>
      <c r="D171" s="186" t="s">
        <v>185</v>
      </c>
      <c r="E171" s="187" t="s">
        <v>3</v>
      </c>
      <c r="F171" s="188" t="s">
        <v>267</v>
      </c>
      <c r="G171" s="13"/>
      <c r="H171" s="187" t="s">
        <v>3</v>
      </c>
      <c r="I171" s="189"/>
      <c r="J171" s="13"/>
      <c r="K171" s="13"/>
      <c r="L171" s="185"/>
      <c r="M171" s="190"/>
      <c r="N171" s="191"/>
      <c r="O171" s="191"/>
      <c r="P171" s="191"/>
      <c r="Q171" s="191"/>
      <c r="R171" s="191"/>
      <c r="S171" s="191"/>
      <c r="T171" s="19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7" t="s">
        <v>185</v>
      </c>
      <c r="AU171" s="187" t="s">
        <v>82</v>
      </c>
      <c r="AV171" s="13" t="s">
        <v>80</v>
      </c>
      <c r="AW171" s="13" t="s">
        <v>33</v>
      </c>
      <c r="AX171" s="13" t="s">
        <v>72</v>
      </c>
      <c r="AY171" s="187" t="s">
        <v>174</v>
      </c>
    </row>
    <row r="172" s="13" customFormat="1">
      <c r="A172" s="13"/>
      <c r="B172" s="185"/>
      <c r="C172" s="13"/>
      <c r="D172" s="186" t="s">
        <v>185</v>
      </c>
      <c r="E172" s="187" t="s">
        <v>3</v>
      </c>
      <c r="F172" s="188" t="s">
        <v>268</v>
      </c>
      <c r="G172" s="13"/>
      <c r="H172" s="187" t="s">
        <v>3</v>
      </c>
      <c r="I172" s="189"/>
      <c r="J172" s="13"/>
      <c r="K172" s="13"/>
      <c r="L172" s="185"/>
      <c r="M172" s="190"/>
      <c r="N172" s="191"/>
      <c r="O172" s="191"/>
      <c r="P172" s="191"/>
      <c r="Q172" s="191"/>
      <c r="R172" s="191"/>
      <c r="S172" s="191"/>
      <c r="T172" s="19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7" t="s">
        <v>185</v>
      </c>
      <c r="AU172" s="187" t="s">
        <v>82</v>
      </c>
      <c r="AV172" s="13" t="s">
        <v>80</v>
      </c>
      <c r="AW172" s="13" t="s">
        <v>33</v>
      </c>
      <c r="AX172" s="13" t="s">
        <v>72</v>
      </c>
      <c r="AY172" s="187" t="s">
        <v>174</v>
      </c>
    </row>
    <row r="173" s="14" customFormat="1">
      <c r="A173" s="14"/>
      <c r="B173" s="193"/>
      <c r="C173" s="14"/>
      <c r="D173" s="186" t="s">
        <v>185</v>
      </c>
      <c r="E173" s="194" t="s">
        <v>3</v>
      </c>
      <c r="F173" s="195" t="s">
        <v>124</v>
      </c>
      <c r="G173" s="14"/>
      <c r="H173" s="196">
        <v>3.754</v>
      </c>
      <c r="I173" s="197"/>
      <c r="J173" s="14"/>
      <c r="K173" s="14"/>
      <c r="L173" s="193"/>
      <c r="M173" s="198"/>
      <c r="N173" s="199"/>
      <c r="O173" s="199"/>
      <c r="P173" s="199"/>
      <c r="Q173" s="199"/>
      <c r="R173" s="199"/>
      <c r="S173" s="199"/>
      <c r="T173" s="20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1" t="s">
        <v>185</v>
      </c>
      <c r="AU173" s="201" t="s">
        <v>82</v>
      </c>
      <c r="AV173" s="14" t="s">
        <v>82</v>
      </c>
      <c r="AW173" s="14" t="s">
        <v>33</v>
      </c>
      <c r="AX173" s="14" t="s">
        <v>80</v>
      </c>
      <c r="AY173" s="201" t="s">
        <v>174</v>
      </c>
    </row>
    <row r="174" s="2" customFormat="1" ht="16.5" customHeight="1">
      <c r="A174" s="39"/>
      <c r="B174" s="166"/>
      <c r="C174" s="167" t="s">
        <v>269</v>
      </c>
      <c r="D174" s="167" t="s">
        <v>176</v>
      </c>
      <c r="E174" s="168" t="s">
        <v>270</v>
      </c>
      <c r="F174" s="169" t="s">
        <v>271</v>
      </c>
      <c r="G174" s="170" t="s">
        <v>137</v>
      </c>
      <c r="H174" s="171">
        <v>15.477</v>
      </c>
      <c r="I174" s="172"/>
      <c r="J174" s="173">
        <f>ROUND(I174*H174,2)</f>
        <v>0</v>
      </c>
      <c r="K174" s="169" t="s">
        <v>180</v>
      </c>
      <c r="L174" s="40"/>
      <c r="M174" s="174" t="s">
        <v>3</v>
      </c>
      <c r="N174" s="175" t="s">
        <v>43</v>
      </c>
      <c r="O174" s="73"/>
      <c r="P174" s="176">
        <f>O174*H174</f>
        <v>0</v>
      </c>
      <c r="Q174" s="176">
        <v>0.00264</v>
      </c>
      <c r="R174" s="176">
        <f>Q174*H174</f>
        <v>0.040859279999999998</v>
      </c>
      <c r="S174" s="176">
        <v>0</v>
      </c>
      <c r="T174" s="17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8" t="s">
        <v>181</v>
      </c>
      <c r="AT174" s="178" t="s">
        <v>176</v>
      </c>
      <c r="AU174" s="178" t="s">
        <v>82</v>
      </c>
      <c r="AY174" s="20" t="s">
        <v>174</v>
      </c>
      <c r="BE174" s="179">
        <f>IF(N174="základní",J174,0)</f>
        <v>0</v>
      </c>
      <c r="BF174" s="179">
        <f>IF(N174="snížená",J174,0)</f>
        <v>0</v>
      </c>
      <c r="BG174" s="179">
        <f>IF(N174="zákl. přenesená",J174,0)</f>
        <v>0</v>
      </c>
      <c r="BH174" s="179">
        <f>IF(N174="sníž. přenesená",J174,0)</f>
        <v>0</v>
      </c>
      <c r="BI174" s="179">
        <f>IF(N174="nulová",J174,0)</f>
        <v>0</v>
      </c>
      <c r="BJ174" s="20" t="s">
        <v>80</v>
      </c>
      <c r="BK174" s="179">
        <f>ROUND(I174*H174,2)</f>
        <v>0</v>
      </c>
      <c r="BL174" s="20" t="s">
        <v>181</v>
      </c>
      <c r="BM174" s="178" t="s">
        <v>272</v>
      </c>
    </row>
    <row r="175" s="2" customFormat="1">
      <c r="A175" s="39"/>
      <c r="B175" s="40"/>
      <c r="C175" s="39"/>
      <c r="D175" s="180" t="s">
        <v>183</v>
      </c>
      <c r="E175" s="39"/>
      <c r="F175" s="181" t="s">
        <v>273</v>
      </c>
      <c r="G175" s="39"/>
      <c r="H175" s="39"/>
      <c r="I175" s="182"/>
      <c r="J175" s="39"/>
      <c r="K175" s="39"/>
      <c r="L175" s="40"/>
      <c r="M175" s="183"/>
      <c r="N175" s="184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183</v>
      </c>
      <c r="AU175" s="20" t="s">
        <v>82</v>
      </c>
    </row>
    <row r="176" s="13" customFormat="1">
      <c r="A176" s="13"/>
      <c r="B176" s="185"/>
      <c r="C176" s="13"/>
      <c r="D176" s="186" t="s">
        <v>185</v>
      </c>
      <c r="E176" s="187" t="s">
        <v>3</v>
      </c>
      <c r="F176" s="188" t="s">
        <v>186</v>
      </c>
      <c r="G176" s="13"/>
      <c r="H176" s="187" t="s">
        <v>3</v>
      </c>
      <c r="I176" s="189"/>
      <c r="J176" s="13"/>
      <c r="K176" s="13"/>
      <c r="L176" s="185"/>
      <c r="M176" s="190"/>
      <c r="N176" s="191"/>
      <c r="O176" s="191"/>
      <c r="P176" s="191"/>
      <c r="Q176" s="191"/>
      <c r="R176" s="191"/>
      <c r="S176" s="191"/>
      <c r="T176" s="19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7" t="s">
        <v>185</v>
      </c>
      <c r="AU176" s="187" t="s">
        <v>82</v>
      </c>
      <c r="AV176" s="13" t="s">
        <v>80</v>
      </c>
      <c r="AW176" s="13" t="s">
        <v>33</v>
      </c>
      <c r="AX176" s="13" t="s">
        <v>72</v>
      </c>
      <c r="AY176" s="187" t="s">
        <v>174</v>
      </c>
    </row>
    <row r="177" s="13" customFormat="1">
      <c r="A177" s="13"/>
      <c r="B177" s="185"/>
      <c r="C177" s="13"/>
      <c r="D177" s="186" t="s">
        <v>185</v>
      </c>
      <c r="E177" s="187" t="s">
        <v>3</v>
      </c>
      <c r="F177" s="188" t="s">
        <v>274</v>
      </c>
      <c r="G177" s="13"/>
      <c r="H177" s="187" t="s">
        <v>3</v>
      </c>
      <c r="I177" s="189"/>
      <c r="J177" s="13"/>
      <c r="K177" s="13"/>
      <c r="L177" s="185"/>
      <c r="M177" s="190"/>
      <c r="N177" s="191"/>
      <c r="O177" s="191"/>
      <c r="P177" s="191"/>
      <c r="Q177" s="191"/>
      <c r="R177" s="191"/>
      <c r="S177" s="191"/>
      <c r="T177" s="19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7" t="s">
        <v>185</v>
      </c>
      <c r="AU177" s="187" t="s">
        <v>82</v>
      </c>
      <c r="AV177" s="13" t="s">
        <v>80</v>
      </c>
      <c r="AW177" s="13" t="s">
        <v>33</v>
      </c>
      <c r="AX177" s="13" t="s">
        <v>72</v>
      </c>
      <c r="AY177" s="187" t="s">
        <v>174</v>
      </c>
    </row>
    <row r="178" s="13" customFormat="1">
      <c r="A178" s="13"/>
      <c r="B178" s="185"/>
      <c r="C178" s="13"/>
      <c r="D178" s="186" t="s">
        <v>185</v>
      </c>
      <c r="E178" s="187" t="s">
        <v>3</v>
      </c>
      <c r="F178" s="188" t="s">
        <v>275</v>
      </c>
      <c r="G178" s="13"/>
      <c r="H178" s="187" t="s">
        <v>3</v>
      </c>
      <c r="I178" s="189"/>
      <c r="J178" s="13"/>
      <c r="K178" s="13"/>
      <c r="L178" s="185"/>
      <c r="M178" s="190"/>
      <c r="N178" s="191"/>
      <c r="O178" s="191"/>
      <c r="P178" s="191"/>
      <c r="Q178" s="191"/>
      <c r="R178" s="191"/>
      <c r="S178" s="191"/>
      <c r="T178" s="19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7" t="s">
        <v>185</v>
      </c>
      <c r="AU178" s="187" t="s">
        <v>82</v>
      </c>
      <c r="AV178" s="13" t="s">
        <v>80</v>
      </c>
      <c r="AW178" s="13" t="s">
        <v>33</v>
      </c>
      <c r="AX178" s="13" t="s">
        <v>72</v>
      </c>
      <c r="AY178" s="187" t="s">
        <v>174</v>
      </c>
    </row>
    <row r="179" s="13" customFormat="1">
      <c r="A179" s="13"/>
      <c r="B179" s="185"/>
      <c r="C179" s="13"/>
      <c r="D179" s="186" t="s">
        <v>185</v>
      </c>
      <c r="E179" s="187" t="s">
        <v>3</v>
      </c>
      <c r="F179" s="188" t="s">
        <v>276</v>
      </c>
      <c r="G179" s="13"/>
      <c r="H179" s="187" t="s">
        <v>3</v>
      </c>
      <c r="I179" s="189"/>
      <c r="J179" s="13"/>
      <c r="K179" s="13"/>
      <c r="L179" s="185"/>
      <c r="M179" s="190"/>
      <c r="N179" s="191"/>
      <c r="O179" s="191"/>
      <c r="P179" s="191"/>
      <c r="Q179" s="191"/>
      <c r="R179" s="191"/>
      <c r="S179" s="191"/>
      <c r="T179" s="19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7" t="s">
        <v>185</v>
      </c>
      <c r="AU179" s="187" t="s">
        <v>82</v>
      </c>
      <c r="AV179" s="13" t="s">
        <v>80</v>
      </c>
      <c r="AW179" s="13" t="s">
        <v>33</v>
      </c>
      <c r="AX179" s="13" t="s">
        <v>72</v>
      </c>
      <c r="AY179" s="187" t="s">
        <v>174</v>
      </c>
    </row>
    <row r="180" s="14" customFormat="1">
      <c r="A180" s="14"/>
      <c r="B180" s="193"/>
      <c r="C180" s="14"/>
      <c r="D180" s="186" t="s">
        <v>185</v>
      </c>
      <c r="E180" s="194" t="s">
        <v>3</v>
      </c>
      <c r="F180" s="195" t="s">
        <v>127</v>
      </c>
      <c r="G180" s="14"/>
      <c r="H180" s="196">
        <v>15.477</v>
      </c>
      <c r="I180" s="197"/>
      <c r="J180" s="14"/>
      <c r="K180" s="14"/>
      <c r="L180" s="193"/>
      <c r="M180" s="198"/>
      <c r="N180" s="199"/>
      <c r="O180" s="199"/>
      <c r="P180" s="199"/>
      <c r="Q180" s="199"/>
      <c r="R180" s="199"/>
      <c r="S180" s="199"/>
      <c r="T180" s="20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1" t="s">
        <v>185</v>
      </c>
      <c r="AU180" s="201" t="s">
        <v>82</v>
      </c>
      <c r="AV180" s="14" t="s">
        <v>82</v>
      </c>
      <c r="AW180" s="14" t="s">
        <v>33</v>
      </c>
      <c r="AX180" s="14" t="s">
        <v>80</v>
      </c>
      <c r="AY180" s="201" t="s">
        <v>174</v>
      </c>
    </row>
    <row r="181" s="2" customFormat="1" ht="16.5" customHeight="1">
      <c r="A181" s="39"/>
      <c r="B181" s="166"/>
      <c r="C181" s="167" t="s">
        <v>277</v>
      </c>
      <c r="D181" s="167" t="s">
        <v>176</v>
      </c>
      <c r="E181" s="168" t="s">
        <v>278</v>
      </c>
      <c r="F181" s="169" t="s">
        <v>279</v>
      </c>
      <c r="G181" s="170" t="s">
        <v>137</v>
      </c>
      <c r="H181" s="171">
        <v>15.477</v>
      </c>
      <c r="I181" s="172"/>
      <c r="J181" s="173">
        <f>ROUND(I181*H181,2)</f>
        <v>0</v>
      </c>
      <c r="K181" s="169" t="s">
        <v>180</v>
      </c>
      <c r="L181" s="40"/>
      <c r="M181" s="174" t="s">
        <v>3</v>
      </c>
      <c r="N181" s="175" t="s">
        <v>43</v>
      </c>
      <c r="O181" s="73"/>
      <c r="P181" s="176">
        <f>O181*H181</f>
        <v>0</v>
      </c>
      <c r="Q181" s="176">
        <v>0</v>
      </c>
      <c r="R181" s="176">
        <f>Q181*H181</f>
        <v>0</v>
      </c>
      <c r="S181" s="176">
        <v>0</v>
      </c>
      <c r="T181" s="17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78" t="s">
        <v>181</v>
      </c>
      <c r="AT181" s="178" t="s">
        <v>176</v>
      </c>
      <c r="AU181" s="178" t="s">
        <v>82</v>
      </c>
      <c r="AY181" s="20" t="s">
        <v>174</v>
      </c>
      <c r="BE181" s="179">
        <f>IF(N181="základní",J181,0)</f>
        <v>0</v>
      </c>
      <c r="BF181" s="179">
        <f>IF(N181="snížená",J181,0)</f>
        <v>0</v>
      </c>
      <c r="BG181" s="179">
        <f>IF(N181="zákl. přenesená",J181,0)</f>
        <v>0</v>
      </c>
      <c r="BH181" s="179">
        <f>IF(N181="sníž. přenesená",J181,0)</f>
        <v>0</v>
      </c>
      <c r="BI181" s="179">
        <f>IF(N181="nulová",J181,0)</f>
        <v>0</v>
      </c>
      <c r="BJ181" s="20" t="s">
        <v>80</v>
      </c>
      <c r="BK181" s="179">
        <f>ROUND(I181*H181,2)</f>
        <v>0</v>
      </c>
      <c r="BL181" s="20" t="s">
        <v>181</v>
      </c>
      <c r="BM181" s="178" t="s">
        <v>280</v>
      </c>
    </row>
    <row r="182" s="2" customFormat="1">
      <c r="A182" s="39"/>
      <c r="B182" s="40"/>
      <c r="C182" s="39"/>
      <c r="D182" s="180" t="s">
        <v>183</v>
      </c>
      <c r="E182" s="39"/>
      <c r="F182" s="181" t="s">
        <v>281</v>
      </c>
      <c r="G182" s="39"/>
      <c r="H182" s="39"/>
      <c r="I182" s="182"/>
      <c r="J182" s="39"/>
      <c r="K182" s="39"/>
      <c r="L182" s="40"/>
      <c r="M182" s="183"/>
      <c r="N182" s="184"/>
      <c r="O182" s="73"/>
      <c r="P182" s="73"/>
      <c r="Q182" s="73"/>
      <c r="R182" s="73"/>
      <c r="S182" s="73"/>
      <c r="T182" s="74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0" t="s">
        <v>183</v>
      </c>
      <c r="AU182" s="20" t="s">
        <v>82</v>
      </c>
    </row>
    <row r="183" s="13" customFormat="1">
      <c r="A183" s="13"/>
      <c r="B183" s="185"/>
      <c r="C183" s="13"/>
      <c r="D183" s="186" t="s">
        <v>185</v>
      </c>
      <c r="E183" s="187" t="s">
        <v>3</v>
      </c>
      <c r="F183" s="188" t="s">
        <v>128</v>
      </c>
      <c r="G183" s="13"/>
      <c r="H183" s="187" t="s">
        <v>3</v>
      </c>
      <c r="I183" s="189"/>
      <c r="J183" s="13"/>
      <c r="K183" s="13"/>
      <c r="L183" s="185"/>
      <c r="M183" s="190"/>
      <c r="N183" s="191"/>
      <c r="O183" s="191"/>
      <c r="P183" s="191"/>
      <c r="Q183" s="191"/>
      <c r="R183" s="191"/>
      <c r="S183" s="191"/>
      <c r="T183" s="19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7" t="s">
        <v>185</v>
      </c>
      <c r="AU183" s="187" t="s">
        <v>82</v>
      </c>
      <c r="AV183" s="13" t="s">
        <v>80</v>
      </c>
      <c r="AW183" s="13" t="s">
        <v>33</v>
      </c>
      <c r="AX183" s="13" t="s">
        <v>72</v>
      </c>
      <c r="AY183" s="187" t="s">
        <v>174</v>
      </c>
    </row>
    <row r="184" s="14" customFormat="1">
      <c r="A184" s="14"/>
      <c r="B184" s="193"/>
      <c r="C184" s="14"/>
      <c r="D184" s="186" t="s">
        <v>185</v>
      </c>
      <c r="E184" s="194" t="s">
        <v>3</v>
      </c>
      <c r="F184" s="195" t="s">
        <v>127</v>
      </c>
      <c r="G184" s="14"/>
      <c r="H184" s="196">
        <v>15.477</v>
      </c>
      <c r="I184" s="197"/>
      <c r="J184" s="14"/>
      <c r="K184" s="14"/>
      <c r="L184" s="193"/>
      <c r="M184" s="198"/>
      <c r="N184" s="199"/>
      <c r="O184" s="199"/>
      <c r="P184" s="199"/>
      <c r="Q184" s="199"/>
      <c r="R184" s="199"/>
      <c r="S184" s="199"/>
      <c r="T184" s="20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01" t="s">
        <v>185</v>
      </c>
      <c r="AU184" s="201" t="s">
        <v>82</v>
      </c>
      <c r="AV184" s="14" t="s">
        <v>82</v>
      </c>
      <c r="AW184" s="14" t="s">
        <v>33</v>
      </c>
      <c r="AX184" s="14" t="s">
        <v>72</v>
      </c>
      <c r="AY184" s="201" t="s">
        <v>174</v>
      </c>
    </row>
    <row r="185" s="15" customFormat="1">
      <c r="A185" s="15"/>
      <c r="B185" s="202"/>
      <c r="C185" s="15"/>
      <c r="D185" s="186" t="s">
        <v>185</v>
      </c>
      <c r="E185" s="203" t="s">
        <v>3</v>
      </c>
      <c r="F185" s="204" t="s">
        <v>197</v>
      </c>
      <c r="G185" s="15"/>
      <c r="H185" s="205">
        <v>15.477</v>
      </c>
      <c r="I185" s="206"/>
      <c r="J185" s="15"/>
      <c r="K185" s="15"/>
      <c r="L185" s="202"/>
      <c r="M185" s="207"/>
      <c r="N185" s="208"/>
      <c r="O185" s="208"/>
      <c r="P185" s="208"/>
      <c r="Q185" s="208"/>
      <c r="R185" s="208"/>
      <c r="S185" s="208"/>
      <c r="T185" s="209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03" t="s">
        <v>185</v>
      </c>
      <c r="AU185" s="203" t="s">
        <v>82</v>
      </c>
      <c r="AV185" s="15" t="s">
        <v>181</v>
      </c>
      <c r="AW185" s="15" t="s">
        <v>33</v>
      </c>
      <c r="AX185" s="15" t="s">
        <v>80</v>
      </c>
      <c r="AY185" s="203" t="s">
        <v>174</v>
      </c>
    </row>
    <row r="186" s="12" customFormat="1" ht="22.8" customHeight="1">
      <c r="A186" s="12"/>
      <c r="B186" s="153"/>
      <c r="C186" s="12"/>
      <c r="D186" s="154" t="s">
        <v>71</v>
      </c>
      <c r="E186" s="164" t="s">
        <v>113</v>
      </c>
      <c r="F186" s="164" t="s">
        <v>282</v>
      </c>
      <c r="G186" s="12"/>
      <c r="H186" s="12"/>
      <c r="I186" s="156"/>
      <c r="J186" s="165">
        <f>BK186</f>
        <v>0</v>
      </c>
      <c r="K186" s="12"/>
      <c r="L186" s="153"/>
      <c r="M186" s="158"/>
      <c r="N186" s="159"/>
      <c r="O186" s="159"/>
      <c r="P186" s="160">
        <f>SUM(P187:P190)</f>
        <v>0</v>
      </c>
      <c r="Q186" s="159"/>
      <c r="R186" s="160">
        <f>SUM(R187:R190)</f>
        <v>8.0999999999999996</v>
      </c>
      <c r="S186" s="159"/>
      <c r="T186" s="161">
        <f>SUM(T187:T190)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54" t="s">
        <v>80</v>
      </c>
      <c r="AT186" s="162" t="s">
        <v>71</v>
      </c>
      <c r="AU186" s="162" t="s">
        <v>80</v>
      </c>
      <c r="AY186" s="154" t="s">
        <v>174</v>
      </c>
      <c r="BK186" s="163">
        <f>SUM(BK187:BK190)</f>
        <v>0</v>
      </c>
    </row>
    <row r="187" s="2" customFormat="1" ht="16.5" customHeight="1">
      <c r="A187" s="39"/>
      <c r="B187" s="166"/>
      <c r="C187" s="167" t="s">
        <v>283</v>
      </c>
      <c r="D187" s="167" t="s">
        <v>176</v>
      </c>
      <c r="E187" s="168" t="s">
        <v>284</v>
      </c>
      <c r="F187" s="169" t="s">
        <v>285</v>
      </c>
      <c r="G187" s="170" t="s">
        <v>286</v>
      </c>
      <c r="H187" s="171">
        <v>1</v>
      </c>
      <c r="I187" s="172"/>
      <c r="J187" s="173">
        <f>ROUND(I187*H187,2)</f>
        <v>0</v>
      </c>
      <c r="K187" s="169" t="s">
        <v>3</v>
      </c>
      <c r="L187" s="40"/>
      <c r="M187" s="174" t="s">
        <v>3</v>
      </c>
      <c r="N187" s="175" t="s">
        <v>43</v>
      </c>
      <c r="O187" s="73"/>
      <c r="P187" s="176">
        <f>O187*H187</f>
        <v>0</v>
      </c>
      <c r="Q187" s="176">
        <v>0.10000000000000001</v>
      </c>
      <c r="R187" s="176">
        <f>Q187*H187</f>
        <v>0.10000000000000001</v>
      </c>
      <c r="S187" s="176">
        <v>0</v>
      </c>
      <c r="T187" s="17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78" t="s">
        <v>181</v>
      </c>
      <c r="AT187" s="178" t="s">
        <v>176</v>
      </c>
      <c r="AU187" s="178" t="s">
        <v>82</v>
      </c>
      <c r="AY187" s="20" t="s">
        <v>174</v>
      </c>
      <c r="BE187" s="179">
        <f>IF(N187="základní",J187,0)</f>
        <v>0</v>
      </c>
      <c r="BF187" s="179">
        <f>IF(N187="snížená",J187,0)</f>
        <v>0</v>
      </c>
      <c r="BG187" s="179">
        <f>IF(N187="zákl. přenesená",J187,0)</f>
        <v>0</v>
      </c>
      <c r="BH187" s="179">
        <f>IF(N187="sníž. přenesená",J187,0)</f>
        <v>0</v>
      </c>
      <c r="BI187" s="179">
        <f>IF(N187="nulová",J187,0)</f>
        <v>0</v>
      </c>
      <c r="BJ187" s="20" t="s">
        <v>80</v>
      </c>
      <c r="BK187" s="179">
        <f>ROUND(I187*H187,2)</f>
        <v>0</v>
      </c>
      <c r="BL187" s="20" t="s">
        <v>181</v>
      </c>
      <c r="BM187" s="178" t="s">
        <v>287</v>
      </c>
    </row>
    <row r="188" s="2" customFormat="1">
      <c r="A188" s="39"/>
      <c r="B188" s="40"/>
      <c r="C188" s="39"/>
      <c r="D188" s="186" t="s">
        <v>209</v>
      </c>
      <c r="E188" s="39"/>
      <c r="F188" s="210" t="s">
        <v>288</v>
      </c>
      <c r="G188" s="39"/>
      <c r="H188" s="39"/>
      <c r="I188" s="182"/>
      <c r="J188" s="39"/>
      <c r="K188" s="39"/>
      <c r="L188" s="40"/>
      <c r="M188" s="183"/>
      <c r="N188" s="184"/>
      <c r="O188" s="73"/>
      <c r="P188" s="73"/>
      <c r="Q188" s="73"/>
      <c r="R188" s="73"/>
      <c r="S188" s="73"/>
      <c r="T188" s="74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20" t="s">
        <v>209</v>
      </c>
      <c r="AU188" s="20" t="s">
        <v>82</v>
      </c>
    </row>
    <row r="189" s="2" customFormat="1" ht="21.75" customHeight="1">
      <c r="A189" s="39"/>
      <c r="B189" s="166"/>
      <c r="C189" s="167" t="s">
        <v>289</v>
      </c>
      <c r="D189" s="167" t="s">
        <v>176</v>
      </c>
      <c r="E189" s="168" t="s">
        <v>290</v>
      </c>
      <c r="F189" s="169" t="s">
        <v>291</v>
      </c>
      <c r="G189" s="170" t="s">
        <v>286</v>
      </c>
      <c r="H189" s="171">
        <v>1</v>
      </c>
      <c r="I189" s="172"/>
      <c r="J189" s="173">
        <f>ROUND(I189*H189,2)</f>
        <v>0</v>
      </c>
      <c r="K189" s="169" t="s">
        <v>3</v>
      </c>
      <c r="L189" s="40"/>
      <c r="M189" s="174" t="s">
        <v>3</v>
      </c>
      <c r="N189" s="175" t="s">
        <v>43</v>
      </c>
      <c r="O189" s="73"/>
      <c r="P189" s="176">
        <f>O189*H189</f>
        <v>0</v>
      </c>
      <c r="Q189" s="176">
        <v>8</v>
      </c>
      <c r="R189" s="176">
        <f>Q189*H189</f>
        <v>8</v>
      </c>
      <c r="S189" s="176">
        <v>0</v>
      </c>
      <c r="T189" s="17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78" t="s">
        <v>181</v>
      </c>
      <c r="AT189" s="178" t="s">
        <v>176</v>
      </c>
      <c r="AU189" s="178" t="s">
        <v>82</v>
      </c>
      <c r="AY189" s="20" t="s">
        <v>174</v>
      </c>
      <c r="BE189" s="179">
        <f>IF(N189="základní",J189,0)</f>
        <v>0</v>
      </c>
      <c r="BF189" s="179">
        <f>IF(N189="snížená",J189,0)</f>
        <v>0</v>
      </c>
      <c r="BG189" s="179">
        <f>IF(N189="zákl. přenesená",J189,0)</f>
        <v>0</v>
      </c>
      <c r="BH189" s="179">
        <f>IF(N189="sníž. přenesená",J189,0)</f>
        <v>0</v>
      </c>
      <c r="BI189" s="179">
        <f>IF(N189="nulová",J189,0)</f>
        <v>0</v>
      </c>
      <c r="BJ189" s="20" t="s">
        <v>80</v>
      </c>
      <c r="BK189" s="179">
        <f>ROUND(I189*H189,2)</f>
        <v>0</v>
      </c>
      <c r="BL189" s="20" t="s">
        <v>181</v>
      </c>
      <c r="BM189" s="178" t="s">
        <v>292</v>
      </c>
    </row>
    <row r="190" s="2" customFormat="1">
      <c r="A190" s="39"/>
      <c r="B190" s="40"/>
      <c r="C190" s="39"/>
      <c r="D190" s="186" t="s">
        <v>209</v>
      </c>
      <c r="E190" s="39"/>
      <c r="F190" s="210" t="s">
        <v>293</v>
      </c>
      <c r="G190" s="39"/>
      <c r="H190" s="39"/>
      <c r="I190" s="182"/>
      <c r="J190" s="39"/>
      <c r="K190" s="39"/>
      <c r="L190" s="40"/>
      <c r="M190" s="183"/>
      <c r="N190" s="184"/>
      <c r="O190" s="73"/>
      <c r="P190" s="73"/>
      <c r="Q190" s="73"/>
      <c r="R190" s="73"/>
      <c r="S190" s="73"/>
      <c r="T190" s="74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20" t="s">
        <v>209</v>
      </c>
      <c r="AU190" s="20" t="s">
        <v>82</v>
      </c>
    </row>
    <row r="191" s="12" customFormat="1" ht="22.8" customHeight="1">
      <c r="A191" s="12"/>
      <c r="B191" s="153"/>
      <c r="C191" s="12"/>
      <c r="D191" s="154" t="s">
        <v>71</v>
      </c>
      <c r="E191" s="164" t="s">
        <v>294</v>
      </c>
      <c r="F191" s="164" t="s">
        <v>295</v>
      </c>
      <c r="G191" s="12"/>
      <c r="H191" s="12"/>
      <c r="I191" s="156"/>
      <c r="J191" s="165">
        <f>BK191</f>
        <v>0</v>
      </c>
      <c r="K191" s="12"/>
      <c r="L191" s="153"/>
      <c r="M191" s="158"/>
      <c r="N191" s="159"/>
      <c r="O191" s="159"/>
      <c r="P191" s="160">
        <f>SUM(P192:P193)</f>
        <v>0</v>
      </c>
      <c r="Q191" s="159"/>
      <c r="R191" s="160">
        <f>SUM(R192:R193)</f>
        <v>0</v>
      </c>
      <c r="S191" s="159"/>
      <c r="T191" s="161">
        <f>SUM(T192:T193)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4" t="s">
        <v>80</v>
      </c>
      <c r="AT191" s="162" t="s">
        <v>71</v>
      </c>
      <c r="AU191" s="162" t="s">
        <v>80</v>
      </c>
      <c r="AY191" s="154" t="s">
        <v>174</v>
      </c>
      <c r="BK191" s="163">
        <f>SUM(BK192:BK193)</f>
        <v>0</v>
      </c>
    </row>
    <row r="192" s="2" customFormat="1" ht="55.5" customHeight="1">
      <c r="A192" s="39"/>
      <c r="B192" s="166"/>
      <c r="C192" s="167" t="s">
        <v>296</v>
      </c>
      <c r="D192" s="167" t="s">
        <v>176</v>
      </c>
      <c r="E192" s="168" t="s">
        <v>297</v>
      </c>
      <c r="F192" s="169" t="s">
        <v>298</v>
      </c>
      <c r="G192" s="170" t="s">
        <v>222</v>
      </c>
      <c r="H192" s="171">
        <v>30.483000000000001</v>
      </c>
      <c r="I192" s="172"/>
      <c r="J192" s="173">
        <f>ROUND(I192*H192,2)</f>
        <v>0</v>
      </c>
      <c r="K192" s="169" t="s">
        <v>180</v>
      </c>
      <c r="L192" s="40"/>
      <c r="M192" s="174" t="s">
        <v>3</v>
      </c>
      <c r="N192" s="175" t="s">
        <v>43</v>
      </c>
      <c r="O192" s="73"/>
      <c r="P192" s="176">
        <f>O192*H192</f>
        <v>0</v>
      </c>
      <c r="Q192" s="176">
        <v>0</v>
      </c>
      <c r="R192" s="176">
        <f>Q192*H192</f>
        <v>0</v>
      </c>
      <c r="S192" s="176">
        <v>0</v>
      </c>
      <c r="T192" s="17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178" t="s">
        <v>181</v>
      </c>
      <c r="AT192" s="178" t="s">
        <v>176</v>
      </c>
      <c r="AU192" s="178" t="s">
        <v>82</v>
      </c>
      <c r="AY192" s="20" t="s">
        <v>174</v>
      </c>
      <c r="BE192" s="179">
        <f>IF(N192="základní",J192,0)</f>
        <v>0</v>
      </c>
      <c r="BF192" s="179">
        <f>IF(N192="snížená",J192,0)</f>
        <v>0</v>
      </c>
      <c r="BG192" s="179">
        <f>IF(N192="zákl. přenesená",J192,0)</f>
        <v>0</v>
      </c>
      <c r="BH192" s="179">
        <f>IF(N192="sníž. přenesená",J192,0)</f>
        <v>0</v>
      </c>
      <c r="BI192" s="179">
        <f>IF(N192="nulová",J192,0)</f>
        <v>0</v>
      </c>
      <c r="BJ192" s="20" t="s">
        <v>80</v>
      </c>
      <c r="BK192" s="179">
        <f>ROUND(I192*H192,2)</f>
        <v>0</v>
      </c>
      <c r="BL192" s="20" t="s">
        <v>181</v>
      </c>
      <c r="BM192" s="178" t="s">
        <v>299</v>
      </c>
    </row>
    <row r="193" s="2" customFormat="1">
      <c r="A193" s="39"/>
      <c r="B193" s="40"/>
      <c r="C193" s="39"/>
      <c r="D193" s="180" t="s">
        <v>183</v>
      </c>
      <c r="E193" s="39"/>
      <c r="F193" s="181" t="s">
        <v>300</v>
      </c>
      <c r="G193" s="39"/>
      <c r="H193" s="39"/>
      <c r="I193" s="182"/>
      <c r="J193" s="39"/>
      <c r="K193" s="39"/>
      <c r="L193" s="40"/>
      <c r="M193" s="183"/>
      <c r="N193" s="184"/>
      <c r="O193" s="73"/>
      <c r="P193" s="73"/>
      <c r="Q193" s="73"/>
      <c r="R193" s="73"/>
      <c r="S193" s="73"/>
      <c r="T193" s="74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20" t="s">
        <v>183</v>
      </c>
      <c r="AU193" s="20" t="s">
        <v>82</v>
      </c>
    </row>
    <row r="194" s="12" customFormat="1" ht="25.92" customHeight="1">
      <c r="A194" s="12"/>
      <c r="B194" s="153"/>
      <c r="C194" s="12"/>
      <c r="D194" s="154" t="s">
        <v>71</v>
      </c>
      <c r="E194" s="155" t="s">
        <v>301</v>
      </c>
      <c r="F194" s="155" t="s">
        <v>302</v>
      </c>
      <c r="G194" s="12"/>
      <c r="H194" s="12"/>
      <c r="I194" s="156"/>
      <c r="J194" s="157">
        <f>BK194</f>
        <v>0</v>
      </c>
      <c r="K194" s="12"/>
      <c r="L194" s="153"/>
      <c r="M194" s="158"/>
      <c r="N194" s="159"/>
      <c r="O194" s="159"/>
      <c r="P194" s="160">
        <f>P195+P206+P218+P237+P254+P297+P308</f>
        <v>0</v>
      </c>
      <c r="Q194" s="159"/>
      <c r="R194" s="160">
        <f>R195+R206+R218+R237+R254+R297+R308</f>
        <v>4.7553449649999999</v>
      </c>
      <c r="S194" s="159"/>
      <c r="T194" s="161">
        <f>T195+T206+T218+T237+T254+T297+T308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54" t="s">
        <v>82</v>
      </c>
      <c r="AT194" s="162" t="s">
        <v>71</v>
      </c>
      <c r="AU194" s="162" t="s">
        <v>72</v>
      </c>
      <c r="AY194" s="154" t="s">
        <v>174</v>
      </c>
      <c r="BK194" s="163">
        <f>BK195+BK206+BK218+BK237+BK254+BK297+BK308</f>
        <v>0</v>
      </c>
    </row>
    <row r="195" s="12" customFormat="1" ht="22.8" customHeight="1">
      <c r="A195" s="12"/>
      <c r="B195" s="153"/>
      <c r="C195" s="12"/>
      <c r="D195" s="154" t="s">
        <v>71</v>
      </c>
      <c r="E195" s="164" t="s">
        <v>303</v>
      </c>
      <c r="F195" s="164" t="s">
        <v>304</v>
      </c>
      <c r="G195" s="12"/>
      <c r="H195" s="12"/>
      <c r="I195" s="156"/>
      <c r="J195" s="165">
        <f>BK195</f>
        <v>0</v>
      </c>
      <c r="K195" s="12"/>
      <c r="L195" s="153"/>
      <c r="M195" s="158"/>
      <c r="N195" s="159"/>
      <c r="O195" s="159"/>
      <c r="P195" s="160">
        <f>SUM(P196:P205)</f>
        <v>0</v>
      </c>
      <c r="Q195" s="159"/>
      <c r="R195" s="160">
        <f>SUM(R196:R205)</f>
        <v>0.099251999999999993</v>
      </c>
      <c r="S195" s="159"/>
      <c r="T195" s="161">
        <f>SUM(T196:T205)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54" t="s">
        <v>82</v>
      </c>
      <c r="AT195" s="162" t="s">
        <v>71</v>
      </c>
      <c r="AU195" s="162" t="s">
        <v>80</v>
      </c>
      <c r="AY195" s="154" t="s">
        <v>174</v>
      </c>
      <c r="BK195" s="163">
        <f>SUM(BK196:BK205)</f>
        <v>0</v>
      </c>
    </row>
    <row r="196" s="2" customFormat="1" ht="33" customHeight="1">
      <c r="A196" s="39"/>
      <c r="B196" s="166"/>
      <c r="C196" s="167" t="s">
        <v>305</v>
      </c>
      <c r="D196" s="167" t="s">
        <v>176</v>
      </c>
      <c r="E196" s="168" t="s">
        <v>306</v>
      </c>
      <c r="F196" s="169" t="s">
        <v>307</v>
      </c>
      <c r="G196" s="170" t="s">
        <v>137</v>
      </c>
      <c r="H196" s="171">
        <v>21.289999999999999</v>
      </c>
      <c r="I196" s="172"/>
      <c r="J196" s="173">
        <f>ROUND(I196*H196,2)</f>
        <v>0</v>
      </c>
      <c r="K196" s="169" t="s">
        <v>180</v>
      </c>
      <c r="L196" s="40"/>
      <c r="M196" s="174" t="s">
        <v>3</v>
      </c>
      <c r="N196" s="175" t="s">
        <v>43</v>
      </c>
      <c r="O196" s="73"/>
      <c r="P196" s="176">
        <f>O196*H196</f>
        <v>0</v>
      </c>
      <c r="Q196" s="176">
        <v>0</v>
      </c>
      <c r="R196" s="176">
        <f>Q196*H196</f>
        <v>0</v>
      </c>
      <c r="S196" s="176">
        <v>0</v>
      </c>
      <c r="T196" s="17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178" t="s">
        <v>289</v>
      </c>
      <c r="AT196" s="178" t="s">
        <v>176</v>
      </c>
      <c r="AU196" s="178" t="s">
        <v>82</v>
      </c>
      <c r="AY196" s="20" t="s">
        <v>174</v>
      </c>
      <c r="BE196" s="179">
        <f>IF(N196="základní",J196,0)</f>
        <v>0</v>
      </c>
      <c r="BF196" s="179">
        <f>IF(N196="snížená",J196,0)</f>
        <v>0</v>
      </c>
      <c r="BG196" s="179">
        <f>IF(N196="zákl. přenesená",J196,0)</f>
        <v>0</v>
      </c>
      <c r="BH196" s="179">
        <f>IF(N196="sníž. přenesená",J196,0)</f>
        <v>0</v>
      </c>
      <c r="BI196" s="179">
        <f>IF(N196="nulová",J196,0)</f>
        <v>0</v>
      </c>
      <c r="BJ196" s="20" t="s">
        <v>80</v>
      </c>
      <c r="BK196" s="179">
        <f>ROUND(I196*H196,2)</f>
        <v>0</v>
      </c>
      <c r="BL196" s="20" t="s">
        <v>289</v>
      </c>
      <c r="BM196" s="178" t="s">
        <v>308</v>
      </c>
    </row>
    <row r="197" s="2" customFormat="1">
      <c r="A197" s="39"/>
      <c r="B197" s="40"/>
      <c r="C197" s="39"/>
      <c r="D197" s="180" t="s">
        <v>183</v>
      </c>
      <c r="E197" s="39"/>
      <c r="F197" s="181" t="s">
        <v>309</v>
      </c>
      <c r="G197" s="39"/>
      <c r="H197" s="39"/>
      <c r="I197" s="182"/>
      <c r="J197" s="39"/>
      <c r="K197" s="39"/>
      <c r="L197" s="40"/>
      <c r="M197" s="183"/>
      <c r="N197" s="184"/>
      <c r="O197" s="73"/>
      <c r="P197" s="73"/>
      <c r="Q197" s="73"/>
      <c r="R197" s="73"/>
      <c r="S197" s="73"/>
      <c r="T197" s="74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20" t="s">
        <v>183</v>
      </c>
      <c r="AU197" s="20" t="s">
        <v>82</v>
      </c>
    </row>
    <row r="198" s="2" customFormat="1">
      <c r="A198" s="39"/>
      <c r="B198" s="40"/>
      <c r="C198" s="39"/>
      <c r="D198" s="186" t="s">
        <v>209</v>
      </c>
      <c r="E198" s="39"/>
      <c r="F198" s="210" t="s">
        <v>310</v>
      </c>
      <c r="G198" s="39"/>
      <c r="H198" s="39"/>
      <c r="I198" s="182"/>
      <c r="J198" s="39"/>
      <c r="K198" s="39"/>
      <c r="L198" s="40"/>
      <c r="M198" s="183"/>
      <c r="N198" s="184"/>
      <c r="O198" s="73"/>
      <c r="P198" s="73"/>
      <c r="Q198" s="73"/>
      <c r="R198" s="73"/>
      <c r="S198" s="73"/>
      <c r="T198" s="74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20" t="s">
        <v>209</v>
      </c>
      <c r="AU198" s="20" t="s">
        <v>82</v>
      </c>
    </row>
    <row r="199" s="13" customFormat="1">
      <c r="A199" s="13"/>
      <c r="B199" s="185"/>
      <c r="C199" s="13"/>
      <c r="D199" s="186" t="s">
        <v>185</v>
      </c>
      <c r="E199" s="187" t="s">
        <v>3</v>
      </c>
      <c r="F199" s="188" t="s">
        <v>132</v>
      </c>
      <c r="G199" s="13"/>
      <c r="H199" s="187" t="s">
        <v>3</v>
      </c>
      <c r="I199" s="189"/>
      <c r="J199" s="13"/>
      <c r="K199" s="13"/>
      <c r="L199" s="185"/>
      <c r="M199" s="190"/>
      <c r="N199" s="191"/>
      <c r="O199" s="191"/>
      <c r="P199" s="191"/>
      <c r="Q199" s="191"/>
      <c r="R199" s="191"/>
      <c r="S199" s="191"/>
      <c r="T199" s="19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7" t="s">
        <v>185</v>
      </c>
      <c r="AU199" s="187" t="s">
        <v>82</v>
      </c>
      <c r="AV199" s="13" t="s">
        <v>80</v>
      </c>
      <c r="AW199" s="13" t="s">
        <v>33</v>
      </c>
      <c r="AX199" s="13" t="s">
        <v>72</v>
      </c>
      <c r="AY199" s="187" t="s">
        <v>174</v>
      </c>
    </row>
    <row r="200" s="14" customFormat="1">
      <c r="A200" s="14"/>
      <c r="B200" s="193"/>
      <c r="C200" s="14"/>
      <c r="D200" s="186" t="s">
        <v>185</v>
      </c>
      <c r="E200" s="194" t="s">
        <v>3</v>
      </c>
      <c r="F200" s="195" t="s">
        <v>131</v>
      </c>
      <c r="G200" s="14"/>
      <c r="H200" s="196">
        <v>21.289999999999999</v>
      </c>
      <c r="I200" s="197"/>
      <c r="J200" s="14"/>
      <c r="K200" s="14"/>
      <c r="L200" s="193"/>
      <c r="M200" s="198"/>
      <c r="N200" s="199"/>
      <c r="O200" s="199"/>
      <c r="P200" s="199"/>
      <c r="Q200" s="199"/>
      <c r="R200" s="199"/>
      <c r="S200" s="199"/>
      <c r="T200" s="20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1" t="s">
        <v>185</v>
      </c>
      <c r="AU200" s="201" t="s">
        <v>82</v>
      </c>
      <c r="AV200" s="14" t="s">
        <v>82</v>
      </c>
      <c r="AW200" s="14" t="s">
        <v>33</v>
      </c>
      <c r="AX200" s="14" t="s">
        <v>72</v>
      </c>
      <c r="AY200" s="201" t="s">
        <v>174</v>
      </c>
    </row>
    <row r="201" s="15" customFormat="1">
      <c r="A201" s="15"/>
      <c r="B201" s="202"/>
      <c r="C201" s="15"/>
      <c r="D201" s="186" t="s">
        <v>185</v>
      </c>
      <c r="E201" s="203" t="s">
        <v>3</v>
      </c>
      <c r="F201" s="204" t="s">
        <v>197</v>
      </c>
      <c r="G201" s="15"/>
      <c r="H201" s="205">
        <v>21.289999999999999</v>
      </c>
      <c r="I201" s="206"/>
      <c r="J201" s="15"/>
      <c r="K201" s="15"/>
      <c r="L201" s="202"/>
      <c r="M201" s="207"/>
      <c r="N201" s="208"/>
      <c r="O201" s="208"/>
      <c r="P201" s="208"/>
      <c r="Q201" s="208"/>
      <c r="R201" s="208"/>
      <c r="S201" s="208"/>
      <c r="T201" s="209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03" t="s">
        <v>185</v>
      </c>
      <c r="AU201" s="203" t="s">
        <v>82</v>
      </c>
      <c r="AV201" s="15" t="s">
        <v>181</v>
      </c>
      <c r="AW201" s="15" t="s">
        <v>33</v>
      </c>
      <c r="AX201" s="15" t="s">
        <v>80</v>
      </c>
      <c r="AY201" s="203" t="s">
        <v>174</v>
      </c>
    </row>
    <row r="202" s="2" customFormat="1" ht="49.05" customHeight="1">
      <c r="A202" s="39"/>
      <c r="B202" s="166"/>
      <c r="C202" s="211" t="s">
        <v>311</v>
      </c>
      <c r="D202" s="211" t="s">
        <v>312</v>
      </c>
      <c r="E202" s="212" t="s">
        <v>313</v>
      </c>
      <c r="F202" s="213" t="s">
        <v>314</v>
      </c>
      <c r="G202" s="214" t="s">
        <v>137</v>
      </c>
      <c r="H202" s="215">
        <v>24.812999999999999</v>
      </c>
      <c r="I202" s="216"/>
      <c r="J202" s="217">
        <f>ROUND(I202*H202,2)</f>
        <v>0</v>
      </c>
      <c r="K202" s="213" t="s">
        <v>180</v>
      </c>
      <c r="L202" s="218"/>
      <c r="M202" s="219" t="s">
        <v>3</v>
      </c>
      <c r="N202" s="220" t="s">
        <v>43</v>
      </c>
      <c r="O202" s="73"/>
      <c r="P202" s="176">
        <f>O202*H202</f>
        <v>0</v>
      </c>
      <c r="Q202" s="176">
        <v>0.0040000000000000001</v>
      </c>
      <c r="R202" s="176">
        <f>Q202*H202</f>
        <v>0.099251999999999993</v>
      </c>
      <c r="S202" s="176">
        <v>0</v>
      </c>
      <c r="T202" s="17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178" t="s">
        <v>315</v>
      </c>
      <c r="AT202" s="178" t="s">
        <v>312</v>
      </c>
      <c r="AU202" s="178" t="s">
        <v>82</v>
      </c>
      <c r="AY202" s="20" t="s">
        <v>174</v>
      </c>
      <c r="BE202" s="179">
        <f>IF(N202="základní",J202,0)</f>
        <v>0</v>
      </c>
      <c r="BF202" s="179">
        <f>IF(N202="snížená",J202,0)</f>
        <v>0</v>
      </c>
      <c r="BG202" s="179">
        <f>IF(N202="zákl. přenesená",J202,0)</f>
        <v>0</v>
      </c>
      <c r="BH202" s="179">
        <f>IF(N202="sníž. přenesená",J202,0)</f>
        <v>0</v>
      </c>
      <c r="BI202" s="179">
        <f>IF(N202="nulová",J202,0)</f>
        <v>0</v>
      </c>
      <c r="BJ202" s="20" t="s">
        <v>80</v>
      </c>
      <c r="BK202" s="179">
        <f>ROUND(I202*H202,2)</f>
        <v>0</v>
      </c>
      <c r="BL202" s="20" t="s">
        <v>289</v>
      </c>
      <c r="BM202" s="178" t="s">
        <v>316</v>
      </c>
    </row>
    <row r="203" s="14" customFormat="1">
      <c r="A203" s="14"/>
      <c r="B203" s="193"/>
      <c r="C203" s="14"/>
      <c r="D203" s="186" t="s">
        <v>185</v>
      </c>
      <c r="E203" s="14"/>
      <c r="F203" s="194" t="s">
        <v>317</v>
      </c>
      <c r="G203" s="14"/>
      <c r="H203" s="196">
        <v>24.812999999999999</v>
      </c>
      <c r="I203" s="197"/>
      <c r="J203" s="14"/>
      <c r="K203" s="14"/>
      <c r="L203" s="193"/>
      <c r="M203" s="198"/>
      <c r="N203" s="199"/>
      <c r="O203" s="199"/>
      <c r="P203" s="199"/>
      <c r="Q203" s="199"/>
      <c r="R203" s="199"/>
      <c r="S203" s="199"/>
      <c r="T203" s="20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01" t="s">
        <v>185</v>
      </c>
      <c r="AU203" s="201" t="s">
        <v>82</v>
      </c>
      <c r="AV203" s="14" t="s">
        <v>82</v>
      </c>
      <c r="AW203" s="14" t="s">
        <v>4</v>
      </c>
      <c r="AX203" s="14" t="s">
        <v>80</v>
      </c>
      <c r="AY203" s="201" t="s">
        <v>174</v>
      </c>
    </row>
    <row r="204" s="2" customFormat="1" ht="49.05" customHeight="1">
      <c r="A204" s="39"/>
      <c r="B204" s="166"/>
      <c r="C204" s="167" t="s">
        <v>318</v>
      </c>
      <c r="D204" s="167" t="s">
        <v>176</v>
      </c>
      <c r="E204" s="168" t="s">
        <v>319</v>
      </c>
      <c r="F204" s="169" t="s">
        <v>320</v>
      </c>
      <c r="G204" s="170" t="s">
        <v>222</v>
      </c>
      <c r="H204" s="171">
        <v>0.099000000000000005</v>
      </c>
      <c r="I204" s="172"/>
      <c r="J204" s="173">
        <f>ROUND(I204*H204,2)</f>
        <v>0</v>
      </c>
      <c r="K204" s="169" t="s">
        <v>180</v>
      </c>
      <c r="L204" s="40"/>
      <c r="M204" s="174" t="s">
        <v>3</v>
      </c>
      <c r="N204" s="175" t="s">
        <v>43</v>
      </c>
      <c r="O204" s="73"/>
      <c r="P204" s="176">
        <f>O204*H204</f>
        <v>0</v>
      </c>
      <c r="Q204" s="176">
        <v>0</v>
      </c>
      <c r="R204" s="176">
        <f>Q204*H204</f>
        <v>0</v>
      </c>
      <c r="S204" s="176">
        <v>0</v>
      </c>
      <c r="T204" s="17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178" t="s">
        <v>289</v>
      </c>
      <c r="AT204" s="178" t="s">
        <v>176</v>
      </c>
      <c r="AU204" s="178" t="s">
        <v>82</v>
      </c>
      <c r="AY204" s="20" t="s">
        <v>174</v>
      </c>
      <c r="BE204" s="179">
        <f>IF(N204="základní",J204,0)</f>
        <v>0</v>
      </c>
      <c r="BF204" s="179">
        <f>IF(N204="snížená",J204,0)</f>
        <v>0</v>
      </c>
      <c r="BG204" s="179">
        <f>IF(N204="zákl. přenesená",J204,0)</f>
        <v>0</v>
      </c>
      <c r="BH204" s="179">
        <f>IF(N204="sníž. přenesená",J204,0)</f>
        <v>0</v>
      </c>
      <c r="BI204" s="179">
        <f>IF(N204="nulová",J204,0)</f>
        <v>0</v>
      </c>
      <c r="BJ204" s="20" t="s">
        <v>80</v>
      </c>
      <c r="BK204" s="179">
        <f>ROUND(I204*H204,2)</f>
        <v>0</v>
      </c>
      <c r="BL204" s="20" t="s">
        <v>289</v>
      </c>
      <c r="BM204" s="178" t="s">
        <v>321</v>
      </c>
    </row>
    <row r="205" s="2" customFormat="1">
      <c r="A205" s="39"/>
      <c r="B205" s="40"/>
      <c r="C205" s="39"/>
      <c r="D205" s="180" t="s">
        <v>183</v>
      </c>
      <c r="E205" s="39"/>
      <c r="F205" s="181" t="s">
        <v>322</v>
      </c>
      <c r="G205" s="39"/>
      <c r="H205" s="39"/>
      <c r="I205" s="182"/>
      <c r="J205" s="39"/>
      <c r="K205" s="39"/>
      <c r="L205" s="40"/>
      <c r="M205" s="183"/>
      <c r="N205" s="184"/>
      <c r="O205" s="73"/>
      <c r="P205" s="73"/>
      <c r="Q205" s="73"/>
      <c r="R205" s="73"/>
      <c r="S205" s="73"/>
      <c r="T205" s="74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20" t="s">
        <v>183</v>
      </c>
      <c r="AU205" s="20" t="s">
        <v>82</v>
      </c>
    </row>
    <row r="206" s="12" customFormat="1" ht="22.8" customHeight="1">
      <c r="A206" s="12"/>
      <c r="B206" s="153"/>
      <c r="C206" s="12"/>
      <c r="D206" s="154" t="s">
        <v>71</v>
      </c>
      <c r="E206" s="164" t="s">
        <v>323</v>
      </c>
      <c r="F206" s="164" t="s">
        <v>324</v>
      </c>
      <c r="G206" s="12"/>
      <c r="H206" s="12"/>
      <c r="I206" s="156"/>
      <c r="J206" s="165">
        <f>BK206</f>
        <v>0</v>
      </c>
      <c r="K206" s="12"/>
      <c r="L206" s="153"/>
      <c r="M206" s="158"/>
      <c r="N206" s="159"/>
      <c r="O206" s="159"/>
      <c r="P206" s="160">
        <f>SUM(P207:P217)</f>
        <v>0</v>
      </c>
      <c r="Q206" s="159"/>
      <c r="R206" s="160">
        <f>SUM(R207:R217)</f>
        <v>0.45573374000000005</v>
      </c>
      <c r="S206" s="159"/>
      <c r="T206" s="161">
        <f>SUM(T207:T217)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54" t="s">
        <v>82</v>
      </c>
      <c r="AT206" s="162" t="s">
        <v>71</v>
      </c>
      <c r="AU206" s="162" t="s">
        <v>80</v>
      </c>
      <c r="AY206" s="154" t="s">
        <v>174</v>
      </c>
      <c r="BK206" s="163">
        <f>SUM(BK207:BK217)</f>
        <v>0</v>
      </c>
    </row>
    <row r="207" s="2" customFormat="1" ht="37.8" customHeight="1">
      <c r="A207" s="39"/>
      <c r="B207" s="166"/>
      <c r="C207" s="167" t="s">
        <v>8</v>
      </c>
      <c r="D207" s="167" t="s">
        <v>176</v>
      </c>
      <c r="E207" s="168" t="s">
        <v>325</v>
      </c>
      <c r="F207" s="169" t="s">
        <v>326</v>
      </c>
      <c r="G207" s="170" t="s">
        <v>137</v>
      </c>
      <c r="H207" s="171">
        <v>21.289999999999999</v>
      </c>
      <c r="I207" s="172"/>
      <c r="J207" s="173">
        <f>ROUND(I207*H207,2)</f>
        <v>0</v>
      </c>
      <c r="K207" s="169" t="s">
        <v>180</v>
      </c>
      <c r="L207" s="40"/>
      <c r="M207" s="174" t="s">
        <v>3</v>
      </c>
      <c r="N207" s="175" t="s">
        <v>43</v>
      </c>
      <c r="O207" s="73"/>
      <c r="P207" s="176">
        <f>O207*H207</f>
        <v>0</v>
      </c>
      <c r="Q207" s="176">
        <v>0</v>
      </c>
      <c r="R207" s="176">
        <f>Q207*H207</f>
        <v>0</v>
      </c>
      <c r="S207" s="176">
        <v>0</v>
      </c>
      <c r="T207" s="17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178" t="s">
        <v>289</v>
      </c>
      <c r="AT207" s="178" t="s">
        <v>176</v>
      </c>
      <c r="AU207" s="178" t="s">
        <v>82</v>
      </c>
      <c r="AY207" s="20" t="s">
        <v>174</v>
      </c>
      <c r="BE207" s="179">
        <f>IF(N207="základní",J207,0)</f>
        <v>0</v>
      </c>
      <c r="BF207" s="179">
        <f>IF(N207="snížená",J207,0)</f>
        <v>0</v>
      </c>
      <c r="BG207" s="179">
        <f>IF(N207="zákl. přenesená",J207,0)</f>
        <v>0</v>
      </c>
      <c r="BH207" s="179">
        <f>IF(N207="sníž. přenesená",J207,0)</f>
        <v>0</v>
      </c>
      <c r="BI207" s="179">
        <f>IF(N207="nulová",J207,0)</f>
        <v>0</v>
      </c>
      <c r="BJ207" s="20" t="s">
        <v>80</v>
      </c>
      <c r="BK207" s="179">
        <f>ROUND(I207*H207,2)</f>
        <v>0</v>
      </c>
      <c r="BL207" s="20" t="s">
        <v>289</v>
      </c>
      <c r="BM207" s="178" t="s">
        <v>327</v>
      </c>
    </row>
    <row r="208" s="2" customFormat="1">
      <c r="A208" s="39"/>
      <c r="B208" s="40"/>
      <c r="C208" s="39"/>
      <c r="D208" s="180" t="s">
        <v>183</v>
      </c>
      <c r="E208" s="39"/>
      <c r="F208" s="181" t="s">
        <v>328</v>
      </c>
      <c r="G208" s="39"/>
      <c r="H208" s="39"/>
      <c r="I208" s="182"/>
      <c r="J208" s="39"/>
      <c r="K208" s="39"/>
      <c r="L208" s="40"/>
      <c r="M208" s="183"/>
      <c r="N208" s="184"/>
      <c r="O208" s="73"/>
      <c r="P208" s="73"/>
      <c r="Q208" s="73"/>
      <c r="R208" s="73"/>
      <c r="S208" s="73"/>
      <c r="T208" s="74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20" t="s">
        <v>183</v>
      </c>
      <c r="AU208" s="20" t="s">
        <v>82</v>
      </c>
    </row>
    <row r="209" s="2" customFormat="1">
      <c r="A209" s="39"/>
      <c r="B209" s="40"/>
      <c r="C209" s="39"/>
      <c r="D209" s="186" t="s">
        <v>209</v>
      </c>
      <c r="E209" s="39"/>
      <c r="F209" s="210" t="s">
        <v>329</v>
      </c>
      <c r="G209" s="39"/>
      <c r="H209" s="39"/>
      <c r="I209" s="182"/>
      <c r="J209" s="39"/>
      <c r="K209" s="39"/>
      <c r="L209" s="40"/>
      <c r="M209" s="183"/>
      <c r="N209" s="184"/>
      <c r="O209" s="73"/>
      <c r="P209" s="73"/>
      <c r="Q209" s="73"/>
      <c r="R209" s="73"/>
      <c r="S209" s="73"/>
      <c r="T209" s="74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20" t="s">
        <v>209</v>
      </c>
      <c r="AU209" s="20" t="s">
        <v>82</v>
      </c>
    </row>
    <row r="210" s="13" customFormat="1">
      <c r="A210" s="13"/>
      <c r="B210" s="185"/>
      <c r="C210" s="13"/>
      <c r="D210" s="186" t="s">
        <v>185</v>
      </c>
      <c r="E210" s="187" t="s">
        <v>3</v>
      </c>
      <c r="F210" s="188" t="s">
        <v>186</v>
      </c>
      <c r="G210" s="13"/>
      <c r="H210" s="187" t="s">
        <v>3</v>
      </c>
      <c r="I210" s="189"/>
      <c r="J210" s="13"/>
      <c r="K210" s="13"/>
      <c r="L210" s="185"/>
      <c r="M210" s="190"/>
      <c r="N210" s="191"/>
      <c r="O210" s="191"/>
      <c r="P210" s="191"/>
      <c r="Q210" s="191"/>
      <c r="R210" s="191"/>
      <c r="S210" s="191"/>
      <c r="T210" s="19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7" t="s">
        <v>185</v>
      </c>
      <c r="AU210" s="187" t="s">
        <v>82</v>
      </c>
      <c r="AV210" s="13" t="s">
        <v>80</v>
      </c>
      <c r="AW210" s="13" t="s">
        <v>33</v>
      </c>
      <c r="AX210" s="13" t="s">
        <v>72</v>
      </c>
      <c r="AY210" s="187" t="s">
        <v>174</v>
      </c>
    </row>
    <row r="211" s="13" customFormat="1">
      <c r="A211" s="13"/>
      <c r="B211" s="185"/>
      <c r="C211" s="13"/>
      <c r="D211" s="186" t="s">
        <v>185</v>
      </c>
      <c r="E211" s="187" t="s">
        <v>3</v>
      </c>
      <c r="F211" s="188" t="s">
        <v>330</v>
      </c>
      <c r="G211" s="13"/>
      <c r="H211" s="187" t="s">
        <v>3</v>
      </c>
      <c r="I211" s="189"/>
      <c r="J211" s="13"/>
      <c r="K211" s="13"/>
      <c r="L211" s="185"/>
      <c r="M211" s="190"/>
      <c r="N211" s="191"/>
      <c r="O211" s="191"/>
      <c r="P211" s="191"/>
      <c r="Q211" s="191"/>
      <c r="R211" s="191"/>
      <c r="S211" s="191"/>
      <c r="T211" s="19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7" t="s">
        <v>185</v>
      </c>
      <c r="AU211" s="187" t="s">
        <v>82</v>
      </c>
      <c r="AV211" s="13" t="s">
        <v>80</v>
      </c>
      <c r="AW211" s="13" t="s">
        <v>33</v>
      </c>
      <c r="AX211" s="13" t="s">
        <v>72</v>
      </c>
      <c r="AY211" s="187" t="s">
        <v>174</v>
      </c>
    </row>
    <row r="212" s="13" customFormat="1">
      <c r="A212" s="13"/>
      <c r="B212" s="185"/>
      <c r="C212" s="13"/>
      <c r="D212" s="186" t="s">
        <v>185</v>
      </c>
      <c r="E212" s="187" t="s">
        <v>3</v>
      </c>
      <c r="F212" s="188" t="s">
        <v>331</v>
      </c>
      <c r="G212" s="13"/>
      <c r="H212" s="187" t="s">
        <v>3</v>
      </c>
      <c r="I212" s="189"/>
      <c r="J212" s="13"/>
      <c r="K212" s="13"/>
      <c r="L212" s="185"/>
      <c r="M212" s="190"/>
      <c r="N212" s="191"/>
      <c r="O212" s="191"/>
      <c r="P212" s="191"/>
      <c r="Q212" s="191"/>
      <c r="R212" s="191"/>
      <c r="S212" s="191"/>
      <c r="T212" s="19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7" t="s">
        <v>185</v>
      </c>
      <c r="AU212" s="187" t="s">
        <v>82</v>
      </c>
      <c r="AV212" s="13" t="s">
        <v>80</v>
      </c>
      <c r="AW212" s="13" t="s">
        <v>33</v>
      </c>
      <c r="AX212" s="13" t="s">
        <v>72</v>
      </c>
      <c r="AY212" s="187" t="s">
        <v>174</v>
      </c>
    </row>
    <row r="213" s="14" customFormat="1">
      <c r="A213" s="14"/>
      <c r="B213" s="193"/>
      <c r="C213" s="14"/>
      <c r="D213" s="186" t="s">
        <v>185</v>
      </c>
      <c r="E213" s="194" t="s">
        <v>3</v>
      </c>
      <c r="F213" s="195" t="s">
        <v>131</v>
      </c>
      <c r="G213" s="14"/>
      <c r="H213" s="196">
        <v>21.289999999999999</v>
      </c>
      <c r="I213" s="197"/>
      <c r="J213" s="14"/>
      <c r="K213" s="14"/>
      <c r="L213" s="193"/>
      <c r="M213" s="198"/>
      <c r="N213" s="199"/>
      <c r="O213" s="199"/>
      <c r="P213" s="199"/>
      <c r="Q213" s="199"/>
      <c r="R213" s="199"/>
      <c r="S213" s="199"/>
      <c r="T213" s="20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1" t="s">
        <v>185</v>
      </c>
      <c r="AU213" s="201" t="s">
        <v>82</v>
      </c>
      <c r="AV213" s="14" t="s">
        <v>82</v>
      </c>
      <c r="AW213" s="14" t="s">
        <v>33</v>
      </c>
      <c r="AX213" s="14" t="s">
        <v>80</v>
      </c>
      <c r="AY213" s="201" t="s">
        <v>174</v>
      </c>
    </row>
    <row r="214" s="2" customFormat="1" ht="21.75" customHeight="1">
      <c r="A214" s="39"/>
      <c r="B214" s="166"/>
      <c r="C214" s="211" t="s">
        <v>332</v>
      </c>
      <c r="D214" s="211" t="s">
        <v>312</v>
      </c>
      <c r="E214" s="212" t="s">
        <v>333</v>
      </c>
      <c r="F214" s="213" t="s">
        <v>334</v>
      </c>
      <c r="G214" s="214" t="s">
        <v>137</v>
      </c>
      <c r="H214" s="215">
        <v>23.419</v>
      </c>
      <c r="I214" s="216"/>
      <c r="J214" s="217">
        <f>ROUND(I214*H214,2)</f>
        <v>0</v>
      </c>
      <c r="K214" s="213" t="s">
        <v>3</v>
      </c>
      <c r="L214" s="218"/>
      <c r="M214" s="219" t="s">
        <v>3</v>
      </c>
      <c r="N214" s="220" t="s">
        <v>43</v>
      </c>
      <c r="O214" s="73"/>
      <c r="P214" s="176">
        <f>O214*H214</f>
        <v>0</v>
      </c>
      <c r="Q214" s="176">
        <v>0.019460000000000002</v>
      </c>
      <c r="R214" s="176">
        <f>Q214*H214</f>
        <v>0.45573374000000005</v>
      </c>
      <c r="S214" s="176">
        <v>0</v>
      </c>
      <c r="T214" s="177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178" t="s">
        <v>315</v>
      </c>
      <c r="AT214" s="178" t="s">
        <v>312</v>
      </c>
      <c r="AU214" s="178" t="s">
        <v>82</v>
      </c>
      <c r="AY214" s="20" t="s">
        <v>174</v>
      </c>
      <c r="BE214" s="179">
        <f>IF(N214="základní",J214,0)</f>
        <v>0</v>
      </c>
      <c r="BF214" s="179">
        <f>IF(N214="snížená",J214,0)</f>
        <v>0</v>
      </c>
      <c r="BG214" s="179">
        <f>IF(N214="zákl. přenesená",J214,0)</f>
        <v>0</v>
      </c>
      <c r="BH214" s="179">
        <f>IF(N214="sníž. přenesená",J214,0)</f>
        <v>0</v>
      </c>
      <c r="BI214" s="179">
        <f>IF(N214="nulová",J214,0)</f>
        <v>0</v>
      </c>
      <c r="BJ214" s="20" t="s">
        <v>80</v>
      </c>
      <c r="BK214" s="179">
        <f>ROUND(I214*H214,2)</f>
        <v>0</v>
      </c>
      <c r="BL214" s="20" t="s">
        <v>289</v>
      </c>
      <c r="BM214" s="178" t="s">
        <v>335</v>
      </c>
    </row>
    <row r="215" s="14" customFormat="1">
      <c r="A215" s="14"/>
      <c r="B215" s="193"/>
      <c r="C215" s="14"/>
      <c r="D215" s="186" t="s">
        <v>185</v>
      </c>
      <c r="E215" s="14"/>
      <c r="F215" s="194" t="s">
        <v>336</v>
      </c>
      <c r="G215" s="14"/>
      <c r="H215" s="196">
        <v>23.419</v>
      </c>
      <c r="I215" s="197"/>
      <c r="J215" s="14"/>
      <c r="K215" s="14"/>
      <c r="L215" s="193"/>
      <c r="M215" s="198"/>
      <c r="N215" s="199"/>
      <c r="O215" s="199"/>
      <c r="P215" s="199"/>
      <c r="Q215" s="199"/>
      <c r="R215" s="199"/>
      <c r="S215" s="199"/>
      <c r="T215" s="20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01" t="s">
        <v>185</v>
      </c>
      <c r="AU215" s="201" t="s">
        <v>82</v>
      </c>
      <c r="AV215" s="14" t="s">
        <v>82</v>
      </c>
      <c r="AW215" s="14" t="s">
        <v>4</v>
      </c>
      <c r="AX215" s="14" t="s">
        <v>80</v>
      </c>
      <c r="AY215" s="201" t="s">
        <v>174</v>
      </c>
    </row>
    <row r="216" s="2" customFormat="1" ht="49.05" customHeight="1">
      <c r="A216" s="39"/>
      <c r="B216" s="166"/>
      <c r="C216" s="167" t="s">
        <v>337</v>
      </c>
      <c r="D216" s="167" t="s">
        <v>176</v>
      </c>
      <c r="E216" s="168" t="s">
        <v>338</v>
      </c>
      <c r="F216" s="169" t="s">
        <v>339</v>
      </c>
      <c r="G216" s="170" t="s">
        <v>222</v>
      </c>
      <c r="H216" s="171">
        <v>0.45600000000000002</v>
      </c>
      <c r="I216" s="172"/>
      <c r="J216" s="173">
        <f>ROUND(I216*H216,2)</f>
        <v>0</v>
      </c>
      <c r="K216" s="169" t="s">
        <v>180</v>
      </c>
      <c r="L216" s="40"/>
      <c r="M216" s="174" t="s">
        <v>3</v>
      </c>
      <c r="N216" s="175" t="s">
        <v>43</v>
      </c>
      <c r="O216" s="73"/>
      <c r="P216" s="176">
        <f>O216*H216</f>
        <v>0</v>
      </c>
      <c r="Q216" s="176">
        <v>0</v>
      </c>
      <c r="R216" s="176">
        <f>Q216*H216</f>
        <v>0</v>
      </c>
      <c r="S216" s="176">
        <v>0</v>
      </c>
      <c r="T216" s="177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178" t="s">
        <v>289</v>
      </c>
      <c r="AT216" s="178" t="s">
        <v>176</v>
      </c>
      <c r="AU216" s="178" t="s">
        <v>82</v>
      </c>
      <c r="AY216" s="20" t="s">
        <v>174</v>
      </c>
      <c r="BE216" s="179">
        <f>IF(N216="základní",J216,0)</f>
        <v>0</v>
      </c>
      <c r="BF216" s="179">
        <f>IF(N216="snížená",J216,0)</f>
        <v>0</v>
      </c>
      <c r="BG216" s="179">
        <f>IF(N216="zákl. přenesená",J216,0)</f>
        <v>0</v>
      </c>
      <c r="BH216" s="179">
        <f>IF(N216="sníž. přenesená",J216,0)</f>
        <v>0</v>
      </c>
      <c r="BI216" s="179">
        <f>IF(N216="nulová",J216,0)</f>
        <v>0</v>
      </c>
      <c r="BJ216" s="20" t="s">
        <v>80</v>
      </c>
      <c r="BK216" s="179">
        <f>ROUND(I216*H216,2)</f>
        <v>0</v>
      </c>
      <c r="BL216" s="20" t="s">
        <v>289</v>
      </c>
      <c r="BM216" s="178" t="s">
        <v>340</v>
      </c>
    </row>
    <row r="217" s="2" customFormat="1">
      <c r="A217" s="39"/>
      <c r="B217" s="40"/>
      <c r="C217" s="39"/>
      <c r="D217" s="180" t="s">
        <v>183</v>
      </c>
      <c r="E217" s="39"/>
      <c r="F217" s="181" t="s">
        <v>341</v>
      </c>
      <c r="G217" s="39"/>
      <c r="H217" s="39"/>
      <c r="I217" s="182"/>
      <c r="J217" s="39"/>
      <c r="K217" s="39"/>
      <c r="L217" s="40"/>
      <c r="M217" s="183"/>
      <c r="N217" s="184"/>
      <c r="O217" s="73"/>
      <c r="P217" s="73"/>
      <c r="Q217" s="73"/>
      <c r="R217" s="73"/>
      <c r="S217" s="73"/>
      <c r="T217" s="74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20" t="s">
        <v>183</v>
      </c>
      <c r="AU217" s="20" t="s">
        <v>82</v>
      </c>
    </row>
    <row r="218" s="12" customFormat="1" ht="22.8" customHeight="1">
      <c r="A218" s="12"/>
      <c r="B218" s="153"/>
      <c r="C218" s="12"/>
      <c r="D218" s="154" t="s">
        <v>71</v>
      </c>
      <c r="E218" s="164" t="s">
        <v>342</v>
      </c>
      <c r="F218" s="164" t="s">
        <v>343</v>
      </c>
      <c r="G218" s="12"/>
      <c r="H218" s="12"/>
      <c r="I218" s="156"/>
      <c r="J218" s="165">
        <f>BK218</f>
        <v>0</v>
      </c>
      <c r="K218" s="12"/>
      <c r="L218" s="153"/>
      <c r="M218" s="158"/>
      <c r="N218" s="159"/>
      <c r="O218" s="159"/>
      <c r="P218" s="160">
        <f>SUM(P219:P236)</f>
        <v>0</v>
      </c>
      <c r="Q218" s="159"/>
      <c r="R218" s="160">
        <f>SUM(R219:R236)</f>
        <v>0.211532425</v>
      </c>
      <c r="S218" s="159"/>
      <c r="T218" s="161">
        <f>SUM(T219:T236)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154" t="s">
        <v>82</v>
      </c>
      <c r="AT218" s="162" t="s">
        <v>71</v>
      </c>
      <c r="AU218" s="162" t="s">
        <v>80</v>
      </c>
      <c r="AY218" s="154" t="s">
        <v>174</v>
      </c>
      <c r="BK218" s="163">
        <f>SUM(BK219:BK236)</f>
        <v>0</v>
      </c>
    </row>
    <row r="219" s="2" customFormat="1" ht="62.7" customHeight="1">
      <c r="A219" s="39"/>
      <c r="B219" s="166"/>
      <c r="C219" s="167" t="s">
        <v>344</v>
      </c>
      <c r="D219" s="167" t="s">
        <v>176</v>
      </c>
      <c r="E219" s="168" t="s">
        <v>345</v>
      </c>
      <c r="F219" s="169" t="s">
        <v>346</v>
      </c>
      <c r="G219" s="170" t="s">
        <v>137</v>
      </c>
      <c r="H219" s="171">
        <v>21.289999999999999</v>
      </c>
      <c r="I219" s="172"/>
      <c r="J219" s="173">
        <f>ROUND(I219*H219,2)</f>
        <v>0</v>
      </c>
      <c r="K219" s="169" t="s">
        <v>180</v>
      </c>
      <c r="L219" s="40"/>
      <c r="M219" s="174" t="s">
        <v>3</v>
      </c>
      <c r="N219" s="175" t="s">
        <v>43</v>
      </c>
      <c r="O219" s="73"/>
      <c r="P219" s="176">
        <f>O219*H219</f>
        <v>0</v>
      </c>
      <c r="Q219" s="176">
        <v>0.0068999999999999999</v>
      </c>
      <c r="R219" s="176">
        <f>Q219*H219</f>
        <v>0.146901</v>
      </c>
      <c r="S219" s="176">
        <v>0</v>
      </c>
      <c r="T219" s="17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178" t="s">
        <v>289</v>
      </c>
      <c r="AT219" s="178" t="s">
        <v>176</v>
      </c>
      <c r="AU219" s="178" t="s">
        <v>82</v>
      </c>
      <c r="AY219" s="20" t="s">
        <v>174</v>
      </c>
      <c r="BE219" s="179">
        <f>IF(N219="základní",J219,0)</f>
        <v>0</v>
      </c>
      <c r="BF219" s="179">
        <f>IF(N219="snížená",J219,0)</f>
        <v>0</v>
      </c>
      <c r="BG219" s="179">
        <f>IF(N219="zákl. přenesená",J219,0)</f>
        <v>0</v>
      </c>
      <c r="BH219" s="179">
        <f>IF(N219="sníž. přenesená",J219,0)</f>
        <v>0</v>
      </c>
      <c r="BI219" s="179">
        <f>IF(N219="nulová",J219,0)</f>
        <v>0</v>
      </c>
      <c r="BJ219" s="20" t="s">
        <v>80</v>
      </c>
      <c r="BK219" s="179">
        <f>ROUND(I219*H219,2)</f>
        <v>0</v>
      </c>
      <c r="BL219" s="20" t="s">
        <v>289</v>
      </c>
      <c r="BM219" s="178" t="s">
        <v>347</v>
      </c>
    </row>
    <row r="220" s="2" customFormat="1">
      <c r="A220" s="39"/>
      <c r="B220" s="40"/>
      <c r="C220" s="39"/>
      <c r="D220" s="180" t="s">
        <v>183</v>
      </c>
      <c r="E220" s="39"/>
      <c r="F220" s="181" t="s">
        <v>348</v>
      </c>
      <c r="G220" s="39"/>
      <c r="H220" s="39"/>
      <c r="I220" s="182"/>
      <c r="J220" s="39"/>
      <c r="K220" s="39"/>
      <c r="L220" s="40"/>
      <c r="M220" s="183"/>
      <c r="N220" s="184"/>
      <c r="O220" s="73"/>
      <c r="P220" s="73"/>
      <c r="Q220" s="73"/>
      <c r="R220" s="73"/>
      <c r="S220" s="73"/>
      <c r="T220" s="74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20" t="s">
        <v>183</v>
      </c>
      <c r="AU220" s="20" t="s">
        <v>82</v>
      </c>
    </row>
    <row r="221" s="2" customFormat="1">
      <c r="A221" s="39"/>
      <c r="B221" s="40"/>
      <c r="C221" s="39"/>
      <c r="D221" s="186" t="s">
        <v>209</v>
      </c>
      <c r="E221" s="39"/>
      <c r="F221" s="210" t="s">
        <v>349</v>
      </c>
      <c r="G221" s="39"/>
      <c r="H221" s="39"/>
      <c r="I221" s="182"/>
      <c r="J221" s="39"/>
      <c r="K221" s="39"/>
      <c r="L221" s="40"/>
      <c r="M221" s="183"/>
      <c r="N221" s="184"/>
      <c r="O221" s="73"/>
      <c r="P221" s="73"/>
      <c r="Q221" s="73"/>
      <c r="R221" s="73"/>
      <c r="S221" s="73"/>
      <c r="T221" s="74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20" t="s">
        <v>209</v>
      </c>
      <c r="AU221" s="20" t="s">
        <v>82</v>
      </c>
    </row>
    <row r="222" s="13" customFormat="1">
      <c r="A222" s="13"/>
      <c r="B222" s="185"/>
      <c r="C222" s="13"/>
      <c r="D222" s="186" t="s">
        <v>185</v>
      </c>
      <c r="E222" s="187" t="s">
        <v>3</v>
      </c>
      <c r="F222" s="188" t="s">
        <v>132</v>
      </c>
      <c r="G222" s="13"/>
      <c r="H222" s="187" t="s">
        <v>3</v>
      </c>
      <c r="I222" s="189"/>
      <c r="J222" s="13"/>
      <c r="K222" s="13"/>
      <c r="L222" s="185"/>
      <c r="M222" s="190"/>
      <c r="N222" s="191"/>
      <c r="O222" s="191"/>
      <c r="P222" s="191"/>
      <c r="Q222" s="191"/>
      <c r="R222" s="191"/>
      <c r="S222" s="191"/>
      <c r="T222" s="19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7" t="s">
        <v>185</v>
      </c>
      <c r="AU222" s="187" t="s">
        <v>82</v>
      </c>
      <c r="AV222" s="13" t="s">
        <v>80</v>
      </c>
      <c r="AW222" s="13" t="s">
        <v>33</v>
      </c>
      <c r="AX222" s="13" t="s">
        <v>72</v>
      </c>
      <c r="AY222" s="187" t="s">
        <v>174</v>
      </c>
    </row>
    <row r="223" s="14" customFormat="1">
      <c r="A223" s="14"/>
      <c r="B223" s="193"/>
      <c r="C223" s="14"/>
      <c r="D223" s="186" t="s">
        <v>185</v>
      </c>
      <c r="E223" s="194" t="s">
        <v>3</v>
      </c>
      <c r="F223" s="195" t="s">
        <v>131</v>
      </c>
      <c r="G223" s="14"/>
      <c r="H223" s="196">
        <v>21.289999999999999</v>
      </c>
      <c r="I223" s="197"/>
      <c r="J223" s="14"/>
      <c r="K223" s="14"/>
      <c r="L223" s="193"/>
      <c r="M223" s="198"/>
      <c r="N223" s="199"/>
      <c r="O223" s="199"/>
      <c r="P223" s="199"/>
      <c r="Q223" s="199"/>
      <c r="R223" s="199"/>
      <c r="S223" s="199"/>
      <c r="T223" s="20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01" t="s">
        <v>185</v>
      </c>
      <c r="AU223" s="201" t="s">
        <v>82</v>
      </c>
      <c r="AV223" s="14" t="s">
        <v>82</v>
      </c>
      <c r="AW223" s="14" t="s">
        <v>33</v>
      </c>
      <c r="AX223" s="14" t="s">
        <v>72</v>
      </c>
      <c r="AY223" s="201" t="s">
        <v>174</v>
      </c>
    </row>
    <row r="224" s="15" customFormat="1">
      <c r="A224" s="15"/>
      <c r="B224" s="202"/>
      <c r="C224" s="15"/>
      <c r="D224" s="186" t="s">
        <v>185</v>
      </c>
      <c r="E224" s="203" t="s">
        <v>3</v>
      </c>
      <c r="F224" s="204" t="s">
        <v>197</v>
      </c>
      <c r="G224" s="15"/>
      <c r="H224" s="205">
        <v>21.289999999999999</v>
      </c>
      <c r="I224" s="206"/>
      <c r="J224" s="15"/>
      <c r="K224" s="15"/>
      <c r="L224" s="202"/>
      <c r="M224" s="207"/>
      <c r="N224" s="208"/>
      <c r="O224" s="208"/>
      <c r="P224" s="208"/>
      <c r="Q224" s="208"/>
      <c r="R224" s="208"/>
      <c r="S224" s="208"/>
      <c r="T224" s="209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03" t="s">
        <v>185</v>
      </c>
      <c r="AU224" s="203" t="s">
        <v>82</v>
      </c>
      <c r="AV224" s="15" t="s">
        <v>181</v>
      </c>
      <c r="AW224" s="15" t="s">
        <v>33</v>
      </c>
      <c r="AX224" s="15" t="s">
        <v>80</v>
      </c>
      <c r="AY224" s="203" t="s">
        <v>174</v>
      </c>
    </row>
    <row r="225" s="2" customFormat="1" ht="55.5" customHeight="1">
      <c r="A225" s="39"/>
      <c r="B225" s="166"/>
      <c r="C225" s="167" t="s">
        <v>350</v>
      </c>
      <c r="D225" s="167" t="s">
        <v>176</v>
      </c>
      <c r="E225" s="168" t="s">
        <v>351</v>
      </c>
      <c r="F225" s="169" t="s">
        <v>352</v>
      </c>
      <c r="G225" s="170" t="s">
        <v>137</v>
      </c>
      <c r="H225" s="171">
        <v>21.289999999999999</v>
      </c>
      <c r="I225" s="172"/>
      <c r="J225" s="173">
        <f>ROUND(I225*H225,2)</f>
        <v>0</v>
      </c>
      <c r="K225" s="169" t="s">
        <v>180</v>
      </c>
      <c r="L225" s="40"/>
      <c r="M225" s="174" t="s">
        <v>3</v>
      </c>
      <c r="N225" s="175" t="s">
        <v>43</v>
      </c>
      <c r="O225" s="73"/>
      <c r="P225" s="176">
        <f>O225*H225</f>
        <v>0</v>
      </c>
      <c r="Q225" s="176">
        <v>0.00035</v>
      </c>
      <c r="R225" s="176">
        <f>Q225*H225</f>
        <v>0.0074514999999999998</v>
      </c>
      <c r="S225" s="176">
        <v>0</v>
      </c>
      <c r="T225" s="17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178" t="s">
        <v>289</v>
      </c>
      <c r="AT225" s="178" t="s">
        <v>176</v>
      </c>
      <c r="AU225" s="178" t="s">
        <v>82</v>
      </c>
      <c r="AY225" s="20" t="s">
        <v>174</v>
      </c>
      <c r="BE225" s="179">
        <f>IF(N225="základní",J225,0)</f>
        <v>0</v>
      </c>
      <c r="BF225" s="179">
        <f>IF(N225="snížená",J225,0)</f>
        <v>0</v>
      </c>
      <c r="BG225" s="179">
        <f>IF(N225="zákl. přenesená",J225,0)</f>
        <v>0</v>
      </c>
      <c r="BH225" s="179">
        <f>IF(N225="sníž. přenesená",J225,0)</f>
        <v>0</v>
      </c>
      <c r="BI225" s="179">
        <f>IF(N225="nulová",J225,0)</f>
        <v>0</v>
      </c>
      <c r="BJ225" s="20" t="s">
        <v>80</v>
      </c>
      <c r="BK225" s="179">
        <f>ROUND(I225*H225,2)</f>
        <v>0</v>
      </c>
      <c r="BL225" s="20" t="s">
        <v>289</v>
      </c>
      <c r="BM225" s="178" t="s">
        <v>353</v>
      </c>
    </row>
    <row r="226" s="2" customFormat="1">
      <c r="A226" s="39"/>
      <c r="B226" s="40"/>
      <c r="C226" s="39"/>
      <c r="D226" s="180" t="s">
        <v>183</v>
      </c>
      <c r="E226" s="39"/>
      <c r="F226" s="181" t="s">
        <v>354</v>
      </c>
      <c r="G226" s="39"/>
      <c r="H226" s="39"/>
      <c r="I226" s="182"/>
      <c r="J226" s="39"/>
      <c r="K226" s="39"/>
      <c r="L226" s="40"/>
      <c r="M226" s="183"/>
      <c r="N226" s="184"/>
      <c r="O226" s="73"/>
      <c r="P226" s="73"/>
      <c r="Q226" s="73"/>
      <c r="R226" s="73"/>
      <c r="S226" s="73"/>
      <c r="T226" s="74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20" t="s">
        <v>183</v>
      </c>
      <c r="AU226" s="20" t="s">
        <v>82</v>
      </c>
    </row>
    <row r="227" s="13" customFormat="1">
      <c r="A227" s="13"/>
      <c r="B227" s="185"/>
      <c r="C227" s="13"/>
      <c r="D227" s="186" t="s">
        <v>185</v>
      </c>
      <c r="E227" s="187" t="s">
        <v>3</v>
      </c>
      <c r="F227" s="188" t="s">
        <v>132</v>
      </c>
      <c r="G227" s="13"/>
      <c r="H227" s="187" t="s">
        <v>3</v>
      </c>
      <c r="I227" s="189"/>
      <c r="J227" s="13"/>
      <c r="K227" s="13"/>
      <c r="L227" s="185"/>
      <c r="M227" s="190"/>
      <c r="N227" s="191"/>
      <c r="O227" s="191"/>
      <c r="P227" s="191"/>
      <c r="Q227" s="191"/>
      <c r="R227" s="191"/>
      <c r="S227" s="191"/>
      <c r="T227" s="19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7" t="s">
        <v>185</v>
      </c>
      <c r="AU227" s="187" t="s">
        <v>82</v>
      </c>
      <c r="AV227" s="13" t="s">
        <v>80</v>
      </c>
      <c r="AW227" s="13" t="s">
        <v>33</v>
      </c>
      <c r="AX227" s="13" t="s">
        <v>72</v>
      </c>
      <c r="AY227" s="187" t="s">
        <v>174</v>
      </c>
    </row>
    <row r="228" s="14" customFormat="1">
      <c r="A228" s="14"/>
      <c r="B228" s="193"/>
      <c r="C228" s="14"/>
      <c r="D228" s="186" t="s">
        <v>185</v>
      </c>
      <c r="E228" s="194" t="s">
        <v>3</v>
      </c>
      <c r="F228" s="195" t="s">
        <v>131</v>
      </c>
      <c r="G228" s="14"/>
      <c r="H228" s="196">
        <v>21.289999999999999</v>
      </c>
      <c r="I228" s="197"/>
      <c r="J228" s="14"/>
      <c r="K228" s="14"/>
      <c r="L228" s="193"/>
      <c r="M228" s="198"/>
      <c r="N228" s="199"/>
      <c r="O228" s="199"/>
      <c r="P228" s="199"/>
      <c r="Q228" s="199"/>
      <c r="R228" s="199"/>
      <c r="S228" s="199"/>
      <c r="T228" s="20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01" t="s">
        <v>185</v>
      </c>
      <c r="AU228" s="201" t="s">
        <v>82</v>
      </c>
      <c r="AV228" s="14" t="s">
        <v>82</v>
      </c>
      <c r="AW228" s="14" t="s">
        <v>33</v>
      </c>
      <c r="AX228" s="14" t="s">
        <v>72</v>
      </c>
      <c r="AY228" s="201" t="s">
        <v>174</v>
      </c>
    </row>
    <row r="229" s="15" customFormat="1">
      <c r="A229" s="15"/>
      <c r="B229" s="202"/>
      <c r="C229" s="15"/>
      <c r="D229" s="186" t="s">
        <v>185</v>
      </c>
      <c r="E229" s="203" t="s">
        <v>3</v>
      </c>
      <c r="F229" s="204" t="s">
        <v>197</v>
      </c>
      <c r="G229" s="15"/>
      <c r="H229" s="205">
        <v>21.289999999999999</v>
      </c>
      <c r="I229" s="206"/>
      <c r="J229" s="15"/>
      <c r="K229" s="15"/>
      <c r="L229" s="202"/>
      <c r="M229" s="207"/>
      <c r="N229" s="208"/>
      <c r="O229" s="208"/>
      <c r="P229" s="208"/>
      <c r="Q229" s="208"/>
      <c r="R229" s="208"/>
      <c r="S229" s="208"/>
      <c r="T229" s="209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03" t="s">
        <v>185</v>
      </c>
      <c r="AU229" s="203" t="s">
        <v>82</v>
      </c>
      <c r="AV229" s="15" t="s">
        <v>181</v>
      </c>
      <c r="AW229" s="15" t="s">
        <v>33</v>
      </c>
      <c r="AX229" s="15" t="s">
        <v>80</v>
      </c>
      <c r="AY229" s="203" t="s">
        <v>174</v>
      </c>
    </row>
    <row r="230" s="2" customFormat="1" ht="37.8" customHeight="1">
      <c r="A230" s="39"/>
      <c r="B230" s="166"/>
      <c r="C230" s="167" t="s">
        <v>355</v>
      </c>
      <c r="D230" s="167" t="s">
        <v>176</v>
      </c>
      <c r="E230" s="168" t="s">
        <v>356</v>
      </c>
      <c r="F230" s="169" t="s">
        <v>357</v>
      </c>
      <c r="G230" s="170" t="s">
        <v>358</v>
      </c>
      <c r="H230" s="171">
        <v>30.199999999999999</v>
      </c>
      <c r="I230" s="172"/>
      <c r="J230" s="173">
        <f>ROUND(I230*H230,2)</f>
        <v>0</v>
      </c>
      <c r="K230" s="169" t="s">
        <v>3</v>
      </c>
      <c r="L230" s="40"/>
      <c r="M230" s="174" t="s">
        <v>3</v>
      </c>
      <c r="N230" s="175" t="s">
        <v>43</v>
      </c>
      <c r="O230" s="73"/>
      <c r="P230" s="176">
        <f>O230*H230</f>
        <v>0</v>
      </c>
      <c r="Q230" s="176">
        <v>0.0018933750000000001</v>
      </c>
      <c r="R230" s="176">
        <f>Q230*H230</f>
        <v>0.057179925</v>
      </c>
      <c r="S230" s="176">
        <v>0</v>
      </c>
      <c r="T230" s="177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78" t="s">
        <v>289</v>
      </c>
      <c r="AT230" s="178" t="s">
        <v>176</v>
      </c>
      <c r="AU230" s="178" t="s">
        <v>82</v>
      </c>
      <c r="AY230" s="20" t="s">
        <v>174</v>
      </c>
      <c r="BE230" s="179">
        <f>IF(N230="základní",J230,0)</f>
        <v>0</v>
      </c>
      <c r="BF230" s="179">
        <f>IF(N230="snížená",J230,0)</f>
        <v>0</v>
      </c>
      <c r="BG230" s="179">
        <f>IF(N230="zákl. přenesená",J230,0)</f>
        <v>0</v>
      </c>
      <c r="BH230" s="179">
        <f>IF(N230="sníž. přenesená",J230,0)</f>
        <v>0</v>
      </c>
      <c r="BI230" s="179">
        <f>IF(N230="nulová",J230,0)</f>
        <v>0</v>
      </c>
      <c r="BJ230" s="20" t="s">
        <v>80</v>
      </c>
      <c r="BK230" s="179">
        <f>ROUND(I230*H230,2)</f>
        <v>0</v>
      </c>
      <c r="BL230" s="20" t="s">
        <v>289</v>
      </c>
      <c r="BM230" s="178" t="s">
        <v>359</v>
      </c>
    </row>
    <row r="231" s="2" customFormat="1">
      <c r="A231" s="39"/>
      <c r="B231" s="40"/>
      <c r="C231" s="39"/>
      <c r="D231" s="186" t="s">
        <v>209</v>
      </c>
      <c r="E231" s="39"/>
      <c r="F231" s="210" t="s">
        <v>360</v>
      </c>
      <c r="G231" s="39"/>
      <c r="H231" s="39"/>
      <c r="I231" s="182"/>
      <c r="J231" s="39"/>
      <c r="K231" s="39"/>
      <c r="L231" s="40"/>
      <c r="M231" s="183"/>
      <c r="N231" s="184"/>
      <c r="O231" s="73"/>
      <c r="P231" s="73"/>
      <c r="Q231" s="73"/>
      <c r="R231" s="73"/>
      <c r="S231" s="73"/>
      <c r="T231" s="74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20" t="s">
        <v>209</v>
      </c>
      <c r="AU231" s="20" t="s">
        <v>82</v>
      </c>
    </row>
    <row r="232" s="13" customFormat="1">
      <c r="A232" s="13"/>
      <c r="B232" s="185"/>
      <c r="C232" s="13"/>
      <c r="D232" s="186" t="s">
        <v>185</v>
      </c>
      <c r="E232" s="187" t="s">
        <v>3</v>
      </c>
      <c r="F232" s="188" t="s">
        <v>361</v>
      </c>
      <c r="G232" s="13"/>
      <c r="H232" s="187" t="s">
        <v>3</v>
      </c>
      <c r="I232" s="189"/>
      <c r="J232" s="13"/>
      <c r="K232" s="13"/>
      <c r="L232" s="185"/>
      <c r="M232" s="190"/>
      <c r="N232" s="191"/>
      <c r="O232" s="191"/>
      <c r="P232" s="191"/>
      <c r="Q232" s="191"/>
      <c r="R232" s="191"/>
      <c r="S232" s="191"/>
      <c r="T232" s="19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7" t="s">
        <v>185</v>
      </c>
      <c r="AU232" s="187" t="s">
        <v>82</v>
      </c>
      <c r="AV232" s="13" t="s">
        <v>80</v>
      </c>
      <c r="AW232" s="13" t="s">
        <v>33</v>
      </c>
      <c r="AX232" s="13" t="s">
        <v>72</v>
      </c>
      <c r="AY232" s="187" t="s">
        <v>174</v>
      </c>
    </row>
    <row r="233" s="14" customFormat="1">
      <c r="A233" s="14"/>
      <c r="B233" s="193"/>
      <c r="C233" s="14"/>
      <c r="D233" s="186" t="s">
        <v>185</v>
      </c>
      <c r="E233" s="201" t="s">
        <v>3</v>
      </c>
      <c r="F233" s="194" t="s">
        <v>362</v>
      </c>
      <c r="G233" s="14"/>
      <c r="H233" s="196">
        <v>30.199999999999999</v>
      </c>
      <c r="I233" s="197"/>
      <c r="J233" s="14"/>
      <c r="K233" s="14"/>
      <c r="L233" s="193"/>
      <c r="M233" s="198"/>
      <c r="N233" s="199"/>
      <c r="O233" s="199"/>
      <c r="P233" s="199"/>
      <c r="Q233" s="199"/>
      <c r="R233" s="199"/>
      <c r="S233" s="199"/>
      <c r="T233" s="200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01" t="s">
        <v>185</v>
      </c>
      <c r="AU233" s="201" t="s">
        <v>82</v>
      </c>
      <c r="AV233" s="14" t="s">
        <v>82</v>
      </c>
      <c r="AW233" s="14" t="s">
        <v>33</v>
      </c>
      <c r="AX233" s="14" t="s">
        <v>72</v>
      </c>
      <c r="AY233" s="201" t="s">
        <v>174</v>
      </c>
    </row>
    <row r="234" s="15" customFormat="1">
      <c r="A234" s="15"/>
      <c r="B234" s="202"/>
      <c r="C234" s="15"/>
      <c r="D234" s="186" t="s">
        <v>185</v>
      </c>
      <c r="E234" s="203" t="s">
        <v>3</v>
      </c>
      <c r="F234" s="204" t="s">
        <v>197</v>
      </c>
      <c r="G234" s="15"/>
      <c r="H234" s="205">
        <v>30.199999999999999</v>
      </c>
      <c r="I234" s="206"/>
      <c r="J234" s="15"/>
      <c r="K234" s="15"/>
      <c r="L234" s="202"/>
      <c r="M234" s="207"/>
      <c r="N234" s="208"/>
      <c r="O234" s="208"/>
      <c r="P234" s="208"/>
      <c r="Q234" s="208"/>
      <c r="R234" s="208"/>
      <c r="S234" s="208"/>
      <c r="T234" s="209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03" t="s">
        <v>185</v>
      </c>
      <c r="AU234" s="203" t="s">
        <v>82</v>
      </c>
      <c r="AV234" s="15" t="s">
        <v>181</v>
      </c>
      <c r="AW234" s="15" t="s">
        <v>33</v>
      </c>
      <c r="AX234" s="15" t="s">
        <v>80</v>
      </c>
      <c r="AY234" s="203" t="s">
        <v>174</v>
      </c>
    </row>
    <row r="235" s="2" customFormat="1" ht="49.05" customHeight="1">
      <c r="A235" s="39"/>
      <c r="B235" s="166"/>
      <c r="C235" s="167" t="s">
        <v>363</v>
      </c>
      <c r="D235" s="167" t="s">
        <v>176</v>
      </c>
      <c r="E235" s="168" t="s">
        <v>364</v>
      </c>
      <c r="F235" s="169" t="s">
        <v>365</v>
      </c>
      <c r="G235" s="170" t="s">
        <v>222</v>
      </c>
      <c r="H235" s="171">
        <v>0.21199999999999999</v>
      </c>
      <c r="I235" s="172"/>
      <c r="J235" s="173">
        <f>ROUND(I235*H235,2)</f>
        <v>0</v>
      </c>
      <c r="K235" s="169" t="s">
        <v>180</v>
      </c>
      <c r="L235" s="40"/>
      <c r="M235" s="174" t="s">
        <v>3</v>
      </c>
      <c r="N235" s="175" t="s">
        <v>43</v>
      </c>
      <c r="O235" s="73"/>
      <c r="P235" s="176">
        <f>O235*H235</f>
        <v>0</v>
      </c>
      <c r="Q235" s="176">
        <v>0</v>
      </c>
      <c r="R235" s="176">
        <f>Q235*H235</f>
        <v>0</v>
      </c>
      <c r="S235" s="176">
        <v>0</v>
      </c>
      <c r="T235" s="177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178" t="s">
        <v>289</v>
      </c>
      <c r="AT235" s="178" t="s">
        <v>176</v>
      </c>
      <c r="AU235" s="178" t="s">
        <v>82</v>
      </c>
      <c r="AY235" s="20" t="s">
        <v>174</v>
      </c>
      <c r="BE235" s="179">
        <f>IF(N235="základní",J235,0)</f>
        <v>0</v>
      </c>
      <c r="BF235" s="179">
        <f>IF(N235="snížená",J235,0)</f>
        <v>0</v>
      </c>
      <c r="BG235" s="179">
        <f>IF(N235="zákl. přenesená",J235,0)</f>
        <v>0</v>
      </c>
      <c r="BH235" s="179">
        <f>IF(N235="sníž. přenesená",J235,0)</f>
        <v>0</v>
      </c>
      <c r="BI235" s="179">
        <f>IF(N235="nulová",J235,0)</f>
        <v>0</v>
      </c>
      <c r="BJ235" s="20" t="s">
        <v>80</v>
      </c>
      <c r="BK235" s="179">
        <f>ROUND(I235*H235,2)</f>
        <v>0</v>
      </c>
      <c r="BL235" s="20" t="s">
        <v>289</v>
      </c>
      <c r="BM235" s="178" t="s">
        <v>366</v>
      </c>
    </row>
    <row r="236" s="2" customFormat="1">
      <c r="A236" s="39"/>
      <c r="B236" s="40"/>
      <c r="C236" s="39"/>
      <c r="D236" s="180" t="s">
        <v>183</v>
      </c>
      <c r="E236" s="39"/>
      <c r="F236" s="181" t="s">
        <v>367</v>
      </c>
      <c r="G236" s="39"/>
      <c r="H236" s="39"/>
      <c r="I236" s="182"/>
      <c r="J236" s="39"/>
      <c r="K236" s="39"/>
      <c r="L236" s="40"/>
      <c r="M236" s="183"/>
      <c r="N236" s="184"/>
      <c r="O236" s="73"/>
      <c r="P236" s="73"/>
      <c r="Q236" s="73"/>
      <c r="R236" s="73"/>
      <c r="S236" s="73"/>
      <c r="T236" s="74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20" t="s">
        <v>183</v>
      </c>
      <c r="AU236" s="20" t="s">
        <v>82</v>
      </c>
    </row>
    <row r="237" s="12" customFormat="1" ht="22.8" customHeight="1">
      <c r="A237" s="12"/>
      <c r="B237" s="153"/>
      <c r="C237" s="12"/>
      <c r="D237" s="154" t="s">
        <v>71</v>
      </c>
      <c r="E237" s="164" t="s">
        <v>368</v>
      </c>
      <c r="F237" s="164" t="s">
        <v>369</v>
      </c>
      <c r="G237" s="12"/>
      <c r="H237" s="12"/>
      <c r="I237" s="156"/>
      <c r="J237" s="165">
        <f>BK237</f>
        <v>0</v>
      </c>
      <c r="K237" s="12"/>
      <c r="L237" s="153"/>
      <c r="M237" s="158"/>
      <c r="N237" s="159"/>
      <c r="O237" s="159"/>
      <c r="P237" s="160">
        <f>SUM(P238:P253)</f>
        <v>0</v>
      </c>
      <c r="Q237" s="159"/>
      <c r="R237" s="160">
        <f>SUM(R238:R253)</f>
        <v>0.17120000000000002</v>
      </c>
      <c r="S237" s="159"/>
      <c r="T237" s="161">
        <f>SUM(T238:T253)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54" t="s">
        <v>82</v>
      </c>
      <c r="AT237" s="162" t="s">
        <v>71</v>
      </c>
      <c r="AU237" s="162" t="s">
        <v>80</v>
      </c>
      <c r="AY237" s="154" t="s">
        <v>174</v>
      </c>
      <c r="BK237" s="163">
        <f>SUM(BK238:BK253)</f>
        <v>0</v>
      </c>
    </row>
    <row r="238" s="2" customFormat="1" ht="24.15" customHeight="1">
      <c r="A238" s="39"/>
      <c r="B238" s="166"/>
      <c r="C238" s="167" t="s">
        <v>370</v>
      </c>
      <c r="D238" s="167" t="s">
        <v>176</v>
      </c>
      <c r="E238" s="168" t="s">
        <v>371</v>
      </c>
      <c r="F238" s="169" t="s">
        <v>372</v>
      </c>
      <c r="G238" s="170" t="s">
        <v>373</v>
      </c>
      <c r="H238" s="171">
        <v>96</v>
      </c>
      <c r="I238" s="172"/>
      <c r="J238" s="173">
        <f>ROUND(I238*H238,2)</f>
        <v>0</v>
      </c>
      <c r="K238" s="169" t="s">
        <v>180</v>
      </c>
      <c r="L238" s="40"/>
      <c r="M238" s="174" t="s">
        <v>3</v>
      </c>
      <c r="N238" s="175" t="s">
        <v>43</v>
      </c>
      <c r="O238" s="73"/>
      <c r="P238" s="176">
        <f>O238*H238</f>
        <v>0</v>
      </c>
      <c r="Q238" s="176">
        <v>6.9999999999999994E-05</v>
      </c>
      <c r="R238" s="176">
        <f>Q238*H238</f>
        <v>0.0067199999999999994</v>
      </c>
      <c r="S238" s="176">
        <v>0</v>
      </c>
      <c r="T238" s="17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178" t="s">
        <v>289</v>
      </c>
      <c r="AT238" s="178" t="s">
        <v>176</v>
      </c>
      <c r="AU238" s="178" t="s">
        <v>82</v>
      </c>
      <c r="AY238" s="20" t="s">
        <v>174</v>
      </c>
      <c r="BE238" s="179">
        <f>IF(N238="základní",J238,0)</f>
        <v>0</v>
      </c>
      <c r="BF238" s="179">
        <f>IF(N238="snížená",J238,0)</f>
        <v>0</v>
      </c>
      <c r="BG238" s="179">
        <f>IF(N238="zákl. přenesená",J238,0)</f>
        <v>0</v>
      </c>
      <c r="BH238" s="179">
        <f>IF(N238="sníž. přenesená",J238,0)</f>
        <v>0</v>
      </c>
      <c r="BI238" s="179">
        <f>IF(N238="nulová",J238,0)</f>
        <v>0</v>
      </c>
      <c r="BJ238" s="20" t="s">
        <v>80</v>
      </c>
      <c r="BK238" s="179">
        <f>ROUND(I238*H238,2)</f>
        <v>0</v>
      </c>
      <c r="BL238" s="20" t="s">
        <v>289</v>
      </c>
      <c r="BM238" s="178" t="s">
        <v>374</v>
      </c>
    </row>
    <row r="239" s="2" customFormat="1">
      <c r="A239" s="39"/>
      <c r="B239" s="40"/>
      <c r="C239" s="39"/>
      <c r="D239" s="180" t="s">
        <v>183</v>
      </c>
      <c r="E239" s="39"/>
      <c r="F239" s="181" t="s">
        <v>375</v>
      </c>
      <c r="G239" s="39"/>
      <c r="H239" s="39"/>
      <c r="I239" s="182"/>
      <c r="J239" s="39"/>
      <c r="K239" s="39"/>
      <c r="L239" s="40"/>
      <c r="M239" s="183"/>
      <c r="N239" s="184"/>
      <c r="O239" s="73"/>
      <c r="P239" s="73"/>
      <c r="Q239" s="73"/>
      <c r="R239" s="73"/>
      <c r="S239" s="73"/>
      <c r="T239" s="74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20" t="s">
        <v>183</v>
      </c>
      <c r="AU239" s="20" t="s">
        <v>82</v>
      </c>
    </row>
    <row r="240" s="13" customFormat="1">
      <c r="A240" s="13"/>
      <c r="B240" s="185"/>
      <c r="C240" s="13"/>
      <c r="D240" s="186" t="s">
        <v>185</v>
      </c>
      <c r="E240" s="187" t="s">
        <v>3</v>
      </c>
      <c r="F240" s="188" t="s">
        <v>376</v>
      </c>
      <c r="G240" s="13"/>
      <c r="H240" s="187" t="s">
        <v>3</v>
      </c>
      <c r="I240" s="189"/>
      <c r="J240" s="13"/>
      <c r="K240" s="13"/>
      <c r="L240" s="185"/>
      <c r="M240" s="190"/>
      <c r="N240" s="191"/>
      <c r="O240" s="191"/>
      <c r="P240" s="191"/>
      <c r="Q240" s="191"/>
      <c r="R240" s="191"/>
      <c r="S240" s="191"/>
      <c r="T240" s="19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87" t="s">
        <v>185</v>
      </c>
      <c r="AU240" s="187" t="s">
        <v>82</v>
      </c>
      <c r="AV240" s="13" t="s">
        <v>80</v>
      </c>
      <c r="AW240" s="13" t="s">
        <v>33</v>
      </c>
      <c r="AX240" s="13" t="s">
        <v>72</v>
      </c>
      <c r="AY240" s="187" t="s">
        <v>174</v>
      </c>
    </row>
    <row r="241" s="14" customFormat="1">
      <c r="A241" s="14"/>
      <c r="B241" s="193"/>
      <c r="C241" s="14"/>
      <c r="D241" s="186" t="s">
        <v>185</v>
      </c>
      <c r="E241" s="201" t="s">
        <v>3</v>
      </c>
      <c r="F241" s="194" t="s">
        <v>377</v>
      </c>
      <c r="G241" s="14"/>
      <c r="H241" s="196">
        <v>96</v>
      </c>
      <c r="I241" s="197"/>
      <c r="J241" s="14"/>
      <c r="K241" s="14"/>
      <c r="L241" s="193"/>
      <c r="M241" s="198"/>
      <c r="N241" s="199"/>
      <c r="O241" s="199"/>
      <c r="P241" s="199"/>
      <c r="Q241" s="199"/>
      <c r="R241" s="199"/>
      <c r="S241" s="199"/>
      <c r="T241" s="20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1" t="s">
        <v>185</v>
      </c>
      <c r="AU241" s="201" t="s">
        <v>82</v>
      </c>
      <c r="AV241" s="14" t="s">
        <v>82</v>
      </c>
      <c r="AW241" s="14" t="s">
        <v>33</v>
      </c>
      <c r="AX241" s="14" t="s">
        <v>72</v>
      </c>
      <c r="AY241" s="201" t="s">
        <v>174</v>
      </c>
    </row>
    <row r="242" s="15" customFormat="1">
      <c r="A242" s="15"/>
      <c r="B242" s="202"/>
      <c r="C242" s="15"/>
      <c r="D242" s="186" t="s">
        <v>185</v>
      </c>
      <c r="E242" s="203" t="s">
        <v>3</v>
      </c>
      <c r="F242" s="204" t="s">
        <v>197</v>
      </c>
      <c r="G242" s="15"/>
      <c r="H242" s="205">
        <v>96</v>
      </c>
      <c r="I242" s="206"/>
      <c r="J242" s="15"/>
      <c r="K242" s="15"/>
      <c r="L242" s="202"/>
      <c r="M242" s="207"/>
      <c r="N242" s="208"/>
      <c r="O242" s="208"/>
      <c r="P242" s="208"/>
      <c r="Q242" s="208"/>
      <c r="R242" s="208"/>
      <c r="S242" s="208"/>
      <c r="T242" s="209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03" t="s">
        <v>185</v>
      </c>
      <c r="AU242" s="203" t="s">
        <v>82</v>
      </c>
      <c r="AV242" s="15" t="s">
        <v>181</v>
      </c>
      <c r="AW242" s="15" t="s">
        <v>33</v>
      </c>
      <c r="AX242" s="15" t="s">
        <v>80</v>
      </c>
      <c r="AY242" s="203" t="s">
        <v>174</v>
      </c>
    </row>
    <row r="243" s="2" customFormat="1" ht="16.5" customHeight="1">
      <c r="A243" s="39"/>
      <c r="B243" s="166"/>
      <c r="C243" s="211" t="s">
        <v>378</v>
      </c>
      <c r="D243" s="211" t="s">
        <v>312</v>
      </c>
      <c r="E243" s="212" t="s">
        <v>379</v>
      </c>
      <c r="F243" s="213" t="s">
        <v>380</v>
      </c>
      <c r="G243" s="214" t="s">
        <v>3</v>
      </c>
      <c r="H243" s="215">
        <v>96</v>
      </c>
      <c r="I243" s="216"/>
      <c r="J243" s="217">
        <f>ROUND(I243*H243,2)</f>
        <v>0</v>
      </c>
      <c r="K243" s="213" t="s">
        <v>3</v>
      </c>
      <c r="L243" s="218"/>
      <c r="M243" s="219" t="s">
        <v>3</v>
      </c>
      <c r="N243" s="220" t="s">
        <v>43</v>
      </c>
      <c r="O243" s="73"/>
      <c r="P243" s="176">
        <f>O243*H243</f>
        <v>0</v>
      </c>
      <c r="Q243" s="176">
        <v>0.001</v>
      </c>
      <c r="R243" s="176">
        <f>Q243*H243</f>
        <v>0.096000000000000002</v>
      </c>
      <c r="S243" s="176">
        <v>0</v>
      </c>
      <c r="T243" s="17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178" t="s">
        <v>315</v>
      </c>
      <c r="AT243" s="178" t="s">
        <v>312</v>
      </c>
      <c r="AU243" s="178" t="s">
        <v>82</v>
      </c>
      <c r="AY243" s="20" t="s">
        <v>174</v>
      </c>
      <c r="BE243" s="179">
        <f>IF(N243="základní",J243,0)</f>
        <v>0</v>
      </c>
      <c r="BF243" s="179">
        <f>IF(N243="snížená",J243,0)</f>
        <v>0</v>
      </c>
      <c r="BG243" s="179">
        <f>IF(N243="zákl. přenesená",J243,0)</f>
        <v>0</v>
      </c>
      <c r="BH243" s="179">
        <f>IF(N243="sníž. přenesená",J243,0)</f>
        <v>0</v>
      </c>
      <c r="BI243" s="179">
        <f>IF(N243="nulová",J243,0)</f>
        <v>0</v>
      </c>
      <c r="BJ243" s="20" t="s">
        <v>80</v>
      </c>
      <c r="BK243" s="179">
        <f>ROUND(I243*H243,2)</f>
        <v>0</v>
      </c>
      <c r="BL243" s="20" t="s">
        <v>289</v>
      </c>
      <c r="BM243" s="178" t="s">
        <v>381</v>
      </c>
    </row>
    <row r="244" s="2" customFormat="1">
      <c r="A244" s="39"/>
      <c r="B244" s="40"/>
      <c r="C244" s="39"/>
      <c r="D244" s="186" t="s">
        <v>209</v>
      </c>
      <c r="E244" s="39"/>
      <c r="F244" s="210" t="s">
        <v>382</v>
      </c>
      <c r="G244" s="39"/>
      <c r="H244" s="39"/>
      <c r="I244" s="182"/>
      <c r="J244" s="39"/>
      <c r="K244" s="39"/>
      <c r="L244" s="40"/>
      <c r="M244" s="183"/>
      <c r="N244" s="184"/>
      <c r="O244" s="73"/>
      <c r="P244" s="73"/>
      <c r="Q244" s="73"/>
      <c r="R244" s="73"/>
      <c r="S244" s="73"/>
      <c r="T244" s="74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20" t="s">
        <v>209</v>
      </c>
      <c r="AU244" s="20" t="s">
        <v>82</v>
      </c>
    </row>
    <row r="245" s="2" customFormat="1" ht="24.15" customHeight="1">
      <c r="A245" s="39"/>
      <c r="B245" s="166"/>
      <c r="C245" s="167" t="s">
        <v>383</v>
      </c>
      <c r="D245" s="167" t="s">
        <v>176</v>
      </c>
      <c r="E245" s="168" t="s">
        <v>384</v>
      </c>
      <c r="F245" s="169" t="s">
        <v>385</v>
      </c>
      <c r="G245" s="170" t="s">
        <v>373</v>
      </c>
      <c r="H245" s="171">
        <v>64</v>
      </c>
      <c r="I245" s="172"/>
      <c r="J245" s="173">
        <f>ROUND(I245*H245,2)</f>
        <v>0</v>
      </c>
      <c r="K245" s="169" t="s">
        <v>180</v>
      </c>
      <c r="L245" s="40"/>
      <c r="M245" s="174" t="s">
        <v>3</v>
      </c>
      <c r="N245" s="175" t="s">
        <v>43</v>
      </c>
      <c r="O245" s="73"/>
      <c r="P245" s="176">
        <f>O245*H245</f>
        <v>0</v>
      </c>
      <c r="Q245" s="176">
        <v>6.9999999999999994E-05</v>
      </c>
      <c r="R245" s="176">
        <f>Q245*H245</f>
        <v>0.0044799999999999996</v>
      </c>
      <c r="S245" s="176">
        <v>0</v>
      </c>
      <c r="T245" s="17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178" t="s">
        <v>289</v>
      </c>
      <c r="AT245" s="178" t="s">
        <v>176</v>
      </c>
      <c r="AU245" s="178" t="s">
        <v>82</v>
      </c>
      <c r="AY245" s="20" t="s">
        <v>174</v>
      </c>
      <c r="BE245" s="179">
        <f>IF(N245="základní",J245,0)</f>
        <v>0</v>
      </c>
      <c r="BF245" s="179">
        <f>IF(N245="snížená",J245,0)</f>
        <v>0</v>
      </c>
      <c r="BG245" s="179">
        <f>IF(N245="zákl. přenesená",J245,0)</f>
        <v>0</v>
      </c>
      <c r="BH245" s="179">
        <f>IF(N245="sníž. přenesená",J245,0)</f>
        <v>0</v>
      </c>
      <c r="BI245" s="179">
        <f>IF(N245="nulová",J245,0)</f>
        <v>0</v>
      </c>
      <c r="BJ245" s="20" t="s">
        <v>80</v>
      </c>
      <c r="BK245" s="179">
        <f>ROUND(I245*H245,2)</f>
        <v>0</v>
      </c>
      <c r="BL245" s="20" t="s">
        <v>289</v>
      </c>
      <c r="BM245" s="178" t="s">
        <v>386</v>
      </c>
    </row>
    <row r="246" s="2" customFormat="1">
      <c r="A246" s="39"/>
      <c r="B246" s="40"/>
      <c r="C246" s="39"/>
      <c r="D246" s="180" t="s">
        <v>183</v>
      </c>
      <c r="E246" s="39"/>
      <c r="F246" s="181" t="s">
        <v>387</v>
      </c>
      <c r="G246" s="39"/>
      <c r="H246" s="39"/>
      <c r="I246" s="182"/>
      <c r="J246" s="39"/>
      <c r="K246" s="39"/>
      <c r="L246" s="40"/>
      <c r="M246" s="183"/>
      <c r="N246" s="184"/>
      <c r="O246" s="73"/>
      <c r="P246" s="73"/>
      <c r="Q246" s="73"/>
      <c r="R246" s="73"/>
      <c r="S246" s="73"/>
      <c r="T246" s="74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20" t="s">
        <v>183</v>
      </c>
      <c r="AU246" s="20" t="s">
        <v>82</v>
      </c>
    </row>
    <row r="247" s="13" customFormat="1">
      <c r="A247" s="13"/>
      <c r="B247" s="185"/>
      <c r="C247" s="13"/>
      <c r="D247" s="186" t="s">
        <v>185</v>
      </c>
      <c r="E247" s="187" t="s">
        <v>3</v>
      </c>
      <c r="F247" s="188" t="s">
        <v>388</v>
      </c>
      <c r="G247" s="13"/>
      <c r="H247" s="187" t="s">
        <v>3</v>
      </c>
      <c r="I247" s="189"/>
      <c r="J247" s="13"/>
      <c r="K247" s="13"/>
      <c r="L247" s="185"/>
      <c r="M247" s="190"/>
      <c r="N247" s="191"/>
      <c r="O247" s="191"/>
      <c r="P247" s="191"/>
      <c r="Q247" s="191"/>
      <c r="R247" s="191"/>
      <c r="S247" s="191"/>
      <c r="T247" s="19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7" t="s">
        <v>185</v>
      </c>
      <c r="AU247" s="187" t="s">
        <v>82</v>
      </c>
      <c r="AV247" s="13" t="s">
        <v>80</v>
      </c>
      <c r="AW247" s="13" t="s">
        <v>33</v>
      </c>
      <c r="AX247" s="13" t="s">
        <v>72</v>
      </c>
      <c r="AY247" s="187" t="s">
        <v>174</v>
      </c>
    </row>
    <row r="248" s="14" customFormat="1">
      <c r="A248" s="14"/>
      <c r="B248" s="193"/>
      <c r="C248" s="14"/>
      <c r="D248" s="186" t="s">
        <v>185</v>
      </c>
      <c r="E248" s="201" t="s">
        <v>3</v>
      </c>
      <c r="F248" s="194" t="s">
        <v>389</v>
      </c>
      <c r="G248" s="14"/>
      <c r="H248" s="196">
        <v>64</v>
      </c>
      <c r="I248" s="197"/>
      <c r="J248" s="14"/>
      <c r="K248" s="14"/>
      <c r="L248" s="193"/>
      <c r="M248" s="198"/>
      <c r="N248" s="199"/>
      <c r="O248" s="199"/>
      <c r="P248" s="199"/>
      <c r="Q248" s="199"/>
      <c r="R248" s="199"/>
      <c r="S248" s="199"/>
      <c r="T248" s="20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1" t="s">
        <v>185</v>
      </c>
      <c r="AU248" s="201" t="s">
        <v>82</v>
      </c>
      <c r="AV248" s="14" t="s">
        <v>82</v>
      </c>
      <c r="AW248" s="14" t="s">
        <v>33</v>
      </c>
      <c r="AX248" s="14" t="s">
        <v>72</v>
      </c>
      <c r="AY248" s="201" t="s">
        <v>174</v>
      </c>
    </row>
    <row r="249" s="15" customFormat="1">
      <c r="A249" s="15"/>
      <c r="B249" s="202"/>
      <c r="C249" s="15"/>
      <c r="D249" s="186" t="s">
        <v>185</v>
      </c>
      <c r="E249" s="203" t="s">
        <v>3</v>
      </c>
      <c r="F249" s="204" t="s">
        <v>197</v>
      </c>
      <c r="G249" s="15"/>
      <c r="H249" s="205">
        <v>64</v>
      </c>
      <c r="I249" s="206"/>
      <c r="J249" s="15"/>
      <c r="K249" s="15"/>
      <c r="L249" s="202"/>
      <c r="M249" s="207"/>
      <c r="N249" s="208"/>
      <c r="O249" s="208"/>
      <c r="P249" s="208"/>
      <c r="Q249" s="208"/>
      <c r="R249" s="208"/>
      <c r="S249" s="208"/>
      <c r="T249" s="209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03" t="s">
        <v>185</v>
      </c>
      <c r="AU249" s="203" t="s">
        <v>82</v>
      </c>
      <c r="AV249" s="15" t="s">
        <v>181</v>
      </c>
      <c r="AW249" s="15" t="s">
        <v>33</v>
      </c>
      <c r="AX249" s="15" t="s">
        <v>80</v>
      </c>
      <c r="AY249" s="203" t="s">
        <v>174</v>
      </c>
    </row>
    <row r="250" s="2" customFormat="1" ht="16.5" customHeight="1">
      <c r="A250" s="39"/>
      <c r="B250" s="166"/>
      <c r="C250" s="211" t="s">
        <v>390</v>
      </c>
      <c r="D250" s="211" t="s">
        <v>312</v>
      </c>
      <c r="E250" s="212" t="s">
        <v>391</v>
      </c>
      <c r="F250" s="213" t="s">
        <v>392</v>
      </c>
      <c r="G250" s="214" t="s">
        <v>3</v>
      </c>
      <c r="H250" s="215">
        <v>32</v>
      </c>
      <c r="I250" s="216"/>
      <c r="J250" s="217">
        <f>ROUND(I250*H250,2)</f>
        <v>0</v>
      </c>
      <c r="K250" s="213" t="s">
        <v>3</v>
      </c>
      <c r="L250" s="218"/>
      <c r="M250" s="219" t="s">
        <v>3</v>
      </c>
      <c r="N250" s="220" t="s">
        <v>43</v>
      </c>
      <c r="O250" s="73"/>
      <c r="P250" s="176">
        <f>O250*H250</f>
        <v>0</v>
      </c>
      <c r="Q250" s="176">
        <v>0.002</v>
      </c>
      <c r="R250" s="176">
        <f>Q250*H250</f>
        <v>0.064000000000000001</v>
      </c>
      <c r="S250" s="176">
        <v>0</v>
      </c>
      <c r="T250" s="177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178" t="s">
        <v>315</v>
      </c>
      <c r="AT250" s="178" t="s">
        <v>312</v>
      </c>
      <c r="AU250" s="178" t="s">
        <v>82</v>
      </c>
      <c r="AY250" s="20" t="s">
        <v>174</v>
      </c>
      <c r="BE250" s="179">
        <f>IF(N250="základní",J250,0)</f>
        <v>0</v>
      </c>
      <c r="BF250" s="179">
        <f>IF(N250="snížená",J250,0)</f>
        <v>0</v>
      </c>
      <c r="BG250" s="179">
        <f>IF(N250="zákl. přenesená",J250,0)</f>
        <v>0</v>
      </c>
      <c r="BH250" s="179">
        <f>IF(N250="sníž. přenesená",J250,0)</f>
        <v>0</v>
      </c>
      <c r="BI250" s="179">
        <f>IF(N250="nulová",J250,0)</f>
        <v>0</v>
      </c>
      <c r="BJ250" s="20" t="s">
        <v>80</v>
      </c>
      <c r="BK250" s="179">
        <f>ROUND(I250*H250,2)</f>
        <v>0</v>
      </c>
      <c r="BL250" s="20" t="s">
        <v>289</v>
      </c>
      <c r="BM250" s="178" t="s">
        <v>393</v>
      </c>
    </row>
    <row r="251" s="2" customFormat="1">
      <c r="A251" s="39"/>
      <c r="B251" s="40"/>
      <c r="C251" s="39"/>
      <c r="D251" s="186" t="s">
        <v>209</v>
      </c>
      <c r="E251" s="39"/>
      <c r="F251" s="210" t="s">
        <v>382</v>
      </c>
      <c r="G251" s="39"/>
      <c r="H251" s="39"/>
      <c r="I251" s="182"/>
      <c r="J251" s="39"/>
      <c r="K251" s="39"/>
      <c r="L251" s="40"/>
      <c r="M251" s="183"/>
      <c r="N251" s="184"/>
      <c r="O251" s="73"/>
      <c r="P251" s="73"/>
      <c r="Q251" s="73"/>
      <c r="R251" s="73"/>
      <c r="S251" s="73"/>
      <c r="T251" s="74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20" t="s">
        <v>209</v>
      </c>
      <c r="AU251" s="20" t="s">
        <v>82</v>
      </c>
    </row>
    <row r="252" s="2" customFormat="1" ht="49.05" customHeight="1">
      <c r="A252" s="39"/>
      <c r="B252" s="166"/>
      <c r="C252" s="167" t="s">
        <v>315</v>
      </c>
      <c r="D252" s="167" t="s">
        <v>176</v>
      </c>
      <c r="E252" s="168" t="s">
        <v>394</v>
      </c>
      <c r="F252" s="169" t="s">
        <v>395</v>
      </c>
      <c r="G252" s="170" t="s">
        <v>222</v>
      </c>
      <c r="H252" s="171">
        <v>0.17100000000000001</v>
      </c>
      <c r="I252" s="172"/>
      <c r="J252" s="173">
        <f>ROUND(I252*H252,2)</f>
        <v>0</v>
      </c>
      <c r="K252" s="169" t="s">
        <v>180</v>
      </c>
      <c r="L252" s="40"/>
      <c r="M252" s="174" t="s">
        <v>3</v>
      </c>
      <c r="N252" s="175" t="s">
        <v>43</v>
      </c>
      <c r="O252" s="73"/>
      <c r="P252" s="176">
        <f>O252*H252</f>
        <v>0</v>
      </c>
      <c r="Q252" s="176">
        <v>0</v>
      </c>
      <c r="R252" s="176">
        <f>Q252*H252</f>
        <v>0</v>
      </c>
      <c r="S252" s="176">
        <v>0</v>
      </c>
      <c r="T252" s="17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178" t="s">
        <v>289</v>
      </c>
      <c r="AT252" s="178" t="s">
        <v>176</v>
      </c>
      <c r="AU252" s="178" t="s">
        <v>82</v>
      </c>
      <c r="AY252" s="20" t="s">
        <v>174</v>
      </c>
      <c r="BE252" s="179">
        <f>IF(N252="základní",J252,0)</f>
        <v>0</v>
      </c>
      <c r="BF252" s="179">
        <f>IF(N252="snížená",J252,0)</f>
        <v>0</v>
      </c>
      <c r="BG252" s="179">
        <f>IF(N252="zákl. přenesená",J252,0)</f>
        <v>0</v>
      </c>
      <c r="BH252" s="179">
        <f>IF(N252="sníž. přenesená",J252,0)</f>
        <v>0</v>
      </c>
      <c r="BI252" s="179">
        <f>IF(N252="nulová",J252,0)</f>
        <v>0</v>
      </c>
      <c r="BJ252" s="20" t="s">
        <v>80</v>
      </c>
      <c r="BK252" s="179">
        <f>ROUND(I252*H252,2)</f>
        <v>0</v>
      </c>
      <c r="BL252" s="20" t="s">
        <v>289</v>
      </c>
      <c r="BM252" s="178" t="s">
        <v>396</v>
      </c>
    </row>
    <row r="253" s="2" customFormat="1">
      <c r="A253" s="39"/>
      <c r="B253" s="40"/>
      <c r="C253" s="39"/>
      <c r="D253" s="180" t="s">
        <v>183</v>
      </c>
      <c r="E253" s="39"/>
      <c r="F253" s="181" t="s">
        <v>397</v>
      </c>
      <c r="G253" s="39"/>
      <c r="H253" s="39"/>
      <c r="I253" s="182"/>
      <c r="J253" s="39"/>
      <c r="K253" s="39"/>
      <c r="L253" s="40"/>
      <c r="M253" s="183"/>
      <c r="N253" s="184"/>
      <c r="O253" s="73"/>
      <c r="P253" s="73"/>
      <c r="Q253" s="73"/>
      <c r="R253" s="73"/>
      <c r="S253" s="73"/>
      <c r="T253" s="74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20" t="s">
        <v>183</v>
      </c>
      <c r="AU253" s="20" t="s">
        <v>82</v>
      </c>
    </row>
    <row r="254" s="12" customFormat="1" ht="22.8" customHeight="1">
      <c r="A254" s="12"/>
      <c r="B254" s="153"/>
      <c r="C254" s="12"/>
      <c r="D254" s="154" t="s">
        <v>71</v>
      </c>
      <c r="E254" s="164" t="s">
        <v>398</v>
      </c>
      <c r="F254" s="164" t="s">
        <v>399</v>
      </c>
      <c r="G254" s="12"/>
      <c r="H254" s="12"/>
      <c r="I254" s="156"/>
      <c r="J254" s="165">
        <f>BK254</f>
        <v>0</v>
      </c>
      <c r="K254" s="12"/>
      <c r="L254" s="153"/>
      <c r="M254" s="158"/>
      <c r="N254" s="159"/>
      <c r="O254" s="159"/>
      <c r="P254" s="160">
        <f>SUM(P255:P296)</f>
        <v>0</v>
      </c>
      <c r="Q254" s="159"/>
      <c r="R254" s="160">
        <f>SUM(R255:R296)</f>
        <v>3.7980683999999996</v>
      </c>
      <c r="S254" s="159"/>
      <c r="T254" s="161">
        <f>SUM(T255:T296)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54" t="s">
        <v>82</v>
      </c>
      <c r="AT254" s="162" t="s">
        <v>71</v>
      </c>
      <c r="AU254" s="162" t="s">
        <v>80</v>
      </c>
      <c r="AY254" s="154" t="s">
        <v>174</v>
      </c>
      <c r="BK254" s="163">
        <f>SUM(BK255:BK296)</f>
        <v>0</v>
      </c>
    </row>
    <row r="255" s="2" customFormat="1" ht="24.15" customHeight="1">
      <c r="A255" s="39"/>
      <c r="B255" s="166"/>
      <c r="C255" s="167" t="s">
        <v>400</v>
      </c>
      <c r="D255" s="167" t="s">
        <v>176</v>
      </c>
      <c r="E255" s="168" t="s">
        <v>401</v>
      </c>
      <c r="F255" s="169" t="s">
        <v>402</v>
      </c>
      <c r="G255" s="170" t="s">
        <v>137</v>
      </c>
      <c r="H255" s="171">
        <v>57.415999999999997</v>
      </c>
      <c r="I255" s="172"/>
      <c r="J255" s="173">
        <f>ROUND(I255*H255,2)</f>
        <v>0</v>
      </c>
      <c r="K255" s="169" t="s">
        <v>3</v>
      </c>
      <c r="L255" s="40"/>
      <c r="M255" s="174" t="s">
        <v>3</v>
      </c>
      <c r="N255" s="175" t="s">
        <v>43</v>
      </c>
      <c r="O255" s="73"/>
      <c r="P255" s="176">
        <f>O255*H255</f>
        <v>0</v>
      </c>
      <c r="Q255" s="176">
        <v>0.065799999999999997</v>
      </c>
      <c r="R255" s="176">
        <f>Q255*H255</f>
        <v>3.7779727999999997</v>
      </c>
      <c r="S255" s="176">
        <v>0</v>
      </c>
      <c r="T255" s="177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78" t="s">
        <v>289</v>
      </c>
      <c r="AT255" s="178" t="s">
        <v>176</v>
      </c>
      <c r="AU255" s="178" t="s">
        <v>82</v>
      </c>
      <c r="AY255" s="20" t="s">
        <v>174</v>
      </c>
      <c r="BE255" s="179">
        <f>IF(N255="základní",J255,0)</f>
        <v>0</v>
      </c>
      <c r="BF255" s="179">
        <f>IF(N255="snížená",J255,0)</f>
        <v>0</v>
      </c>
      <c r="BG255" s="179">
        <f>IF(N255="zákl. přenesená",J255,0)</f>
        <v>0</v>
      </c>
      <c r="BH255" s="179">
        <f>IF(N255="sníž. přenesená",J255,0)</f>
        <v>0</v>
      </c>
      <c r="BI255" s="179">
        <f>IF(N255="nulová",J255,0)</f>
        <v>0</v>
      </c>
      <c r="BJ255" s="20" t="s">
        <v>80</v>
      </c>
      <c r="BK255" s="179">
        <f>ROUND(I255*H255,2)</f>
        <v>0</v>
      </c>
      <c r="BL255" s="20" t="s">
        <v>289</v>
      </c>
      <c r="BM255" s="178" t="s">
        <v>403</v>
      </c>
    </row>
    <row r="256" s="13" customFormat="1">
      <c r="A256" s="13"/>
      <c r="B256" s="185"/>
      <c r="C256" s="13"/>
      <c r="D256" s="186" t="s">
        <v>185</v>
      </c>
      <c r="E256" s="187" t="s">
        <v>3</v>
      </c>
      <c r="F256" s="188" t="s">
        <v>186</v>
      </c>
      <c r="G256" s="13"/>
      <c r="H256" s="187" t="s">
        <v>3</v>
      </c>
      <c r="I256" s="189"/>
      <c r="J256" s="13"/>
      <c r="K256" s="13"/>
      <c r="L256" s="185"/>
      <c r="M256" s="190"/>
      <c r="N256" s="191"/>
      <c r="O256" s="191"/>
      <c r="P256" s="191"/>
      <c r="Q256" s="191"/>
      <c r="R256" s="191"/>
      <c r="S256" s="191"/>
      <c r="T256" s="19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87" t="s">
        <v>185</v>
      </c>
      <c r="AU256" s="187" t="s">
        <v>82</v>
      </c>
      <c r="AV256" s="13" t="s">
        <v>80</v>
      </c>
      <c r="AW256" s="13" t="s">
        <v>33</v>
      </c>
      <c r="AX256" s="13" t="s">
        <v>72</v>
      </c>
      <c r="AY256" s="187" t="s">
        <v>174</v>
      </c>
    </row>
    <row r="257" s="13" customFormat="1">
      <c r="A257" s="13"/>
      <c r="B257" s="185"/>
      <c r="C257" s="13"/>
      <c r="D257" s="186" t="s">
        <v>185</v>
      </c>
      <c r="E257" s="187" t="s">
        <v>3</v>
      </c>
      <c r="F257" s="188" t="s">
        <v>404</v>
      </c>
      <c r="G257" s="13"/>
      <c r="H257" s="187" t="s">
        <v>3</v>
      </c>
      <c r="I257" s="189"/>
      <c r="J257" s="13"/>
      <c r="K257" s="13"/>
      <c r="L257" s="185"/>
      <c r="M257" s="190"/>
      <c r="N257" s="191"/>
      <c r="O257" s="191"/>
      <c r="P257" s="191"/>
      <c r="Q257" s="191"/>
      <c r="R257" s="191"/>
      <c r="S257" s="191"/>
      <c r="T257" s="19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7" t="s">
        <v>185</v>
      </c>
      <c r="AU257" s="187" t="s">
        <v>82</v>
      </c>
      <c r="AV257" s="13" t="s">
        <v>80</v>
      </c>
      <c r="AW257" s="13" t="s">
        <v>33</v>
      </c>
      <c r="AX257" s="13" t="s">
        <v>72</v>
      </c>
      <c r="AY257" s="187" t="s">
        <v>174</v>
      </c>
    </row>
    <row r="258" s="13" customFormat="1">
      <c r="A258" s="13"/>
      <c r="B258" s="185"/>
      <c r="C258" s="13"/>
      <c r="D258" s="186" t="s">
        <v>185</v>
      </c>
      <c r="E258" s="187" t="s">
        <v>3</v>
      </c>
      <c r="F258" s="188" t="s">
        <v>405</v>
      </c>
      <c r="G258" s="13"/>
      <c r="H258" s="187" t="s">
        <v>3</v>
      </c>
      <c r="I258" s="189"/>
      <c r="J258" s="13"/>
      <c r="K258" s="13"/>
      <c r="L258" s="185"/>
      <c r="M258" s="190"/>
      <c r="N258" s="191"/>
      <c r="O258" s="191"/>
      <c r="P258" s="191"/>
      <c r="Q258" s="191"/>
      <c r="R258" s="191"/>
      <c r="S258" s="191"/>
      <c r="T258" s="19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7" t="s">
        <v>185</v>
      </c>
      <c r="AU258" s="187" t="s">
        <v>82</v>
      </c>
      <c r="AV258" s="13" t="s">
        <v>80</v>
      </c>
      <c r="AW258" s="13" t="s">
        <v>33</v>
      </c>
      <c r="AX258" s="13" t="s">
        <v>72</v>
      </c>
      <c r="AY258" s="187" t="s">
        <v>174</v>
      </c>
    </row>
    <row r="259" s="13" customFormat="1">
      <c r="A259" s="13"/>
      <c r="B259" s="185"/>
      <c r="C259" s="13"/>
      <c r="D259" s="186" t="s">
        <v>185</v>
      </c>
      <c r="E259" s="187" t="s">
        <v>3</v>
      </c>
      <c r="F259" s="188" t="s">
        <v>406</v>
      </c>
      <c r="G259" s="13"/>
      <c r="H259" s="187" t="s">
        <v>3</v>
      </c>
      <c r="I259" s="189"/>
      <c r="J259" s="13"/>
      <c r="K259" s="13"/>
      <c r="L259" s="185"/>
      <c r="M259" s="190"/>
      <c r="N259" s="191"/>
      <c r="O259" s="191"/>
      <c r="P259" s="191"/>
      <c r="Q259" s="191"/>
      <c r="R259" s="191"/>
      <c r="S259" s="191"/>
      <c r="T259" s="19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7" t="s">
        <v>185</v>
      </c>
      <c r="AU259" s="187" t="s">
        <v>82</v>
      </c>
      <c r="AV259" s="13" t="s">
        <v>80</v>
      </c>
      <c r="AW259" s="13" t="s">
        <v>33</v>
      </c>
      <c r="AX259" s="13" t="s">
        <v>72</v>
      </c>
      <c r="AY259" s="187" t="s">
        <v>174</v>
      </c>
    </row>
    <row r="260" s="13" customFormat="1">
      <c r="A260" s="13"/>
      <c r="B260" s="185"/>
      <c r="C260" s="13"/>
      <c r="D260" s="186" t="s">
        <v>185</v>
      </c>
      <c r="E260" s="187" t="s">
        <v>3</v>
      </c>
      <c r="F260" s="188" t="s">
        <v>407</v>
      </c>
      <c r="G260" s="13"/>
      <c r="H260" s="187" t="s">
        <v>3</v>
      </c>
      <c r="I260" s="189"/>
      <c r="J260" s="13"/>
      <c r="K260" s="13"/>
      <c r="L260" s="185"/>
      <c r="M260" s="190"/>
      <c r="N260" s="191"/>
      <c r="O260" s="191"/>
      <c r="P260" s="191"/>
      <c r="Q260" s="191"/>
      <c r="R260" s="191"/>
      <c r="S260" s="191"/>
      <c r="T260" s="19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87" t="s">
        <v>185</v>
      </c>
      <c r="AU260" s="187" t="s">
        <v>82</v>
      </c>
      <c r="AV260" s="13" t="s">
        <v>80</v>
      </c>
      <c r="AW260" s="13" t="s">
        <v>33</v>
      </c>
      <c r="AX260" s="13" t="s">
        <v>72</v>
      </c>
      <c r="AY260" s="187" t="s">
        <v>174</v>
      </c>
    </row>
    <row r="261" s="13" customFormat="1">
      <c r="A261" s="13"/>
      <c r="B261" s="185"/>
      <c r="C261" s="13"/>
      <c r="D261" s="186" t="s">
        <v>185</v>
      </c>
      <c r="E261" s="187" t="s">
        <v>3</v>
      </c>
      <c r="F261" s="188" t="s">
        <v>408</v>
      </c>
      <c r="G261" s="13"/>
      <c r="H261" s="187" t="s">
        <v>3</v>
      </c>
      <c r="I261" s="189"/>
      <c r="J261" s="13"/>
      <c r="K261" s="13"/>
      <c r="L261" s="185"/>
      <c r="M261" s="190"/>
      <c r="N261" s="191"/>
      <c r="O261" s="191"/>
      <c r="P261" s="191"/>
      <c r="Q261" s="191"/>
      <c r="R261" s="191"/>
      <c r="S261" s="191"/>
      <c r="T261" s="19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87" t="s">
        <v>185</v>
      </c>
      <c r="AU261" s="187" t="s">
        <v>82</v>
      </c>
      <c r="AV261" s="13" t="s">
        <v>80</v>
      </c>
      <c r="AW261" s="13" t="s">
        <v>33</v>
      </c>
      <c r="AX261" s="13" t="s">
        <v>72</v>
      </c>
      <c r="AY261" s="187" t="s">
        <v>174</v>
      </c>
    </row>
    <row r="262" s="13" customFormat="1">
      <c r="A262" s="13"/>
      <c r="B262" s="185"/>
      <c r="C262" s="13"/>
      <c r="D262" s="186" t="s">
        <v>185</v>
      </c>
      <c r="E262" s="187" t="s">
        <v>3</v>
      </c>
      <c r="F262" s="188" t="s">
        <v>409</v>
      </c>
      <c r="G262" s="13"/>
      <c r="H262" s="187" t="s">
        <v>3</v>
      </c>
      <c r="I262" s="189"/>
      <c r="J262" s="13"/>
      <c r="K262" s="13"/>
      <c r="L262" s="185"/>
      <c r="M262" s="190"/>
      <c r="N262" s="191"/>
      <c r="O262" s="191"/>
      <c r="P262" s="191"/>
      <c r="Q262" s="191"/>
      <c r="R262" s="191"/>
      <c r="S262" s="191"/>
      <c r="T262" s="19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87" t="s">
        <v>185</v>
      </c>
      <c r="AU262" s="187" t="s">
        <v>82</v>
      </c>
      <c r="AV262" s="13" t="s">
        <v>80</v>
      </c>
      <c r="AW262" s="13" t="s">
        <v>33</v>
      </c>
      <c r="AX262" s="13" t="s">
        <v>72</v>
      </c>
      <c r="AY262" s="187" t="s">
        <v>174</v>
      </c>
    </row>
    <row r="263" s="13" customFormat="1">
      <c r="A263" s="13"/>
      <c r="B263" s="185"/>
      <c r="C263" s="13"/>
      <c r="D263" s="186" t="s">
        <v>185</v>
      </c>
      <c r="E263" s="187" t="s">
        <v>3</v>
      </c>
      <c r="F263" s="188" t="s">
        <v>410</v>
      </c>
      <c r="G263" s="13"/>
      <c r="H263" s="187" t="s">
        <v>3</v>
      </c>
      <c r="I263" s="189"/>
      <c r="J263" s="13"/>
      <c r="K263" s="13"/>
      <c r="L263" s="185"/>
      <c r="M263" s="190"/>
      <c r="N263" s="191"/>
      <c r="O263" s="191"/>
      <c r="P263" s="191"/>
      <c r="Q263" s="191"/>
      <c r="R263" s="191"/>
      <c r="S263" s="191"/>
      <c r="T263" s="19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7" t="s">
        <v>185</v>
      </c>
      <c r="AU263" s="187" t="s">
        <v>82</v>
      </c>
      <c r="AV263" s="13" t="s">
        <v>80</v>
      </c>
      <c r="AW263" s="13" t="s">
        <v>33</v>
      </c>
      <c r="AX263" s="13" t="s">
        <v>72</v>
      </c>
      <c r="AY263" s="187" t="s">
        <v>174</v>
      </c>
    </row>
    <row r="264" s="13" customFormat="1">
      <c r="A264" s="13"/>
      <c r="B264" s="185"/>
      <c r="C264" s="13"/>
      <c r="D264" s="186" t="s">
        <v>185</v>
      </c>
      <c r="E264" s="187" t="s">
        <v>3</v>
      </c>
      <c r="F264" s="188" t="s">
        <v>411</v>
      </c>
      <c r="G264" s="13"/>
      <c r="H264" s="187" t="s">
        <v>3</v>
      </c>
      <c r="I264" s="189"/>
      <c r="J264" s="13"/>
      <c r="K264" s="13"/>
      <c r="L264" s="185"/>
      <c r="M264" s="190"/>
      <c r="N264" s="191"/>
      <c r="O264" s="191"/>
      <c r="P264" s="191"/>
      <c r="Q264" s="191"/>
      <c r="R264" s="191"/>
      <c r="S264" s="191"/>
      <c r="T264" s="19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7" t="s">
        <v>185</v>
      </c>
      <c r="AU264" s="187" t="s">
        <v>82</v>
      </c>
      <c r="AV264" s="13" t="s">
        <v>80</v>
      </c>
      <c r="AW264" s="13" t="s">
        <v>33</v>
      </c>
      <c r="AX264" s="13" t="s">
        <v>72</v>
      </c>
      <c r="AY264" s="187" t="s">
        <v>174</v>
      </c>
    </row>
    <row r="265" s="13" customFormat="1">
      <c r="A265" s="13"/>
      <c r="B265" s="185"/>
      <c r="C265" s="13"/>
      <c r="D265" s="186" t="s">
        <v>185</v>
      </c>
      <c r="E265" s="187" t="s">
        <v>3</v>
      </c>
      <c r="F265" s="188" t="s">
        <v>412</v>
      </c>
      <c r="G265" s="13"/>
      <c r="H265" s="187" t="s">
        <v>3</v>
      </c>
      <c r="I265" s="189"/>
      <c r="J265" s="13"/>
      <c r="K265" s="13"/>
      <c r="L265" s="185"/>
      <c r="M265" s="190"/>
      <c r="N265" s="191"/>
      <c r="O265" s="191"/>
      <c r="P265" s="191"/>
      <c r="Q265" s="191"/>
      <c r="R265" s="191"/>
      <c r="S265" s="191"/>
      <c r="T265" s="19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7" t="s">
        <v>185</v>
      </c>
      <c r="AU265" s="187" t="s">
        <v>82</v>
      </c>
      <c r="AV265" s="13" t="s">
        <v>80</v>
      </c>
      <c r="AW265" s="13" t="s">
        <v>33</v>
      </c>
      <c r="AX265" s="13" t="s">
        <v>72</v>
      </c>
      <c r="AY265" s="187" t="s">
        <v>174</v>
      </c>
    </row>
    <row r="266" s="13" customFormat="1">
      <c r="A266" s="13"/>
      <c r="B266" s="185"/>
      <c r="C266" s="13"/>
      <c r="D266" s="186" t="s">
        <v>185</v>
      </c>
      <c r="E266" s="187" t="s">
        <v>3</v>
      </c>
      <c r="F266" s="188" t="s">
        <v>413</v>
      </c>
      <c r="G266" s="13"/>
      <c r="H266" s="187" t="s">
        <v>3</v>
      </c>
      <c r="I266" s="189"/>
      <c r="J266" s="13"/>
      <c r="K266" s="13"/>
      <c r="L266" s="185"/>
      <c r="M266" s="190"/>
      <c r="N266" s="191"/>
      <c r="O266" s="191"/>
      <c r="P266" s="191"/>
      <c r="Q266" s="191"/>
      <c r="R266" s="191"/>
      <c r="S266" s="191"/>
      <c r="T266" s="19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87" t="s">
        <v>185</v>
      </c>
      <c r="AU266" s="187" t="s">
        <v>82</v>
      </c>
      <c r="AV266" s="13" t="s">
        <v>80</v>
      </c>
      <c r="AW266" s="13" t="s">
        <v>33</v>
      </c>
      <c r="AX266" s="13" t="s">
        <v>72</v>
      </c>
      <c r="AY266" s="187" t="s">
        <v>174</v>
      </c>
    </row>
    <row r="267" s="13" customFormat="1">
      <c r="A267" s="13"/>
      <c r="B267" s="185"/>
      <c r="C267" s="13"/>
      <c r="D267" s="186" t="s">
        <v>185</v>
      </c>
      <c r="E267" s="187" t="s">
        <v>3</v>
      </c>
      <c r="F267" s="188" t="s">
        <v>414</v>
      </c>
      <c r="G267" s="13"/>
      <c r="H267" s="187" t="s">
        <v>3</v>
      </c>
      <c r="I267" s="189"/>
      <c r="J267" s="13"/>
      <c r="K267" s="13"/>
      <c r="L267" s="185"/>
      <c r="M267" s="190"/>
      <c r="N267" s="191"/>
      <c r="O267" s="191"/>
      <c r="P267" s="191"/>
      <c r="Q267" s="191"/>
      <c r="R267" s="191"/>
      <c r="S267" s="191"/>
      <c r="T267" s="19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7" t="s">
        <v>185</v>
      </c>
      <c r="AU267" s="187" t="s">
        <v>82</v>
      </c>
      <c r="AV267" s="13" t="s">
        <v>80</v>
      </c>
      <c r="AW267" s="13" t="s">
        <v>33</v>
      </c>
      <c r="AX267" s="13" t="s">
        <v>72</v>
      </c>
      <c r="AY267" s="187" t="s">
        <v>174</v>
      </c>
    </row>
    <row r="268" s="13" customFormat="1">
      <c r="A268" s="13"/>
      <c r="B268" s="185"/>
      <c r="C268" s="13"/>
      <c r="D268" s="186" t="s">
        <v>185</v>
      </c>
      <c r="E268" s="187" t="s">
        <v>3</v>
      </c>
      <c r="F268" s="188" t="s">
        <v>415</v>
      </c>
      <c r="G268" s="13"/>
      <c r="H268" s="187" t="s">
        <v>3</v>
      </c>
      <c r="I268" s="189"/>
      <c r="J268" s="13"/>
      <c r="K268" s="13"/>
      <c r="L268" s="185"/>
      <c r="M268" s="190"/>
      <c r="N268" s="191"/>
      <c r="O268" s="191"/>
      <c r="P268" s="191"/>
      <c r="Q268" s="191"/>
      <c r="R268" s="191"/>
      <c r="S268" s="191"/>
      <c r="T268" s="19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7" t="s">
        <v>185</v>
      </c>
      <c r="AU268" s="187" t="s">
        <v>82</v>
      </c>
      <c r="AV268" s="13" t="s">
        <v>80</v>
      </c>
      <c r="AW268" s="13" t="s">
        <v>33</v>
      </c>
      <c r="AX268" s="13" t="s">
        <v>72</v>
      </c>
      <c r="AY268" s="187" t="s">
        <v>174</v>
      </c>
    </row>
    <row r="269" s="13" customFormat="1">
      <c r="A269" s="13"/>
      <c r="B269" s="185"/>
      <c r="C269" s="13"/>
      <c r="D269" s="186" t="s">
        <v>185</v>
      </c>
      <c r="E269" s="187" t="s">
        <v>3</v>
      </c>
      <c r="F269" s="188" t="s">
        <v>416</v>
      </c>
      <c r="G269" s="13"/>
      <c r="H269" s="187" t="s">
        <v>3</v>
      </c>
      <c r="I269" s="189"/>
      <c r="J269" s="13"/>
      <c r="K269" s="13"/>
      <c r="L269" s="185"/>
      <c r="M269" s="190"/>
      <c r="N269" s="191"/>
      <c r="O269" s="191"/>
      <c r="P269" s="191"/>
      <c r="Q269" s="191"/>
      <c r="R269" s="191"/>
      <c r="S269" s="191"/>
      <c r="T269" s="19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7" t="s">
        <v>185</v>
      </c>
      <c r="AU269" s="187" t="s">
        <v>82</v>
      </c>
      <c r="AV269" s="13" t="s">
        <v>80</v>
      </c>
      <c r="AW269" s="13" t="s">
        <v>33</v>
      </c>
      <c r="AX269" s="13" t="s">
        <v>72</v>
      </c>
      <c r="AY269" s="187" t="s">
        <v>174</v>
      </c>
    </row>
    <row r="270" s="13" customFormat="1">
      <c r="A270" s="13"/>
      <c r="B270" s="185"/>
      <c r="C270" s="13"/>
      <c r="D270" s="186" t="s">
        <v>185</v>
      </c>
      <c r="E270" s="187" t="s">
        <v>3</v>
      </c>
      <c r="F270" s="188" t="s">
        <v>417</v>
      </c>
      <c r="G270" s="13"/>
      <c r="H270" s="187" t="s">
        <v>3</v>
      </c>
      <c r="I270" s="189"/>
      <c r="J270" s="13"/>
      <c r="K270" s="13"/>
      <c r="L270" s="185"/>
      <c r="M270" s="190"/>
      <c r="N270" s="191"/>
      <c r="O270" s="191"/>
      <c r="P270" s="191"/>
      <c r="Q270" s="191"/>
      <c r="R270" s="191"/>
      <c r="S270" s="191"/>
      <c r="T270" s="19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87" t="s">
        <v>185</v>
      </c>
      <c r="AU270" s="187" t="s">
        <v>82</v>
      </c>
      <c r="AV270" s="13" t="s">
        <v>80</v>
      </c>
      <c r="AW270" s="13" t="s">
        <v>33</v>
      </c>
      <c r="AX270" s="13" t="s">
        <v>72</v>
      </c>
      <c r="AY270" s="187" t="s">
        <v>174</v>
      </c>
    </row>
    <row r="271" s="13" customFormat="1">
      <c r="A271" s="13"/>
      <c r="B271" s="185"/>
      <c r="C271" s="13"/>
      <c r="D271" s="186" t="s">
        <v>185</v>
      </c>
      <c r="E271" s="187" t="s">
        <v>3</v>
      </c>
      <c r="F271" s="188" t="s">
        <v>418</v>
      </c>
      <c r="G271" s="13"/>
      <c r="H271" s="187" t="s">
        <v>3</v>
      </c>
      <c r="I271" s="189"/>
      <c r="J271" s="13"/>
      <c r="K271" s="13"/>
      <c r="L271" s="185"/>
      <c r="M271" s="190"/>
      <c r="N271" s="191"/>
      <c r="O271" s="191"/>
      <c r="P271" s="191"/>
      <c r="Q271" s="191"/>
      <c r="R271" s="191"/>
      <c r="S271" s="191"/>
      <c r="T271" s="19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7" t="s">
        <v>185</v>
      </c>
      <c r="AU271" s="187" t="s">
        <v>82</v>
      </c>
      <c r="AV271" s="13" t="s">
        <v>80</v>
      </c>
      <c r="AW271" s="13" t="s">
        <v>33</v>
      </c>
      <c r="AX271" s="13" t="s">
        <v>72</v>
      </c>
      <c r="AY271" s="187" t="s">
        <v>174</v>
      </c>
    </row>
    <row r="272" s="13" customFormat="1">
      <c r="A272" s="13"/>
      <c r="B272" s="185"/>
      <c r="C272" s="13"/>
      <c r="D272" s="186" t="s">
        <v>185</v>
      </c>
      <c r="E272" s="187" t="s">
        <v>3</v>
      </c>
      <c r="F272" s="188" t="s">
        <v>419</v>
      </c>
      <c r="G272" s="13"/>
      <c r="H272" s="187" t="s">
        <v>3</v>
      </c>
      <c r="I272" s="189"/>
      <c r="J272" s="13"/>
      <c r="K272" s="13"/>
      <c r="L272" s="185"/>
      <c r="M272" s="190"/>
      <c r="N272" s="191"/>
      <c r="O272" s="191"/>
      <c r="P272" s="191"/>
      <c r="Q272" s="191"/>
      <c r="R272" s="191"/>
      <c r="S272" s="191"/>
      <c r="T272" s="19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87" t="s">
        <v>185</v>
      </c>
      <c r="AU272" s="187" t="s">
        <v>82</v>
      </c>
      <c r="AV272" s="13" t="s">
        <v>80</v>
      </c>
      <c r="AW272" s="13" t="s">
        <v>33</v>
      </c>
      <c r="AX272" s="13" t="s">
        <v>72</v>
      </c>
      <c r="AY272" s="187" t="s">
        <v>174</v>
      </c>
    </row>
    <row r="273" s="14" customFormat="1">
      <c r="A273" s="14"/>
      <c r="B273" s="193"/>
      <c r="C273" s="14"/>
      <c r="D273" s="186" t="s">
        <v>185</v>
      </c>
      <c r="E273" s="194" t="s">
        <v>3</v>
      </c>
      <c r="F273" s="195" t="s">
        <v>139</v>
      </c>
      <c r="G273" s="14"/>
      <c r="H273" s="196">
        <v>57.415999999999997</v>
      </c>
      <c r="I273" s="197"/>
      <c r="J273" s="14"/>
      <c r="K273" s="14"/>
      <c r="L273" s="193"/>
      <c r="M273" s="198"/>
      <c r="N273" s="199"/>
      <c r="O273" s="199"/>
      <c r="P273" s="199"/>
      <c r="Q273" s="199"/>
      <c r="R273" s="199"/>
      <c r="S273" s="199"/>
      <c r="T273" s="20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01" t="s">
        <v>185</v>
      </c>
      <c r="AU273" s="201" t="s">
        <v>82</v>
      </c>
      <c r="AV273" s="14" t="s">
        <v>82</v>
      </c>
      <c r="AW273" s="14" t="s">
        <v>33</v>
      </c>
      <c r="AX273" s="14" t="s">
        <v>80</v>
      </c>
      <c r="AY273" s="201" t="s">
        <v>174</v>
      </c>
    </row>
    <row r="274" s="2" customFormat="1" ht="24.15" customHeight="1">
      <c r="A274" s="39"/>
      <c r="B274" s="166"/>
      <c r="C274" s="167" t="s">
        <v>420</v>
      </c>
      <c r="D274" s="167" t="s">
        <v>176</v>
      </c>
      <c r="E274" s="168" t="s">
        <v>421</v>
      </c>
      <c r="F274" s="169" t="s">
        <v>422</v>
      </c>
      <c r="G274" s="170" t="s">
        <v>137</v>
      </c>
      <c r="H274" s="171">
        <v>57.415999999999997</v>
      </c>
      <c r="I274" s="172"/>
      <c r="J274" s="173">
        <f>ROUND(I274*H274,2)</f>
        <v>0</v>
      </c>
      <c r="K274" s="169" t="s">
        <v>3</v>
      </c>
      <c r="L274" s="40"/>
      <c r="M274" s="174" t="s">
        <v>3</v>
      </c>
      <c r="N274" s="175" t="s">
        <v>43</v>
      </c>
      <c r="O274" s="73"/>
      <c r="P274" s="176">
        <f>O274*H274</f>
        <v>0</v>
      </c>
      <c r="Q274" s="176">
        <v>0</v>
      </c>
      <c r="R274" s="176">
        <f>Q274*H274</f>
        <v>0</v>
      </c>
      <c r="S274" s="176">
        <v>0</v>
      </c>
      <c r="T274" s="17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178" t="s">
        <v>289</v>
      </c>
      <c r="AT274" s="178" t="s">
        <v>176</v>
      </c>
      <c r="AU274" s="178" t="s">
        <v>82</v>
      </c>
      <c r="AY274" s="20" t="s">
        <v>174</v>
      </c>
      <c r="BE274" s="179">
        <f>IF(N274="základní",J274,0)</f>
        <v>0</v>
      </c>
      <c r="BF274" s="179">
        <f>IF(N274="snížená",J274,0)</f>
        <v>0</v>
      </c>
      <c r="BG274" s="179">
        <f>IF(N274="zákl. přenesená",J274,0)</f>
        <v>0</v>
      </c>
      <c r="BH274" s="179">
        <f>IF(N274="sníž. přenesená",J274,0)</f>
        <v>0</v>
      </c>
      <c r="BI274" s="179">
        <f>IF(N274="nulová",J274,0)</f>
        <v>0</v>
      </c>
      <c r="BJ274" s="20" t="s">
        <v>80</v>
      </c>
      <c r="BK274" s="179">
        <f>ROUND(I274*H274,2)</f>
        <v>0</v>
      </c>
      <c r="BL274" s="20" t="s">
        <v>289</v>
      </c>
      <c r="BM274" s="178" t="s">
        <v>423</v>
      </c>
    </row>
    <row r="275" s="13" customFormat="1">
      <c r="A275" s="13"/>
      <c r="B275" s="185"/>
      <c r="C275" s="13"/>
      <c r="D275" s="186" t="s">
        <v>185</v>
      </c>
      <c r="E275" s="187" t="s">
        <v>3</v>
      </c>
      <c r="F275" s="188" t="s">
        <v>140</v>
      </c>
      <c r="G275" s="13"/>
      <c r="H275" s="187" t="s">
        <v>3</v>
      </c>
      <c r="I275" s="189"/>
      <c r="J275" s="13"/>
      <c r="K275" s="13"/>
      <c r="L275" s="185"/>
      <c r="M275" s="190"/>
      <c r="N275" s="191"/>
      <c r="O275" s="191"/>
      <c r="P275" s="191"/>
      <c r="Q275" s="191"/>
      <c r="R275" s="191"/>
      <c r="S275" s="191"/>
      <c r="T275" s="19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7" t="s">
        <v>185</v>
      </c>
      <c r="AU275" s="187" t="s">
        <v>82</v>
      </c>
      <c r="AV275" s="13" t="s">
        <v>80</v>
      </c>
      <c r="AW275" s="13" t="s">
        <v>33</v>
      </c>
      <c r="AX275" s="13" t="s">
        <v>72</v>
      </c>
      <c r="AY275" s="187" t="s">
        <v>174</v>
      </c>
    </row>
    <row r="276" s="14" customFormat="1">
      <c r="A276" s="14"/>
      <c r="B276" s="193"/>
      <c r="C276" s="14"/>
      <c r="D276" s="186" t="s">
        <v>185</v>
      </c>
      <c r="E276" s="194" t="s">
        <v>3</v>
      </c>
      <c r="F276" s="195" t="s">
        <v>139</v>
      </c>
      <c r="G276" s="14"/>
      <c r="H276" s="196">
        <v>57.415999999999997</v>
      </c>
      <c r="I276" s="197"/>
      <c r="J276" s="14"/>
      <c r="K276" s="14"/>
      <c r="L276" s="193"/>
      <c r="M276" s="198"/>
      <c r="N276" s="199"/>
      <c r="O276" s="199"/>
      <c r="P276" s="199"/>
      <c r="Q276" s="199"/>
      <c r="R276" s="199"/>
      <c r="S276" s="199"/>
      <c r="T276" s="20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01" t="s">
        <v>185</v>
      </c>
      <c r="AU276" s="201" t="s">
        <v>82</v>
      </c>
      <c r="AV276" s="14" t="s">
        <v>82</v>
      </c>
      <c r="AW276" s="14" t="s">
        <v>33</v>
      </c>
      <c r="AX276" s="14" t="s">
        <v>72</v>
      </c>
      <c r="AY276" s="201" t="s">
        <v>174</v>
      </c>
    </row>
    <row r="277" s="15" customFormat="1">
      <c r="A277" s="15"/>
      <c r="B277" s="202"/>
      <c r="C277" s="15"/>
      <c r="D277" s="186" t="s">
        <v>185</v>
      </c>
      <c r="E277" s="203" t="s">
        <v>3</v>
      </c>
      <c r="F277" s="204" t="s">
        <v>197</v>
      </c>
      <c r="G277" s="15"/>
      <c r="H277" s="205">
        <v>57.415999999999997</v>
      </c>
      <c r="I277" s="206"/>
      <c r="J277" s="15"/>
      <c r="K277" s="15"/>
      <c r="L277" s="202"/>
      <c r="M277" s="207"/>
      <c r="N277" s="208"/>
      <c r="O277" s="208"/>
      <c r="P277" s="208"/>
      <c r="Q277" s="208"/>
      <c r="R277" s="208"/>
      <c r="S277" s="208"/>
      <c r="T277" s="209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03" t="s">
        <v>185</v>
      </c>
      <c r="AU277" s="203" t="s">
        <v>82</v>
      </c>
      <c r="AV277" s="15" t="s">
        <v>181</v>
      </c>
      <c r="AW277" s="15" t="s">
        <v>33</v>
      </c>
      <c r="AX277" s="15" t="s">
        <v>80</v>
      </c>
      <c r="AY277" s="203" t="s">
        <v>174</v>
      </c>
    </row>
    <row r="278" s="2" customFormat="1" ht="24.15" customHeight="1">
      <c r="A278" s="39"/>
      <c r="B278" s="166"/>
      <c r="C278" s="167" t="s">
        <v>424</v>
      </c>
      <c r="D278" s="167" t="s">
        <v>176</v>
      </c>
      <c r="E278" s="168" t="s">
        <v>425</v>
      </c>
      <c r="F278" s="169" t="s">
        <v>426</v>
      </c>
      <c r="G278" s="170" t="s">
        <v>137</v>
      </c>
      <c r="H278" s="171">
        <v>57.415999999999997</v>
      </c>
      <c r="I278" s="172"/>
      <c r="J278" s="173">
        <f>ROUND(I278*H278,2)</f>
        <v>0</v>
      </c>
      <c r="K278" s="169" t="s">
        <v>3</v>
      </c>
      <c r="L278" s="40"/>
      <c r="M278" s="174" t="s">
        <v>3</v>
      </c>
      <c r="N278" s="175" t="s">
        <v>43</v>
      </c>
      <c r="O278" s="73"/>
      <c r="P278" s="176">
        <f>O278*H278</f>
        <v>0</v>
      </c>
      <c r="Q278" s="176">
        <v>1.0000000000000001E-05</v>
      </c>
      <c r="R278" s="176">
        <f>Q278*H278</f>
        <v>0.00057415999999999999</v>
      </c>
      <c r="S278" s="176">
        <v>0</v>
      </c>
      <c r="T278" s="177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178" t="s">
        <v>289</v>
      </c>
      <c r="AT278" s="178" t="s">
        <v>176</v>
      </c>
      <c r="AU278" s="178" t="s">
        <v>82</v>
      </c>
      <c r="AY278" s="20" t="s">
        <v>174</v>
      </c>
      <c r="BE278" s="179">
        <f>IF(N278="základní",J278,0)</f>
        <v>0</v>
      </c>
      <c r="BF278" s="179">
        <f>IF(N278="snížená",J278,0)</f>
        <v>0</v>
      </c>
      <c r="BG278" s="179">
        <f>IF(N278="zákl. přenesená",J278,0)</f>
        <v>0</v>
      </c>
      <c r="BH278" s="179">
        <f>IF(N278="sníž. přenesená",J278,0)</f>
        <v>0</v>
      </c>
      <c r="BI278" s="179">
        <f>IF(N278="nulová",J278,0)</f>
        <v>0</v>
      </c>
      <c r="BJ278" s="20" t="s">
        <v>80</v>
      </c>
      <c r="BK278" s="179">
        <f>ROUND(I278*H278,2)</f>
        <v>0</v>
      </c>
      <c r="BL278" s="20" t="s">
        <v>289</v>
      </c>
      <c r="BM278" s="178" t="s">
        <v>427</v>
      </c>
    </row>
    <row r="279" s="13" customFormat="1">
      <c r="A279" s="13"/>
      <c r="B279" s="185"/>
      <c r="C279" s="13"/>
      <c r="D279" s="186" t="s">
        <v>185</v>
      </c>
      <c r="E279" s="187" t="s">
        <v>3</v>
      </c>
      <c r="F279" s="188" t="s">
        <v>140</v>
      </c>
      <c r="G279" s="13"/>
      <c r="H279" s="187" t="s">
        <v>3</v>
      </c>
      <c r="I279" s="189"/>
      <c r="J279" s="13"/>
      <c r="K279" s="13"/>
      <c r="L279" s="185"/>
      <c r="M279" s="190"/>
      <c r="N279" s="191"/>
      <c r="O279" s="191"/>
      <c r="P279" s="191"/>
      <c r="Q279" s="191"/>
      <c r="R279" s="191"/>
      <c r="S279" s="191"/>
      <c r="T279" s="19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7" t="s">
        <v>185</v>
      </c>
      <c r="AU279" s="187" t="s">
        <v>82</v>
      </c>
      <c r="AV279" s="13" t="s">
        <v>80</v>
      </c>
      <c r="AW279" s="13" t="s">
        <v>33</v>
      </c>
      <c r="AX279" s="13" t="s">
        <v>72</v>
      </c>
      <c r="AY279" s="187" t="s">
        <v>174</v>
      </c>
    </row>
    <row r="280" s="14" customFormat="1">
      <c r="A280" s="14"/>
      <c r="B280" s="193"/>
      <c r="C280" s="14"/>
      <c r="D280" s="186" t="s">
        <v>185</v>
      </c>
      <c r="E280" s="194" t="s">
        <v>3</v>
      </c>
      <c r="F280" s="195" t="s">
        <v>139</v>
      </c>
      <c r="G280" s="14"/>
      <c r="H280" s="196">
        <v>57.415999999999997</v>
      </c>
      <c r="I280" s="197"/>
      <c r="J280" s="14"/>
      <c r="K280" s="14"/>
      <c r="L280" s="193"/>
      <c r="M280" s="198"/>
      <c r="N280" s="199"/>
      <c r="O280" s="199"/>
      <c r="P280" s="199"/>
      <c r="Q280" s="199"/>
      <c r="R280" s="199"/>
      <c r="S280" s="199"/>
      <c r="T280" s="20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01" t="s">
        <v>185</v>
      </c>
      <c r="AU280" s="201" t="s">
        <v>82</v>
      </c>
      <c r="AV280" s="14" t="s">
        <v>82</v>
      </c>
      <c r="AW280" s="14" t="s">
        <v>33</v>
      </c>
      <c r="AX280" s="14" t="s">
        <v>72</v>
      </c>
      <c r="AY280" s="201" t="s">
        <v>174</v>
      </c>
    </row>
    <row r="281" s="15" customFormat="1">
      <c r="A281" s="15"/>
      <c r="B281" s="202"/>
      <c r="C281" s="15"/>
      <c r="D281" s="186" t="s">
        <v>185</v>
      </c>
      <c r="E281" s="203" t="s">
        <v>3</v>
      </c>
      <c r="F281" s="204" t="s">
        <v>197</v>
      </c>
      <c r="G281" s="15"/>
      <c r="H281" s="205">
        <v>57.415999999999997</v>
      </c>
      <c r="I281" s="206"/>
      <c r="J281" s="15"/>
      <c r="K281" s="15"/>
      <c r="L281" s="202"/>
      <c r="M281" s="207"/>
      <c r="N281" s="208"/>
      <c r="O281" s="208"/>
      <c r="P281" s="208"/>
      <c r="Q281" s="208"/>
      <c r="R281" s="208"/>
      <c r="S281" s="208"/>
      <c r="T281" s="209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03" t="s">
        <v>185</v>
      </c>
      <c r="AU281" s="203" t="s">
        <v>82</v>
      </c>
      <c r="AV281" s="15" t="s">
        <v>181</v>
      </c>
      <c r="AW281" s="15" t="s">
        <v>33</v>
      </c>
      <c r="AX281" s="15" t="s">
        <v>80</v>
      </c>
      <c r="AY281" s="203" t="s">
        <v>174</v>
      </c>
    </row>
    <row r="282" s="2" customFormat="1" ht="24.15" customHeight="1">
      <c r="A282" s="39"/>
      <c r="B282" s="166"/>
      <c r="C282" s="167" t="s">
        <v>428</v>
      </c>
      <c r="D282" s="167" t="s">
        <v>176</v>
      </c>
      <c r="E282" s="168" t="s">
        <v>429</v>
      </c>
      <c r="F282" s="169" t="s">
        <v>430</v>
      </c>
      <c r="G282" s="170" t="s">
        <v>137</v>
      </c>
      <c r="H282" s="171">
        <v>57.415999999999997</v>
      </c>
      <c r="I282" s="172"/>
      <c r="J282" s="173">
        <f>ROUND(I282*H282,2)</f>
        <v>0</v>
      </c>
      <c r="K282" s="169" t="s">
        <v>3</v>
      </c>
      <c r="L282" s="40"/>
      <c r="M282" s="174" t="s">
        <v>3</v>
      </c>
      <c r="N282" s="175" t="s">
        <v>43</v>
      </c>
      <c r="O282" s="73"/>
      <c r="P282" s="176">
        <f>O282*H282</f>
        <v>0</v>
      </c>
      <c r="Q282" s="176">
        <v>0.00019000000000000001</v>
      </c>
      <c r="R282" s="176">
        <f>Q282*H282</f>
        <v>0.01090904</v>
      </c>
      <c r="S282" s="176">
        <v>0</v>
      </c>
      <c r="T282" s="17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178" t="s">
        <v>289</v>
      </c>
      <c r="AT282" s="178" t="s">
        <v>176</v>
      </c>
      <c r="AU282" s="178" t="s">
        <v>82</v>
      </c>
      <c r="AY282" s="20" t="s">
        <v>174</v>
      </c>
      <c r="BE282" s="179">
        <f>IF(N282="základní",J282,0)</f>
        <v>0</v>
      </c>
      <c r="BF282" s="179">
        <f>IF(N282="snížená",J282,0)</f>
        <v>0</v>
      </c>
      <c r="BG282" s="179">
        <f>IF(N282="zákl. přenesená",J282,0)</f>
        <v>0</v>
      </c>
      <c r="BH282" s="179">
        <f>IF(N282="sníž. přenesená",J282,0)</f>
        <v>0</v>
      </c>
      <c r="BI282" s="179">
        <f>IF(N282="nulová",J282,0)</f>
        <v>0</v>
      </c>
      <c r="BJ282" s="20" t="s">
        <v>80</v>
      </c>
      <c r="BK282" s="179">
        <f>ROUND(I282*H282,2)</f>
        <v>0</v>
      </c>
      <c r="BL282" s="20" t="s">
        <v>289</v>
      </c>
      <c r="BM282" s="178" t="s">
        <v>431</v>
      </c>
    </row>
    <row r="283" s="13" customFormat="1">
      <c r="A283" s="13"/>
      <c r="B283" s="185"/>
      <c r="C283" s="13"/>
      <c r="D283" s="186" t="s">
        <v>185</v>
      </c>
      <c r="E283" s="187" t="s">
        <v>3</v>
      </c>
      <c r="F283" s="188" t="s">
        <v>140</v>
      </c>
      <c r="G283" s="13"/>
      <c r="H283" s="187" t="s">
        <v>3</v>
      </c>
      <c r="I283" s="189"/>
      <c r="J283" s="13"/>
      <c r="K283" s="13"/>
      <c r="L283" s="185"/>
      <c r="M283" s="190"/>
      <c r="N283" s="191"/>
      <c r="O283" s="191"/>
      <c r="P283" s="191"/>
      <c r="Q283" s="191"/>
      <c r="R283" s="191"/>
      <c r="S283" s="191"/>
      <c r="T283" s="19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87" t="s">
        <v>185</v>
      </c>
      <c r="AU283" s="187" t="s">
        <v>82</v>
      </c>
      <c r="AV283" s="13" t="s">
        <v>80</v>
      </c>
      <c r="AW283" s="13" t="s">
        <v>33</v>
      </c>
      <c r="AX283" s="13" t="s">
        <v>72</v>
      </c>
      <c r="AY283" s="187" t="s">
        <v>174</v>
      </c>
    </row>
    <row r="284" s="14" customFormat="1">
      <c r="A284" s="14"/>
      <c r="B284" s="193"/>
      <c r="C284" s="14"/>
      <c r="D284" s="186" t="s">
        <v>185</v>
      </c>
      <c r="E284" s="194" t="s">
        <v>3</v>
      </c>
      <c r="F284" s="195" t="s">
        <v>139</v>
      </c>
      <c r="G284" s="14"/>
      <c r="H284" s="196">
        <v>57.415999999999997</v>
      </c>
      <c r="I284" s="197"/>
      <c r="J284" s="14"/>
      <c r="K284" s="14"/>
      <c r="L284" s="193"/>
      <c r="M284" s="198"/>
      <c r="N284" s="199"/>
      <c r="O284" s="199"/>
      <c r="P284" s="199"/>
      <c r="Q284" s="199"/>
      <c r="R284" s="199"/>
      <c r="S284" s="199"/>
      <c r="T284" s="200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01" t="s">
        <v>185</v>
      </c>
      <c r="AU284" s="201" t="s">
        <v>82</v>
      </c>
      <c r="AV284" s="14" t="s">
        <v>82</v>
      </c>
      <c r="AW284" s="14" t="s">
        <v>33</v>
      </c>
      <c r="AX284" s="14" t="s">
        <v>72</v>
      </c>
      <c r="AY284" s="201" t="s">
        <v>174</v>
      </c>
    </row>
    <row r="285" s="15" customFormat="1">
      <c r="A285" s="15"/>
      <c r="B285" s="202"/>
      <c r="C285" s="15"/>
      <c r="D285" s="186" t="s">
        <v>185</v>
      </c>
      <c r="E285" s="203" t="s">
        <v>3</v>
      </c>
      <c r="F285" s="204" t="s">
        <v>197</v>
      </c>
      <c r="G285" s="15"/>
      <c r="H285" s="205">
        <v>57.415999999999997</v>
      </c>
      <c r="I285" s="206"/>
      <c r="J285" s="15"/>
      <c r="K285" s="15"/>
      <c r="L285" s="202"/>
      <c r="M285" s="207"/>
      <c r="N285" s="208"/>
      <c r="O285" s="208"/>
      <c r="P285" s="208"/>
      <c r="Q285" s="208"/>
      <c r="R285" s="208"/>
      <c r="S285" s="208"/>
      <c r="T285" s="209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03" t="s">
        <v>185</v>
      </c>
      <c r="AU285" s="203" t="s">
        <v>82</v>
      </c>
      <c r="AV285" s="15" t="s">
        <v>181</v>
      </c>
      <c r="AW285" s="15" t="s">
        <v>33</v>
      </c>
      <c r="AX285" s="15" t="s">
        <v>80</v>
      </c>
      <c r="AY285" s="203" t="s">
        <v>174</v>
      </c>
    </row>
    <row r="286" s="2" customFormat="1" ht="16.5" customHeight="1">
      <c r="A286" s="39"/>
      <c r="B286" s="166"/>
      <c r="C286" s="167" t="s">
        <v>432</v>
      </c>
      <c r="D286" s="167" t="s">
        <v>176</v>
      </c>
      <c r="E286" s="168" t="s">
        <v>433</v>
      </c>
      <c r="F286" s="169" t="s">
        <v>434</v>
      </c>
      <c r="G286" s="170" t="s">
        <v>137</v>
      </c>
      <c r="H286" s="171">
        <v>57.415999999999997</v>
      </c>
      <c r="I286" s="172"/>
      <c r="J286" s="173">
        <f>ROUND(I286*H286,2)</f>
        <v>0</v>
      </c>
      <c r="K286" s="169" t="s">
        <v>3</v>
      </c>
      <c r="L286" s="40"/>
      <c r="M286" s="174" t="s">
        <v>3</v>
      </c>
      <c r="N286" s="175" t="s">
        <v>43</v>
      </c>
      <c r="O286" s="73"/>
      <c r="P286" s="176">
        <f>O286*H286</f>
        <v>0</v>
      </c>
      <c r="Q286" s="176">
        <v>0.00014999999999999999</v>
      </c>
      <c r="R286" s="176">
        <f>Q286*H286</f>
        <v>0.0086123999999999992</v>
      </c>
      <c r="S286" s="176">
        <v>0</v>
      </c>
      <c r="T286" s="177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178" t="s">
        <v>289</v>
      </c>
      <c r="AT286" s="178" t="s">
        <v>176</v>
      </c>
      <c r="AU286" s="178" t="s">
        <v>82</v>
      </c>
      <c r="AY286" s="20" t="s">
        <v>174</v>
      </c>
      <c r="BE286" s="179">
        <f>IF(N286="základní",J286,0)</f>
        <v>0</v>
      </c>
      <c r="BF286" s="179">
        <f>IF(N286="snížená",J286,0)</f>
        <v>0</v>
      </c>
      <c r="BG286" s="179">
        <f>IF(N286="zákl. přenesená",J286,0)</f>
        <v>0</v>
      </c>
      <c r="BH286" s="179">
        <f>IF(N286="sníž. přenesená",J286,0)</f>
        <v>0</v>
      </c>
      <c r="BI286" s="179">
        <f>IF(N286="nulová",J286,0)</f>
        <v>0</v>
      </c>
      <c r="BJ286" s="20" t="s">
        <v>80</v>
      </c>
      <c r="BK286" s="179">
        <f>ROUND(I286*H286,2)</f>
        <v>0</v>
      </c>
      <c r="BL286" s="20" t="s">
        <v>289</v>
      </c>
      <c r="BM286" s="178" t="s">
        <v>435</v>
      </c>
    </row>
    <row r="287" s="13" customFormat="1">
      <c r="A287" s="13"/>
      <c r="B287" s="185"/>
      <c r="C287" s="13"/>
      <c r="D287" s="186" t="s">
        <v>185</v>
      </c>
      <c r="E287" s="187" t="s">
        <v>3</v>
      </c>
      <c r="F287" s="188" t="s">
        <v>140</v>
      </c>
      <c r="G287" s="13"/>
      <c r="H287" s="187" t="s">
        <v>3</v>
      </c>
      <c r="I287" s="189"/>
      <c r="J287" s="13"/>
      <c r="K287" s="13"/>
      <c r="L287" s="185"/>
      <c r="M287" s="190"/>
      <c r="N287" s="191"/>
      <c r="O287" s="191"/>
      <c r="P287" s="191"/>
      <c r="Q287" s="191"/>
      <c r="R287" s="191"/>
      <c r="S287" s="191"/>
      <c r="T287" s="19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7" t="s">
        <v>185</v>
      </c>
      <c r="AU287" s="187" t="s">
        <v>82</v>
      </c>
      <c r="AV287" s="13" t="s">
        <v>80</v>
      </c>
      <c r="AW287" s="13" t="s">
        <v>33</v>
      </c>
      <c r="AX287" s="13" t="s">
        <v>72</v>
      </c>
      <c r="AY287" s="187" t="s">
        <v>174</v>
      </c>
    </row>
    <row r="288" s="14" customFormat="1">
      <c r="A288" s="14"/>
      <c r="B288" s="193"/>
      <c r="C288" s="14"/>
      <c r="D288" s="186" t="s">
        <v>185</v>
      </c>
      <c r="E288" s="194" t="s">
        <v>3</v>
      </c>
      <c r="F288" s="195" t="s">
        <v>139</v>
      </c>
      <c r="G288" s="14"/>
      <c r="H288" s="196">
        <v>57.415999999999997</v>
      </c>
      <c r="I288" s="197"/>
      <c r="J288" s="14"/>
      <c r="K288" s="14"/>
      <c r="L288" s="193"/>
      <c r="M288" s="198"/>
      <c r="N288" s="199"/>
      <c r="O288" s="199"/>
      <c r="P288" s="199"/>
      <c r="Q288" s="199"/>
      <c r="R288" s="199"/>
      <c r="S288" s="199"/>
      <c r="T288" s="20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01" t="s">
        <v>185</v>
      </c>
      <c r="AU288" s="201" t="s">
        <v>82</v>
      </c>
      <c r="AV288" s="14" t="s">
        <v>82</v>
      </c>
      <c r="AW288" s="14" t="s">
        <v>33</v>
      </c>
      <c r="AX288" s="14" t="s">
        <v>72</v>
      </c>
      <c r="AY288" s="201" t="s">
        <v>174</v>
      </c>
    </row>
    <row r="289" s="15" customFormat="1">
      <c r="A289" s="15"/>
      <c r="B289" s="202"/>
      <c r="C289" s="15"/>
      <c r="D289" s="186" t="s">
        <v>185</v>
      </c>
      <c r="E289" s="203" t="s">
        <v>3</v>
      </c>
      <c r="F289" s="204" t="s">
        <v>197</v>
      </c>
      <c r="G289" s="15"/>
      <c r="H289" s="205">
        <v>57.415999999999997</v>
      </c>
      <c r="I289" s="206"/>
      <c r="J289" s="15"/>
      <c r="K289" s="15"/>
      <c r="L289" s="202"/>
      <c r="M289" s="207"/>
      <c r="N289" s="208"/>
      <c r="O289" s="208"/>
      <c r="P289" s="208"/>
      <c r="Q289" s="208"/>
      <c r="R289" s="208"/>
      <c r="S289" s="208"/>
      <c r="T289" s="209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03" t="s">
        <v>185</v>
      </c>
      <c r="AU289" s="203" t="s">
        <v>82</v>
      </c>
      <c r="AV289" s="15" t="s">
        <v>181</v>
      </c>
      <c r="AW289" s="15" t="s">
        <v>33</v>
      </c>
      <c r="AX289" s="15" t="s">
        <v>80</v>
      </c>
      <c r="AY289" s="203" t="s">
        <v>174</v>
      </c>
    </row>
    <row r="290" s="2" customFormat="1" ht="24.15" customHeight="1">
      <c r="A290" s="39"/>
      <c r="B290" s="166"/>
      <c r="C290" s="167" t="s">
        <v>436</v>
      </c>
      <c r="D290" s="167" t="s">
        <v>176</v>
      </c>
      <c r="E290" s="168" t="s">
        <v>437</v>
      </c>
      <c r="F290" s="169" t="s">
        <v>438</v>
      </c>
      <c r="G290" s="170" t="s">
        <v>137</v>
      </c>
      <c r="H290" s="171">
        <v>57.415999999999997</v>
      </c>
      <c r="I290" s="172"/>
      <c r="J290" s="173">
        <f>ROUND(I290*H290,2)</f>
        <v>0</v>
      </c>
      <c r="K290" s="169" t="s">
        <v>180</v>
      </c>
      <c r="L290" s="40"/>
      <c r="M290" s="174" t="s">
        <v>3</v>
      </c>
      <c r="N290" s="175" t="s">
        <v>43</v>
      </c>
      <c r="O290" s="73"/>
      <c r="P290" s="176">
        <f>O290*H290</f>
        <v>0</v>
      </c>
      <c r="Q290" s="176">
        <v>0</v>
      </c>
      <c r="R290" s="176">
        <f>Q290*H290</f>
        <v>0</v>
      </c>
      <c r="S290" s="176">
        <v>0</v>
      </c>
      <c r="T290" s="177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178" t="s">
        <v>289</v>
      </c>
      <c r="AT290" s="178" t="s">
        <v>176</v>
      </c>
      <c r="AU290" s="178" t="s">
        <v>82</v>
      </c>
      <c r="AY290" s="20" t="s">
        <v>174</v>
      </c>
      <c r="BE290" s="179">
        <f>IF(N290="základní",J290,0)</f>
        <v>0</v>
      </c>
      <c r="BF290" s="179">
        <f>IF(N290="snížená",J290,0)</f>
        <v>0</v>
      </c>
      <c r="BG290" s="179">
        <f>IF(N290="zákl. přenesená",J290,0)</f>
        <v>0</v>
      </c>
      <c r="BH290" s="179">
        <f>IF(N290="sníž. přenesená",J290,0)</f>
        <v>0</v>
      </c>
      <c r="BI290" s="179">
        <f>IF(N290="nulová",J290,0)</f>
        <v>0</v>
      </c>
      <c r="BJ290" s="20" t="s">
        <v>80</v>
      </c>
      <c r="BK290" s="179">
        <f>ROUND(I290*H290,2)</f>
        <v>0</v>
      </c>
      <c r="BL290" s="20" t="s">
        <v>289</v>
      </c>
      <c r="BM290" s="178" t="s">
        <v>439</v>
      </c>
    </row>
    <row r="291" s="2" customFormat="1">
      <c r="A291" s="39"/>
      <c r="B291" s="40"/>
      <c r="C291" s="39"/>
      <c r="D291" s="180" t="s">
        <v>183</v>
      </c>
      <c r="E291" s="39"/>
      <c r="F291" s="181" t="s">
        <v>440</v>
      </c>
      <c r="G291" s="39"/>
      <c r="H291" s="39"/>
      <c r="I291" s="182"/>
      <c r="J291" s="39"/>
      <c r="K291" s="39"/>
      <c r="L291" s="40"/>
      <c r="M291" s="183"/>
      <c r="N291" s="184"/>
      <c r="O291" s="73"/>
      <c r="P291" s="73"/>
      <c r="Q291" s="73"/>
      <c r="R291" s="73"/>
      <c r="S291" s="73"/>
      <c r="T291" s="74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20" t="s">
        <v>183</v>
      </c>
      <c r="AU291" s="20" t="s">
        <v>82</v>
      </c>
    </row>
    <row r="292" s="13" customFormat="1">
      <c r="A292" s="13"/>
      <c r="B292" s="185"/>
      <c r="C292" s="13"/>
      <c r="D292" s="186" t="s">
        <v>185</v>
      </c>
      <c r="E292" s="187" t="s">
        <v>3</v>
      </c>
      <c r="F292" s="188" t="s">
        <v>140</v>
      </c>
      <c r="G292" s="13"/>
      <c r="H292" s="187" t="s">
        <v>3</v>
      </c>
      <c r="I292" s="189"/>
      <c r="J292" s="13"/>
      <c r="K292" s="13"/>
      <c r="L292" s="185"/>
      <c r="M292" s="190"/>
      <c r="N292" s="191"/>
      <c r="O292" s="191"/>
      <c r="P292" s="191"/>
      <c r="Q292" s="191"/>
      <c r="R292" s="191"/>
      <c r="S292" s="191"/>
      <c r="T292" s="19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87" t="s">
        <v>185</v>
      </c>
      <c r="AU292" s="187" t="s">
        <v>82</v>
      </c>
      <c r="AV292" s="13" t="s">
        <v>80</v>
      </c>
      <c r="AW292" s="13" t="s">
        <v>33</v>
      </c>
      <c r="AX292" s="13" t="s">
        <v>72</v>
      </c>
      <c r="AY292" s="187" t="s">
        <v>174</v>
      </c>
    </row>
    <row r="293" s="14" customFormat="1">
      <c r="A293" s="14"/>
      <c r="B293" s="193"/>
      <c r="C293" s="14"/>
      <c r="D293" s="186" t="s">
        <v>185</v>
      </c>
      <c r="E293" s="194" t="s">
        <v>3</v>
      </c>
      <c r="F293" s="195" t="s">
        <v>139</v>
      </c>
      <c r="G293" s="14"/>
      <c r="H293" s="196">
        <v>57.415999999999997</v>
      </c>
      <c r="I293" s="197"/>
      <c r="J293" s="14"/>
      <c r="K293" s="14"/>
      <c r="L293" s="193"/>
      <c r="M293" s="198"/>
      <c r="N293" s="199"/>
      <c r="O293" s="199"/>
      <c r="P293" s="199"/>
      <c r="Q293" s="199"/>
      <c r="R293" s="199"/>
      <c r="S293" s="199"/>
      <c r="T293" s="20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01" t="s">
        <v>185</v>
      </c>
      <c r="AU293" s="201" t="s">
        <v>82</v>
      </c>
      <c r="AV293" s="14" t="s">
        <v>82</v>
      </c>
      <c r="AW293" s="14" t="s">
        <v>33</v>
      </c>
      <c r="AX293" s="14" t="s">
        <v>72</v>
      </c>
      <c r="AY293" s="201" t="s">
        <v>174</v>
      </c>
    </row>
    <row r="294" s="15" customFormat="1">
      <c r="A294" s="15"/>
      <c r="B294" s="202"/>
      <c r="C294" s="15"/>
      <c r="D294" s="186" t="s">
        <v>185</v>
      </c>
      <c r="E294" s="203" t="s">
        <v>3</v>
      </c>
      <c r="F294" s="204" t="s">
        <v>197</v>
      </c>
      <c r="G294" s="15"/>
      <c r="H294" s="205">
        <v>57.415999999999997</v>
      </c>
      <c r="I294" s="206"/>
      <c r="J294" s="15"/>
      <c r="K294" s="15"/>
      <c r="L294" s="202"/>
      <c r="M294" s="207"/>
      <c r="N294" s="208"/>
      <c r="O294" s="208"/>
      <c r="P294" s="208"/>
      <c r="Q294" s="208"/>
      <c r="R294" s="208"/>
      <c r="S294" s="208"/>
      <c r="T294" s="209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03" t="s">
        <v>185</v>
      </c>
      <c r="AU294" s="203" t="s">
        <v>82</v>
      </c>
      <c r="AV294" s="15" t="s">
        <v>181</v>
      </c>
      <c r="AW294" s="15" t="s">
        <v>33</v>
      </c>
      <c r="AX294" s="15" t="s">
        <v>80</v>
      </c>
      <c r="AY294" s="203" t="s">
        <v>174</v>
      </c>
    </row>
    <row r="295" s="2" customFormat="1" ht="49.05" customHeight="1">
      <c r="A295" s="39"/>
      <c r="B295" s="166"/>
      <c r="C295" s="167" t="s">
        <v>441</v>
      </c>
      <c r="D295" s="167" t="s">
        <v>176</v>
      </c>
      <c r="E295" s="168" t="s">
        <v>442</v>
      </c>
      <c r="F295" s="169" t="s">
        <v>443</v>
      </c>
      <c r="G295" s="170" t="s">
        <v>222</v>
      </c>
      <c r="H295" s="171">
        <v>3.798</v>
      </c>
      <c r="I295" s="172"/>
      <c r="J295" s="173">
        <f>ROUND(I295*H295,2)</f>
        <v>0</v>
      </c>
      <c r="K295" s="169" t="s">
        <v>180</v>
      </c>
      <c r="L295" s="40"/>
      <c r="M295" s="174" t="s">
        <v>3</v>
      </c>
      <c r="N295" s="175" t="s">
        <v>43</v>
      </c>
      <c r="O295" s="73"/>
      <c r="P295" s="176">
        <f>O295*H295</f>
        <v>0</v>
      </c>
      <c r="Q295" s="176">
        <v>0</v>
      </c>
      <c r="R295" s="176">
        <f>Q295*H295</f>
        <v>0</v>
      </c>
      <c r="S295" s="176">
        <v>0</v>
      </c>
      <c r="T295" s="177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178" t="s">
        <v>289</v>
      </c>
      <c r="AT295" s="178" t="s">
        <v>176</v>
      </c>
      <c r="AU295" s="178" t="s">
        <v>82</v>
      </c>
      <c r="AY295" s="20" t="s">
        <v>174</v>
      </c>
      <c r="BE295" s="179">
        <f>IF(N295="základní",J295,0)</f>
        <v>0</v>
      </c>
      <c r="BF295" s="179">
        <f>IF(N295="snížená",J295,0)</f>
        <v>0</v>
      </c>
      <c r="BG295" s="179">
        <f>IF(N295="zákl. přenesená",J295,0)</f>
        <v>0</v>
      </c>
      <c r="BH295" s="179">
        <f>IF(N295="sníž. přenesená",J295,0)</f>
        <v>0</v>
      </c>
      <c r="BI295" s="179">
        <f>IF(N295="nulová",J295,0)</f>
        <v>0</v>
      </c>
      <c r="BJ295" s="20" t="s">
        <v>80</v>
      </c>
      <c r="BK295" s="179">
        <f>ROUND(I295*H295,2)</f>
        <v>0</v>
      </c>
      <c r="BL295" s="20" t="s">
        <v>289</v>
      </c>
      <c r="BM295" s="178" t="s">
        <v>444</v>
      </c>
    </row>
    <row r="296" s="2" customFormat="1">
      <c r="A296" s="39"/>
      <c r="B296" s="40"/>
      <c r="C296" s="39"/>
      <c r="D296" s="180" t="s">
        <v>183</v>
      </c>
      <c r="E296" s="39"/>
      <c r="F296" s="181" t="s">
        <v>445</v>
      </c>
      <c r="G296" s="39"/>
      <c r="H296" s="39"/>
      <c r="I296" s="182"/>
      <c r="J296" s="39"/>
      <c r="K296" s="39"/>
      <c r="L296" s="40"/>
      <c r="M296" s="183"/>
      <c r="N296" s="184"/>
      <c r="O296" s="73"/>
      <c r="P296" s="73"/>
      <c r="Q296" s="73"/>
      <c r="R296" s="73"/>
      <c r="S296" s="73"/>
      <c r="T296" s="74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20" t="s">
        <v>183</v>
      </c>
      <c r="AU296" s="20" t="s">
        <v>82</v>
      </c>
    </row>
    <row r="297" s="12" customFormat="1" ht="22.8" customHeight="1">
      <c r="A297" s="12"/>
      <c r="B297" s="153"/>
      <c r="C297" s="12"/>
      <c r="D297" s="154" t="s">
        <v>71</v>
      </c>
      <c r="E297" s="164" t="s">
        <v>446</v>
      </c>
      <c r="F297" s="164" t="s">
        <v>447</v>
      </c>
      <c r="G297" s="12"/>
      <c r="H297" s="12"/>
      <c r="I297" s="156"/>
      <c r="J297" s="165">
        <f>BK297</f>
        <v>0</v>
      </c>
      <c r="K297" s="12"/>
      <c r="L297" s="153"/>
      <c r="M297" s="158"/>
      <c r="N297" s="159"/>
      <c r="O297" s="159"/>
      <c r="P297" s="160">
        <f>SUM(P298:P307)</f>
        <v>0</v>
      </c>
      <c r="Q297" s="159"/>
      <c r="R297" s="160">
        <f>SUM(R298:R307)</f>
        <v>0.018662399999999999</v>
      </c>
      <c r="S297" s="159"/>
      <c r="T297" s="161">
        <f>SUM(T298:T307)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154" t="s">
        <v>82</v>
      </c>
      <c r="AT297" s="162" t="s">
        <v>71</v>
      </c>
      <c r="AU297" s="162" t="s">
        <v>80</v>
      </c>
      <c r="AY297" s="154" t="s">
        <v>174</v>
      </c>
      <c r="BK297" s="163">
        <f>SUM(BK298:BK307)</f>
        <v>0</v>
      </c>
    </row>
    <row r="298" s="2" customFormat="1" ht="24.15" customHeight="1">
      <c r="A298" s="39"/>
      <c r="B298" s="166"/>
      <c r="C298" s="167" t="s">
        <v>448</v>
      </c>
      <c r="D298" s="167" t="s">
        <v>176</v>
      </c>
      <c r="E298" s="168" t="s">
        <v>449</v>
      </c>
      <c r="F298" s="169" t="s">
        <v>450</v>
      </c>
      <c r="G298" s="170" t="s">
        <v>137</v>
      </c>
      <c r="H298" s="171">
        <v>93.311999999999998</v>
      </c>
      <c r="I298" s="172"/>
      <c r="J298" s="173">
        <f>ROUND(I298*H298,2)</f>
        <v>0</v>
      </c>
      <c r="K298" s="169" t="s">
        <v>180</v>
      </c>
      <c r="L298" s="40"/>
      <c r="M298" s="174" t="s">
        <v>3</v>
      </c>
      <c r="N298" s="175" t="s">
        <v>43</v>
      </c>
      <c r="O298" s="73"/>
      <c r="P298" s="176">
        <f>O298*H298</f>
        <v>0</v>
      </c>
      <c r="Q298" s="176">
        <v>0</v>
      </c>
      <c r="R298" s="176">
        <f>Q298*H298</f>
        <v>0</v>
      </c>
      <c r="S298" s="176">
        <v>0</v>
      </c>
      <c r="T298" s="177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178" t="s">
        <v>289</v>
      </c>
      <c r="AT298" s="178" t="s">
        <v>176</v>
      </c>
      <c r="AU298" s="178" t="s">
        <v>82</v>
      </c>
      <c r="AY298" s="20" t="s">
        <v>174</v>
      </c>
      <c r="BE298" s="179">
        <f>IF(N298="základní",J298,0)</f>
        <v>0</v>
      </c>
      <c r="BF298" s="179">
        <f>IF(N298="snížená",J298,0)</f>
        <v>0</v>
      </c>
      <c r="BG298" s="179">
        <f>IF(N298="zákl. přenesená",J298,0)</f>
        <v>0</v>
      </c>
      <c r="BH298" s="179">
        <f>IF(N298="sníž. přenesená",J298,0)</f>
        <v>0</v>
      </c>
      <c r="BI298" s="179">
        <f>IF(N298="nulová",J298,0)</f>
        <v>0</v>
      </c>
      <c r="BJ298" s="20" t="s">
        <v>80</v>
      </c>
      <c r="BK298" s="179">
        <f>ROUND(I298*H298,2)</f>
        <v>0</v>
      </c>
      <c r="BL298" s="20" t="s">
        <v>289</v>
      </c>
      <c r="BM298" s="178" t="s">
        <v>451</v>
      </c>
    </row>
    <row r="299" s="2" customFormat="1">
      <c r="A299" s="39"/>
      <c r="B299" s="40"/>
      <c r="C299" s="39"/>
      <c r="D299" s="180" t="s">
        <v>183</v>
      </c>
      <c r="E299" s="39"/>
      <c r="F299" s="181" t="s">
        <v>452</v>
      </c>
      <c r="G299" s="39"/>
      <c r="H299" s="39"/>
      <c r="I299" s="182"/>
      <c r="J299" s="39"/>
      <c r="K299" s="39"/>
      <c r="L299" s="40"/>
      <c r="M299" s="183"/>
      <c r="N299" s="184"/>
      <c r="O299" s="73"/>
      <c r="P299" s="73"/>
      <c r="Q299" s="73"/>
      <c r="R299" s="73"/>
      <c r="S299" s="73"/>
      <c r="T299" s="74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20" t="s">
        <v>183</v>
      </c>
      <c r="AU299" s="20" t="s">
        <v>82</v>
      </c>
    </row>
    <row r="300" s="13" customFormat="1">
      <c r="A300" s="13"/>
      <c r="B300" s="185"/>
      <c r="C300" s="13"/>
      <c r="D300" s="186" t="s">
        <v>185</v>
      </c>
      <c r="E300" s="187" t="s">
        <v>3</v>
      </c>
      <c r="F300" s="188" t="s">
        <v>136</v>
      </c>
      <c r="G300" s="13"/>
      <c r="H300" s="187" t="s">
        <v>3</v>
      </c>
      <c r="I300" s="189"/>
      <c r="J300" s="13"/>
      <c r="K300" s="13"/>
      <c r="L300" s="185"/>
      <c r="M300" s="190"/>
      <c r="N300" s="191"/>
      <c r="O300" s="191"/>
      <c r="P300" s="191"/>
      <c r="Q300" s="191"/>
      <c r="R300" s="191"/>
      <c r="S300" s="191"/>
      <c r="T300" s="19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87" t="s">
        <v>185</v>
      </c>
      <c r="AU300" s="187" t="s">
        <v>82</v>
      </c>
      <c r="AV300" s="13" t="s">
        <v>80</v>
      </c>
      <c r="AW300" s="13" t="s">
        <v>33</v>
      </c>
      <c r="AX300" s="13" t="s">
        <v>72</v>
      </c>
      <c r="AY300" s="187" t="s">
        <v>174</v>
      </c>
    </row>
    <row r="301" s="14" customFormat="1">
      <c r="A301" s="14"/>
      <c r="B301" s="193"/>
      <c r="C301" s="14"/>
      <c r="D301" s="186" t="s">
        <v>185</v>
      </c>
      <c r="E301" s="201" t="s">
        <v>3</v>
      </c>
      <c r="F301" s="194" t="s">
        <v>135</v>
      </c>
      <c r="G301" s="14"/>
      <c r="H301" s="196">
        <v>93.311999999999998</v>
      </c>
      <c r="I301" s="197"/>
      <c r="J301" s="14"/>
      <c r="K301" s="14"/>
      <c r="L301" s="193"/>
      <c r="M301" s="198"/>
      <c r="N301" s="199"/>
      <c r="O301" s="199"/>
      <c r="P301" s="199"/>
      <c r="Q301" s="199"/>
      <c r="R301" s="199"/>
      <c r="S301" s="199"/>
      <c r="T301" s="20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01" t="s">
        <v>185</v>
      </c>
      <c r="AU301" s="201" t="s">
        <v>82</v>
      </c>
      <c r="AV301" s="14" t="s">
        <v>82</v>
      </c>
      <c r="AW301" s="14" t="s">
        <v>33</v>
      </c>
      <c r="AX301" s="14" t="s">
        <v>72</v>
      </c>
      <c r="AY301" s="201" t="s">
        <v>174</v>
      </c>
    </row>
    <row r="302" s="15" customFormat="1">
      <c r="A302" s="15"/>
      <c r="B302" s="202"/>
      <c r="C302" s="15"/>
      <c r="D302" s="186" t="s">
        <v>185</v>
      </c>
      <c r="E302" s="203" t="s">
        <v>3</v>
      </c>
      <c r="F302" s="204" t="s">
        <v>197</v>
      </c>
      <c r="G302" s="15"/>
      <c r="H302" s="205">
        <v>93.311999999999998</v>
      </c>
      <c r="I302" s="206"/>
      <c r="J302" s="15"/>
      <c r="K302" s="15"/>
      <c r="L302" s="202"/>
      <c r="M302" s="207"/>
      <c r="N302" s="208"/>
      <c r="O302" s="208"/>
      <c r="P302" s="208"/>
      <c r="Q302" s="208"/>
      <c r="R302" s="208"/>
      <c r="S302" s="208"/>
      <c r="T302" s="209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03" t="s">
        <v>185</v>
      </c>
      <c r="AU302" s="203" t="s">
        <v>82</v>
      </c>
      <c r="AV302" s="15" t="s">
        <v>181</v>
      </c>
      <c r="AW302" s="15" t="s">
        <v>33</v>
      </c>
      <c r="AX302" s="15" t="s">
        <v>80</v>
      </c>
      <c r="AY302" s="203" t="s">
        <v>174</v>
      </c>
    </row>
    <row r="303" s="2" customFormat="1" ht="33" customHeight="1">
      <c r="A303" s="39"/>
      <c r="B303" s="166"/>
      <c r="C303" s="167" t="s">
        <v>453</v>
      </c>
      <c r="D303" s="167" t="s">
        <v>176</v>
      </c>
      <c r="E303" s="168" t="s">
        <v>454</v>
      </c>
      <c r="F303" s="169" t="s">
        <v>455</v>
      </c>
      <c r="G303" s="170" t="s">
        <v>137</v>
      </c>
      <c r="H303" s="171">
        <v>93.311999999999998</v>
      </c>
      <c r="I303" s="172"/>
      <c r="J303" s="173">
        <f>ROUND(I303*H303,2)</f>
        <v>0</v>
      </c>
      <c r="K303" s="169" t="s">
        <v>3</v>
      </c>
      <c r="L303" s="40"/>
      <c r="M303" s="174" t="s">
        <v>3</v>
      </c>
      <c r="N303" s="175" t="s">
        <v>43</v>
      </c>
      <c r="O303" s="73"/>
      <c r="P303" s="176">
        <f>O303*H303</f>
        <v>0</v>
      </c>
      <c r="Q303" s="176">
        <v>0.00020000000000000001</v>
      </c>
      <c r="R303" s="176">
        <f>Q303*H303</f>
        <v>0.018662399999999999</v>
      </c>
      <c r="S303" s="176">
        <v>0</v>
      </c>
      <c r="T303" s="177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178" t="s">
        <v>289</v>
      </c>
      <c r="AT303" s="178" t="s">
        <v>176</v>
      </c>
      <c r="AU303" s="178" t="s">
        <v>82</v>
      </c>
      <c r="AY303" s="20" t="s">
        <v>174</v>
      </c>
      <c r="BE303" s="179">
        <f>IF(N303="základní",J303,0)</f>
        <v>0</v>
      </c>
      <c r="BF303" s="179">
        <f>IF(N303="snížená",J303,0)</f>
        <v>0</v>
      </c>
      <c r="BG303" s="179">
        <f>IF(N303="zákl. přenesená",J303,0)</f>
        <v>0</v>
      </c>
      <c r="BH303" s="179">
        <f>IF(N303="sníž. přenesená",J303,0)</f>
        <v>0</v>
      </c>
      <c r="BI303" s="179">
        <f>IF(N303="nulová",J303,0)</f>
        <v>0</v>
      </c>
      <c r="BJ303" s="20" t="s">
        <v>80</v>
      </c>
      <c r="BK303" s="179">
        <f>ROUND(I303*H303,2)</f>
        <v>0</v>
      </c>
      <c r="BL303" s="20" t="s">
        <v>289</v>
      </c>
      <c r="BM303" s="178" t="s">
        <v>456</v>
      </c>
    </row>
    <row r="304" s="2" customFormat="1">
      <c r="A304" s="39"/>
      <c r="B304" s="40"/>
      <c r="C304" s="39"/>
      <c r="D304" s="186" t="s">
        <v>209</v>
      </c>
      <c r="E304" s="39"/>
      <c r="F304" s="210" t="s">
        <v>457</v>
      </c>
      <c r="G304" s="39"/>
      <c r="H304" s="39"/>
      <c r="I304" s="182"/>
      <c r="J304" s="39"/>
      <c r="K304" s="39"/>
      <c r="L304" s="40"/>
      <c r="M304" s="183"/>
      <c r="N304" s="184"/>
      <c r="O304" s="73"/>
      <c r="P304" s="73"/>
      <c r="Q304" s="73"/>
      <c r="R304" s="73"/>
      <c r="S304" s="73"/>
      <c r="T304" s="74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20" t="s">
        <v>209</v>
      </c>
      <c r="AU304" s="20" t="s">
        <v>82</v>
      </c>
    </row>
    <row r="305" s="13" customFormat="1">
      <c r="A305" s="13"/>
      <c r="B305" s="185"/>
      <c r="C305" s="13"/>
      <c r="D305" s="186" t="s">
        <v>185</v>
      </c>
      <c r="E305" s="187" t="s">
        <v>3</v>
      </c>
      <c r="F305" s="188" t="s">
        <v>136</v>
      </c>
      <c r="G305" s="13"/>
      <c r="H305" s="187" t="s">
        <v>3</v>
      </c>
      <c r="I305" s="189"/>
      <c r="J305" s="13"/>
      <c r="K305" s="13"/>
      <c r="L305" s="185"/>
      <c r="M305" s="190"/>
      <c r="N305" s="191"/>
      <c r="O305" s="191"/>
      <c r="P305" s="191"/>
      <c r="Q305" s="191"/>
      <c r="R305" s="191"/>
      <c r="S305" s="191"/>
      <c r="T305" s="19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7" t="s">
        <v>185</v>
      </c>
      <c r="AU305" s="187" t="s">
        <v>82</v>
      </c>
      <c r="AV305" s="13" t="s">
        <v>80</v>
      </c>
      <c r="AW305" s="13" t="s">
        <v>33</v>
      </c>
      <c r="AX305" s="13" t="s">
        <v>72</v>
      </c>
      <c r="AY305" s="187" t="s">
        <v>174</v>
      </c>
    </row>
    <row r="306" s="14" customFormat="1">
      <c r="A306" s="14"/>
      <c r="B306" s="193"/>
      <c r="C306" s="14"/>
      <c r="D306" s="186" t="s">
        <v>185</v>
      </c>
      <c r="E306" s="201" t="s">
        <v>3</v>
      </c>
      <c r="F306" s="194" t="s">
        <v>135</v>
      </c>
      <c r="G306" s="14"/>
      <c r="H306" s="196">
        <v>93.311999999999998</v>
      </c>
      <c r="I306" s="197"/>
      <c r="J306" s="14"/>
      <c r="K306" s="14"/>
      <c r="L306" s="193"/>
      <c r="M306" s="198"/>
      <c r="N306" s="199"/>
      <c r="O306" s="199"/>
      <c r="P306" s="199"/>
      <c r="Q306" s="199"/>
      <c r="R306" s="199"/>
      <c r="S306" s="199"/>
      <c r="T306" s="200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01" t="s">
        <v>185</v>
      </c>
      <c r="AU306" s="201" t="s">
        <v>82</v>
      </c>
      <c r="AV306" s="14" t="s">
        <v>82</v>
      </c>
      <c r="AW306" s="14" t="s">
        <v>33</v>
      </c>
      <c r="AX306" s="14" t="s">
        <v>72</v>
      </c>
      <c r="AY306" s="201" t="s">
        <v>174</v>
      </c>
    </row>
    <row r="307" s="15" customFormat="1">
      <c r="A307" s="15"/>
      <c r="B307" s="202"/>
      <c r="C307" s="15"/>
      <c r="D307" s="186" t="s">
        <v>185</v>
      </c>
      <c r="E307" s="203" t="s">
        <v>3</v>
      </c>
      <c r="F307" s="204" t="s">
        <v>197</v>
      </c>
      <c r="G307" s="15"/>
      <c r="H307" s="205">
        <v>93.311999999999998</v>
      </c>
      <c r="I307" s="206"/>
      <c r="J307" s="15"/>
      <c r="K307" s="15"/>
      <c r="L307" s="202"/>
      <c r="M307" s="207"/>
      <c r="N307" s="208"/>
      <c r="O307" s="208"/>
      <c r="P307" s="208"/>
      <c r="Q307" s="208"/>
      <c r="R307" s="208"/>
      <c r="S307" s="208"/>
      <c r="T307" s="209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03" t="s">
        <v>185</v>
      </c>
      <c r="AU307" s="203" t="s">
        <v>82</v>
      </c>
      <c r="AV307" s="15" t="s">
        <v>181</v>
      </c>
      <c r="AW307" s="15" t="s">
        <v>33</v>
      </c>
      <c r="AX307" s="15" t="s">
        <v>80</v>
      </c>
      <c r="AY307" s="203" t="s">
        <v>174</v>
      </c>
    </row>
    <row r="308" s="12" customFormat="1" ht="22.8" customHeight="1">
      <c r="A308" s="12"/>
      <c r="B308" s="153"/>
      <c r="C308" s="12"/>
      <c r="D308" s="154" t="s">
        <v>71</v>
      </c>
      <c r="E308" s="164" t="s">
        <v>458</v>
      </c>
      <c r="F308" s="164" t="s">
        <v>459</v>
      </c>
      <c r="G308" s="12"/>
      <c r="H308" s="12"/>
      <c r="I308" s="156"/>
      <c r="J308" s="165">
        <f>BK308</f>
        <v>0</v>
      </c>
      <c r="K308" s="12"/>
      <c r="L308" s="153"/>
      <c r="M308" s="158"/>
      <c r="N308" s="159"/>
      <c r="O308" s="159"/>
      <c r="P308" s="160">
        <f>SUM(P309:P314)</f>
        <v>0</v>
      </c>
      <c r="Q308" s="159"/>
      <c r="R308" s="160">
        <f>SUM(R309:R314)</f>
        <v>0.00089599999999999999</v>
      </c>
      <c r="S308" s="159"/>
      <c r="T308" s="161">
        <f>SUM(T309:T314)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154" t="s">
        <v>82</v>
      </c>
      <c r="AT308" s="162" t="s">
        <v>71</v>
      </c>
      <c r="AU308" s="162" t="s">
        <v>80</v>
      </c>
      <c r="AY308" s="154" t="s">
        <v>174</v>
      </c>
      <c r="BK308" s="163">
        <f>SUM(BK309:BK314)</f>
        <v>0</v>
      </c>
    </row>
    <row r="309" s="2" customFormat="1" ht="16.5" customHeight="1">
      <c r="A309" s="39"/>
      <c r="B309" s="166"/>
      <c r="C309" s="167" t="s">
        <v>460</v>
      </c>
      <c r="D309" s="167" t="s">
        <v>176</v>
      </c>
      <c r="E309" s="168" t="s">
        <v>461</v>
      </c>
      <c r="F309" s="169" t="s">
        <v>462</v>
      </c>
      <c r="G309" s="170" t="s">
        <v>137</v>
      </c>
      <c r="H309" s="171">
        <v>1.28</v>
      </c>
      <c r="I309" s="172"/>
      <c r="J309" s="173">
        <f>ROUND(I309*H309,2)</f>
        <v>0</v>
      </c>
      <c r="K309" s="169" t="s">
        <v>180</v>
      </c>
      <c r="L309" s="40"/>
      <c r="M309" s="174" t="s">
        <v>3</v>
      </c>
      <c r="N309" s="175" t="s">
        <v>43</v>
      </c>
      <c r="O309" s="73"/>
      <c r="P309" s="176">
        <f>O309*H309</f>
        <v>0</v>
      </c>
      <c r="Q309" s="176">
        <v>0.00069999999999999999</v>
      </c>
      <c r="R309" s="176">
        <f>Q309*H309</f>
        <v>0.00089599999999999999</v>
      </c>
      <c r="S309" s="176">
        <v>0</v>
      </c>
      <c r="T309" s="177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178" t="s">
        <v>289</v>
      </c>
      <c r="AT309" s="178" t="s">
        <v>176</v>
      </c>
      <c r="AU309" s="178" t="s">
        <v>82</v>
      </c>
      <c r="AY309" s="20" t="s">
        <v>174</v>
      </c>
      <c r="BE309" s="179">
        <f>IF(N309="základní",J309,0)</f>
        <v>0</v>
      </c>
      <c r="BF309" s="179">
        <f>IF(N309="snížená",J309,0)</f>
        <v>0</v>
      </c>
      <c r="BG309" s="179">
        <f>IF(N309="zákl. přenesená",J309,0)</f>
        <v>0</v>
      </c>
      <c r="BH309" s="179">
        <f>IF(N309="sníž. přenesená",J309,0)</f>
        <v>0</v>
      </c>
      <c r="BI309" s="179">
        <f>IF(N309="nulová",J309,0)</f>
        <v>0</v>
      </c>
      <c r="BJ309" s="20" t="s">
        <v>80</v>
      </c>
      <c r="BK309" s="179">
        <f>ROUND(I309*H309,2)</f>
        <v>0</v>
      </c>
      <c r="BL309" s="20" t="s">
        <v>289</v>
      </c>
      <c r="BM309" s="178" t="s">
        <v>463</v>
      </c>
    </row>
    <row r="310" s="2" customFormat="1">
      <c r="A310" s="39"/>
      <c r="B310" s="40"/>
      <c r="C310" s="39"/>
      <c r="D310" s="180" t="s">
        <v>183</v>
      </c>
      <c r="E310" s="39"/>
      <c r="F310" s="181" t="s">
        <v>464</v>
      </c>
      <c r="G310" s="39"/>
      <c r="H310" s="39"/>
      <c r="I310" s="182"/>
      <c r="J310" s="39"/>
      <c r="K310" s="39"/>
      <c r="L310" s="40"/>
      <c r="M310" s="183"/>
      <c r="N310" s="184"/>
      <c r="O310" s="73"/>
      <c r="P310" s="73"/>
      <c r="Q310" s="73"/>
      <c r="R310" s="73"/>
      <c r="S310" s="73"/>
      <c r="T310" s="74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20" t="s">
        <v>183</v>
      </c>
      <c r="AU310" s="20" t="s">
        <v>82</v>
      </c>
    </row>
    <row r="311" s="2" customFormat="1">
      <c r="A311" s="39"/>
      <c r="B311" s="40"/>
      <c r="C311" s="39"/>
      <c r="D311" s="186" t="s">
        <v>209</v>
      </c>
      <c r="E311" s="39"/>
      <c r="F311" s="210" t="s">
        <v>465</v>
      </c>
      <c r="G311" s="39"/>
      <c r="H311" s="39"/>
      <c r="I311" s="182"/>
      <c r="J311" s="39"/>
      <c r="K311" s="39"/>
      <c r="L311" s="40"/>
      <c r="M311" s="183"/>
      <c r="N311" s="184"/>
      <c r="O311" s="73"/>
      <c r="P311" s="73"/>
      <c r="Q311" s="73"/>
      <c r="R311" s="73"/>
      <c r="S311" s="73"/>
      <c r="T311" s="74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20" t="s">
        <v>209</v>
      </c>
      <c r="AU311" s="20" t="s">
        <v>82</v>
      </c>
    </row>
    <row r="312" s="13" customFormat="1">
      <c r="A312" s="13"/>
      <c r="B312" s="185"/>
      <c r="C312" s="13"/>
      <c r="D312" s="186" t="s">
        <v>185</v>
      </c>
      <c r="E312" s="187" t="s">
        <v>3</v>
      </c>
      <c r="F312" s="188" t="s">
        <v>466</v>
      </c>
      <c r="G312" s="13"/>
      <c r="H312" s="187" t="s">
        <v>3</v>
      </c>
      <c r="I312" s="189"/>
      <c r="J312" s="13"/>
      <c r="K312" s="13"/>
      <c r="L312" s="185"/>
      <c r="M312" s="190"/>
      <c r="N312" s="191"/>
      <c r="O312" s="191"/>
      <c r="P312" s="191"/>
      <c r="Q312" s="191"/>
      <c r="R312" s="191"/>
      <c r="S312" s="191"/>
      <c r="T312" s="19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87" t="s">
        <v>185</v>
      </c>
      <c r="AU312" s="187" t="s">
        <v>82</v>
      </c>
      <c r="AV312" s="13" t="s">
        <v>80</v>
      </c>
      <c r="AW312" s="13" t="s">
        <v>33</v>
      </c>
      <c r="AX312" s="13" t="s">
        <v>72</v>
      </c>
      <c r="AY312" s="187" t="s">
        <v>174</v>
      </c>
    </row>
    <row r="313" s="14" customFormat="1">
      <c r="A313" s="14"/>
      <c r="B313" s="193"/>
      <c r="C313" s="14"/>
      <c r="D313" s="186" t="s">
        <v>185</v>
      </c>
      <c r="E313" s="201" t="s">
        <v>3</v>
      </c>
      <c r="F313" s="194" t="s">
        <v>467</v>
      </c>
      <c r="G313" s="14"/>
      <c r="H313" s="196">
        <v>1.28</v>
      </c>
      <c r="I313" s="197"/>
      <c r="J313" s="14"/>
      <c r="K313" s="14"/>
      <c r="L313" s="193"/>
      <c r="M313" s="198"/>
      <c r="N313" s="199"/>
      <c r="O313" s="199"/>
      <c r="P313" s="199"/>
      <c r="Q313" s="199"/>
      <c r="R313" s="199"/>
      <c r="S313" s="199"/>
      <c r="T313" s="200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01" t="s">
        <v>185</v>
      </c>
      <c r="AU313" s="201" t="s">
        <v>82</v>
      </c>
      <c r="AV313" s="14" t="s">
        <v>82</v>
      </c>
      <c r="AW313" s="14" t="s">
        <v>33</v>
      </c>
      <c r="AX313" s="14" t="s">
        <v>72</v>
      </c>
      <c r="AY313" s="201" t="s">
        <v>174</v>
      </c>
    </row>
    <row r="314" s="15" customFormat="1">
      <c r="A314" s="15"/>
      <c r="B314" s="202"/>
      <c r="C314" s="15"/>
      <c r="D314" s="186" t="s">
        <v>185</v>
      </c>
      <c r="E314" s="203" t="s">
        <v>3</v>
      </c>
      <c r="F314" s="204" t="s">
        <v>197</v>
      </c>
      <c r="G314" s="15"/>
      <c r="H314" s="205">
        <v>1.28</v>
      </c>
      <c r="I314" s="206"/>
      <c r="J314" s="15"/>
      <c r="K314" s="15"/>
      <c r="L314" s="202"/>
      <c r="M314" s="221"/>
      <c r="N314" s="222"/>
      <c r="O314" s="222"/>
      <c r="P314" s="222"/>
      <c r="Q314" s="222"/>
      <c r="R314" s="222"/>
      <c r="S314" s="222"/>
      <c r="T314" s="223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03" t="s">
        <v>185</v>
      </c>
      <c r="AU314" s="203" t="s">
        <v>82</v>
      </c>
      <c r="AV314" s="15" t="s">
        <v>181</v>
      </c>
      <c r="AW314" s="15" t="s">
        <v>33</v>
      </c>
      <c r="AX314" s="15" t="s">
        <v>80</v>
      </c>
      <c r="AY314" s="203" t="s">
        <v>174</v>
      </c>
    </row>
    <row r="315" s="2" customFormat="1" ht="6.96" customHeight="1">
      <c r="A315" s="39"/>
      <c r="B315" s="56"/>
      <c r="C315" s="57"/>
      <c r="D315" s="57"/>
      <c r="E315" s="57"/>
      <c r="F315" s="57"/>
      <c r="G315" s="57"/>
      <c r="H315" s="57"/>
      <c r="I315" s="57"/>
      <c r="J315" s="57"/>
      <c r="K315" s="57"/>
      <c r="L315" s="40"/>
      <c r="M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</row>
  </sheetData>
  <autoFilter ref="C91:K314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5_02/122251101"/>
    <hyperlink ref="F102" r:id="rId2" display="VV0001"/>
    <hyperlink ref="F104" r:id="rId3" display="https://podminky.urs.cz/item/CS_URS_2025_02/162351103"/>
    <hyperlink ref="F109" r:id="rId4" display="https://podminky.urs.cz/item/CS_URS_2025_02/162751117"/>
    <hyperlink ref="F111" r:id="rId5" display="VV0001"/>
    <hyperlink ref="F116" r:id="rId6" display="https://podminky.urs.cz/item/CS_URS_2025_02/162751119"/>
    <hyperlink ref="F124" r:id="rId7" display="https://podminky.urs.cz/item/CS_URS_2025_02/167151101"/>
    <hyperlink ref="F126" r:id="rId8" display="VV0002"/>
    <hyperlink ref="F129" r:id="rId9" display="https://podminky.urs.cz/item/CS_URS_2025_02/171201221"/>
    <hyperlink ref="F136" r:id="rId10" display="https://podminky.urs.cz/item/CS_URS_2025_02/171251201"/>
    <hyperlink ref="F138" r:id="rId11" display="VV0001"/>
    <hyperlink ref="F143" r:id="rId12" display="https://podminky.urs.cz/item/CS_URS_2025_02/174151101"/>
    <hyperlink ref="F148" r:id="rId13" display="VV0002"/>
    <hyperlink ref="F151" r:id="rId14" display="https://podminky.urs.cz/item/CS_URS_2025_02/273313811"/>
    <hyperlink ref="F155" r:id="rId15" display="VV0003"/>
    <hyperlink ref="F157" r:id="rId16" display="https://podminky.urs.cz/item/CS_URS_2025_02/273322511"/>
    <hyperlink ref="F161" r:id="rId17" display="VV0004"/>
    <hyperlink ref="F163" r:id="rId18" display="https://podminky.urs.cz/item/CS_URS_2025_02/273361821"/>
    <hyperlink ref="F168" r:id="rId19" display="https://podminky.urs.cz/item/CS_URS_2025_02/275322511"/>
    <hyperlink ref="F173" r:id="rId20" display="VV0005"/>
    <hyperlink ref="F175" r:id="rId21" display="https://podminky.urs.cz/item/CS_URS_2025_02/275351121"/>
    <hyperlink ref="F180" r:id="rId22" display="VV0006"/>
    <hyperlink ref="F182" r:id="rId23" display="https://podminky.urs.cz/item/CS_URS_2025_02/275351122"/>
    <hyperlink ref="F184" r:id="rId24" display="VV0006"/>
    <hyperlink ref="F193" r:id="rId25" display="https://podminky.urs.cz/item/CS_URS_2025_02/998011001"/>
    <hyperlink ref="F197" r:id="rId26" display="https://podminky.urs.cz/item/CS_URS_2025_02/712331111"/>
    <hyperlink ref="F200" r:id="rId27" display="VV0010"/>
    <hyperlink ref="F205" r:id="rId28" display="https://podminky.urs.cz/item/CS_URS_2025_02/998712101"/>
    <hyperlink ref="F208" r:id="rId29" display="https://podminky.urs.cz/item/CS_URS_2025_02/762341270"/>
    <hyperlink ref="F213" r:id="rId30" display="VV0010"/>
    <hyperlink ref="F217" r:id="rId31" display="https://podminky.urs.cz/item/CS_URS_2025_02/998762101"/>
    <hyperlink ref="F220" r:id="rId32" display="https://podminky.urs.cz/item/CS_URS_2025_02/764111641"/>
    <hyperlink ref="F223" r:id="rId33" display="VV0010"/>
    <hyperlink ref="F226" r:id="rId34" display="https://podminky.urs.cz/item/CS_URS_2025_02/764111691"/>
    <hyperlink ref="F228" r:id="rId35" display="VV0010"/>
    <hyperlink ref="F236" r:id="rId36" display="https://podminky.urs.cz/item/CS_URS_2025_02/998764101"/>
    <hyperlink ref="F239" r:id="rId37" display="https://podminky.urs.cz/item/CS_URS_2025_02/767995101"/>
    <hyperlink ref="F246" r:id="rId38" display="https://podminky.urs.cz/item/CS_URS_2025_02/767995102"/>
    <hyperlink ref="F253" r:id="rId39" display="https://podminky.urs.cz/item/CS_URS_2025_02/998767101"/>
    <hyperlink ref="F273" r:id="rId40" display="VV0012"/>
    <hyperlink ref="F276" r:id="rId41" display="VV0012"/>
    <hyperlink ref="F280" r:id="rId42" display="VV0012"/>
    <hyperlink ref="F284" r:id="rId43" display="VV0012"/>
    <hyperlink ref="F288" r:id="rId44" display="VV0012"/>
    <hyperlink ref="F291" r:id="rId45" display="https://podminky.urs.cz/item/CS_URS_2025_02/773999091"/>
    <hyperlink ref="F293" r:id="rId46" display="VV0012"/>
    <hyperlink ref="F296" r:id="rId47" display="https://podminky.urs.cz/item/CS_URS_2025_02/998773101"/>
    <hyperlink ref="F299" r:id="rId48" display="https://podminky.urs.cz/item/CS_URS_2025_02/783901453"/>
    <hyperlink ref="F310" r:id="rId49" display="https://podminky.urs.cz/item/CS_URS_2025_02/7843710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0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  <c r="AZ2" s="115" t="s">
        <v>110</v>
      </c>
      <c r="BA2" s="115" t="s">
        <v>111</v>
      </c>
      <c r="BB2" s="115" t="s">
        <v>3</v>
      </c>
      <c r="BC2" s="115" t="s">
        <v>112</v>
      </c>
      <c r="BD2" s="115" t="s">
        <v>113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82</v>
      </c>
      <c r="AZ3" s="115" t="s">
        <v>114</v>
      </c>
      <c r="BA3" s="115" t="s">
        <v>115</v>
      </c>
      <c r="BB3" s="115" t="s">
        <v>3</v>
      </c>
      <c r="BC3" s="115" t="s">
        <v>116</v>
      </c>
      <c r="BD3" s="115" t="s">
        <v>113</v>
      </c>
    </row>
    <row r="4" s="1" customFormat="1" ht="24.96" customHeight="1">
      <c r="B4" s="23"/>
      <c r="D4" s="24" t="s">
        <v>117</v>
      </c>
      <c r="L4" s="23"/>
      <c r="M4" s="116" t="s">
        <v>11</v>
      </c>
      <c r="AT4" s="20" t="s">
        <v>4</v>
      </c>
      <c r="AZ4" s="115" t="s">
        <v>118</v>
      </c>
      <c r="BA4" s="115" t="s">
        <v>119</v>
      </c>
      <c r="BB4" s="115" t="s">
        <v>3</v>
      </c>
      <c r="BC4" s="115" t="s">
        <v>120</v>
      </c>
      <c r="BD4" s="115" t="s">
        <v>113</v>
      </c>
    </row>
    <row r="5" s="1" customFormat="1" ht="6.96" customHeight="1">
      <c r="B5" s="23"/>
      <c r="L5" s="23"/>
      <c r="AZ5" s="115" t="s">
        <v>121</v>
      </c>
      <c r="BA5" s="115" t="s">
        <v>122</v>
      </c>
      <c r="BB5" s="115" t="s">
        <v>3</v>
      </c>
      <c r="BC5" s="115" t="s">
        <v>123</v>
      </c>
      <c r="BD5" s="115" t="s">
        <v>113</v>
      </c>
    </row>
    <row r="6" s="1" customFormat="1" ht="12" customHeight="1">
      <c r="B6" s="23"/>
      <c r="D6" s="33" t="s">
        <v>17</v>
      </c>
      <c r="L6" s="23"/>
      <c r="AZ6" s="115" t="s">
        <v>124</v>
      </c>
      <c r="BA6" s="115" t="s">
        <v>125</v>
      </c>
      <c r="BB6" s="115" t="s">
        <v>3</v>
      </c>
      <c r="BC6" s="115" t="s">
        <v>126</v>
      </c>
      <c r="BD6" s="115" t="s">
        <v>113</v>
      </c>
    </row>
    <row r="7" s="1" customFormat="1" ht="16.5" customHeight="1">
      <c r="B7" s="23"/>
      <c r="E7" s="117" t="str">
        <f>'Rekapitulace stavby'!K6</f>
        <v>Kolumbárium Nymburk</v>
      </c>
      <c r="F7" s="33"/>
      <c r="G7" s="33"/>
      <c r="H7" s="33"/>
      <c r="L7" s="23"/>
      <c r="AZ7" s="115" t="s">
        <v>127</v>
      </c>
      <c r="BA7" s="115" t="s">
        <v>128</v>
      </c>
      <c r="BB7" s="115" t="s">
        <v>3</v>
      </c>
      <c r="BC7" s="115" t="s">
        <v>129</v>
      </c>
      <c r="BD7" s="115" t="s">
        <v>113</v>
      </c>
    </row>
    <row r="8" s="2" customFormat="1" ht="12" customHeight="1">
      <c r="A8" s="39"/>
      <c r="B8" s="40"/>
      <c r="C8" s="39"/>
      <c r="D8" s="33" t="s">
        <v>130</v>
      </c>
      <c r="E8" s="39"/>
      <c r="F8" s="39"/>
      <c r="G8" s="39"/>
      <c r="H8" s="39"/>
      <c r="I8" s="39"/>
      <c r="J8" s="39"/>
      <c r="K8" s="39"/>
      <c r="L8" s="118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15" t="s">
        <v>131</v>
      </c>
      <c r="BA8" s="115" t="s">
        <v>132</v>
      </c>
      <c r="BB8" s="115" t="s">
        <v>3</v>
      </c>
      <c r="BC8" s="115" t="s">
        <v>133</v>
      </c>
      <c r="BD8" s="115" t="s">
        <v>113</v>
      </c>
    </row>
    <row r="9" s="2" customFormat="1" ht="30" customHeight="1">
      <c r="A9" s="39"/>
      <c r="B9" s="40"/>
      <c r="C9" s="39"/>
      <c r="D9" s="39"/>
      <c r="E9" s="63" t="s">
        <v>473</v>
      </c>
      <c r="F9" s="39"/>
      <c r="G9" s="39"/>
      <c r="H9" s="39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15" t="s">
        <v>135</v>
      </c>
      <c r="BA9" s="115" t="s">
        <v>136</v>
      </c>
      <c r="BB9" s="115" t="s">
        <v>137</v>
      </c>
      <c r="BC9" s="115" t="s">
        <v>138</v>
      </c>
      <c r="BD9" s="115" t="s">
        <v>113</v>
      </c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15" t="s">
        <v>139</v>
      </c>
      <c r="BA10" s="115" t="s">
        <v>140</v>
      </c>
      <c r="BB10" s="115" t="s">
        <v>3</v>
      </c>
      <c r="BC10" s="115" t="s">
        <v>141</v>
      </c>
      <c r="BD10" s="115" t="s">
        <v>113</v>
      </c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23. 10. 2025</v>
      </c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35</v>
      </c>
      <c r="F24" s="39"/>
      <c r="G24" s="39"/>
      <c r="H24" s="39"/>
      <c r="I24" s="33" t="s">
        <v>28</v>
      </c>
      <c r="J24" s="28" t="s">
        <v>3</v>
      </c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36</v>
      </c>
      <c r="E26" s="39"/>
      <c r="F26" s="39"/>
      <c r="G26" s="39"/>
      <c r="H26" s="39"/>
      <c r="I26" s="39"/>
      <c r="J26" s="39"/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9"/>
      <c r="B27" s="120"/>
      <c r="C27" s="119"/>
      <c r="D27" s="119"/>
      <c r="E27" s="37" t="s">
        <v>3</v>
      </c>
      <c r="F27" s="37"/>
      <c r="G27" s="37"/>
      <c r="H27" s="37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8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2" t="s">
        <v>38</v>
      </c>
      <c r="E30" s="39"/>
      <c r="F30" s="39"/>
      <c r="G30" s="39"/>
      <c r="H30" s="39"/>
      <c r="I30" s="39"/>
      <c r="J30" s="91">
        <f>ROUND(J92, 2)</f>
        <v>0</v>
      </c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40</v>
      </c>
      <c r="G32" s="39"/>
      <c r="H32" s="39"/>
      <c r="I32" s="44" t="s">
        <v>39</v>
      </c>
      <c r="J32" s="44" t="s">
        <v>41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3" t="s">
        <v>42</v>
      </c>
      <c r="E33" s="33" t="s">
        <v>43</v>
      </c>
      <c r="F33" s="124">
        <f>ROUND((SUM(BE92:BE314)),  2)</f>
        <v>0</v>
      </c>
      <c r="G33" s="39"/>
      <c r="H33" s="39"/>
      <c r="I33" s="125">
        <v>0.20999999999999999</v>
      </c>
      <c r="J33" s="124">
        <f>ROUND(((SUM(BE92:BE314))*I33),  2)</f>
        <v>0</v>
      </c>
      <c r="K33" s="39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44</v>
      </c>
      <c r="F34" s="124">
        <f>ROUND((SUM(BF92:BF314)),  2)</f>
        <v>0</v>
      </c>
      <c r="G34" s="39"/>
      <c r="H34" s="39"/>
      <c r="I34" s="125">
        <v>0.12</v>
      </c>
      <c r="J34" s="124">
        <f>ROUND(((SUM(BF92:BF314))*I34),  2)</f>
        <v>0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45</v>
      </c>
      <c r="F35" s="124">
        <f>ROUND((SUM(BG92:BG314)),  2)</f>
        <v>0</v>
      </c>
      <c r="G35" s="39"/>
      <c r="H35" s="39"/>
      <c r="I35" s="125">
        <v>0.20999999999999999</v>
      </c>
      <c r="J35" s="124">
        <f>0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46</v>
      </c>
      <c r="F36" s="124">
        <f>ROUND((SUM(BH92:BH314)),  2)</f>
        <v>0</v>
      </c>
      <c r="G36" s="39"/>
      <c r="H36" s="39"/>
      <c r="I36" s="125">
        <v>0.12</v>
      </c>
      <c r="J36" s="124">
        <f>0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47</v>
      </c>
      <c r="F37" s="124">
        <f>ROUND((SUM(BI92:BI314)),  2)</f>
        <v>0</v>
      </c>
      <c r="G37" s="39"/>
      <c r="H37" s="39"/>
      <c r="I37" s="125">
        <v>0</v>
      </c>
      <c r="J37" s="124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6"/>
      <c r="D39" s="127" t="s">
        <v>48</v>
      </c>
      <c r="E39" s="77"/>
      <c r="F39" s="77"/>
      <c r="G39" s="128" t="s">
        <v>49</v>
      </c>
      <c r="H39" s="129" t="s">
        <v>50</v>
      </c>
      <c r="I39" s="77"/>
      <c r="J39" s="130">
        <f>SUM(J30:J37)</f>
        <v>0</v>
      </c>
      <c r="K39" s="131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142</v>
      </c>
      <c r="D45" s="39"/>
      <c r="E45" s="39"/>
      <c r="F45" s="39"/>
      <c r="G45" s="39"/>
      <c r="H45" s="39"/>
      <c r="I45" s="39"/>
      <c r="J45" s="39"/>
      <c r="K45" s="39"/>
      <c r="L45" s="118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7" t="str">
        <f>E7</f>
        <v>Kolumbárium Nymburk</v>
      </c>
      <c r="F48" s="33"/>
      <c r="G48" s="33"/>
      <c r="H48" s="33"/>
      <c r="I48" s="39"/>
      <c r="J48" s="39"/>
      <c r="K48" s="39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130</v>
      </c>
      <c r="D49" s="39"/>
      <c r="E49" s="39"/>
      <c r="F49" s="39"/>
      <c r="G49" s="39"/>
      <c r="H49" s="39"/>
      <c r="I49" s="39"/>
      <c r="J49" s="39"/>
      <c r="K49" s="39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30" customHeight="1">
      <c r="A50" s="39"/>
      <c r="B50" s="40"/>
      <c r="C50" s="39"/>
      <c r="D50" s="39"/>
      <c r="E50" s="63" t="str">
        <f>E9</f>
        <v>2025/033/g - Architektonicko stavební a konstrukční řešení 7/8</v>
      </c>
      <c r="F50" s="39"/>
      <c r="G50" s="39"/>
      <c r="H50" s="39"/>
      <c r="I50" s="39"/>
      <c r="J50" s="39"/>
      <c r="K50" s="39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8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23. 10. 2025</v>
      </c>
      <c r="K52" s="39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39"/>
      <c r="E54" s="39"/>
      <c r="F54" s="28" t="str">
        <f>E15</f>
        <v>Město Nymburk</v>
      </c>
      <c r="G54" s="39"/>
      <c r="H54" s="39"/>
      <c r="I54" s="33" t="s">
        <v>31</v>
      </c>
      <c r="J54" s="37" t="str">
        <f>E21</f>
        <v>Atribut Solutions, s.r.o.</v>
      </c>
      <c r="K54" s="39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>Bc. Kateřina Vaculíková</v>
      </c>
      <c r="K55" s="39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2" t="s">
        <v>143</v>
      </c>
      <c r="D57" s="126"/>
      <c r="E57" s="126"/>
      <c r="F57" s="126"/>
      <c r="G57" s="126"/>
      <c r="H57" s="126"/>
      <c r="I57" s="126"/>
      <c r="J57" s="133" t="s">
        <v>144</v>
      </c>
      <c r="K57" s="126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4" t="s">
        <v>70</v>
      </c>
      <c r="D59" s="39"/>
      <c r="E59" s="39"/>
      <c r="F59" s="39"/>
      <c r="G59" s="39"/>
      <c r="H59" s="39"/>
      <c r="I59" s="39"/>
      <c r="J59" s="91">
        <f>J92</f>
        <v>0</v>
      </c>
      <c r="K59" s="39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145</v>
      </c>
    </row>
    <row r="60" s="9" customFormat="1" ht="24.96" customHeight="1">
      <c r="A60" s="9"/>
      <c r="B60" s="135"/>
      <c r="C60" s="9"/>
      <c r="D60" s="136" t="s">
        <v>146</v>
      </c>
      <c r="E60" s="137"/>
      <c r="F60" s="137"/>
      <c r="G60" s="137"/>
      <c r="H60" s="137"/>
      <c r="I60" s="137"/>
      <c r="J60" s="138">
        <f>J93</f>
        <v>0</v>
      </c>
      <c r="K60" s="9"/>
      <c r="L60" s="13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9"/>
      <c r="C61" s="10"/>
      <c r="D61" s="140" t="s">
        <v>147</v>
      </c>
      <c r="E61" s="141"/>
      <c r="F61" s="141"/>
      <c r="G61" s="141"/>
      <c r="H61" s="141"/>
      <c r="I61" s="141"/>
      <c r="J61" s="142">
        <f>J94</f>
        <v>0</v>
      </c>
      <c r="K61" s="10"/>
      <c r="L61" s="13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9"/>
      <c r="C62" s="10"/>
      <c r="D62" s="140" t="s">
        <v>148</v>
      </c>
      <c r="E62" s="141"/>
      <c r="F62" s="141"/>
      <c r="G62" s="141"/>
      <c r="H62" s="141"/>
      <c r="I62" s="141"/>
      <c r="J62" s="142">
        <f>J149</f>
        <v>0</v>
      </c>
      <c r="K62" s="10"/>
      <c r="L62" s="13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9"/>
      <c r="C63" s="10"/>
      <c r="D63" s="140" t="s">
        <v>149</v>
      </c>
      <c r="E63" s="141"/>
      <c r="F63" s="141"/>
      <c r="G63" s="141"/>
      <c r="H63" s="141"/>
      <c r="I63" s="141"/>
      <c r="J63" s="142">
        <f>J186</f>
        <v>0</v>
      </c>
      <c r="K63" s="10"/>
      <c r="L63" s="13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9"/>
      <c r="C64" s="10"/>
      <c r="D64" s="140" t="s">
        <v>150</v>
      </c>
      <c r="E64" s="141"/>
      <c r="F64" s="141"/>
      <c r="G64" s="141"/>
      <c r="H64" s="141"/>
      <c r="I64" s="141"/>
      <c r="J64" s="142">
        <f>J191</f>
        <v>0</v>
      </c>
      <c r="K64" s="10"/>
      <c r="L64" s="13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35"/>
      <c r="C65" s="9"/>
      <c r="D65" s="136" t="s">
        <v>151</v>
      </c>
      <c r="E65" s="137"/>
      <c r="F65" s="137"/>
      <c r="G65" s="137"/>
      <c r="H65" s="137"/>
      <c r="I65" s="137"/>
      <c r="J65" s="138">
        <f>J194</f>
        <v>0</v>
      </c>
      <c r="K65" s="9"/>
      <c r="L65" s="135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39"/>
      <c r="C66" s="10"/>
      <c r="D66" s="140" t="s">
        <v>152</v>
      </c>
      <c r="E66" s="141"/>
      <c r="F66" s="141"/>
      <c r="G66" s="141"/>
      <c r="H66" s="141"/>
      <c r="I66" s="141"/>
      <c r="J66" s="142">
        <f>J195</f>
        <v>0</v>
      </c>
      <c r="K66" s="10"/>
      <c r="L66" s="13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39"/>
      <c r="C67" s="10"/>
      <c r="D67" s="140" t="s">
        <v>153</v>
      </c>
      <c r="E67" s="141"/>
      <c r="F67" s="141"/>
      <c r="G67" s="141"/>
      <c r="H67" s="141"/>
      <c r="I67" s="141"/>
      <c r="J67" s="142">
        <f>J206</f>
        <v>0</v>
      </c>
      <c r="K67" s="10"/>
      <c r="L67" s="13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9"/>
      <c r="C68" s="10"/>
      <c r="D68" s="140" t="s">
        <v>154</v>
      </c>
      <c r="E68" s="141"/>
      <c r="F68" s="141"/>
      <c r="G68" s="141"/>
      <c r="H68" s="141"/>
      <c r="I68" s="141"/>
      <c r="J68" s="142">
        <f>J218</f>
        <v>0</v>
      </c>
      <c r="K68" s="10"/>
      <c r="L68" s="13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9"/>
      <c r="C69" s="10"/>
      <c r="D69" s="140" t="s">
        <v>155</v>
      </c>
      <c r="E69" s="141"/>
      <c r="F69" s="141"/>
      <c r="G69" s="141"/>
      <c r="H69" s="141"/>
      <c r="I69" s="141"/>
      <c r="J69" s="142">
        <f>J237</f>
        <v>0</v>
      </c>
      <c r="K69" s="10"/>
      <c r="L69" s="13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39"/>
      <c r="C70" s="10"/>
      <c r="D70" s="140" t="s">
        <v>156</v>
      </c>
      <c r="E70" s="141"/>
      <c r="F70" s="141"/>
      <c r="G70" s="141"/>
      <c r="H70" s="141"/>
      <c r="I70" s="141"/>
      <c r="J70" s="142">
        <f>J254</f>
        <v>0</v>
      </c>
      <c r="K70" s="10"/>
      <c r="L70" s="13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39"/>
      <c r="C71" s="10"/>
      <c r="D71" s="140" t="s">
        <v>157</v>
      </c>
      <c r="E71" s="141"/>
      <c r="F71" s="141"/>
      <c r="G71" s="141"/>
      <c r="H71" s="141"/>
      <c r="I71" s="141"/>
      <c r="J71" s="142">
        <f>J297</f>
        <v>0</v>
      </c>
      <c r="K71" s="10"/>
      <c r="L71" s="13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39"/>
      <c r="C72" s="10"/>
      <c r="D72" s="140" t="s">
        <v>158</v>
      </c>
      <c r="E72" s="141"/>
      <c r="F72" s="141"/>
      <c r="G72" s="141"/>
      <c r="H72" s="141"/>
      <c r="I72" s="141"/>
      <c r="J72" s="142">
        <f>J308</f>
        <v>0</v>
      </c>
      <c r="K72" s="10"/>
      <c r="L72" s="13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8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118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118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159</v>
      </c>
      <c r="D79" s="39"/>
      <c r="E79" s="39"/>
      <c r="F79" s="39"/>
      <c r="G79" s="39"/>
      <c r="H79" s="39"/>
      <c r="I79" s="39"/>
      <c r="J79" s="39"/>
      <c r="K79" s="39"/>
      <c r="L79" s="118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8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17</v>
      </c>
      <c r="D81" s="39"/>
      <c r="E81" s="39"/>
      <c r="F81" s="39"/>
      <c r="G81" s="39"/>
      <c r="H81" s="39"/>
      <c r="I81" s="39"/>
      <c r="J81" s="39"/>
      <c r="K81" s="39"/>
      <c r="L81" s="118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39"/>
      <c r="D82" s="39"/>
      <c r="E82" s="117" t="str">
        <f>E7</f>
        <v>Kolumbárium Nymburk</v>
      </c>
      <c r="F82" s="33"/>
      <c r="G82" s="33"/>
      <c r="H82" s="33"/>
      <c r="I82" s="39"/>
      <c r="J82" s="39"/>
      <c r="K82" s="39"/>
      <c r="L82" s="118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130</v>
      </c>
      <c r="D83" s="39"/>
      <c r="E83" s="39"/>
      <c r="F83" s="39"/>
      <c r="G83" s="39"/>
      <c r="H83" s="39"/>
      <c r="I83" s="39"/>
      <c r="J83" s="39"/>
      <c r="K83" s="39"/>
      <c r="L83" s="118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30" customHeight="1">
      <c r="A84" s="39"/>
      <c r="B84" s="40"/>
      <c r="C84" s="39"/>
      <c r="D84" s="39"/>
      <c r="E84" s="63" t="str">
        <f>E9</f>
        <v>2025/033/g - Architektonicko stavební a konstrukční řešení 7/8</v>
      </c>
      <c r="F84" s="39"/>
      <c r="G84" s="39"/>
      <c r="H84" s="39"/>
      <c r="I84" s="39"/>
      <c r="J84" s="39"/>
      <c r="K84" s="39"/>
      <c r="L84" s="118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39"/>
      <c r="D85" s="39"/>
      <c r="E85" s="39"/>
      <c r="F85" s="39"/>
      <c r="G85" s="39"/>
      <c r="H85" s="39"/>
      <c r="I85" s="39"/>
      <c r="J85" s="39"/>
      <c r="K85" s="39"/>
      <c r="L85" s="118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39"/>
      <c r="E86" s="39"/>
      <c r="F86" s="28" t="str">
        <f>F12</f>
        <v xml:space="preserve"> </v>
      </c>
      <c r="G86" s="39"/>
      <c r="H86" s="39"/>
      <c r="I86" s="33" t="s">
        <v>23</v>
      </c>
      <c r="J86" s="65" t="str">
        <f>IF(J12="","",J12)</f>
        <v>23. 10. 2025</v>
      </c>
      <c r="K86" s="39"/>
      <c r="L86" s="118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39"/>
      <c r="D87" s="39"/>
      <c r="E87" s="39"/>
      <c r="F87" s="39"/>
      <c r="G87" s="39"/>
      <c r="H87" s="39"/>
      <c r="I87" s="39"/>
      <c r="J87" s="39"/>
      <c r="K87" s="39"/>
      <c r="L87" s="118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5.65" customHeight="1">
      <c r="A88" s="39"/>
      <c r="B88" s="40"/>
      <c r="C88" s="33" t="s">
        <v>25</v>
      </c>
      <c r="D88" s="39"/>
      <c r="E88" s="39"/>
      <c r="F88" s="28" t="str">
        <f>E15</f>
        <v>Město Nymburk</v>
      </c>
      <c r="G88" s="39"/>
      <c r="H88" s="39"/>
      <c r="I88" s="33" t="s">
        <v>31</v>
      </c>
      <c r="J88" s="37" t="str">
        <f>E21</f>
        <v>Atribut Solutions, s.r.o.</v>
      </c>
      <c r="K88" s="39"/>
      <c r="L88" s="118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5.65" customHeight="1">
      <c r="A89" s="39"/>
      <c r="B89" s="40"/>
      <c r="C89" s="33" t="s">
        <v>29</v>
      </c>
      <c r="D89" s="39"/>
      <c r="E89" s="39"/>
      <c r="F89" s="28" t="str">
        <f>IF(E18="","",E18)</f>
        <v>Vyplň údaj</v>
      </c>
      <c r="G89" s="39"/>
      <c r="H89" s="39"/>
      <c r="I89" s="33" t="s">
        <v>34</v>
      </c>
      <c r="J89" s="37" t="str">
        <f>E24</f>
        <v>Bc. Kateřina Vaculíková</v>
      </c>
      <c r="K89" s="39"/>
      <c r="L89" s="118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18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43"/>
      <c r="B91" s="144"/>
      <c r="C91" s="145" t="s">
        <v>160</v>
      </c>
      <c r="D91" s="146" t="s">
        <v>57</v>
      </c>
      <c r="E91" s="146" t="s">
        <v>53</v>
      </c>
      <c r="F91" s="146" t="s">
        <v>54</v>
      </c>
      <c r="G91" s="146" t="s">
        <v>161</v>
      </c>
      <c r="H91" s="146" t="s">
        <v>162</v>
      </c>
      <c r="I91" s="146" t="s">
        <v>163</v>
      </c>
      <c r="J91" s="146" t="s">
        <v>144</v>
      </c>
      <c r="K91" s="147" t="s">
        <v>164</v>
      </c>
      <c r="L91" s="148"/>
      <c r="M91" s="81" t="s">
        <v>3</v>
      </c>
      <c r="N91" s="82" t="s">
        <v>42</v>
      </c>
      <c r="O91" s="82" t="s">
        <v>165</v>
      </c>
      <c r="P91" s="82" t="s">
        <v>166</v>
      </c>
      <c r="Q91" s="82" t="s">
        <v>167</v>
      </c>
      <c r="R91" s="82" t="s">
        <v>168</v>
      </c>
      <c r="S91" s="82" t="s">
        <v>169</v>
      </c>
      <c r="T91" s="83" t="s">
        <v>170</v>
      </c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</row>
    <row r="92" s="2" customFormat="1" ht="22.8" customHeight="1">
      <c r="A92" s="39"/>
      <c r="B92" s="40"/>
      <c r="C92" s="88" t="s">
        <v>171</v>
      </c>
      <c r="D92" s="39"/>
      <c r="E92" s="39"/>
      <c r="F92" s="39"/>
      <c r="G92" s="39"/>
      <c r="H92" s="39"/>
      <c r="I92" s="39"/>
      <c r="J92" s="149">
        <f>BK92</f>
        <v>0</v>
      </c>
      <c r="K92" s="39"/>
      <c r="L92" s="40"/>
      <c r="M92" s="84"/>
      <c r="N92" s="69"/>
      <c r="O92" s="85"/>
      <c r="P92" s="150">
        <f>P93+P194</f>
        <v>0</v>
      </c>
      <c r="Q92" s="85"/>
      <c r="R92" s="150">
        <f>R93+R194</f>
        <v>35.238796254999997</v>
      </c>
      <c r="S92" s="85"/>
      <c r="T92" s="151">
        <f>T93+T194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71</v>
      </c>
      <c r="AU92" s="20" t="s">
        <v>145</v>
      </c>
      <c r="BK92" s="152">
        <f>BK93+BK194</f>
        <v>0</v>
      </c>
    </row>
    <row r="93" s="12" customFormat="1" ht="25.92" customHeight="1">
      <c r="A93" s="12"/>
      <c r="B93" s="153"/>
      <c r="C93" s="12"/>
      <c r="D93" s="154" t="s">
        <v>71</v>
      </c>
      <c r="E93" s="155" t="s">
        <v>172</v>
      </c>
      <c r="F93" s="155" t="s">
        <v>173</v>
      </c>
      <c r="G93" s="12"/>
      <c r="H93" s="12"/>
      <c r="I93" s="156"/>
      <c r="J93" s="157">
        <f>BK93</f>
        <v>0</v>
      </c>
      <c r="K93" s="12"/>
      <c r="L93" s="153"/>
      <c r="M93" s="158"/>
      <c r="N93" s="159"/>
      <c r="O93" s="159"/>
      <c r="P93" s="160">
        <f>P94+P149+P186+P191</f>
        <v>0</v>
      </c>
      <c r="Q93" s="159"/>
      <c r="R93" s="160">
        <f>R94+R149+R186+R191</f>
        <v>30.483451289999998</v>
      </c>
      <c r="S93" s="159"/>
      <c r="T93" s="161">
        <f>T94+T149+T186+T191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54" t="s">
        <v>80</v>
      </c>
      <c r="AT93" s="162" t="s">
        <v>71</v>
      </c>
      <c r="AU93" s="162" t="s">
        <v>72</v>
      </c>
      <c r="AY93" s="154" t="s">
        <v>174</v>
      </c>
      <c r="BK93" s="163">
        <f>BK94+BK149+BK186+BK191</f>
        <v>0</v>
      </c>
    </row>
    <row r="94" s="12" customFormat="1" ht="22.8" customHeight="1">
      <c r="A94" s="12"/>
      <c r="B94" s="153"/>
      <c r="C94" s="12"/>
      <c r="D94" s="154" t="s">
        <v>71</v>
      </c>
      <c r="E94" s="164" t="s">
        <v>80</v>
      </c>
      <c r="F94" s="164" t="s">
        <v>175</v>
      </c>
      <c r="G94" s="12"/>
      <c r="H94" s="12"/>
      <c r="I94" s="156"/>
      <c r="J94" s="165">
        <f>BK94</f>
        <v>0</v>
      </c>
      <c r="K94" s="12"/>
      <c r="L94" s="153"/>
      <c r="M94" s="158"/>
      <c r="N94" s="159"/>
      <c r="O94" s="159"/>
      <c r="P94" s="160">
        <f>SUM(P95:P148)</f>
        <v>0</v>
      </c>
      <c r="Q94" s="159"/>
      <c r="R94" s="160">
        <f>SUM(R95:R148)</f>
        <v>0</v>
      </c>
      <c r="S94" s="159"/>
      <c r="T94" s="161">
        <f>SUM(T95:T148)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54" t="s">
        <v>80</v>
      </c>
      <c r="AT94" s="162" t="s">
        <v>71</v>
      </c>
      <c r="AU94" s="162" t="s">
        <v>80</v>
      </c>
      <c r="AY94" s="154" t="s">
        <v>174</v>
      </c>
      <c r="BK94" s="163">
        <f>SUM(BK95:BK148)</f>
        <v>0</v>
      </c>
    </row>
    <row r="95" s="2" customFormat="1" ht="24.15" customHeight="1">
      <c r="A95" s="39"/>
      <c r="B95" s="166"/>
      <c r="C95" s="167" t="s">
        <v>80</v>
      </c>
      <c r="D95" s="167" t="s">
        <v>176</v>
      </c>
      <c r="E95" s="168" t="s">
        <v>177</v>
      </c>
      <c r="F95" s="169" t="s">
        <v>178</v>
      </c>
      <c r="G95" s="170" t="s">
        <v>179</v>
      </c>
      <c r="H95" s="171">
        <v>16.952000000000002</v>
      </c>
      <c r="I95" s="172"/>
      <c r="J95" s="173">
        <f>ROUND(I95*H95,2)</f>
        <v>0</v>
      </c>
      <c r="K95" s="169" t="s">
        <v>180</v>
      </c>
      <c r="L95" s="40"/>
      <c r="M95" s="174" t="s">
        <v>3</v>
      </c>
      <c r="N95" s="175" t="s">
        <v>43</v>
      </c>
      <c r="O95" s="73"/>
      <c r="P95" s="176">
        <f>O95*H95</f>
        <v>0</v>
      </c>
      <c r="Q95" s="176">
        <v>0</v>
      </c>
      <c r="R95" s="176">
        <f>Q95*H95</f>
        <v>0</v>
      </c>
      <c r="S95" s="176">
        <v>0</v>
      </c>
      <c r="T95" s="17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8" t="s">
        <v>181</v>
      </c>
      <c r="AT95" s="178" t="s">
        <v>176</v>
      </c>
      <c r="AU95" s="178" t="s">
        <v>82</v>
      </c>
      <c r="AY95" s="20" t="s">
        <v>174</v>
      </c>
      <c r="BE95" s="179">
        <f>IF(N95="základní",J95,0)</f>
        <v>0</v>
      </c>
      <c r="BF95" s="179">
        <f>IF(N95="snížená",J95,0)</f>
        <v>0</v>
      </c>
      <c r="BG95" s="179">
        <f>IF(N95="zákl. přenesená",J95,0)</f>
        <v>0</v>
      </c>
      <c r="BH95" s="179">
        <f>IF(N95="sníž. přenesená",J95,0)</f>
        <v>0</v>
      </c>
      <c r="BI95" s="179">
        <f>IF(N95="nulová",J95,0)</f>
        <v>0</v>
      </c>
      <c r="BJ95" s="20" t="s">
        <v>80</v>
      </c>
      <c r="BK95" s="179">
        <f>ROUND(I95*H95,2)</f>
        <v>0</v>
      </c>
      <c r="BL95" s="20" t="s">
        <v>181</v>
      </c>
      <c r="BM95" s="178" t="s">
        <v>182</v>
      </c>
    </row>
    <row r="96" s="2" customFormat="1">
      <c r="A96" s="39"/>
      <c r="B96" s="40"/>
      <c r="C96" s="39"/>
      <c r="D96" s="180" t="s">
        <v>183</v>
      </c>
      <c r="E96" s="39"/>
      <c r="F96" s="181" t="s">
        <v>184</v>
      </c>
      <c r="G96" s="39"/>
      <c r="H96" s="39"/>
      <c r="I96" s="182"/>
      <c r="J96" s="39"/>
      <c r="K96" s="39"/>
      <c r="L96" s="40"/>
      <c r="M96" s="183"/>
      <c r="N96" s="184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183</v>
      </c>
      <c r="AU96" s="20" t="s">
        <v>82</v>
      </c>
    </row>
    <row r="97" s="13" customFormat="1">
      <c r="A97" s="13"/>
      <c r="B97" s="185"/>
      <c r="C97" s="13"/>
      <c r="D97" s="186" t="s">
        <v>185</v>
      </c>
      <c r="E97" s="187" t="s">
        <v>3</v>
      </c>
      <c r="F97" s="188" t="s">
        <v>186</v>
      </c>
      <c r="G97" s="13"/>
      <c r="H97" s="187" t="s">
        <v>3</v>
      </c>
      <c r="I97" s="189"/>
      <c r="J97" s="13"/>
      <c r="K97" s="13"/>
      <c r="L97" s="185"/>
      <c r="M97" s="190"/>
      <c r="N97" s="191"/>
      <c r="O97" s="191"/>
      <c r="P97" s="191"/>
      <c r="Q97" s="191"/>
      <c r="R97" s="191"/>
      <c r="S97" s="191"/>
      <c r="T97" s="19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87" t="s">
        <v>185</v>
      </c>
      <c r="AU97" s="187" t="s">
        <v>82</v>
      </c>
      <c r="AV97" s="13" t="s">
        <v>80</v>
      </c>
      <c r="AW97" s="13" t="s">
        <v>33</v>
      </c>
      <c r="AX97" s="13" t="s">
        <v>72</v>
      </c>
      <c r="AY97" s="187" t="s">
        <v>174</v>
      </c>
    </row>
    <row r="98" s="13" customFormat="1">
      <c r="A98" s="13"/>
      <c r="B98" s="185"/>
      <c r="C98" s="13"/>
      <c r="D98" s="186" t="s">
        <v>185</v>
      </c>
      <c r="E98" s="187" t="s">
        <v>3</v>
      </c>
      <c r="F98" s="188" t="s">
        <v>187</v>
      </c>
      <c r="G98" s="13"/>
      <c r="H98" s="187" t="s">
        <v>3</v>
      </c>
      <c r="I98" s="189"/>
      <c r="J98" s="13"/>
      <c r="K98" s="13"/>
      <c r="L98" s="185"/>
      <c r="M98" s="190"/>
      <c r="N98" s="191"/>
      <c r="O98" s="191"/>
      <c r="P98" s="191"/>
      <c r="Q98" s="191"/>
      <c r="R98" s="191"/>
      <c r="S98" s="191"/>
      <c r="T98" s="19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187" t="s">
        <v>185</v>
      </c>
      <c r="AU98" s="187" t="s">
        <v>82</v>
      </c>
      <c r="AV98" s="13" t="s">
        <v>80</v>
      </c>
      <c r="AW98" s="13" t="s">
        <v>33</v>
      </c>
      <c r="AX98" s="13" t="s">
        <v>72</v>
      </c>
      <c r="AY98" s="187" t="s">
        <v>174</v>
      </c>
    </row>
    <row r="99" s="13" customFormat="1">
      <c r="A99" s="13"/>
      <c r="B99" s="185"/>
      <c r="C99" s="13"/>
      <c r="D99" s="186" t="s">
        <v>185</v>
      </c>
      <c r="E99" s="187" t="s">
        <v>3</v>
      </c>
      <c r="F99" s="188" t="s">
        <v>188</v>
      </c>
      <c r="G99" s="13"/>
      <c r="H99" s="187" t="s">
        <v>3</v>
      </c>
      <c r="I99" s="189"/>
      <c r="J99" s="13"/>
      <c r="K99" s="13"/>
      <c r="L99" s="185"/>
      <c r="M99" s="190"/>
      <c r="N99" s="191"/>
      <c r="O99" s="191"/>
      <c r="P99" s="191"/>
      <c r="Q99" s="191"/>
      <c r="R99" s="191"/>
      <c r="S99" s="191"/>
      <c r="T99" s="19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187" t="s">
        <v>185</v>
      </c>
      <c r="AU99" s="187" t="s">
        <v>82</v>
      </c>
      <c r="AV99" s="13" t="s">
        <v>80</v>
      </c>
      <c r="AW99" s="13" t="s">
        <v>33</v>
      </c>
      <c r="AX99" s="13" t="s">
        <v>72</v>
      </c>
      <c r="AY99" s="187" t="s">
        <v>174</v>
      </c>
    </row>
    <row r="100" s="13" customFormat="1">
      <c r="A100" s="13"/>
      <c r="B100" s="185"/>
      <c r="C100" s="13"/>
      <c r="D100" s="186" t="s">
        <v>185</v>
      </c>
      <c r="E100" s="187" t="s">
        <v>3</v>
      </c>
      <c r="F100" s="188" t="s">
        <v>189</v>
      </c>
      <c r="G100" s="13"/>
      <c r="H100" s="187" t="s">
        <v>3</v>
      </c>
      <c r="I100" s="189"/>
      <c r="J100" s="13"/>
      <c r="K100" s="13"/>
      <c r="L100" s="185"/>
      <c r="M100" s="190"/>
      <c r="N100" s="191"/>
      <c r="O100" s="191"/>
      <c r="P100" s="191"/>
      <c r="Q100" s="191"/>
      <c r="R100" s="191"/>
      <c r="S100" s="191"/>
      <c r="T100" s="19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187" t="s">
        <v>185</v>
      </c>
      <c r="AU100" s="187" t="s">
        <v>82</v>
      </c>
      <c r="AV100" s="13" t="s">
        <v>80</v>
      </c>
      <c r="AW100" s="13" t="s">
        <v>33</v>
      </c>
      <c r="AX100" s="13" t="s">
        <v>72</v>
      </c>
      <c r="AY100" s="187" t="s">
        <v>174</v>
      </c>
    </row>
    <row r="101" s="13" customFormat="1">
      <c r="A101" s="13"/>
      <c r="B101" s="185"/>
      <c r="C101" s="13"/>
      <c r="D101" s="186" t="s">
        <v>185</v>
      </c>
      <c r="E101" s="187" t="s">
        <v>3</v>
      </c>
      <c r="F101" s="188" t="s">
        <v>190</v>
      </c>
      <c r="G101" s="13"/>
      <c r="H101" s="187" t="s">
        <v>3</v>
      </c>
      <c r="I101" s="189"/>
      <c r="J101" s="13"/>
      <c r="K101" s="13"/>
      <c r="L101" s="185"/>
      <c r="M101" s="190"/>
      <c r="N101" s="191"/>
      <c r="O101" s="191"/>
      <c r="P101" s="191"/>
      <c r="Q101" s="191"/>
      <c r="R101" s="191"/>
      <c r="S101" s="191"/>
      <c r="T101" s="19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187" t="s">
        <v>185</v>
      </c>
      <c r="AU101" s="187" t="s">
        <v>82</v>
      </c>
      <c r="AV101" s="13" t="s">
        <v>80</v>
      </c>
      <c r="AW101" s="13" t="s">
        <v>33</v>
      </c>
      <c r="AX101" s="13" t="s">
        <v>72</v>
      </c>
      <c r="AY101" s="187" t="s">
        <v>174</v>
      </c>
    </row>
    <row r="102" s="14" customFormat="1">
      <c r="A102" s="14"/>
      <c r="B102" s="193"/>
      <c r="C102" s="14"/>
      <c r="D102" s="186" t="s">
        <v>185</v>
      </c>
      <c r="E102" s="194" t="s">
        <v>3</v>
      </c>
      <c r="F102" s="195" t="s">
        <v>110</v>
      </c>
      <c r="G102" s="14"/>
      <c r="H102" s="196">
        <v>16.952000000000002</v>
      </c>
      <c r="I102" s="197"/>
      <c r="J102" s="14"/>
      <c r="K102" s="14"/>
      <c r="L102" s="193"/>
      <c r="M102" s="198"/>
      <c r="N102" s="199"/>
      <c r="O102" s="199"/>
      <c r="P102" s="199"/>
      <c r="Q102" s="199"/>
      <c r="R102" s="199"/>
      <c r="S102" s="199"/>
      <c r="T102" s="200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01" t="s">
        <v>185</v>
      </c>
      <c r="AU102" s="201" t="s">
        <v>82</v>
      </c>
      <c r="AV102" s="14" t="s">
        <v>82</v>
      </c>
      <c r="AW102" s="14" t="s">
        <v>33</v>
      </c>
      <c r="AX102" s="14" t="s">
        <v>80</v>
      </c>
      <c r="AY102" s="201" t="s">
        <v>174</v>
      </c>
    </row>
    <row r="103" s="2" customFormat="1" ht="62.7" customHeight="1">
      <c r="A103" s="39"/>
      <c r="B103" s="166"/>
      <c r="C103" s="167" t="s">
        <v>82</v>
      </c>
      <c r="D103" s="167" t="s">
        <v>176</v>
      </c>
      <c r="E103" s="168" t="s">
        <v>191</v>
      </c>
      <c r="F103" s="169" t="s">
        <v>192</v>
      </c>
      <c r="G103" s="170" t="s">
        <v>179</v>
      </c>
      <c r="H103" s="171">
        <v>17.879999999999999</v>
      </c>
      <c r="I103" s="172"/>
      <c r="J103" s="173">
        <f>ROUND(I103*H103,2)</f>
        <v>0</v>
      </c>
      <c r="K103" s="169" t="s">
        <v>180</v>
      </c>
      <c r="L103" s="40"/>
      <c r="M103" s="174" t="s">
        <v>3</v>
      </c>
      <c r="N103" s="175" t="s">
        <v>43</v>
      </c>
      <c r="O103" s="73"/>
      <c r="P103" s="176">
        <f>O103*H103</f>
        <v>0</v>
      </c>
      <c r="Q103" s="176">
        <v>0</v>
      </c>
      <c r="R103" s="176">
        <f>Q103*H103</f>
        <v>0</v>
      </c>
      <c r="S103" s="176">
        <v>0</v>
      </c>
      <c r="T103" s="17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8" t="s">
        <v>181</v>
      </c>
      <c r="AT103" s="178" t="s">
        <v>176</v>
      </c>
      <c r="AU103" s="178" t="s">
        <v>82</v>
      </c>
      <c r="AY103" s="20" t="s">
        <v>174</v>
      </c>
      <c r="BE103" s="179">
        <f>IF(N103="základní",J103,0)</f>
        <v>0</v>
      </c>
      <c r="BF103" s="179">
        <f>IF(N103="snížená",J103,0)</f>
        <v>0</v>
      </c>
      <c r="BG103" s="179">
        <f>IF(N103="zákl. přenesená",J103,0)</f>
        <v>0</v>
      </c>
      <c r="BH103" s="179">
        <f>IF(N103="sníž. přenesená",J103,0)</f>
        <v>0</v>
      </c>
      <c r="BI103" s="179">
        <f>IF(N103="nulová",J103,0)</f>
        <v>0</v>
      </c>
      <c r="BJ103" s="20" t="s">
        <v>80</v>
      </c>
      <c r="BK103" s="179">
        <f>ROUND(I103*H103,2)</f>
        <v>0</v>
      </c>
      <c r="BL103" s="20" t="s">
        <v>181</v>
      </c>
      <c r="BM103" s="178" t="s">
        <v>193</v>
      </c>
    </row>
    <row r="104" s="2" customFormat="1">
      <c r="A104" s="39"/>
      <c r="B104" s="40"/>
      <c r="C104" s="39"/>
      <c r="D104" s="180" t="s">
        <v>183</v>
      </c>
      <c r="E104" s="39"/>
      <c r="F104" s="181" t="s">
        <v>194</v>
      </c>
      <c r="G104" s="39"/>
      <c r="H104" s="39"/>
      <c r="I104" s="182"/>
      <c r="J104" s="39"/>
      <c r="K104" s="39"/>
      <c r="L104" s="40"/>
      <c r="M104" s="183"/>
      <c r="N104" s="184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183</v>
      </c>
      <c r="AU104" s="20" t="s">
        <v>82</v>
      </c>
    </row>
    <row r="105" s="13" customFormat="1">
      <c r="A105" s="13"/>
      <c r="B105" s="185"/>
      <c r="C105" s="13"/>
      <c r="D105" s="186" t="s">
        <v>185</v>
      </c>
      <c r="E105" s="187" t="s">
        <v>3</v>
      </c>
      <c r="F105" s="188" t="s">
        <v>195</v>
      </c>
      <c r="G105" s="13"/>
      <c r="H105" s="187" t="s">
        <v>3</v>
      </c>
      <c r="I105" s="189"/>
      <c r="J105" s="13"/>
      <c r="K105" s="13"/>
      <c r="L105" s="185"/>
      <c r="M105" s="190"/>
      <c r="N105" s="191"/>
      <c r="O105" s="191"/>
      <c r="P105" s="191"/>
      <c r="Q105" s="191"/>
      <c r="R105" s="191"/>
      <c r="S105" s="191"/>
      <c r="T105" s="19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87" t="s">
        <v>185</v>
      </c>
      <c r="AU105" s="187" t="s">
        <v>82</v>
      </c>
      <c r="AV105" s="13" t="s">
        <v>80</v>
      </c>
      <c r="AW105" s="13" t="s">
        <v>33</v>
      </c>
      <c r="AX105" s="13" t="s">
        <v>72</v>
      </c>
      <c r="AY105" s="187" t="s">
        <v>174</v>
      </c>
    </row>
    <row r="106" s="14" customFormat="1">
      <c r="A106" s="14"/>
      <c r="B106" s="193"/>
      <c r="C106" s="14"/>
      <c r="D106" s="186" t="s">
        <v>185</v>
      </c>
      <c r="E106" s="201" t="s">
        <v>3</v>
      </c>
      <c r="F106" s="194" t="s">
        <v>196</v>
      </c>
      <c r="G106" s="14"/>
      <c r="H106" s="196">
        <v>17.879999999999999</v>
      </c>
      <c r="I106" s="197"/>
      <c r="J106" s="14"/>
      <c r="K106" s="14"/>
      <c r="L106" s="193"/>
      <c r="M106" s="198"/>
      <c r="N106" s="199"/>
      <c r="O106" s="199"/>
      <c r="P106" s="199"/>
      <c r="Q106" s="199"/>
      <c r="R106" s="199"/>
      <c r="S106" s="199"/>
      <c r="T106" s="20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01" t="s">
        <v>185</v>
      </c>
      <c r="AU106" s="201" t="s">
        <v>82</v>
      </c>
      <c r="AV106" s="14" t="s">
        <v>82</v>
      </c>
      <c r="AW106" s="14" t="s">
        <v>33</v>
      </c>
      <c r="AX106" s="14" t="s">
        <v>72</v>
      </c>
      <c r="AY106" s="201" t="s">
        <v>174</v>
      </c>
    </row>
    <row r="107" s="15" customFormat="1">
      <c r="A107" s="15"/>
      <c r="B107" s="202"/>
      <c r="C107" s="15"/>
      <c r="D107" s="186" t="s">
        <v>185</v>
      </c>
      <c r="E107" s="203" t="s">
        <v>3</v>
      </c>
      <c r="F107" s="204" t="s">
        <v>197</v>
      </c>
      <c r="G107" s="15"/>
      <c r="H107" s="205">
        <v>17.879999999999999</v>
      </c>
      <c r="I107" s="206"/>
      <c r="J107" s="15"/>
      <c r="K107" s="15"/>
      <c r="L107" s="202"/>
      <c r="M107" s="207"/>
      <c r="N107" s="208"/>
      <c r="O107" s="208"/>
      <c r="P107" s="208"/>
      <c r="Q107" s="208"/>
      <c r="R107" s="208"/>
      <c r="S107" s="208"/>
      <c r="T107" s="209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03" t="s">
        <v>185</v>
      </c>
      <c r="AU107" s="203" t="s">
        <v>82</v>
      </c>
      <c r="AV107" s="15" t="s">
        <v>181</v>
      </c>
      <c r="AW107" s="15" t="s">
        <v>33</v>
      </c>
      <c r="AX107" s="15" t="s">
        <v>80</v>
      </c>
      <c r="AY107" s="203" t="s">
        <v>174</v>
      </c>
    </row>
    <row r="108" s="2" customFormat="1" ht="62.7" customHeight="1">
      <c r="A108" s="39"/>
      <c r="B108" s="166"/>
      <c r="C108" s="167" t="s">
        <v>113</v>
      </c>
      <c r="D108" s="167" t="s">
        <v>176</v>
      </c>
      <c r="E108" s="168" t="s">
        <v>198</v>
      </c>
      <c r="F108" s="169" t="s">
        <v>199</v>
      </c>
      <c r="G108" s="170" t="s">
        <v>179</v>
      </c>
      <c r="H108" s="171">
        <v>8.0120000000000005</v>
      </c>
      <c r="I108" s="172"/>
      <c r="J108" s="173">
        <f>ROUND(I108*H108,2)</f>
        <v>0</v>
      </c>
      <c r="K108" s="169" t="s">
        <v>180</v>
      </c>
      <c r="L108" s="40"/>
      <c r="M108" s="174" t="s">
        <v>3</v>
      </c>
      <c r="N108" s="175" t="s">
        <v>43</v>
      </c>
      <c r="O108" s="73"/>
      <c r="P108" s="176">
        <f>O108*H108</f>
        <v>0</v>
      </c>
      <c r="Q108" s="176">
        <v>0</v>
      </c>
      <c r="R108" s="176">
        <f>Q108*H108</f>
        <v>0</v>
      </c>
      <c r="S108" s="176">
        <v>0</v>
      </c>
      <c r="T108" s="17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8" t="s">
        <v>181</v>
      </c>
      <c r="AT108" s="178" t="s">
        <v>176</v>
      </c>
      <c r="AU108" s="178" t="s">
        <v>82</v>
      </c>
      <c r="AY108" s="20" t="s">
        <v>174</v>
      </c>
      <c r="BE108" s="179">
        <f>IF(N108="základní",J108,0)</f>
        <v>0</v>
      </c>
      <c r="BF108" s="179">
        <f>IF(N108="snížená",J108,0)</f>
        <v>0</v>
      </c>
      <c r="BG108" s="179">
        <f>IF(N108="zákl. přenesená",J108,0)</f>
        <v>0</v>
      </c>
      <c r="BH108" s="179">
        <f>IF(N108="sníž. přenesená",J108,0)</f>
        <v>0</v>
      </c>
      <c r="BI108" s="179">
        <f>IF(N108="nulová",J108,0)</f>
        <v>0</v>
      </c>
      <c r="BJ108" s="20" t="s">
        <v>80</v>
      </c>
      <c r="BK108" s="179">
        <f>ROUND(I108*H108,2)</f>
        <v>0</v>
      </c>
      <c r="BL108" s="20" t="s">
        <v>181</v>
      </c>
      <c r="BM108" s="178" t="s">
        <v>200</v>
      </c>
    </row>
    <row r="109" s="2" customFormat="1">
      <c r="A109" s="39"/>
      <c r="B109" s="40"/>
      <c r="C109" s="39"/>
      <c r="D109" s="180" t="s">
        <v>183</v>
      </c>
      <c r="E109" s="39"/>
      <c r="F109" s="181" t="s">
        <v>201</v>
      </c>
      <c r="G109" s="39"/>
      <c r="H109" s="39"/>
      <c r="I109" s="182"/>
      <c r="J109" s="39"/>
      <c r="K109" s="39"/>
      <c r="L109" s="40"/>
      <c r="M109" s="183"/>
      <c r="N109" s="184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183</v>
      </c>
      <c r="AU109" s="20" t="s">
        <v>82</v>
      </c>
    </row>
    <row r="110" s="13" customFormat="1">
      <c r="A110" s="13"/>
      <c r="B110" s="185"/>
      <c r="C110" s="13"/>
      <c r="D110" s="186" t="s">
        <v>185</v>
      </c>
      <c r="E110" s="187" t="s">
        <v>3</v>
      </c>
      <c r="F110" s="188" t="s">
        <v>202</v>
      </c>
      <c r="G110" s="13"/>
      <c r="H110" s="187" t="s">
        <v>3</v>
      </c>
      <c r="I110" s="189"/>
      <c r="J110" s="13"/>
      <c r="K110" s="13"/>
      <c r="L110" s="185"/>
      <c r="M110" s="190"/>
      <c r="N110" s="191"/>
      <c r="O110" s="191"/>
      <c r="P110" s="191"/>
      <c r="Q110" s="191"/>
      <c r="R110" s="191"/>
      <c r="S110" s="191"/>
      <c r="T110" s="19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87" t="s">
        <v>185</v>
      </c>
      <c r="AU110" s="187" t="s">
        <v>82</v>
      </c>
      <c r="AV110" s="13" t="s">
        <v>80</v>
      </c>
      <c r="AW110" s="13" t="s">
        <v>33</v>
      </c>
      <c r="AX110" s="13" t="s">
        <v>72</v>
      </c>
      <c r="AY110" s="187" t="s">
        <v>174</v>
      </c>
    </row>
    <row r="111" s="14" customFormat="1">
      <c r="A111" s="14"/>
      <c r="B111" s="193"/>
      <c r="C111" s="14"/>
      <c r="D111" s="186" t="s">
        <v>185</v>
      </c>
      <c r="E111" s="194" t="s">
        <v>3</v>
      </c>
      <c r="F111" s="195" t="s">
        <v>110</v>
      </c>
      <c r="G111" s="14"/>
      <c r="H111" s="196">
        <v>16.952000000000002</v>
      </c>
      <c r="I111" s="197"/>
      <c r="J111" s="14"/>
      <c r="K111" s="14"/>
      <c r="L111" s="193"/>
      <c r="M111" s="198"/>
      <c r="N111" s="199"/>
      <c r="O111" s="199"/>
      <c r="P111" s="199"/>
      <c r="Q111" s="199"/>
      <c r="R111" s="199"/>
      <c r="S111" s="199"/>
      <c r="T111" s="200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01" t="s">
        <v>185</v>
      </c>
      <c r="AU111" s="201" t="s">
        <v>82</v>
      </c>
      <c r="AV111" s="14" t="s">
        <v>82</v>
      </c>
      <c r="AW111" s="14" t="s">
        <v>33</v>
      </c>
      <c r="AX111" s="14" t="s">
        <v>72</v>
      </c>
      <c r="AY111" s="201" t="s">
        <v>174</v>
      </c>
    </row>
    <row r="112" s="13" customFormat="1">
      <c r="A112" s="13"/>
      <c r="B112" s="185"/>
      <c r="C112" s="13"/>
      <c r="D112" s="186" t="s">
        <v>185</v>
      </c>
      <c r="E112" s="187" t="s">
        <v>3</v>
      </c>
      <c r="F112" s="188" t="s">
        <v>203</v>
      </c>
      <c r="G112" s="13"/>
      <c r="H112" s="187" t="s">
        <v>3</v>
      </c>
      <c r="I112" s="189"/>
      <c r="J112" s="13"/>
      <c r="K112" s="13"/>
      <c r="L112" s="185"/>
      <c r="M112" s="190"/>
      <c r="N112" s="191"/>
      <c r="O112" s="191"/>
      <c r="P112" s="191"/>
      <c r="Q112" s="191"/>
      <c r="R112" s="191"/>
      <c r="S112" s="191"/>
      <c r="T112" s="19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187" t="s">
        <v>185</v>
      </c>
      <c r="AU112" s="187" t="s">
        <v>82</v>
      </c>
      <c r="AV112" s="13" t="s">
        <v>80</v>
      </c>
      <c r="AW112" s="13" t="s">
        <v>33</v>
      </c>
      <c r="AX112" s="13" t="s">
        <v>72</v>
      </c>
      <c r="AY112" s="187" t="s">
        <v>174</v>
      </c>
    </row>
    <row r="113" s="14" customFormat="1">
      <c r="A113" s="14"/>
      <c r="B113" s="193"/>
      <c r="C113" s="14"/>
      <c r="D113" s="186" t="s">
        <v>185</v>
      </c>
      <c r="E113" s="201" t="s">
        <v>3</v>
      </c>
      <c r="F113" s="194" t="s">
        <v>204</v>
      </c>
      <c r="G113" s="14"/>
      <c r="H113" s="196">
        <v>-8.9399999999999995</v>
      </c>
      <c r="I113" s="197"/>
      <c r="J113" s="14"/>
      <c r="K113" s="14"/>
      <c r="L113" s="193"/>
      <c r="M113" s="198"/>
      <c r="N113" s="199"/>
      <c r="O113" s="199"/>
      <c r="P113" s="199"/>
      <c r="Q113" s="199"/>
      <c r="R113" s="199"/>
      <c r="S113" s="199"/>
      <c r="T113" s="20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01" t="s">
        <v>185</v>
      </c>
      <c r="AU113" s="201" t="s">
        <v>82</v>
      </c>
      <c r="AV113" s="14" t="s">
        <v>82</v>
      </c>
      <c r="AW113" s="14" t="s">
        <v>33</v>
      </c>
      <c r="AX113" s="14" t="s">
        <v>72</v>
      </c>
      <c r="AY113" s="201" t="s">
        <v>174</v>
      </c>
    </row>
    <row r="114" s="15" customFormat="1">
      <c r="A114" s="15"/>
      <c r="B114" s="202"/>
      <c r="C114" s="15"/>
      <c r="D114" s="186" t="s">
        <v>185</v>
      </c>
      <c r="E114" s="203" t="s">
        <v>3</v>
      </c>
      <c r="F114" s="204" t="s">
        <v>197</v>
      </c>
      <c r="G114" s="15"/>
      <c r="H114" s="205">
        <v>8.0120000000000005</v>
      </c>
      <c r="I114" s="206"/>
      <c r="J114" s="15"/>
      <c r="K114" s="15"/>
      <c r="L114" s="202"/>
      <c r="M114" s="207"/>
      <c r="N114" s="208"/>
      <c r="O114" s="208"/>
      <c r="P114" s="208"/>
      <c r="Q114" s="208"/>
      <c r="R114" s="208"/>
      <c r="S114" s="208"/>
      <c r="T114" s="209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03" t="s">
        <v>185</v>
      </c>
      <c r="AU114" s="203" t="s">
        <v>82</v>
      </c>
      <c r="AV114" s="15" t="s">
        <v>181</v>
      </c>
      <c r="AW114" s="15" t="s">
        <v>33</v>
      </c>
      <c r="AX114" s="15" t="s">
        <v>80</v>
      </c>
      <c r="AY114" s="203" t="s">
        <v>174</v>
      </c>
    </row>
    <row r="115" s="2" customFormat="1" ht="66.75" customHeight="1">
      <c r="A115" s="39"/>
      <c r="B115" s="166"/>
      <c r="C115" s="167" t="s">
        <v>181</v>
      </c>
      <c r="D115" s="167" t="s">
        <v>176</v>
      </c>
      <c r="E115" s="168" t="s">
        <v>205</v>
      </c>
      <c r="F115" s="169" t="s">
        <v>206</v>
      </c>
      <c r="G115" s="170" t="s">
        <v>179</v>
      </c>
      <c r="H115" s="171">
        <v>120.18000000000001</v>
      </c>
      <c r="I115" s="172"/>
      <c r="J115" s="173">
        <f>ROUND(I115*H115,2)</f>
        <v>0</v>
      </c>
      <c r="K115" s="169" t="s">
        <v>180</v>
      </c>
      <c r="L115" s="40"/>
      <c r="M115" s="174" t="s">
        <v>3</v>
      </c>
      <c r="N115" s="175" t="s">
        <v>43</v>
      </c>
      <c r="O115" s="73"/>
      <c r="P115" s="176">
        <f>O115*H115</f>
        <v>0</v>
      </c>
      <c r="Q115" s="176">
        <v>0</v>
      </c>
      <c r="R115" s="176">
        <f>Q115*H115</f>
        <v>0</v>
      </c>
      <c r="S115" s="176">
        <v>0</v>
      </c>
      <c r="T115" s="17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78" t="s">
        <v>181</v>
      </c>
      <c r="AT115" s="178" t="s">
        <v>176</v>
      </c>
      <c r="AU115" s="178" t="s">
        <v>82</v>
      </c>
      <c r="AY115" s="20" t="s">
        <v>174</v>
      </c>
      <c r="BE115" s="179">
        <f>IF(N115="základní",J115,0)</f>
        <v>0</v>
      </c>
      <c r="BF115" s="179">
        <f>IF(N115="snížená",J115,0)</f>
        <v>0</v>
      </c>
      <c r="BG115" s="179">
        <f>IF(N115="zákl. přenesená",J115,0)</f>
        <v>0</v>
      </c>
      <c r="BH115" s="179">
        <f>IF(N115="sníž. přenesená",J115,0)</f>
        <v>0</v>
      </c>
      <c r="BI115" s="179">
        <f>IF(N115="nulová",J115,0)</f>
        <v>0</v>
      </c>
      <c r="BJ115" s="20" t="s">
        <v>80</v>
      </c>
      <c r="BK115" s="179">
        <f>ROUND(I115*H115,2)</f>
        <v>0</v>
      </c>
      <c r="BL115" s="20" t="s">
        <v>181</v>
      </c>
      <c r="BM115" s="178" t="s">
        <v>207</v>
      </c>
    </row>
    <row r="116" s="2" customFormat="1">
      <c r="A116" s="39"/>
      <c r="B116" s="40"/>
      <c r="C116" s="39"/>
      <c r="D116" s="180" t="s">
        <v>183</v>
      </c>
      <c r="E116" s="39"/>
      <c r="F116" s="181" t="s">
        <v>208</v>
      </c>
      <c r="G116" s="39"/>
      <c r="H116" s="39"/>
      <c r="I116" s="182"/>
      <c r="J116" s="39"/>
      <c r="K116" s="39"/>
      <c r="L116" s="40"/>
      <c r="M116" s="183"/>
      <c r="N116" s="184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183</v>
      </c>
      <c r="AU116" s="20" t="s">
        <v>82</v>
      </c>
    </row>
    <row r="117" s="2" customFormat="1">
      <c r="A117" s="39"/>
      <c r="B117" s="40"/>
      <c r="C117" s="39"/>
      <c r="D117" s="186" t="s">
        <v>209</v>
      </c>
      <c r="E117" s="39"/>
      <c r="F117" s="210" t="s">
        <v>210</v>
      </c>
      <c r="G117" s="39"/>
      <c r="H117" s="39"/>
      <c r="I117" s="182"/>
      <c r="J117" s="39"/>
      <c r="K117" s="39"/>
      <c r="L117" s="40"/>
      <c r="M117" s="183"/>
      <c r="N117" s="184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209</v>
      </c>
      <c r="AU117" s="20" t="s">
        <v>82</v>
      </c>
    </row>
    <row r="118" s="13" customFormat="1">
      <c r="A118" s="13"/>
      <c r="B118" s="185"/>
      <c r="C118" s="13"/>
      <c r="D118" s="186" t="s">
        <v>185</v>
      </c>
      <c r="E118" s="187" t="s">
        <v>3</v>
      </c>
      <c r="F118" s="188" t="s">
        <v>202</v>
      </c>
      <c r="G118" s="13"/>
      <c r="H118" s="187" t="s">
        <v>3</v>
      </c>
      <c r="I118" s="189"/>
      <c r="J118" s="13"/>
      <c r="K118" s="13"/>
      <c r="L118" s="185"/>
      <c r="M118" s="190"/>
      <c r="N118" s="191"/>
      <c r="O118" s="191"/>
      <c r="P118" s="191"/>
      <c r="Q118" s="191"/>
      <c r="R118" s="191"/>
      <c r="S118" s="191"/>
      <c r="T118" s="19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87" t="s">
        <v>185</v>
      </c>
      <c r="AU118" s="187" t="s">
        <v>82</v>
      </c>
      <c r="AV118" s="13" t="s">
        <v>80</v>
      </c>
      <c r="AW118" s="13" t="s">
        <v>33</v>
      </c>
      <c r="AX118" s="13" t="s">
        <v>72</v>
      </c>
      <c r="AY118" s="187" t="s">
        <v>174</v>
      </c>
    </row>
    <row r="119" s="14" customFormat="1">
      <c r="A119" s="14"/>
      <c r="B119" s="193"/>
      <c r="C119" s="14"/>
      <c r="D119" s="186" t="s">
        <v>185</v>
      </c>
      <c r="E119" s="201" t="s">
        <v>3</v>
      </c>
      <c r="F119" s="194" t="s">
        <v>211</v>
      </c>
      <c r="G119" s="14"/>
      <c r="H119" s="196">
        <v>254.28</v>
      </c>
      <c r="I119" s="197"/>
      <c r="J119" s="14"/>
      <c r="K119" s="14"/>
      <c r="L119" s="193"/>
      <c r="M119" s="198"/>
      <c r="N119" s="199"/>
      <c r="O119" s="199"/>
      <c r="P119" s="199"/>
      <c r="Q119" s="199"/>
      <c r="R119" s="199"/>
      <c r="S119" s="199"/>
      <c r="T119" s="200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01" t="s">
        <v>185</v>
      </c>
      <c r="AU119" s="201" t="s">
        <v>82</v>
      </c>
      <c r="AV119" s="14" t="s">
        <v>82</v>
      </c>
      <c r="AW119" s="14" t="s">
        <v>33</v>
      </c>
      <c r="AX119" s="14" t="s">
        <v>72</v>
      </c>
      <c r="AY119" s="201" t="s">
        <v>174</v>
      </c>
    </row>
    <row r="120" s="13" customFormat="1">
      <c r="A120" s="13"/>
      <c r="B120" s="185"/>
      <c r="C120" s="13"/>
      <c r="D120" s="186" t="s">
        <v>185</v>
      </c>
      <c r="E120" s="187" t="s">
        <v>3</v>
      </c>
      <c r="F120" s="188" t="s">
        <v>203</v>
      </c>
      <c r="G120" s="13"/>
      <c r="H120" s="187" t="s">
        <v>3</v>
      </c>
      <c r="I120" s="189"/>
      <c r="J120" s="13"/>
      <c r="K120" s="13"/>
      <c r="L120" s="185"/>
      <c r="M120" s="190"/>
      <c r="N120" s="191"/>
      <c r="O120" s="191"/>
      <c r="P120" s="191"/>
      <c r="Q120" s="191"/>
      <c r="R120" s="191"/>
      <c r="S120" s="191"/>
      <c r="T120" s="19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87" t="s">
        <v>185</v>
      </c>
      <c r="AU120" s="187" t="s">
        <v>82</v>
      </c>
      <c r="AV120" s="13" t="s">
        <v>80</v>
      </c>
      <c r="AW120" s="13" t="s">
        <v>33</v>
      </c>
      <c r="AX120" s="13" t="s">
        <v>72</v>
      </c>
      <c r="AY120" s="187" t="s">
        <v>174</v>
      </c>
    </row>
    <row r="121" s="14" customFormat="1">
      <c r="A121" s="14"/>
      <c r="B121" s="193"/>
      <c r="C121" s="14"/>
      <c r="D121" s="186" t="s">
        <v>185</v>
      </c>
      <c r="E121" s="201" t="s">
        <v>3</v>
      </c>
      <c r="F121" s="194" t="s">
        <v>212</v>
      </c>
      <c r="G121" s="14"/>
      <c r="H121" s="196">
        <v>-134.09999999999999</v>
      </c>
      <c r="I121" s="197"/>
      <c r="J121" s="14"/>
      <c r="K121" s="14"/>
      <c r="L121" s="193"/>
      <c r="M121" s="198"/>
      <c r="N121" s="199"/>
      <c r="O121" s="199"/>
      <c r="P121" s="199"/>
      <c r="Q121" s="199"/>
      <c r="R121" s="199"/>
      <c r="S121" s="199"/>
      <c r="T121" s="20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01" t="s">
        <v>185</v>
      </c>
      <c r="AU121" s="201" t="s">
        <v>82</v>
      </c>
      <c r="AV121" s="14" t="s">
        <v>82</v>
      </c>
      <c r="AW121" s="14" t="s">
        <v>33</v>
      </c>
      <c r="AX121" s="14" t="s">
        <v>72</v>
      </c>
      <c r="AY121" s="201" t="s">
        <v>174</v>
      </c>
    </row>
    <row r="122" s="15" customFormat="1">
      <c r="A122" s="15"/>
      <c r="B122" s="202"/>
      <c r="C122" s="15"/>
      <c r="D122" s="186" t="s">
        <v>185</v>
      </c>
      <c r="E122" s="203" t="s">
        <v>3</v>
      </c>
      <c r="F122" s="204" t="s">
        <v>197</v>
      </c>
      <c r="G122" s="15"/>
      <c r="H122" s="205">
        <v>120.18000000000001</v>
      </c>
      <c r="I122" s="206"/>
      <c r="J122" s="15"/>
      <c r="K122" s="15"/>
      <c r="L122" s="202"/>
      <c r="M122" s="207"/>
      <c r="N122" s="208"/>
      <c r="O122" s="208"/>
      <c r="P122" s="208"/>
      <c r="Q122" s="208"/>
      <c r="R122" s="208"/>
      <c r="S122" s="208"/>
      <c r="T122" s="209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03" t="s">
        <v>185</v>
      </c>
      <c r="AU122" s="203" t="s">
        <v>82</v>
      </c>
      <c r="AV122" s="15" t="s">
        <v>181</v>
      </c>
      <c r="AW122" s="15" t="s">
        <v>33</v>
      </c>
      <c r="AX122" s="15" t="s">
        <v>80</v>
      </c>
      <c r="AY122" s="203" t="s">
        <v>174</v>
      </c>
    </row>
    <row r="123" s="2" customFormat="1" ht="44.25" customHeight="1">
      <c r="A123" s="39"/>
      <c r="B123" s="166"/>
      <c r="C123" s="167" t="s">
        <v>213</v>
      </c>
      <c r="D123" s="167" t="s">
        <v>176</v>
      </c>
      <c r="E123" s="168" t="s">
        <v>214</v>
      </c>
      <c r="F123" s="169" t="s">
        <v>215</v>
      </c>
      <c r="G123" s="170" t="s">
        <v>179</v>
      </c>
      <c r="H123" s="171">
        <v>8.9399999999999995</v>
      </c>
      <c r="I123" s="172"/>
      <c r="J123" s="173">
        <f>ROUND(I123*H123,2)</f>
        <v>0</v>
      </c>
      <c r="K123" s="169" t="s">
        <v>180</v>
      </c>
      <c r="L123" s="40"/>
      <c r="M123" s="174" t="s">
        <v>3</v>
      </c>
      <c r="N123" s="175" t="s">
        <v>43</v>
      </c>
      <c r="O123" s="73"/>
      <c r="P123" s="176">
        <f>O123*H123</f>
        <v>0</v>
      </c>
      <c r="Q123" s="176">
        <v>0</v>
      </c>
      <c r="R123" s="176">
        <f>Q123*H123</f>
        <v>0</v>
      </c>
      <c r="S123" s="176">
        <v>0</v>
      </c>
      <c r="T123" s="17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78" t="s">
        <v>181</v>
      </c>
      <c r="AT123" s="178" t="s">
        <v>176</v>
      </c>
      <c r="AU123" s="178" t="s">
        <v>82</v>
      </c>
      <c r="AY123" s="20" t="s">
        <v>174</v>
      </c>
      <c r="BE123" s="179">
        <f>IF(N123="základní",J123,0)</f>
        <v>0</v>
      </c>
      <c r="BF123" s="179">
        <f>IF(N123="snížená",J123,0)</f>
        <v>0</v>
      </c>
      <c r="BG123" s="179">
        <f>IF(N123="zákl. přenesená",J123,0)</f>
        <v>0</v>
      </c>
      <c r="BH123" s="179">
        <f>IF(N123="sníž. přenesená",J123,0)</f>
        <v>0</v>
      </c>
      <c r="BI123" s="179">
        <f>IF(N123="nulová",J123,0)</f>
        <v>0</v>
      </c>
      <c r="BJ123" s="20" t="s">
        <v>80</v>
      </c>
      <c r="BK123" s="179">
        <f>ROUND(I123*H123,2)</f>
        <v>0</v>
      </c>
      <c r="BL123" s="20" t="s">
        <v>181</v>
      </c>
      <c r="BM123" s="178" t="s">
        <v>216</v>
      </c>
    </row>
    <row r="124" s="2" customFormat="1">
      <c r="A124" s="39"/>
      <c r="B124" s="40"/>
      <c r="C124" s="39"/>
      <c r="D124" s="180" t="s">
        <v>183</v>
      </c>
      <c r="E124" s="39"/>
      <c r="F124" s="181" t="s">
        <v>217</v>
      </c>
      <c r="G124" s="39"/>
      <c r="H124" s="39"/>
      <c r="I124" s="182"/>
      <c r="J124" s="39"/>
      <c r="K124" s="39"/>
      <c r="L124" s="40"/>
      <c r="M124" s="183"/>
      <c r="N124" s="184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183</v>
      </c>
      <c r="AU124" s="20" t="s">
        <v>82</v>
      </c>
    </row>
    <row r="125" s="13" customFormat="1">
      <c r="A125" s="13"/>
      <c r="B125" s="185"/>
      <c r="C125" s="13"/>
      <c r="D125" s="186" t="s">
        <v>185</v>
      </c>
      <c r="E125" s="187" t="s">
        <v>3</v>
      </c>
      <c r="F125" s="188" t="s">
        <v>218</v>
      </c>
      <c r="G125" s="13"/>
      <c r="H125" s="187" t="s">
        <v>3</v>
      </c>
      <c r="I125" s="189"/>
      <c r="J125" s="13"/>
      <c r="K125" s="13"/>
      <c r="L125" s="185"/>
      <c r="M125" s="190"/>
      <c r="N125" s="191"/>
      <c r="O125" s="191"/>
      <c r="P125" s="191"/>
      <c r="Q125" s="191"/>
      <c r="R125" s="191"/>
      <c r="S125" s="191"/>
      <c r="T125" s="19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7" t="s">
        <v>185</v>
      </c>
      <c r="AU125" s="187" t="s">
        <v>82</v>
      </c>
      <c r="AV125" s="13" t="s">
        <v>80</v>
      </c>
      <c r="AW125" s="13" t="s">
        <v>33</v>
      </c>
      <c r="AX125" s="13" t="s">
        <v>72</v>
      </c>
      <c r="AY125" s="187" t="s">
        <v>174</v>
      </c>
    </row>
    <row r="126" s="14" customFormat="1">
      <c r="A126" s="14"/>
      <c r="B126" s="193"/>
      <c r="C126" s="14"/>
      <c r="D126" s="186" t="s">
        <v>185</v>
      </c>
      <c r="E126" s="194" t="s">
        <v>3</v>
      </c>
      <c r="F126" s="195" t="s">
        <v>114</v>
      </c>
      <c r="G126" s="14"/>
      <c r="H126" s="196">
        <v>8.9399999999999995</v>
      </c>
      <c r="I126" s="197"/>
      <c r="J126" s="14"/>
      <c r="K126" s="14"/>
      <c r="L126" s="193"/>
      <c r="M126" s="198"/>
      <c r="N126" s="199"/>
      <c r="O126" s="199"/>
      <c r="P126" s="199"/>
      <c r="Q126" s="199"/>
      <c r="R126" s="199"/>
      <c r="S126" s="199"/>
      <c r="T126" s="20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01" t="s">
        <v>185</v>
      </c>
      <c r="AU126" s="201" t="s">
        <v>82</v>
      </c>
      <c r="AV126" s="14" t="s">
        <v>82</v>
      </c>
      <c r="AW126" s="14" t="s">
        <v>33</v>
      </c>
      <c r="AX126" s="14" t="s">
        <v>72</v>
      </c>
      <c r="AY126" s="201" t="s">
        <v>174</v>
      </c>
    </row>
    <row r="127" s="15" customFormat="1">
      <c r="A127" s="15"/>
      <c r="B127" s="202"/>
      <c r="C127" s="15"/>
      <c r="D127" s="186" t="s">
        <v>185</v>
      </c>
      <c r="E127" s="203" t="s">
        <v>3</v>
      </c>
      <c r="F127" s="204" t="s">
        <v>197</v>
      </c>
      <c r="G127" s="15"/>
      <c r="H127" s="205">
        <v>8.9399999999999995</v>
      </c>
      <c r="I127" s="206"/>
      <c r="J127" s="15"/>
      <c r="K127" s="15"/>
      <c r="L127" s="202"/>
      <c r="M127" s="207"/>
      <c r="N127" s="208"/>
      <c r="O127" s="208"/>
      <c r="P127" s="208"/>
      <c r="Q127" s="208"/>
      <c r="R127" s="208"/>
      <c r="S127" s="208"/>
      <c r="T127" s="209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03" t="s">
        <v>185</v>
      </c>
      <c r="AU127" s="203" t="s">
        <v>82</v>
      </c>
      <c r="AV127" s="15" t="s">
        <v>181</v>
      </c>
      <c r="AW127" s="15" t="s">
        <v>33</v>
      </c>
      <c r="AX127" s="15" t="s">
        <v>80</v>
      </c>
      <c r="AY127" s="203" t="s">
        <v>174</v>
      </c>
    </row>
    <row r="128" s="2" customFormat="1" ht="44.25" customHeight="1">
      <c r="A128" s="39"/>
      <c r="B128" s="166"/>
      <c r="C128" s="167" t="s">
        <v>219</v>
      </c>
      <c r="D128" s="167" t="s">
        <v>176</v>
      </c>
      <c r="E128" s="168" t="s">
        <v>220</v>
      </c>
      <c r="F128" s="169" t="s">
        <v>221</v>
      </c>
      <c r="G128" s="170" t="s">
        <v>222</v>
      </c>
      <c r="H128" s="171">
        <v>14.422000000000001</v>
      </c>
      <c r="I128" s="172"/>
      <c r="J128" s="173">
        <f>ROUND(I128*H128,2)</f>
        <v>0</v>
      </c>
      <c r="K128" s="169" t="s">
        <v>180</v>
      </c>
      <c r="L128" s="40"/>
      <c r="M128" s="174" t="s">
        <v>3</v>
      </c>
      <c r="N128" s="175" t="s">
        <v>43</v>
      </c>
      <c r="O128" s="73"/>
      <c r="P128" s="176">
        <f>O128*H128</f>
        <v>0</v>
      </c>
      <c r="Q128" s="176">
        <v>0</v>
      </c>
      <c r="R128" s="176">
        <f>Q128*H128</f>
        <v>0</v>
      </c>
      <c r="S128" s="176">
        <v>0</v>
      </c>
      <c r="T128" s="17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8" t="s">
        <v>181</v>
      </c>
      <c r="AT128" s="178" t="s">
        <v>176</v>
      </c>
      <c r="AU128" s="178" t="s">
        <v>82</v>
      </c>
      <c r="AY128" s="20" t="s">
        <v>174</v>
      </c>
      <c r="BE128" s="179">
        <f>IF(N128="základní",J128,0)</f>
        <v>0</v>
      </c>
      <c r="BF128" s="179">
        <f>IF(N128="snížená",J128,0)</f>
        <v>0</v>
      </c>
      <c r="BG128" s="179">
        <f>IF(N128="zákl. přenesená",J128,0)</f>
        <v>0</v>
      </c>
      <c r="BH128" s="179">
        <f>IF(N128="sníž. přenesená",J128,0)</f>
        <v>0</v>
      </c>
      <c r="BI128" s="179">
        <f>IF(N128="nulová",J128,0)</f>
        <v>0</v>
      </c>
      <c r="BJ128" s="20" t="s">
        <v>80</v>
      </c>
      <c r="BK128" s="179">
        <f>ROUND(I128*H128,2)</f>
        <v>0</v>
      </c>
      <c r="BL128" s="20" t="s">
        <v>181</v>
      </c>
      <c r="BM128" s="178" t="s">
        <v>223</v>
      </c>
    </row>
    <row r="129" s="2" customFormat="1">
      <c r="A129" s="39"/>
      <c r="B129" s="40"/>
      <c r="C129" s="39"/>
      <c r="D129" s="180" t="s">
        <v>183</v>
      </c>
      <c r="E129" s="39"/>
      <c r="F129" s="181" t="s">
        <v>224</v>
      </c>
      <c r="G129" s="39"/>
      <c r="H129" s="39"/>
      <c r="I129" s="182"/>
      <c r="J129" s="39"/>
      <c r="K129" s="39"/>
      <c r="L129" s="40"/>
      <c r="M129" s="183"/>
      <c r="N129" s="184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183</v>
      </c>
      <c r="AU129" s="20" t="s">
        <v>82</v>
      </c>
    </row>
    <row r="130" s="13" customFormat="1">
      <c r="A130" s="13"/>
      <c r="B130" s="185"/>
      <c r="C130" s="13"/>
      <c r="D130" s="186" t="s">
        <v>185</v>
      </c>
      <c r="E130" s="187" t="s">
        <v>3</v>
      </c>
      <c r="F130" s="188" t="s">
        <v>202</v>
      </c>
      <c r="G130" s="13"/>
      <c r="H130" s="187" t="s">
        <v>3</v>
      </c>
      <c r="I130" s="189"/>
      <c r="J130" s="13"/>
      <c r="K130" s="13"/>
      <c r="L130" s="185"/>
      <c r="M130" s="190"/>
      <c r="N130" s="191"/>
      <c r="O130" s="191"/>
      <c r="P130" s="191"/>
      <c r="Q130" s="191"/>
      <c r="R130" s="191"/>
      <c r="S130" s="191"/>
      <c r="T130" s="19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7" t="s">
        <v>185</v>
      </c>
      <c r="AU130" s="187" t="s">
        <v>82</v>
      </c>
      <c r="AV130" s="13" t="s">
        <v>80</v>
      </c>
      <c r="AW130" s="13" t="s">
        <v>33</v>
      </c>
      <c r="AX130" s="13" t="s">
        <v>72</v>
      </c>
      <c r="AY130" s="187" t="s">
        <v>174</v>
      </c>
    </row>
    <row r="131" s="14" customFormat="1">
      <c r="A131" s="14"/>
      <c r="B131" s="193"/>
      <c r="C131" s="14"/>
      <c r="D131" s="186" t="s">
        <v>185</v>
      </c>
      <c r="E131" s="201" t="s">
        <v>3</v>
      </c>
      <c r="F131" s="194" t="s">
        <v>225</v>
      </c>
      <c r="G131" s="14"/>
      <c r="H131" s="196">
        <v>30.513999999999999</v>
      </c>
      <c r="I131" s="197"/>
      <c r="J131" s="14"/>
      <c r="K131" s="14"/>
      <c r="L131" s="193"/>
      <c r="M131" s="198"/>
      <c r="N131" s="199"/>
      <c r="O131" s="199"/>
      <c r="P131" s="199"/>
      <c r="Q131" s="199"/>
      <c r="R131" s="199"/>
      <c r="S131" s="199"/>
      <c r="T131" s="20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1" t="s">
        <v>185</v>
      </c>
      <c r="AU131" s="201" t="s">
        <v>82</v>
      </c>
      <c r="AV131" s="14" t="s">
        <v>82</v>
      </c>
      <c r="AW131" s="14" t="s">
        <v>33</v>
      </c>
      <c r="AX131" s="14" t="s">
        <v>72</v>
      </c>
      <c r="AY131" s="201" t="s">
        <v>174</v>
      </c>
    </row>
    <row r="132" s="13" customFormat="1">
      <c r="A132" s="13"/>
      <c r="B132" s="185"/>
      <c r="C132" s="13"/>
      <c r="D132" s="186" t="s">
        <v>185</v>
      </c>
      <c r="E132" s="187" t="s">
        <v>3</v>
      </c>
      <c r="F132" s="188" t="s">
        <v>203</v>
      </c>
      <c r="G132" s="13"/>
      <c r="H132" s="187" t="s">
        <v>3</v>
      </c>
      <c r="I132" s="189"/>
      <c r="J132" s="13"/>
      <c r="K132" s="13"/>
      <c r="L132" s="185"/>
      <c r="M132" s="190"/>
      <c r="N132" s="191"/>
      <c r="O132" s="191"/>
      <c r="P132" s="191"/>
      <c r="Q132" s="191"/>
      <c r="R132" s="191"/>
      <c r="S132" s="191"/>
      <c r="T132" s="19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7" t="s">
        <v>185</v>
      </c>
      <c r="AU132" s="187" t="s">
        <v>82</v>
      </c>
      <c r="AV132" s="13" t="s">
        <v>80</v>
      </c>
      <c r="AW132" s="13" t="s">
        <v>33</v>
      </c>
      <c r="AX132" s="13" t="s">
        <v>72</v>
      </c>
      <c r="AY132" s="187" t="s">
        <v>174</v>
      </c>
    </row>
    <row r="133" s="14" customFormat="1">
      <c r="A133" s="14"/>
      <c r="B133" s="193"/>
      <c r="C133" s="14"/>
      <c r="D133" s="186" t="s">
        <v>185</v>
      </c>
      <c r="E133" s="201" t="s">
        <v>3</v>
      </c>
      <c r="F133" s="194" t="s">
        <v>226</v>
      </c>
      <c r="G133" s="14"/>
      <c r="H133" s="196">
        <v>-16.091999999999999</v>
      </c>
      <c r="I133" s="197"/>
      <c r="J133" s="14"/>
      <c r="K133" s="14"/>
      <c r="L133" s="193"/>
      <c r="M133" s="198"/>
      <c r="N133" s="199"/>
      <c r="O133" s="199"/>
      <c r="P133" s="199"/>
      <c r="Q133" s="199"/>
      <c r="R133" s="199"/>
      <c r="S133" s="199"/>
      <c r="T133" s="20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1" t="s">
        <v>185</v>
      </c>
      <c r="AU133" s="201" t="s">
        <v>82</v>
      </c>
      <c r="AV133" s="14" t="s">
        <v>82</v>
      </c>
      <c r="AW133" s="14" t="s">
        <v>33</v>
      </c>
      <c r="AX133" s="14" t="s">
        <v>72</v>
      </c>
      <c r="AY133" s="201" t="s">
        <v>174</v>
      </c>
    </row>
    <row r="134" s="15" customFormat="1">
      <c r="A134" s="15"/>
      <c r="B134" s="202"/>
      <c r="C134" s="15"/>
      <c r="D134" s="186" t="s">
        <v>185</v>
      </c>
      <c r="E134" s="203" t="s">
        <v>3</v>
      </c>
      <c r="F134" s="204" t="s">
        <v>197</v>
      </c>
      <c r="G134" s="15"/>
      <c r="H134" s="205">
        <v>14.422000000000001</v>
      </c>
      <c r="I134" s="206"/>
      <c r="J134" s="15"/>
      <c r="K134" s="15"/>
      <c r="L134" s="202"/>
      <c r="M134" s="207"/>
      <c r="N134" s="208"/>
      <c r="O134" s="208"/>
      <c r="P134" s="208"/>
      <c r="Q134" s="208"/>
      <c r="R134" s="208"/>
      <c r="S134" s="208"/>
      <c r="T134" s="209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03" t="s">
        <v>185</v>
      </c>
      <c r="AU134" s="203" t="s">
        <v>82</v>
      </c>
      <c r="AV134" s="15" t="s">
        <v>181</v>
      </c>
      <c r="AW134" s="15" t="s">
        <v>33</v>
      </c>
      <c r="AX134" s="15" t="s">
        <v>80</v>
      </c>
      <c r="AY134" s="203" t="s">
        <v>174</v>
      </c>
    </row>
    <row r="135" s="2" customFormat="1" ht="37.8" customHeight="1">
      <c r="A135" s="39"/>
      <c r="B135" s="166"/>
      <c r="C135" s="167" t="s">
        <v>227</v>
      </c>
      <c r="D135" s="167" t="s">
        <v>176</v>
      </c>
      <c r="E135" s="168" t="s">
        <v>228</v>
      </c>
      <c r="F135" s="169" t="s">
        <v>229</v>
      </c>
      <c r="G135" s="170" t="s">
        <v>179</v>
      </c>
      <c r="H135" s="171">
        <v>8.0120000000000005</v>
      </c>
      <c r="I135" s="172"/>
      <c r="J135" s="173">
        <f>ROUND(I135*H135,2)</f>
        <v>0</v>
      </c>
      <c r="K135" s="169" t="s">
        <v>180</v>
      </c>
      <c r="L135" s="40"/>
      <c r="M135" s="174" t="s">
        <v>3</v>
      </c>
      <c r="N135" s="175" t="s">
        <v>43</v>
      </c>
      <c r="O135" s="73"/>
      <c r="P135" s="176">
        <f>O135*H135</f>
        <v>0</v>
      </c>
      <c r="Q135" s="176">
        <v>0</v>
      </c>
      <c r="R135" s="176">
        <f>Q135*H135</f>
        <v>0</v>
      </c>
      <c r="S135" s="176">
        <v>0</v>
      </c>
      <c r="T135" s="17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178" t="s">
        <v>181</v>
      </c>
      <c r="AT135" s="178" t="s">
        <v>176</v>
      </c>
      <c r="AU135" s="178" t="s">
        <v>82</v>
      </c>
      <c r="AY135" s="20" t="s">
        <v>174</v>
      </c>
      <c r="BE135" s="179">
        <f>IF(N135="základní",J135,0)</f>
        <v>0</v>
      </c>
      <c r="BF135" s="179">
        <f>IF(N135="snížená",J135,0)</f>
        <v>0</v>
      </c>
      <c r="BG135" s="179">
        <f>IF(N135="zákl. přenesená",J135,0)</f>
        <v>0</v>
      </c>
      <c r="BH135" s="179">
        <f>IF(N135="sníž. přenesená",J135,0)</f>
        <v>0</v>
      </c>
      <c r="BI135" s="179">
        <f>IF(N135="nulová",J135,0)</f>
        <v>0</v>
      </c>
      <c r="BJ135" s="20" t="s">
        <v>80</v>
      </c>
      <c r="BK135" s="179">
        <f>ROUND(I135*H135,2)</f>
        <v>0</v>
      </c>
      <c r="BL135" s="20" t="s">
        <v>181</v>
      </c>
      <c r="BM135" s="178" t="s">
        <v>230</v>
      </c>
    </row>
    <row r="136" s="2" customFormat="1">
      <c r="A136" s="39"/>
      <c r="B136" s="40"/>
      <c r="C136" s="39"/>
      <c r="D136" s="180" t="s">
        <v>183</v>
      </c>
      <c r="E136" s="39"/>
      <c r="F136" s="181" t="s">
        <v>231</v>
      </c>
      <c r="G136" s="39"/>
      <c r="H136" s="39"/>
      <c r="I136" s="182"/>
      <c r="J136" s="39"/>
      <c r="K136" s="39"/>
      <c r="L136" s="40"/>
      <c r="M136" s="183"/>
      <c r="N136" s="184"/>
      <c r="O136" s="73"/>
      <c r="P136" s="73"/>
      <c r="Q136" s="73"/>
      <c r="R136" s="73"/>
      <c r="S136" s="73"/>
      <c r="T136" s="74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20" t="s">
        <v>183</v>
      </c>
      <c r="AU136" s="20" t="s">
        <v>82</v>
      </c>
    </row>
    <row r="137" s="13" customFormat="1">
      <c r="A137" s="13"/>
      <c r="B137" s="185"/>
      <c r="C137" s="13"/>
      <c r="D137" s="186" t="s">
        <v>185</v>
      </c>
      <c r="E137" s="187" t="s">
        <v>3</v>
      </c>
      <c r="F137" s="188" t="s">
        <v>202</v>
      </c>
      <c r="G137" s="13"/>
      <c r="H137" s="187" t="s">
        <v>3</v>
      </c>
      <c r="I137" s="189"/>
      <c r="J137" s="13"/>
      <c r="K137" s="13"/>
      <c r="L137" s="185"/>
      <c r="M137" s="190"/>
      <c r="N137" s="191"/>
      <c r="O137" s="191"/>
      <c r="P137" s="191"/>
      <c r="Q137" s="191"/>
      <c r="R137" s="191"/>
      <c r="S137" s="191"/>
      <c r="T137" s="19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7" t="s">
        <v>185</v>
      </c>
      <c r="AU137" s="187" t="s">
        <v>82</v>
      </c>
      <c r="AV137" s="13" t="s">
        <v>80</v>
      </c>
      <c r="AW137" s="13" t="s">
        <v>33</v>
      </c>
      <c r="AX137" s="13" t="s">
        <v>72</v>
      </c>
      <c r="AY137" s="187" t="s">
        <v>174</v>
      </c>
    </row>
    <row r="138" s="14" customFormat="1">
      <c r="A138" s="14"/>
      <c r="B138" s="193"/>
      <c r="C138" s="14"/>
      <c r="D138" s="186" t="s">
        <v>185</v>
      </c>
      <c r="E138" s="194" t="s">
        <v>3</v>
      </c>
      <c r="F138" s="195" t="s">
        <v>110</v>
      </c>
      <c r="G138" s="14"/>
      <c r="H138" s="196">
        <v>16.952000000000002</v>
      </c>
      <c r="I138" s="197"/>
      <c r="J138" s="14"/>
      <c r="K138" s="14"/>
      <c r="L138" s="193"/>
      <c r="M138" s="198"/>
      <c r="N138" s="199"/>
      <c r="O138" s="199"/>
      <c r="P138" s="199"/>
      <c r="Q138" s="199"/>
      <c r="R138" s="199"/>
      <c r="S138" s="199"/>
      <c r="T138" s="20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1" t="s">
        <v>185</v>
      </c>
      <c r="AU138" s="201" t="s">
        <v>82</v>
      </c>
      <c r="AV138" s="14" t="s">
        <v>82</v>
      </c>
      <c r="AW138" s="14" t="s">
        <v>33</v>
      </c>
      <c r="AX138" s="14" t="s">
        <v>72</v>
      </c>
      <c r="AY138" s="201" t="s">
        <v>174</v>
      </c>
    </row>
    <row r="139" s="13" customFormat="1">
      <c r="A139" s="13"/>
      <c r="B139" s="185"/>
      <c r="C139" s="13"/>
      <c r="D139" s="186" t="s">
        <v>185</v>
      </c>
      <c r="E139" s="187" t="s">
        <v>3</v>
      </c>
      <c r="F139" s="188" t="s">
        <v>203</v>
      </c>
      <c r="G139" s="13"/>
      <c r="H139" s="187" t="s">
        <v>3</v>
      </c>
      <c r="I139" s="189"/>
      <c r="J139" s="13"/>
      <c r="K139" s="13"/>
      <c r="L139" s="185"/>
      <c r="M139" s="190"/>
      <c r="N139" s="191"/>
      <c r="O139" s="191"/>
      <c r="P139" s="191"/>
      <c r="Q139" s="191"/>
      <c r="R139" s="191"/>
      <c r="S139" s="191"/>
      <c r="T139" s="19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7" t="s">
        <v>185</v>
      </c>
      <c r="AU139" s="187" t="s">
        <v>82</v>
      </c>
      <c r="AV139" s="13" t="s">
        <v>80</v>
      </c>
      <c r="AW139" s="13" t="s">
        <v>33</v>
      </c>
      <c r="AX139" s="13" t="s">
        <v>72</v>
      </c>
      <c r="AY139" s="187" t="s">
        <v>174</v>
      </c>
    </row>
    <row r="140" s="14" customFormat="1">
      <c r="A140" s="14"/>
      <c r="B140" s="193"/>
      <c r="C140" s="14"/>
      <c r="D140" s="186" t="s">
        <v>185</v>
      </c>
      <c r="E140" s="201" t="s">
        <v>3</v>
      </c>
      <c r="F140" s="194" t="s">
        <v>204</v>
      </c>
      <c r="G140" s="14"/>
      <c r="H140" s="196">
        <v>-8.9399999999999995</v>
      </c>
      <c r="I140" s="197"/>
      <c r="J140" s="14"/>
      <c r="K140" s="14"/>
      <c r="L140" s="193"/>
      <c r="M140" s="198"/>
      <c r="N140" s="199"/>
      <c r="O140" s="199"/>
      <c r="P140" s="199"/>
      <c r="Q140" s="199"/>
      <c r="R140" s="199"/>
      <c r="S140" s="199"/>
      <c r="T140" s="20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1" t="s">
        <v>185</v>
      </c>
      <c r="AU140" s="201" t="s">
        <v>82</v>
      </c>
      <c r="AV140" s="14" t="s">
        <v>82</v>
      </c>
      <c r="AW140" s="14" t="s">
        <v>33</v>
      </c>
      <c r="AX140" s="14" t="s">
        <v>72</v>
      </c>
      <c r="AY140" s="201" t="s">
        <v>174</v>
      </c>
    </row>
    <row r="141" s="15" customFormat="1">
      <c r="A141" s="15"/>
      <c r="B141" s="202"/>
      <c r="C141" s="15"/>
      <c r="D141" s="186" t="s">
        <v>185</v>
      </c>
      <c r="E141" s="203" t="s">
        <v>3</v>
      </c>
      <c r="F141" s="204" t="s">
        <v>197</v>
      </c>
      <c r="G141" s="15"/>
      <c r="H141" s="205">
        <v>8.0120000000000005</v>
      </c>
      <c r="I141" s="206"/>
      <c r="J141" s="15"/>
      <c r="K141" s="15"/>
      <c r="L141" s="202"/>
      <c r="M141" s="207"/>
      <c r="N141" s="208"/>
      <c r="O141" s="208"/>
      <c r="P141" s="208"/>
      <c r="Q141" s="208"/>
      <c r="R141" s="208"/>
      <c r="S141" s="208"/>
      <c r="T141" s="209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03" t="s">
        <v>185</v>
      </c>
      <c r="AU141" s="203" t="s">
        <v>82</v>
      </c>
      <c r="AV141" s="15" t="s">
        <v>181</v>
      </c>
      <c r="AW141" s="15" t="s">
        <v>33</v>
      </c>
      <c r="AX141" s="15" t="s">
        <v>80</v>
      </c>
      <c r="AY141" s="203" t="s">
        <v>174</v>
      </c>
    </row>
    <row r="142" s="2" customFormat="1" ht="44.25" customHeight="1">
      <c r="A142" s="39"/>
      <c r="B142" s="166"/>
      <c r="C142" s="167" t="s">
        <v>232</v>
      </c>
      <c r="D142" s="167" t="s">
        <v>176</v>
      </c>
      <c r="E142" s="168" t="s">
        <v>233</v>
      </c>
      <c r="F142" s="169" t="s">
        <v>234</v>
      </c>
      <c r="G142" s="170" t="s">
        <v>179</v>
      </c>
      <c r="H142" s="171">
        <v>8.9399999999999995</v>
      </c>
      <c r="I142" s="172"/>
      <c r="J142" s="173">
        <f>ROUND(I142*H142,2)</f>
        <v>0</v>
      </c>
      <c r="K142" s="169" t="s">
        <v>180</v>
      </c>
      <c r="L142" s="40"/>
      <c r="M142" s="174" t="s">
        <v>3</v>
      </c>
      <c r="N142" s="175" t="s">
        <v>43</v>
      </c>
      <c r="O142" s="73"/>
      <c r="P142" s="176">
        <f>O142*H142</f>
        <v>0</v>
      </c>
      <c r="Q142" s="176">
        <v>0</v>
      </c>
      <c r="R142" s="176">
        <f>Q142*H142</f>
        <v>0</v>
      </c>
      <c r="S142" s="176">
        <v>0</v>
      </c>
      <c r="T142" s="17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8" t="s">
        <v>181</v>
      </c>
      <c r="AT142" s="178" t="s">
        <v>176</v>
      </c>
      <c r="AU142" s="178" t="s">
        <v>82</v>
      </c>
      <c r="AY142" s="20" t="s">
        <v>174</v>
      </c>
      <c r="BE142" s="179">
        <f>IF(N142="základní",J142,0)</f>
        <v>0</v>
      </c>
      <c r="BF142" s="179">
        <f>IF(N142="snížená",J142,0)</f>
        <v>0</v>
      </c>
      <c r="BG142" s="179">
        <f>IF(N142="zákl. přenesená",J142,0)</f>
        <v>0</v>
      </c>
      <c r="BH142" s="179">
        <f>IF(N142="sníž. přenesená",J142,0)</f>
        <v>0</v>
      </c>
      <c r="BI142" s="179">
        <f>IF(N142="nulová",J142,0)</f>
        <v>0</v>
      </c>
      <c r="BJ142" s="20" t="s">
        <v>80</v>
      </c>
      <c r="BK142" s="179">
        <f>ROUND(I142*H142,2)</f>
        <v>0</v>
      </c>
      <c r="BL142" s="20" t="s">
        <v>181</v>
      </c>
      <c r="BM142" s="178" t="s">
        <v>235</v>
      </c>
    </row>
    <row r="143" s="2" customFormat="1">
      <c r="A143" s="39"/>
      <c r="B143" s="40"/>
      <c r="C143" s="39"/>
      <c r="D143" s="180" t="s">
        <v>183</v>
      </c>
      <c r="E143" s="39"/>
      <c r="F143" s="181" t="s">
        <v>236</v>
      </c>
      <c r="G143" s="39"/>
      <c r="H143" s="39"/>
      <c r="I143" s="182"/>
      <c r="J143" s="39"/>
      <c r="K143" s="39"/>
      <c r="L143" s="40"/>
      <c r="M143" s="183"/>
      <c r="N143" s="184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183</v>
      </c>
      <c r="AU143" s="20" t="s">
        <v>82</v>
      </c>
    </row>
    <row r="144" s="13" customFormat="1">
      <c r="A144" s="13"/>
      <c r="B144" s="185"/>
      <c r="C144" s="13"/>
      <c r="D144" s="186" t="s">
        <v>185</v>
      </c>
      <c r="E144" s="187" t="s">
        <v>3</v>
      </c>
      <c r="F144" s="188" t="s">
        <v>186</v>
      </c>
      <c r="G144" s="13"/>
      <c r="H144" s="187" t="s">
        <v>3</v>
      </c>
      <c r="I144" s="189"/>
      <c r="J144" s="13"/>
      <c r="K144" s="13"/>
      <c r="L144" s="185"/>
      <c r="M144" s="190"/>
      <c r="N144" s="191"/>
      <c r="O144" s="191"/>
      <c r="P144" s="191"/>
      <c r="Q144" s="191"/>
      <c r="R144" s="191"/>
      <c r="S144" s="191"/>
      <c r="T144" s="19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7" t="s">
        <v>185</v>
      </c>
      <c r="AU144" s="187" t="s">
        <v>82</v>
      </c>
      <c r="AV144" s="13" t="s">
        <v>80</v>
      </c>
      <c r="AW144" s="13" t="s">
        <v>33</v>
      </c>
      <c r="AX144" s="13" t="s">
        <v>72</v>
      </c>
      <c r="AY144" s="187" t="s">
        <v>174</v>
      </c>
    </row>
    <row r="145" s="13" customFormat="1">
      <c r="A145" s="13"/>
      <c r="B145" s="185"/>
      <c r="C145" s="13"/>
      <c r="D145" s="186" t="s">
        <v>185</v>
      </c>
      <c r="E145" s="187" t="s">
        <v>3</v>
      </c>
      <c r="F145" s="188" t="s">
        <v>237</v>
      </c>
      <c r="G145" s="13"/>
      <c r="H145" s="187" t="s">
        <v>3</v>
      </c>
      <c r="I145" s="189"/>
      <c r="J145" s="13"/>
      <c r="K145" s="13"/>
      <c r="L145" s="185"/>
      <c r="M145" s="190"/>
      <c r="N145" s="191"/>
      <c r="O145" s="191"/>
      <c r="P145" s="191"/>
      <c r="Q145" s="191"/>
      <c r="R145" s="191"/>
      <c r="S145" s="191"/>
      <c r="T145" s="19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7" t="s">
        <v>185</v>
      </c>
      <c r="AU145" s="187" t="s">
        <v>82</v>
      </c>
      <c r="AV145" s="13" t="s">
        <v>80</v>
      </c>
      <c r="AW145" s="13" t="s">
        <v>33</v>
      </c>
      <c r="AX145" s="13" t="s">
        <v>72</v>
      </c>
      <c r="AY145" s="187" t="s">
        <v>174</v>
      </c>
    </row>
    <row r="146" s="13" customFormat="1">
      <c r="A146" s="13"/>
      <c r="B146" s="185"/>
      <c r="C146" s="13"/>
      <c r="D146" s="186" t="s">
        <v>185</v>
      </c>
      <c r="E146" s="187" t="s">
        <v>3</v>
      </c>
      <c r="F146" s="188" t="s">
        <v>238</v>
      </c>
      <c r="G146" s="13"/>
      <c r="H146" s="187" t="s">
        <v>3</v>
      </c>
      <c r="I146" s="189"/>
      <c r="J146" s="13"/>
      <c r="K146" s="13"/>
      <c r="L146" s="185"/>
      <c r="M146" s="190"/>
      <c r="N146" s="191"/>
      <c r="O146" s="191"/>
      <c r="P146" s="191"/>
      <c r="Q146" s="191"/>
      <c r="R146" s="191"/>
      <c r="S146" s="191"/>
      <c r="T146" s="19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7" t="s">
        <v>185</v>
      </c>
      <c r="AU146" s="187" t="s">
        <v>82</v>
      </c>
      <c r="AV146" s="13" t="s">
        <v>80</v>
      </c>
      <c r="AW146" s="13" t="s">
        <v>33</v>
      </c>
      <c r="AX146" s="13" t="s">
        <v>72</v>
      </c>
      <c r="AY146" s="187" t="s">
        <v>174</v>
      </c>
    </row>
    <row r="147" s="13" customFormat="1">
      <c r="A147" s="13"/>
      <c r="B147" s="185"/>
      <c r="C147" s="13"/>
      <c r="D147" s="186" t="s">
        <v>185</v>
      </c>
      <c r="E147" s="187" t="s">
        <v>3</v>
      </c>
      <c r="F147" s="188" t="s">
        <v>239</v>
      </c>
      <c r="G147" s="13"/>
      <c r="H147" s="187" t="s">
        <v>3</v>
      </c>
      <c r="I147" s="189"/>
      <c r="J147" s="13"/>
      <c r="K147" s="13"/>
      <c r="L147" s="185"/>
      <c r="M147" s="190"/>
      <c r="N147" s="191"/>
      <c r="O147" s="191"/>
      <c r="P147" s="191"/>
      <c r="Q147" s="191"/>
      <c r="R147" s="191"/>
      <c r="S147" s="191"/>
      <c r="T147" s="19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7" t="s">
        <v>185</v>
      </c>
      <c r="AU147" s="187" t="s">
        <v>82</v>
      </c>
      <c r="AV147" s="13" t="s">
        <v>80</v>
      </c>
      <c r="AW147" s="13" t="s">
        <v>33</v>
      </c>
      <c r="AX147" s="13" t="s">
        <v>72</v>
      </c>
      <c r="AY147" s="187" t="s">
        <v>174</v>
      </c>
    </row>
    <row r="148" s="14" customFormat="1">
      <c r="A148" s="14"/>
      <c r="B148" s="193"/>
      <c r="C148" s="14"/>
      <c r="D148" s="186" t="s">
        <v>185</v>
      </c>
      <c r="E148" s="194" t="s">
        <v>3</v>
      </c>
      <c r="F148" s="195" t="s">
        <v>114</v>
      </c>
      <c r="G148" s="14"/>
      <c r="H148" s="196">
        <v>8.9399999999999995</v>
      </c>
      <c r="I148" s="197"/>
      <c r="J148" s="14"/>
      <c r="K148" s="14"/>
      <c r="L148" s="193"/>
      <c r="M148" s="198"/>
      <c r="N148" s="199"/>
      <c r="O148" s="199"/>
      <c r="P148" s="199"/>
      <c r="Q148" s="199"/>
      <c r="R148" s="199"/>
      <c r="S148" s="199"/>
      <c r="T148" s="20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1" t="s">
        <v>185</v>
      </c>
      <c r="AU148" s="201" t="s">
        <v>82</v>
      </c>
      <c r="AV148" s="14" t="s">
        <v>82</v>
      </c>
      <c r="AW148" s="14" t="s">
        <v>33</v>
      </c>
      <c r="AX148" s="14" t="s">
        <v>80</v>
      </c>
      <c r="AY148" s="201" t="s">
        <v>174</v>
      </c>
    </row>
    <row r="149" s="12" customFormat="1" ht="22.8" customHeight="1">
      <c r="A149" s="12"/>
      <c r="B149" s="153"/>
      <c r="C149" s="12"/>
      <c r="D149" s="154" t="s">
        <v>71</v>
      </c>
      <c r="E149" s="164" t="s">
        <v>82</v>
      </c>
      <c r="F149" s="164" t="s">
        <v>240</v>
      </c>
      <c r="G149" s="12"/>
      <c r="H149" s="12"/>
      <c r="I149" s="156"/>
      <c r="J149" s="165">
        <f>BK149</f>
        <v>0</v>
      </c>
      <c r="K149" s="12"/>
      <c r="L149" s="153"/>
      <c r="M149" s="158"/>
      <c r="N149" s="159"/>
      <c r="O149" s="159"/>
      <c r="P149" s="160">
        <f>SUM(P150:P185)</f>
        <v>0</v>
      </c>
      <c r="Q149" s="159"/>
      <c r="R149" s="160">
        <f>SUM(R150:R185)</f>
        <v>22.383451289999996</v>
      </c>
      <c r="S149" s="159"/>
      <c r="T149" s="161">
        <f>SUM(T150:T185)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54" t="s">
        <v>80</v>
      </c>
      <c r="AT149" s="162" t="s">
        <v>71</v>
      </c>
      <c r="AU149" s="162" t="s">
        <v>80</v>
      </c>
      <c r="AY149" s="154" t="s">
        <v>174</v>
      </c>
      <c r="BK149" s="163">
        <f>SUM(BK150:BK185)</f>
        <v>0</v>
      </c>
    </row>
    <row r="150" s="2" customFormat="1" ht="24.15" customHeight="1">
      <c r="A150" s="39"/>
      <c r="B150" s="166"/>
      <c r="C150" s="167" t="s">
        <v>241</v>
      </c>
      <c r="D150" s="167" t="s">
        <v>176</v>
      </c>
      <c r="E150" s="168" t="s">
        <v>242</v>
      </c>
      <c r="F150" s="169" t="s">
        <v>243</v>
      </c>
      <c r="G150" s="170" t="s">
        <v>179</v>
      </c>
      <c r="H150" s="171">
        <v>0.55100000000000005</v>
      </c>
      <c r="I150" s="172"/>
      <c r="J150" s="173">
        <f>ROUND(I150*H150,2)</f>
        <v>0</v>
      </c>
      <c r="K150" s="169" t="s">
        <v>180</v>
      </c>
      <c r="L150" s="40"/>
      <c r="M150" s="174" t="s">
        <v>3</v>
      </c>
      <c r="N150" s="175" t="s">
        <v>43</v>
      </c>
      <c r="O150" s="73"/>
      <c r="P150" s="176">
        <f>O150*H150</f>
        <v>0</v>
      </c>
      <c r="Q150" s="176">
        <v>2.5018699999999998</v>
      </c>
      <c r="R150" s="176">
        <f>Q150*H150</f>
        <v>1.37853037</v>
      </c>
      <c r="S150" s="176">
        <v>0</v>
      </c>
      <c r="T150" s="17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178" t="s">
        <v>181</v>
      </c>
      <c r="AT150" s="178" t="s">
        <v>176</v>
      </c>
      <c r="AU150" s="178" t="s">
        <v>82</v>
      </c>
      <c r="AY150" s="20" t="s">
        <v>174</v>
      </c>
      <c r="BE150" s="179">
        <f>IF(N150="základní",J150,0)</f>
        <v>0</v>
      </c>
      <c r="BF150" s="179">
        <f>IF(N150="snížená",J150,0)</f>
        <v>0</v>
      </c>
      <c r="BG150" s="179">
        <f>IF(N150="zákl. přenesená",J150,0)</f>
        <v>0</v>
      </c>
      <c r="BH150" s="179">
        <f>IF(N150="sníž. přenesená",J150,0)</f>
        <v>0</v>
      </c>
      <c r="BI150" s="179">
        <f>IF(N150="nulová",J150,0)</f>
        <v>0</v>
      </c>
      <c r="BJ150" s="20" t="s">
        <v>80</v>
      </c>
      <c r="BK150" s="179">
        <f>ROUND(I150*H150,2)</f>
        <v>0</v>
      </c>
      <c r="BL150" s="20" t="s">
        <v>181</v>
      </c>
      <c r="BM150" s="178" t="s">
        <v>244</v>
      </c>
    </row>
    <row r="151" s="2" customFormat="1">
      <c r="A151" s="39"/>
      <c r="B151" s="40"/>
      <c r="C151" s="39"/>
      <c r="D151" s="180" t="s">
        <v>183</v>
      </c>
      <c r="E151" s="39"/>
      <c r="F151" s="181" t="s">
        <v>245</v>
      </c>
      <c r="G151" s="39"/>
      <c r="H151" s="39"/>
      <c r="I151" s="182"/>
      <c r="J151" s="39"/>
      <c r="K151" s="39"/>
      <c r="L151" s="40"/>
      <c r="M151" s="183"/>
      <c r="N151" s="184"/>
      <c r="O151" s="73"/>
      <c r="P151" s="73"/>
      <c r="Q151" s="73"/>
      <c r="R151" s="73"/>
      <c r="S151" s="73"/>
      <c r="T151" s="74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20" t="s">
        <v>183</v>
      </c>
      <c r="AU151" s="20" t="s">
        <v>82</v>
      </c>
    </row>
    <row r="152" s="13" customFormat="1">
      <c r="A152" s="13"/>
      <c r="B152" s="185"/>
      <c r="C152" s="13"/>
      <c r="D152" s="186" t="s">
        <v>185</v>
      </c>
      <c r="E152" s="187" t="s">
        <v>3</v>
      </c>
      <c r="F152" s="188" t="s">
        <v>186</v>
      </c>
      <c r="G152" s="13"/>
      <c r="H152" s="187" t="s">
        <v>3</v>
      </c>
      <c r="I152" s="189"/>
      <c r="J152" s="13"/>
      <c r="K152" s="13"/>
      <c r="L152" s="185"/>
      <c r="M152" s="190"/>
      <c r="N152" s="191"/>
      <c r="O152" s="191"/>
      <c r="P152" s="191"/>
      <c r="Q152" s="191"/>
      <c r="R152" s="191"/>
      <c r="S152" s="191"/>
      <c r="T152" s="19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7" t="s">
        <v>185</v>
      </c>
      <c r="AU152" s="187" t="s">
        <v>82</v>
      </c>
      <c r="AV152" s="13" t="s">
        <v>80</v>
      </c>
      <c r="AW152" s="13" t="s">
        <v>33</v>
      </c>
      <c r="AX152" s="13" t="s">
        <v>72</v>
      </c>
      <c r="AY152" s="187" t="s">
        <v>174</v>
      </c>
    </row>
    <row r="153" s="13" customFormat="1">
      <c r="A153" s="13"/>
      <c r="B153" s="185"/>
      <c r="C153" s="13"/>
      <c r="D153" s="186" t="s">
        <v>185</v>
      </c>
      <c r="E153" s="187" t="s">
        <v>3</v>
      </c>
      <c r="F153" s="188" t="s">
        <v>246</v>
      </c>
      <c r="G153" s="13"/>
      <c r="H153" s="187" t="s">
        <v>3</v>
      </c>
      <c r="I153" s="189"/>
      <c r="J153" s="13"/>
      <c r="K153" s="13"/>
      <c r="L153" s="185"/>
      <c r="M153" s="190"/>
      <c r="N153" s="191"/>
      <c r="O153" s="191"/>
      <c r="P153" s="191"/>
      <c r="Q153" s="191"/>
      <c r="R153" s="191"/>
      <c r="S153" s="191"/>
      <c r="T153" s="19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7" t="s">
        <v>185</v>
      </c>
      <c r="AU153" s="187" t="s">
        <v>82</v>
      </c>
      <c r="AV153" s="13" t="s">
        <v>80</v>
      </c>
      <c r="AW153" s="13" t="s">
        <v>33</v>
      </c>
      <c r="AX153" s="13" t="s">
        <v>72</v>
      </c>
      <c r="AY153" s="187" t="s">
        <v>174</v>
      </c>
    </row>
    <row r="154" s="13" customFormat="1">
      <c r="A154" s="13"/>
      <c r="B154" s="185"/>
      <c r="C154" s="13"/>
      <c r="D154" s="186" t="s">
        <v>185</v>
      </c>
      <c r="E154" s="187" t="s">
        <v>3</v>
      </c>
      <c r="F154" s="188" t="s">
        <v>247</v>
      </c>
      <c r="G154" s="13"/>
      <c r="H154" s="187" t="s">
        <v>3</v>
      </c>
      <c r="I154" s="189"/>
      <c r="J154" s="13"/>
      <c r="K154" s="13"/>
      <c r="L154" s="185"/>
      <c r="M154" s="190"/>
      <c r="N154" s="191"/>
      <c r="O154" s="191"/>
      <c r="P154" s="191"/>
      <c r="Q154" s="191"/>
      <c r="R154" s="191"/>
      <c r="S154" s="191"/>
      <c r="T154" s="19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7" t="s">
        <v>185</v>
      </c>
      <c r="AU154" s="187" t="s">
        <v>82</v>
      </c>
      <c r="AV154" s="13" t="s">
        <v>80</v>
      </c>
      <c r="AW154" s="13" t="s">
        <v>33</v>
      </c>
      <c r="AX154" s="13" t="s">
        <v>72</v>
      </c>
      <c r="AY154" s="187" t="s">
        <v>174</v>
      </c>
    </row>
    <row r="155" s="14" customFormat="1">
      <c r="A155" s="14"/>
      <c r="B155" s="193"/>
      <c r="C155" s="14"/>
      <c r="D155" s="186" t="s">
        <v>185</v>
      </c>
      <c r="E155" s="194" t="s">
        <v>3</v>
      </c>
      <c r="F155" s="195" t="s">
        <v>118</v>
      </c>
      <c r="G155" s="14"/>
      <c r="H155" s="196">
        <v>0.55100000000000005</v>
      </c>
      <c r="I155" s="197"/>
      <c r="J155" s="14"/>
      <c r="K155" s="14"/>
      <c r="L155" s="193"/>
      <c r="M155" s="198"/>
      <c r="N155" s="199"/>
      <c r="O155" s="199"/>
      <c r="P155" s="199"/>
      <c r="Q155" s="199"/>
      <c r="R155" s="199"/>
      <c r="S155" s="199"/>
      <c r="T155" s="20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1" t="s">
        <v>185</v>
      </c>
      <c r="AU155" s="201" t="s">
        <v>82</v>
      </c>
      <c r="AV155" s="14" t="s">
        <v>82</v>
      </c>
      <c r="AW155" s="14" t="s">
        <v>33</v>
      </c>
      <c r="AX155" s="14" t="s">
        <v>80</v>
      </c>
      <c r="AY155" s="201" t="s">
        <v>174</v>
      </c>
    </row>
    <row r="156" s="2" customFormat="1" ht="33" customHeight="1">
      <c r="A156" s="39"/>
      <c r="B156" s="166"/>
      <c r="C156" s="167" t="s">
        <v>248</v>
      </c>
      <c r="D156" s="167" t="s">
        <v>176</v>
      </c>
      <c r="E156" s="168" t="s">
        <v>249</v>
      </c>
      <c r="F156" s="169" t="s">
        <v>250</v>
      </c>
      <c r="G156" s="170" t="s">
        <v>179</v>
      </c>
      <c r="H156" s="171">
        <v>4.4100000000000001</v>
      </c>
      <c r="I156" s="172"/>
      <c r="J156" s="173">
        <f>ROUND(I156*H156,2)</f>
        <v>0</v>
      </c>
      <c r="K156" s="169" t="s">
        <v>180</v>
      </c>
      <c r="L156" s="40"/>
      <c r="M156" s="174" t="s">
        <v>3</v>
      </c>
      <c r="N156" s="175" t="s">
        <v>43</v>
      </c>
      <c r="O156" s="73"/>
      <c r="P156" s="176">
        <f>O156*H156</f>
        <v>0</v>
      </c>
      <c r="Q156" s="176">
        <v>2.5018699999999998</v>
      </c>
      <c r="R156" s="176">
        <f>Q156*H156</f>
        <v>11.033246699999999</v>
      </c>
      <c r="S156" s="176">
        <v>0</v>
      </c>
      <c r="T156" s="17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78" t="s">
        <v>181</v>
      </c>
      <c r="AT156" s="178" t="s">
        <v>176</v>
      </c>
      <c r="AU156" s="178" t="s">
        <v>82</v>
      </c>
      <c r="AY156" s="20" t="s">
        <v>174</v>
      </c>
      <c r="BE156" s="179">
        <f>IF(N156="základní",J156,0)</f>
        <v>0</v>
      </c>
      <c r="BF156" s="179">
        <f>IF(N156="snížená",J156,0)</f>
        <v>0</v>
      </c>
      <c r="BG156" s="179">
        <f>IF(N156="zákl. přenesená",J156,0)</f>
        <v>0</v>
      </c>
      <c r="BH156" s="179">
        <f>IF(N156="sníž. přenesená",J156,0)</f>
        <v>0</v>
      </c>
      <c r="BI156" s="179">
        <f>IF(N156="nulová",J156,0)</f>
        <v>0</v>
      </c>
      <c r="BJ156" s="20" t="s">
        <v>80</v>
      </c>
      <c r="BK156" s="179">
        <f>ROUND(I156*H156,2)</f>
        <v>0</v>
      </c>
      <c r="BL156" s="20" t="s">
        <v>181</v>
      </c>
      <c r="BM156" s="178" t="s">
        <v>251</v>
      </c>
    </row>
    <row r="157" s="2" customFormat="1">
      <c r="A157" s="39"/>
      <c r="B157" s="40"/>
      <c r="C157" s="39"/>
      <c r="D157" s="180" t="s">
        <v>183</v>
      </c>
      <c r="E157" s="39"/>
      <c r="F157" s="181" t="s">
        <v>252</v>
      </c>
      <c r="G157" s="39"/>
      <c r="H157" s="39"/>
      <c r="I157" s="182"/>
      <c r="J157" s="39"/>
      <c r="K157" s="39"/>
      <c r="L157" s="40"/>
      <c r="M157" s="183"/>
      <c r="N157" s="184"/>
      <c r="O157" s="73"/>
      <c r="P157" s="73"/>
      <c r="Q157" s="73"/>
      <c r="R157" s="73"/>
      <c r="S157" s="73"/>
      <c r="T157" s="74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20" t="s">
        <v>183</v>
      </c>
      <c r="AU157" s="20" t="s">
        <v>82</v>
      </c>
    </row>
    <row r="158" s="13" customFormat="1">
      <c r="A158" s="13"/>
      <c r="B158" s="185"/>
      <c r="C158" s="13"/>
      <c r="D158" s="186" t="s">
        <v>185</v>
      </c>
      <c r="E158" s="187" t="s">
        <v>3</v>
      </c>
      <c r="F158" s="188" t="s">
        <v>186</v>
      </c>
      <c r="G158" s="13"/>
      <c r="H158" s="187" t="s">
        <v>3</v>
      </c>
      <c r="I158" s="189"/>
      <c r="J158" s="13"/>
      <c r="K158" s="13"/>
      <c r="L158" s="185"/>
      <c r="M158" s="190"/>
      <c r="N158" s="191"/>
      <c r="O158" s="191"/>
      <c r="P158" s="191"/>
      <c r="Q158" s="191"/>
      <c r="R158" s="191"/>
      <c r="S158" s="191"/>
      <c r="T158" s="19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7" t="s">
        <v>185</v>
      </c>
      <c r="AU158" s="187" t="s">
        <v>82</v>
      </c>
      <c r="AV158" s="13" t="s">
        <v>80</v>
      </c>
      <c r="AW158" s="13" t="s">
        <v>33</v>
      </c>
      <c r="AX158" s="13" t="s">
        <v>72</v>
      </c>
      <c r="AY158" s="187" t="s">
        <v>174</v>
      </c>
    </row>
    <row r="159" s="13" customFormat="1">
      <c r="A159" s="13"/>
      <c r="B159" s="185"/>
      <c r="C159" s="13"/>
      <c r="D159" s="186" t="s">
        <v>185</v>
      </c>
      <c r="E159" s="187" t="s">
        <v>3</v>
      </c>
      <c r="F159" s="188" t="s">
        <v>253</v>
      </c>
      <c r="G159" s="13"/>
      <c r="H159" s="187" t="s">
        <v>3</v>
      </c>
      <c r="I159" s="189"/>
      <c r="J159" s="13"/>
      <c r="K159" s="13"/>
      <c r="L159" s="185"/>
      <c r="M159" s="190"/>
      <c r="N159" s="191"/>
      <c r="O159" s="191"/>
      <c r="P159" s="191"/>
      <c r="Q159" s="191"/>
      <c r="R159" s="191"/>
      <c r="S159" s="191"/>
      <c r="T159" s="19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7" t="s">
        <v>185</v>
      </c>
      <c r="AU159" s="187" t="s">
        <v>82</v>
      </c>
      <c r="AV159" s="13" t="s">
        <v>80</v>
      </c>
      <c r="AW159" s="13" t="s">
        <v>33</v>
      </c>
      <c r="AX159" s="13" t="s">
        <v>72</v>
      </c>
      <c r="AY159" s="187" t="s">
        <v>174</v>
      </c>
    </row>
    <row r="160" s="13" customFormat="1">
      <c r="A160" s="13"/>
      <c r="B160" s="185"/>
      <c r="C160" s="13"/>
      <c r="D160" s="186" t="s">
        <v>185</v>
      </c>
      <c r="E160" s="187" t="s">
        <v>3</v>
      </c>
      <c r="F160" s="188" t="s">
        <v>254</v>
      </c>
      <c r="G160" s="13"/>
      <c r="H160" s="187" t="s">
        <v>3</v>
      </c>
      <c r="I160" s="189"/>
      <c r="J160" s="13"/>
      <c r="K160" s="13"/>
      <c r="L160" s="185"/>
      <c r="M160" s="190"/>
      <c r="N160" s="191"/>
      <c r="O160" s="191"/>
      <c r="P160" s="191"/>
      <c r="Q160" s="191"/>
      <c r="R160" s="191"/>
      <c r="S160" s="191"/>
      <c r="T160" s="19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7" t="s">
        <v>185</v>
      </c>
      <c r="AU160" s="187" t="s">
        <v>82</v>
      </c>
      <c r="AV160" s="13" t="s">
        <v>80</v>
      </c>
      <c r="AW160" s="13" t="s">
        <v>33</v>
      </c>
      <c r="AX160" s="13" t="s">
        <v>72</v>
      </c>
      <c r="AY160" s="187" t="s">
        <v>174</v>
      </c>
    </row>
    <row r="161" s="14" customFormat="1">
      <c r="A161" s="14"/>
      <c r="B161" s="193"/>
      <c r="C161" s="14"/>
      <c r="D161" s="186" t="s">
        <v>185</v>
      </c>
      <c r="E161" s="194" t="s">
        <v>3</v>
      </c>
      <c r="F161" s="195" t="s">
        <v>121</v>
      </c>
      <c r="G161" s="14"/>
      <c r="H161" s="196">
        <v>4.4100000000000001</v>
      </c>
      <c r="I161" s="197"/>
      <c r="J161" s="14"/>
      <c r="K161" s="14"/>
      <c r="L161" s="193"/>
      <c r="M161" s="198"/>
      <c r="N161" s="199"/>
      <c r="O161" s="199"/>
      <c r="P161" s="199"/>
      <c r="Q161" s="199"/>
      <c r="R161" s="199"/>
      <c r="S161" s="199"/>
      <c r="T161" s="20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1" t="s">
        <v>185</v>
      </c>
      <c r="AU161" s="201" t="s">
        <v>82</v>
      </c>
      <c r="AV161" s="14" t="s">
        <v>82</v>
      </c>
      <c r="AW161" s="14" t="s">
        <v>33</v>
      </c>
      <c r="AX161" s="14" t="s">
        <v>80</v>
      </c>
      <c r="AY161" s="201" t="s">
        <v>174</v>
      </c>
    </row>
    <row r="162" s="2" customFormat="1" ht="24.15" customHeight="1">
      <c r="A162" s="39"/>
      <c r="B162" s="166"/>
      <c r="C162" s="167" t="s">
        <v>255</v>
      </c>
      <c r="D162" s="167" t="s">
        <v>176</v>
      </c>
      <c r="E162" s="168" t="s">
        <v>256</v>
      </c>
      <c r="F162" s="169" t="s">
        <v>257</v>
      </c>
      <c r="G162" s="170" t="s">
        <v>222</v>
      </c>
      <c r="H162" s="171">
        <v>0.50800000000000001</v>
      </c>
      <c r="I162" s="172"/>
      <c r="J162" s="173">
        <f>ROUND(I162*H162,2)</f>
        <v>0</v>
      </c>
      <c r="K162" s="169" t="s">
        <v>180</v>
      </c>
      <c r="L162" s="40"/>
      <c r="M162" s="174" t="s">
        <v>3</v>
      </c>
      <c r="N162" s="175" t="s">
        <v>43</v>
      </c>
      <c r="O162" s="73"/>
      <c r="P162" s="176">
        <f>O162*H162</f>
        <v>0</v>
      </c>
      <c r="Q162" s="176">
        <v>1.0606199999999999</v>
      </c>
      <c r="R162" s="176">
        <f>Q162*H162</f>
        <v>0.53879495999999993</v>
      </c>
      <c r="S162" s="176">
        <v>0</v>
      </c>
      <c r="T162" s="17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178" t="s">
        <v>181</v>
      </c>
      <c r="AT162" s="178" t="s">
        <v>176</v>
      </c>
      <c r="AU162" s="178" t="s">
        <v>82</v>
      </c>
      <c r="AY162" s="20" t="s">
        <v>174</v>
      </c>
      <c r="BE162" s="179">
        <f>IF(N162="základní",J162,0)</f>
        <v>0</v>
      </c>
      <c r="BF162" s="179">
        <f>IF(N162="snížená",J162,0)</f>
        <v>0</v>
      </c>
      <c r="BG162" s="179">
        <f>IF(N162="zákl. přenesená",J162,0)</f>
        <v>0</v>
      </c>
      <c r="BH162" s="179">
        <f>IF(N162="sníž. přenesená",J162,0)</f>
        <v>0</v>
      </c>
      <c r="BI162" s="179">
        <f>IF(N162="nulová",J162,0)</f>
        <v>0</v>
      </c>
      <c r="BJ162" s="20" t="s">
        <v>80</v>
      </c>
      <c r="BK162" s="179">
        <f>ROUND(I162*H162,2)</f>
        <v>0</v>
      </c>
      <c r="BL162" s="20" t="s">
        <v>181</v>
      </c>
      <c r="BM162" s="178" t="s">
        <v>258</v>
      </c>
    </row>
    <row r="163" s="2" customFormat="1">
      <c r="A163" s="39"/>
      <c r="B163" s="40"/>
      <c r="C163" s="39"/>
      <c r="D163" s="180" t="s">
        <v>183</v>
      </c>
      <c r="E163" s="39"/>
      <c r="F163" s="181" t="s">
        <v>259</v>
      </c>
      <c r="G163" s="39"/>
      <c r="H163" s="39"/>
      <c r="I163" s="182"/>
      <c r="J163" s="39"/>
      <c r="K163" s="39"/>
      <c r="L163" s="40"/>
      <c r="M163" s="183"/>
      <c r="N163" s="184"/>
      <c r="O163" s="73"/>
      <c r="P163" s="73"/>
      <c r="Q163" s="73"/>
      <c r="R163" s="73"/>
      <c r="S163" s="73"/>
      <c r="T163" s="74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20" t="s">
        <v>183</v>
      </c>
      <c r="AU163" s="20" t="s">
        <v>82</v>
      </c>
    </row>
    <row r="164" s="13" customFormat="1">
      <c r="A164" s="13"/>
      <c r="B164" s="185"/>
      <c r="C164" s="13"/>
      <c r="D164" s="186" t="s">
        <v>185</v>
      </c>
      <c r="E164" s="187" t="s">
        <v>3</v>
      </c>
      <c r="F164" s="188" t="s">
        <v>260</v>
      </c>
      <c r="G164" s="13"/>
      <c r="H164" s="187" t="s">
        <v>3</v>
      </c>
      <c r="I164" s="189"/>
      <c r="J164" s="13"/>
      <c r="K164" s="13"/>
      <c r="L164" s="185"/>
      <c r="M164" s="190"/>
      <c r="N164" s="191"/>
      <c r="O164" s="191"/>
      <c r="P164" s="191"/>
      <c r="Q164" s="191"/>
      <c r="R164" s="191"/>
      <c r="S164" s="191"/>
      <c r="T164" s="19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7" t="s">
        <v>185</v>
      </c>
      <c r="AU164" s="187" t="s">
        <v>82</v>
      </c>
      <c r="AV164" s="13" t="s">
        <v>80</v>
      </c>
      <c r="AW164" s="13" t="s">
        <v>33</v>
      </c>
      <c r="AX164" s="13" t="s">
        <v>72</v>
      </c>
      <c r="AY164" s="187" t="s">
        <v>174</v>
      </c>
    </row>
    <row r="165" s="14" customFormat="1">
      <c r="A165" s="14"/>
      <c r="B165" s="193"/>
      <c r="C165" s="14"/>
      <c r="D165" s="186" t="s">
        <v>185</v>
      </c>
      <c r="E165" s="201" t="s">
        <v>3</v>
      </c>
      <c r="F165" s="194" t="s">
        <v>261</v>
      </c>
      <c r="G165" s="14"/>
      <c r="H165" s="196">
        <v>0.50800000000000001</v>
      </c>
      <c r="I165" s="197"/>
      <c r="J165" s="14"/>
      <c r="K165" s="14"/>
      <c r="L165" s="193"/>
      <c r="M165" s="198"/>
      <c r="N165" s="199"/>
      <c r="O165" s="199"/>
      <c r="P165" s="199"/>
      <c r="Q165" s="199"/>
      <c r="R165" s="199"/>
      <c r="S165" s="199"/>
      <c r="T165" s="20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1" t="s">
        <v>185</v>
      </c>
      <c r="AU165" s="201" t="s">
        <v>82</v>
      </c>
      <c r="AV165" s="14" t="s">
        <v>82</v>
      </c>
      <c r="AW165" s="14" t="s">
        <v>33</v>
      </c>
      <c r="AX165" s="14" t="s">
        <v>72</v>
      </c>
      <c r="AY165" s="201" t="s">
        <v>174</v>
      </c>
    </row>
    <row r="166" s="15" customFormat="1">
      <c r="A166" s="15"/>
      <c r="B166" s="202"/>
      <c r="C166" s="15"/>
      <c r="D166" s="186" t="s">
        <v>185</v>
      </c>
      <c r="E166" s="203" t="s">
        <v>3</v>
      </c>
      <c r="F166" s="204" t="s">
        <v>197</v>
      </c>
      <c r="G166" s="15"/>
      <c r="H166" s="205">
        <v>0.50800000000000001</v>
      </c>
      <c r="I166" s="206"/>
      <c r="J166" s="15"/>
      <c r="K166" s="15"/>
      <c r="L166" s="202"/>
      <c r="M166" s="207"/>
      <c r="N166" s="208"/>
      <c r="O166" s="208"/>
      <c r="P166" s="208"/>
      <c r="Q166" s="208"/>
      <c r="R166" s="208"/>
      <c r="S166" s="208"/>
      <c r="T166" s="20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03" t="s">
        <v>185</v>
      </c>
      <c r="AU166" s="203" t="s">
        <v>82</v>
      </c>
      <c r="AV166" s="15" t="s">
        <v>181</v>
      </c>
      <c r="AW166" s="15" t="s">
        <v>33</v>
      </c>
      <c r="AX166" s="15" t="s">
        <v>80</v>
      </c>
      <c r="AY166" s="203" t="s">
        <v>174</v>
      </c>
    </row>
    <row r="167" s="2" customFormat="1" ht="33" customHeight="1">
      <c r="A167" s="39"/>
      <c r="B167" s="166"/>
      <c r="C167" s="167" t="s">
        <v>9</v>
      </c>
      <c r="D167" s="167" t="s">
        <v>176</v>
      </c>
      <c r="E167" s="168" t="s">
        <v>262</v>
      </c>
      <c r="F167" s="169" t="s">
        <v>263</v>
      </c>
      <c r="G167" s="170" t="s">
        <v>179</v>
      </c>
      <c r="H167" s="171">
        <v>3.754</v>
      </c>
      <c r="I167" s="172"/>
      <c r="J167" s="173">
        <f>ROUND(I167*H167,2)</f>
        <v>0</v>
      </c>
      <c r="K167" s="169" t="s">
        <v>180</v>
      </c>
      <c r="L167" s="40"/>
      <c r="M167" s="174" t="s">
        <v>3</v>
      </c>
      <c r="N167" s="175" t="s">
        <v>43</v>
      </c>
      <c r="O167" s="73"/>
      <c r="P167" s="176">
        <f>O167*H167</f>
        <v>0</v>
      </c>
      <c r="Q167" s="176">
        <v>2.5018699999999998</v>
      </c>
      <c r="R167" s="176">
        <f>Q167*H167</f>
        <v>9.3920199799999988</v>
      </c>
      <c r="S167" s="176">
        <v>0</v>
      </c>
      <c r="T167" s="17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78" t="s">
        <v>181</v>
      </c>
      <c r="AT167" s="178" t="s">
        <v>176</v>
      </c>
      <c r="AU167" s="178" t="s">
        <v>82</v>
      </c>
      <c r="AY167" s="20" t="s">
        <v>174</v>
      </c>
      <c r="BE167" s="179">
        <f>IF(N167="základní",J167,0)</f>
        <v>0</v>
      </c>
      <c r="BF167" s="179">
        <f>IF(N167="snížená",J167,0)</f>
        <v>0</v>
      </c>
      <c r="BG167" s="179">
        <f>IF(N167="zákl. přenesená",J167,0)</f>
        <v>0</v>
      </c>
      <c r="BH167" s="179">
        <f>IF(N167="sníž. přenesená",J167,0)</f>
        <v>0</v>
      </c>
      <c r="BI167" s="179">
        <f>IF(N167="nulová",J167,0)</f>
        <v>0</v>
      </c>
      <c r="BJ167" s="20" t="s">
        <v>80</v>
      </c>
      <c r="BK167" s="179">
        <f>ROUND(I167*H167,2)</f>
        <v>0</v>
      </c>
      <c r="BL167" s="20" t="s">
        <v>181</v>
      </c>
      <c r="BM167" s="178" t="s">
        <v>264</v>
      </c>
    </row>
    <row r="168" s="2" customFormat="1">
      <c r="A168" s="39"/>
      <c r="B168" s="40"/>
      <c r="C168" s="39"/>
      <c r="D168" s="180" t="s">
        <v>183</v>
      </c>
      <c r="E168" s="39"/>
      <c r="F168" s="181" t="s">
        <v>265</v>
      </c>
      <c r="G168" s="39"/>
      <c r="H168" s="39"/>
      <c r="I168" s="182"/>
      <c r="J168" s="39"/>
      <c r="K168" s="39"/>
      <c r="L168" s="40"/>
      <c r="M168" s="183"/>
      <c r="N168" s="184"/>
      <c r="O168" s="73"/>
      <c r="P168" s="73"/>
      <c r="Q168" s="73"/>
      <c r="R168" s="73"/>
      <c r="S168" s="73"/>
      <c r="T168" s="74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20" t="s">
        <v>183</v>
      </c>
      <c r="AU168" s="20" t="s">
        <v>82</v>
      </c>
    </row>
    <row r="169" s="13" customFormat="1">
      <c r="A169" s="13"/>
      <c r="B169" s="185"/>
      <c r="C169" s="13"/>
      <c r="D169" s="186" t="s">
        <v>185</v>
      </c>
      <c r="E169" s="187" t="s">
        <v>3</v>
      </c>
      <c r="F169" s="188" t="s">
        <v>186</v>
      </c>
      <c r="G169" s="13"/>
      <c r="H169" s="187" t="s">
        <v>3</v>
      </c>
      <c r="I169" s="189"/>
      <c r="J169" s="13"/>
      <c r="K169" s="13"/>
      <c r="L169" s="185"/>
      <c r="M169" s="190"/>
      <c r="N169" s="191"/>
      <c r="O169" s="191"/>
      <c r="P169" s="191"/>
      <c r="Q169" s="191"/>
      <c r="R169" s="191"/>
      <c r="S169" s="191"/>
      <c r="T169" s="19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7" t="s">
        <v>185</v>
      </c>
      <c r="AU169" s="187" t="s">
        <v>82</v>
      </c>
      <c r="AV169" s="13" t="s">
        <v>80</v>
      </c>
      <c r="AW169" s="13" t="s">
        <v>33</v>
      </c>
      <c r="AX169" s="13" t="s">
        <v>72</v>
      </c>
      <c r="AY169" s="187" t="s">
        <v>174</v>
      </c>
    </row>
    <row r="170" s="13" customFormat="1">
      <c r="A170" s="13"/>
      <c r="B170" s="185"/>
      <c r="C170" s="13"/>
      <c r="D170" s="186" t="s">
        <v>185</v>
      </c>
      <c r="E170" s="187" t="s">
        <v>3</v>
      </c>
      <c r="F170" s="188" t="s">
        <v>266</v>
      </c>
      <c r="G170" s="13"/>
      <c r="H170" s="187" t="s">
        <v>3</v>
      </c>
      <c r="I170" s="189"/>
      <c r="J170" s="13"/>
      <c r="K170" s="13"/>
      <c r="L170" s="185"/>
      <c r="M170" s="190"/>
      <c r="N170" s="191"/>
      <c r="O170" s="191"/>
      <c r="P170" s="191"/>
      <c r="Q170" s="191"/>
      <c r="R170" s="191"/>
      <c r="S170" s="191"/>
      <c r="T170" s="19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7" t="s">
        <v>185</v>
      </c>
      <c r="AU170" s="187" t="s">
        <v>82</v>
      </c>
      <c r="AV170" s="13" t="s">
        <v>80</v>
      </c>
      <c r="AW170" s="13" t="s">
        <v>33</v>
      </c>
      <c r="AX170" s="13" t="s">
        <v>72</v>
      </c>
      <c r="AY170" s="187" t="s">
        <v>174</v>
      </c>
    </row>
    <row r="171" s="13" customFormat="1">
      <c r="A171" s="13"/>
      <c r="B171" s="185"/>
      <c r="C171" s="13"/>
      <c r="D171" s="186" t="s">
        <v>185</v>
      </c>
      <c r="E171" s="187" t="s">
        <v>3</v>
      </c>
      <c r="F171" s="188" t="s">
        <v>267</v>
      </c>
      <c r="G171" s="13"/>
      <c r="H171" s="187" t="s">
        <v>3</v>
      </c>
      <c r="I171" s="189"/>
      <c r="J171" s="13"/>
      <c r="K171" s="13"/>
      <c r="L171" s="185"/>
      <c r="M171" s="190"/>
      <c r="N171" s="191"/>
      <c r="O171" s="191"/>
      <c r="P171" s="191"/>
      <c r="Q171" s="191"/>
      <c r="R171" s="191"/>
      <c r="S171" s="191"/>
      <c r="T171" s="19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7" t="s">
        <v>185</v>
      </c>
      <c r="AU171" s="187" t="s">
        <v>82</v>
      </c>
      <c r="AV171" s="13" t="s">
        <v>80</v>
      </c>
      <c r="AW171" s="13" t="s">
        <v>33</v>
      </c>
      <c r="AX171" s="13" t="s">
        <v>72</v>
      </c>
      <c r="AY171" s="187" t="s">
        <v>174</v>
      </c>
    </row>
    <row r="172" s="13" customFormat="1">
      <c r="A172" s="13"/>
      <c r="B172" s="185"/>
      <c r="C172" s="13"/>
      <c r="D172" s="186" t="s">
        <v>185</v>
      </c>
      <c r="E172" s="187" t="s">
        <v>3</v>
      </c>
      <c r="F172" s="188" t="s">
        <v>268</v>
      </c>
      <c r="G172" s="13"/>
      <c r="H172" s="187" t="s">
        <v>3</v>
      </c>
      <c r="I172" s="189"/>
      <c r="J172" s="13"/>
      <c r="K172" s="13"/>
      <c r="L172" s="185"/>
      <c r="M172" s="190"/>
      <c r="N172" s="191"/>
      <c r="O172" s="191"/>
      <c r="P172" s="191"/>
      <c r="Q172" s="191"/>
      <c r="R172" s="191"/>
      <c r="S172" s="191"/>
      <c r="T172" s="19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7" t="s">
        <v>185</v>
      </c>
      <c r="AU172" s="187" t="s">
        <v>82</v>
      </c>
      <c r="AV172" s="13" t="s">
        <v>80</v>
      </c>
      <c r="AW172" s="13" t="s">
        <v>33</v>
      </c>
      <c r="AX172" s="13" t="s">
        <v>72</v>
      </c>
      <c r="AY172" s="187" t="s">
        <v>174</v>
      </c>
    </row>
    <row r="173" s="14" customFormat="1">
      <c r="A173" s="14"/>
      <c r="B173" s="193"/>
      <c r="C173" s="14"/>
      <c r="D173" s="186" t="s">
        <v>185</v>
      </c>
      <c r="E173" s="194" t="s">
        <v>3</v>
      </c>
      <c r="F173" s="195" t="s">
        <v>124</v>
      </c>
      <c r="G173" s="14"/>
      <c r="H173" s="196">
        <v>3.754</v>
      </c>
      <c r="I173" s="197"/>
      <c r="J173" s="14"/>
      <c r="K173" s="14"/>
      <c r="L173" s="193"/>
      <c r="M173" s="198"/>
      <c r="N173" s="199"/>
      <c r="O173" s="199"/>
      <c r="P173" s="199"/>
      <c r="Q173" s="199"/>
      <c r="R173" s="199"/>
      <c r="S173" s="199"/>
      <c r="T173" s="20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1" t="s">
        <v>185</v>
      </c>
      <c r="AU173" s="201" t="s">
        <v>82</v>
      </c>
      <c r="AV173" s="14" t="s">
        <v>82</v>
      </c>
      <c r="AW173" s="14" t="s">
        <v>33</v>
      </c>
      <c r="AX173" s="14" t="s">
        <v>80</v>
      </c>
      <c r="AY173" s="201" t="s">
        <v>174</v>
      </c>
    </row>
    <row r="174" s="2" customFormat="1" ht="16.5" customHeight="1">
      <c r="A174" s="39"/>
      <c r="B174" s="166"/>
      <c r="C174" s="167" t="s">
        <v>269</v>
      </c>
      <c r="D174" s="167" t="s">
        <v>176</v>
      </c>
      <c r="E174" s="168" t="s">
        <v>270</v>
      </c>
      <c r="F174" s="169" t="s">
        <v>271</v>
      </c>
      <c r="G174" s="170" t="s">
        <v>137</v>
      </c>
      <c r="H174" s="171">
        <v>15.477</v>
      </c>
      <c r="I174" s="172"/>
      <c r="J174" s="173">
        <f>ROUND(I174*H174,2)</f>
        <v>0</v>
      </c>
      <c r="K174" s="169" t="s">
        <v>180</v>
      </c>
      <c r="L174" s="40"/>
      <c r="M174" s="174" t="s">
        <v>3</v>
      </c>
      <c r="N174" s="175" t="s">
        <v>43</v>
      </c>
      <c r="O174" s="73"/>
      <c r="P174" s="176">
        <f>O174*H174</f>
        <v>0</v>
      </c>
      <c r="Q174" s="176">
        <v>0.00264</v>
      </c>
      <c r="R174" s="176">
        <f>Q174*H174</f>
        <v>0.040859279999999998</v>
      </c>
      <c r="S174" s="176">
        <v>0</v>
      </c>
      <c r="T174" s="17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8" t="s">
        <v>181</v>
      </c>
      <c r="AT174" s="178" t="s">
        <v>176</v>
      </c>
      <c r="AU174" s="178" t="s">
        <v>82</v>
      </c>
      <c r="AY174" s="20" t="s">
        <v>174</v>
      </c>
      <c r="BE174" s="179">
        <f>IF(N174="základní",J174,0)</f>
        <v>0</v>
      </c>
      <c r="BF174" s="179">
        <f>IF(N174="snížená",J174,0)</f>
        <v>0</v>
      </c>
      <c r="BG174" s="179">
        <f>IF(N174="zákl. přenesená",J174,0)</f>
        <v>0</v>
      </c>
      <c r="BH174" s="179">
        <f>IF(N174="sníž. přenesená",J174,0)</f>
        <v>0</v>
      </c>
      <c r="BI174" s="179">
        <f>IF(N174="nulová",J174,0)</f>
        <v>0</v>
      </c>
      <c r="BJ174" s="20" t="s">
        <v>80</v>
      </c>
      <c r="BK174" s="179">
        <f>ROUND(I174*H174,2)</f>
        <v>0</v>
      </c>
      <c r="BL174" s="20" t="s">
        <v>181</v>
      </c>
      <c r="BM174" s="178" t="s">
        <v>272</v>
      </c>
    </row>
    <row r="175" s="2" customFormat="1">
      <c r="A175" s="39"/>
      <c r="B175" s="40"/>
      <c r="C175" s="39"/>
      <c r="D175" s="180" t="s">
        <v>183</v>
      </c>
      <c r="E175" s="39"/>
      <c r="F175" s="181" t="s">
        <v>273</v>
      </c>
      <c r="G175" s="39"/>
      <c r="H175" s="39"/>
      <c r="I175" s="182"/>
      <c r="J175" s="39"/>
      <c r="K175" s="39"/>
      <c r="L175" s="40"/>
      <c r="M175" s="183"/>
      <c r="N175" s="184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183</v>
      </c>
      <c r="AU175" s="20" t="s">
        <v>82</v>
      </c>
    </row>
    <row r="176" s="13" customFormat="1">
      <c r="A176" s="13"/>
      <c r="B176" s="185"/>
      <c r="C176" s="13"/>
      <c r="D176" s="186" t="s">
        <v>185</v>
      </c>
      <c r="E176" s="187" t="s">
        <v>3</v>
      </c>
      <c r="F176" s="188" t="s">
        <v>186</v>
      </c>
      <c r="G176" s="13"/>
      <c r="H176" s="187" t="s">
        <v>3</v>
      </c>
      <c r="I176" s="189"/>
      <c r="J176" s="13"/>
      <c r="K176" s="13"/>
      <c r="L176" s="185"/>
      <c r="M176" s="190"/>
      <c r="N176" s="191"/>
      <c r="O176" s="191"/>
      <c r="P176" s="191"/>
      <c r="Q176" s="191"/>
      <c r="R176" s="191"/>
      <c r="S176" s="191"/>
      <c r="T176" s="19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7" t="s">
        <v>185</v>
      </c>
      <c r="AU176" s="187" t="s">
        <v>82</v>
      </c>
      <c r="AV176" s="13" t="s">
        <v>80</v>
      </c>
      <c r="AW176" s="13" t="s">
        <v>33</v>
      </c>
      <c r="AX176" s="13" t="s">
        <v>72</v>
      </c>
      <c r="AY176" s="187" t="s">
        <v>174</v>
      </c>
    </row>
    <row r="177" s="13" customFormat="1">
      <c r="A177" s="13"/>
      <c r="B177" s="185"/>
      <c r="C177" s="13"/>
      <c r="D177" s="186" t="s">
        <v>185</v>
      </c>
      <c r="E177" s="187" t="s">
        <v>3</v>
      </c>
      <c r="F177" s="188" t="s">
        <v>274</v>
      </c>
      <c r="G177" s="13"/>
      <c r="H177" s="187" t="s">
        <v>3</v>
      </c>
      <c r="I177" s="189"/>
      <c r="J177" s="13"/>
      <c r="K177" s="13"/>
      <c r="L177" s="185"/>
      <c r="M177" s="190"/>
      <c r="N177" s="191"/>
      <c r="O177" s="191"/>
      <c r="P177" s="191"/>
      <c r="Q177" s="191"/>
      <c r="R177" s="191"/>
      <c r="S177" s="191"/>
      <c r="T177" s="19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7" t="s">
        <v>185</v>
      </c>
      <c r="AU177" s="187" t="s">
        <v>82</v>
      </c>
      <c r="AV177" s="13" t="s">
        <v>80</v>
      </c>
      <c r="AW177" s="13" t="s">
        <v>33</v>
      </c>
      <c r="AX177" s="13" t="s">
        <v>72</v>
      </c>
      <c r="AY177" s="187" t="s">
        <v>174</v>
      </c>
    </row>
    <row r="178" s="13" customFormat="1">
      <c r="A178" s="13"/>
      <c r="B178" s="185"/>
      <c r="C178" s="13"/>
      <c r="D178" s="186" t="s">
        <v>185</v>
      </c>
      <c r="E178" s="187" t="s">
        <v>3</v>
      </c>
      <c r="F178" s="188" t="s">
        <v>275</v>
      </c>
      <c r="G178" s="13"/>
      <c r="H178" s="187" t="s">
        <v>3</v>
      </c>
      <c r="I178" s="189"/>
      <c r="J178" s="13"/>
      <c r="K178" s="13"/>
      <c r="L178" s="185"/>
      <c r="M178" s="190"/>
      <c r="N178" s="191"/>
      <c r="O178" s="191"/>
      <c r="P178" s="191"/>
      <c r="Q178" s="191"/>
      <c r="R178" s="191"/>
      <c r="S178" s="191"/>
      <c r="T178" s="19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7" t="s">
        <v>185</v>
      </c>
      <c r="AU178" s="187" t="s">
        <v>82</v>
      </c>
      <c r="AV178" s="13" t="s">
        <v>80</v>
      </c>
      <c r="AW178" s="13" t="s">
        <v>33</v>
      </c>
      <c r="AX178" s="13" t="s">
        <v>72</v>
      </c>
      <c r="AY178" s="187" t="s">
        <v>174</v>
      </c>
    </row>
    <row r="179" s="13" customFormat="1">
      <c r="A179" s="13"/>
      <c r="B179" s="185"/>
      <c r="C179" s="13"/>
      <c r="D179" s="186" t="s">
        <v>185</v>
      </c>
      <c r="E179" s="187" t="s">
        <v>3</v>
      </c>
      <c r="F179" s="188" t="s">
        <v>276</v>
      </c>
      <c r="G179" s="13"/>
      <c r="H179" s="187" t="s">
        <v>3</v>
      </c>
      <c r="I179" s="189"/>
      <c r="J179" s="13"/>
      <c r="K179" s="13"/>
      <c r="L179" s="185"/>
      <c r="M179" s="190"/>
      <c r="N179" s="191"/>
      <c r="O179" s="191"/>
      <c r="P179" s="191"/>
      <c r="Q179" s="191"/>
      <c r="R179" s="191"/>
      <c r="S179" s="191"/>
      <c r="T179" s="19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7" t="s">
        <v>185</v>
      </c>
      <c r="AU179" s="187" t="s">
        <v>82</v>
      </c>
      <c r="AV179" s="13" t="s">
        <v>80</v>
      </c>
      <c r="AW179" s="13" t="s">
        <v>33</v>
      </c>
      <c r="AX179" s="13" t="s">
        <v>72</v>
      </c>
      <c r="AY179" s="187" t="s">
        <v>174</v>
      </c>
    </row>
    <row r="180" s="14" customFormat="1">
      <c r="A180" s="14"/>
      <c r="B180" s="193"/>
      <c r="C180" s="14"/>
      <c r="D180" s="186" t="s">
        <v>185</v>
      </c>
      <c r="E180" s="194" t="s">
        <v>3</v>
      </c>
      <c r="F180" s="195" t="s">
        <v>127</v>
      </c>
      <c r="G180" s="14"/>
      <c r="H180" s="196">
        <v>15.477</v>
      </c>
      <c r="I180" s="197"/>
      <c r="J180" s="14"/>
      <c r="K180" s="14"/>
      <c r="L180" s="193"/>
      <c r="M180" s="198"/>
      <c r="N180" s="199"/>
      <c r="O180" s="199"/>
      <c r="P180" s="199"/>
      <c r="Q180" s="199"/>
      <c r="R180" s="199"/>
      <c r="S180" s="199"/>
      <c r="T180" s="20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1" t="s">
        <v>185</v>
      </c>
      <c r="AU180" s="201" t="s">
        <v>82</v>
      </c>
      <c r="AV180" s="14" t="s">
        <v>82</v>
      </c>
      <c r="AW180" s="14" t="s">
        <v>33</v>
      </c>
      <c r="AX180" s="14" t="s">
        <v>80</v>
      </c>
      <c r="AY180" s="201" t="s">
        <v>174</v>
      </c>
    </row>
    <row r="181" s="2" customFormat="1" ht="16.5" customHeight="1">
      <c r="A181" s="39"/>
      <c r="B181" s="166"/>
      <c r="C181" s="167" t="s">
        <v>277</v>
      </c>
      <c r="D181" s="167" t="s">
        <v>176</v>
      </c>
      <c r="E181" s="168" t="s">
        <v>278</v>
      </c>
      <c r="F181" s="169" t="s">
        <v>279</v>
      </c>
      <c r="G181" s="170" t="s">
        <v>137</v>
      </c>
      <c r="H181" s="171">
        <v>15.477</v>
      </c>
      <c r="I181" s="172"/>
      <c r="J181" s="173">
        <f>ROUND(I181*H181,2)</f>
        <v>0</v>
      </c>
      <c r="K181" s="169" t="s">
        <v>180</v>
      </c>
      <c r="L181" s="40"/>
      <c r="M181" s="174" t="s">
        <v>3</v>
      </c>
      <c r="N181" s="175" t="s">
        <v>43</v>
      </c>
      <c r="O181" s="73"/>
      <c r="P181" s="176">
        <f>O181*H181</f>
        <v>0</v>
      </c>
      <c r="Q181" s="176">
        <v>0</v>
      </c>
      <c r="R181" s="176">
        <f>Q181*H181</f>
        <v>0</v>
      </c>
      <c r="S181" s="176">
        <v>0</v>
      </c>
      <c r="T181" s="17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78" t="s">
        <v>181</v>
      </c>
      <c r="AT181" s="178" t="s">
        <v>176</v>
      </c>
      <c r="AU181" s="178" t="s">
        <v>82</v>
      </c>
      <c r="AY181" s="20" t="s">
        <v>174</v>
      </c>
      <c r="BE181" s="179">
        <f>IF(N181="základní",J181,0)</f>
        <v>0</v>
      </c>
      <c r="BF181" s="179">
        <f>IF(N181="snížená",J181,0)</f>
        <v>0</v>
      </c>
      <c r="BG181" s="179">
        <f>IF(N181="zákl. přenesená",J181,0)</f>
        <v>0</v>
      </c>
      <c r="BH181" s="179">
        <f>IF(N181="sníž. přenesená",J181,0)</f>
        <v>0</v>
      </c>
      <c r="BI181" s="179">
        <f>IF(N181="nulová",J181,0)</f>
        <v>0</v>
      </c>
      <c r="BJ181" s="20" t="s">
        <v>80</v>
      </c>
      <c r="BK181" s="179">
        <f>ROUND(I181*H181,2)</f>
        <v>0</v>
      </c>
      <c r="BL181" s="20" t="s">
        <v>181</v>
      </c>
      <c r="BM181" s="178" t="s">
        <v>280</v>
      </c>
    </row>
    <row r="182" s="2" customFormat="1">
      <c r="A182" s="39"/>
      <c r="B182" s="40"/>
      <c r="C182" s="39"/>
      <c r="D182" s="180" t="s">
        <v>183</v>
      </c>
      <c r="E182" s="39"/>
      <c r="F182" s="181" t="s">
        <v>281</v>
      </c>
      <c r="G182" s="39"/>
      <c r="H182" s="39"/>
      <c r="I182" s="182"/>
      <c r="J182" s="39"/>
      <c r="K182" s="39"/>
      <c r="L182" s="40"/>
      <c r="M182" s="183"/>
      <c r="N182" s="184"/>
      <c r="O182" s="73"/>
      <c r="P182" s="73"/>
      <c r="Q182" s="73"/>
      <c r="R182" s="73"/>
      <c r="S182" s="73"/>
      <c r="T182" s="74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0" t="s">
        <v>183</v>
      </c>
      <c r="AU182" s="20" t="s">
        <v>82</v>
      </c>
    </row>
    <row r="183" s="13" customFormat="1">
      <c r="A183" s="13"/>
      <c r="B183" s="185"/>
      <c r="C183" s="13"/>
      <c r="D183" s="186" t="s">
        <v>185</v>
      </c>
      <c r="E183" s="187" t="s">
        <v>3</v>
      </c>
      <c r="F183" s="188" t="s">
        <v>128</v>
      </c>
      <c r="G183" s="13"/>
      <c r="H183" s="187" t="s">
        <v>3</v>
      </c>
      <c r="I183" s="189"/>
      <c r="J183" s="13"/>
      <c r="K183" s="13"/>
      <c r="L183" s="185"/>
      <c r="M183" s="190"/>
      <c r="N183" s="191"/>
      <c r="O183" s="191"/>
      <c r="P183" s="191"/>
      <c r="Q183" s="191"/>
      <c r="R183" s="191"/>
      <c r="S183" s="191"/>
      <c r="T183" s="19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7" t="s">
        <v>185</v>
      </c>
      <c r="AU183" s="187" t="s">
        <v>82</v>
      </c>
      <c r="AV183" s="13" t="s">
        <v>80</v>
      </c>
      <c r="AW183" s="13" t="s">
        <v>33</v>
      </c>
      <c r="AX183" s="13" t="s">
        <v>72</v>
      </c>
      <c r="AY183" s="187" t="s">
        <v>174</v>
      </c>
    </row>
    <row r="184" s="14" customFormat="1">
      <c r="A184" s="14"/>
      <c r="B184" s="193"/>
      <c r="C184" s="14"/>
      <c r="D184" s="186" t="s">
        <v>185</v>
      </c>
      <c r="E184" s="194" t="s">
        <v>3</v>
      </c>
      <c r="F184" s="195" t="s">
        <v>127</v>
      </c>
      <c r="G184" s="14"/>
      <c r="H184" s="196">
        <v>15.477</v>
      </c>
      <c r="I184" s="197"/>
      <c r="J184" s="14"/>
      <c r="K184" s="14"/>
      <c r="L184" s="193"/>
      <c r="M184" s="198"/>
      <c r="N184" s="199"/>
      <c r="O184" s="199"/>
      <c r="P184" s="199"/>
      <c r="Q184" s="199"/>
      <c r="R184" s="199"/>
      <c r="S184" s="199"/>
      <c r="T184" s="20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01" t="s">
        <v>185</v>
      </c>
      <c r="AU184" s="201" t="s">
        <v>82</v>
      </c>
      <c r="AV184" s="14" t="s">
        <v>82</v>
      </c>
      <c r="AW184" s="14" t="s">
        <v>33</v>
      </c>
      <c r="AX184" s="14" t="s">
        <v>72</v>
      </c>
      <c r="AY184" s="201" t="s">
        <v>174</v>
      </c>
    </row>
    <row r="185" s="15" customFormat="1">
      <c r="A185" s="15"/>
      <c r="B185" s="202"/>
      <c r="C185" s="15"/>
      <c r="D185" s="186" t="s">
        <v>185</v>
      </c>
      <c r="E185" s="203" t="s">
        <v>3</v>
      </c>
      <c r="F185" s="204" t="s">
        <v>197</v>
      </c>
      <c r="G185" s="15"/>
      <c r="H185" s="205">
        <v>15.477</v>
      </c>
      <c r="I185" s="206"/>
      <c r="J185" s="15"/>
      <c r="K185" s="15"/>
      <c r="L185" s="202"/>
      <c r="M185" s="207"/>
      <c r="N185" s="208"/>
      <c r="O185" s="208"/>
      <c r="P185" s="208"/>
      <c r="Q185" s="208"/>
      <c r="R185" s="208"/>
      <c r="S185" s="208"/>
      <c r="T185" s="209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03" t="s">
        <v>185</v>
      </c>
      <c r="AU185" s="203" t="s">
        <v>82</v>
      </c>
      <c r="AV185" s="15" t="s">
        <v>181</v>
      </c>
      <c r="AW185" s="15" t="s">
        <v>33</v>
      </c>
      <c r="AX185" s="15" t="s">
        <v>80</v>
      </c>
      <c r="AY185" s="203" t="s">
        <v>174</v>
      </c>
    </row>
    <row r="186" s="12" customFormat="1" ht="22.8" customHeight="1">
      <c r="A186" s="12"/>
      <c r="B186" s="153"/>
      <c r="C186" s="12"/>
      <c r="D186" s="154" t="s">
        <v>71</v>
      </c>
      <c r="E186" s="164" t="s">
        <v>113</v>
      </c>
      <c r="F186" s="164" t="s">
        <v>282</v>
      </c>
      <c r="G186" s="12"/>
      <c r="H186" s="12"/>
      <c r="I186" s="156"/>
      <c r="J186" s="165">
        <f>BK186</f>
        <v>0</v>
      </c>
      <c r="K186" s="12"/>
      <c r="L186" s="153"/>
      <c r="M186" s="158"/>
      <c r="N186" s="159"/>
      <c r="O186" s="159"/>
      <c r="P186" s="160">
        <f>SUM(P187:P190)</f>
        <v>0</v>
      </c>
      <c r="Q186" s="159"/>
      <c r="R186" s="160">
        <f>SUM(R187:R190)</f>
        <v>8.0999999999999996</v>
      </c>
      <c r="S186" s="159"/>
      <c r="T186" s="161">
        <f>SUM(T187:T190)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54" t="s">
        <v>80</v>
      </c>
      <c r="AT186" s="162" t="s">
        <v>71</v>
      </c>
      <c r="AU186" s="162" t="s">
        <v>80</v>
      </c>
      <c r="AY186" s="154" t="s">
        <v>174</v>
      </c>
      <c r="BK186" s="163">
        <f>SUM(BK187:BK190)</f>
        <v>0</v>
      </c>
    </row>
    <row r="187" s="2" customFormat="1" ht="16.5" customHeight="1">
      <c r="A187" s="39"/>
      <c r="B187" s="166"/>
      <c r="C187" s="167" t="s">
        <v>283</v>
      </c>
      <c r="D187" s="167" t="s">
        <v>176</v>
      </c>
      <c r="E187" s="168" t="s">
        <v>284</v>
      </c>
      <c r="F187" s="169" t="s">
        <v>285</v>
      </c>
      <c r="G187" s="170" t="s">
        <v>286</v>
      </c>
      <c r="H187" s="171">
        <v>1</v>
      </c>
      <c r="I187" s="172"/>
      <c r="J187" s="173">
        <f>ROUND(I187*H187,2)</f>
        <v>0</v>
      </c>
      <c r="K187" s="169" t="s">
        <v>3</v>
      </c>
      <c r="L187" s="40"/>
      <c r="M187" s="174" t="s">
        <v>3</v>
      </c>
      <c r="N187" s="175" t="s">
        <v>43</v>
      </c>
      <c r="O187" s="73"/>
      <c r="P187" s="176">
        <f>O187*H187</f>
        <v>0</v>
      </c>
      <c r="Q187" s="176">
        <v>0.10000000000000001</v>
      </c>
      <c r="R187" s="176">
        <f>Q187*H187</f>
        <v>0.10000000000000001</v>
      </c>
      <c r="S187" s="176">
        <v>0</v>
      </c>
      <c r="T187" s="17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78" t="s">
        <v>181</v>
      </c>
      <c r="AT187" s="178" t="s">
        <v>176</v>
      </c>
      <c r="AU187" s="178" t="s">
        <v>82</v>
      </c>
      <c r="AY187" s="20" t="s">
        <v>174</v>
      </c>
      <c r="BE187" s="179">
        <f>IF(N187="základní",J187,0)</f>
        <v>0</v>
      </c>
      <c r="BF187" s="179">
        <f>IF(N187="snížená",J187,0)</f>
        <v>0</v>
      </c>
      <c r="BG187" s="179">
        <f>IF(N187="zákl. přenesená",J187,0)</f>
        <v>0</v>
      </c>
      <c r="BH187" s="179">
        <f>IF(N187="sníž. přenesená",J187,0)</f>
        <v>0</v>
      </c>
      <c r="BI187" s="179">
        <f>IF(N187="nulová",J187,0)</f>
        <v>0</v>
      </c>
      <c r="BJ187" s="20" t="s">
        <v>80</v>
      </c>
      <c r="BK187" s="179">
        <f>ROUND(I187*H187,2)</f>
        <v>0</v>
      </c>
      <c r="BL187" s="20" t="s">
        <v>181</v>
      </c>
      <c r="BM187" s="178" t="s">
        <v>287</v>
      </c>
    </row>
    <row r="188" s="2" customFormat="1">
      <c r="A188" s="39"/>
      <c r="B188" s="40"/>
      <c r="C188" s="39"/>
      <c r="D188" s="186" t="s">
        <v>209</v>
      </c>
      <c r="E188" s="39"/>
      <c r="F188" s="210" t="s">
        <v>288</v>
      </c>
      <c r="G188" s="39"/>
      <c r="H188" s="39"/>
      <c r="I188" s="182"/>
      <c r="J188" s="39"/>
      <c r="K188" s="39"/>
      <c r="L188" s="40"/>
      <c r="M188" s="183"/>
      <c r="N188" s="184"/>
      <c r="O188" s="73"/>
      <c r="P188" s="73"/>
      <c r="Q188" s="73"/>
      <c r="R188" s="73"/>
      <c r="S188" s="73"/>
      <c r="T188" s="74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20" t="s">
        <v>209</v>
      </c>
      <c r="AU188" s="20" t="s">
        <v>82</v>
      </c>
    </row>
    <row r="189" s="2" customFormat="1" ht="21.75" customHeight="1">
      <c r="A189" s="39"/>
      <c r="B189" s="166"/>
      <c r="C189" s="167" t="s">
        <v>289</v>
      </c>
      <c r="D189" s="167" t="s">
        <v>176</v>
      </c>
      <c r="E189" s="168" t="s">
        <v>290</v>
      </c>
      <c r="F189" s="169" t="s">
        <v>291</v>
      </c>
      <c r="G189" s="170" t="s">
        <v>286</v>
      </c>
      <c r="H189" s="171">
        <v>1</v>
      </c>
      <c r="I189" s="172"/>
      <c r="J189" s="173">
        <f>ROUND(I189*H189,2)</f>
        <v>0</v>
      </c>
      <c r="K189" s="169" t="s">
        <v>3</v>
      </c>
      <c r="L189" s="40"/>
      <c r="M189" s="174" t="s">
        <v>3</v>
      </c>
      <c r="N189" s="175" t="s">
        <v>43</v>
      </c>
      <c r="O189" s="73"/>
      <c r="P189" s="176">
        <f>O189*H189</f>
        <v>0</v>
      </c>
      <c r="Q189" s="176">
        <v>8</v>
      </c>
      <c r="R189" s="176">
        <f>Q189*H189</f>
        <v>8</v>
      </c>
      <c r="S189" s="176">
        <v>0</v>
      </c>
      <c r="T189" s="17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78" t="s">
        <v>181</v>
      </c>
      <c r="AT189" s="178" t="s">
        <v>176</v>
      </c>
      <c r="AU189" s="178" t="s">
        <v>82</v>
      </c>
      <c r="AY189" s="20" t="s">
        <v>174</v>
      </c>
      <c r="BE189" s="179">
        <f>IF(N189="základní",J189,0)</f>
        <v>0</v>
      </c>
      <c r="BF189" s="179">
        <f>IF(N189="snížená",J189,0)</f>
        <v>0</v>
      </c>
      <c r="BG189" s="179">
        <f>IF(N189="zákl. přenesená",J189,0)</f>
        <v>0</v>
      </c>
      <c r="BH189" s="179">
        <f>IF(N189="sníž. přenesená",J189,0)</f>
        <v>0</v>
      </c>
      <c r="BI189" s="179">
        <f>IF(N189="nulová",J189,0)</f>
        <v>0</v>
      </c>
      <c r="BJ189" s="20" t="s">
        <v>80</v>
      </c>
      <c r="BK189" s="179">
        <f>ROUND(I189*H189,2)</f>
        <v>0</v>
      </c>
      <c r="BL189" s="20" t="s">
        <v>181</v>
      </c>
      <c r="BM189" s="178" t="s">
        <v>292</v>
      </c>
    </row>
    <row r="190" s="2" customFormat="1">
      <c r="A190" s="39"/>
      <c r="B190" s="40"/>
      <c r="C190" s="39"/>
      <c r="D190" s="186" t="s">
        <v>209</v>
      </c>
      <c r="E190" s="39"/>
      <c r="F190" s="210" t="s">
        <v>293</v>
      </c>
      <c r="G190" s="39"/>
      <c r="H190" s="39"/>
      <c r="I190" s="182"/>
      <c r="J190" s="39"/>
      <c r="K190" s="39"/>
      <c r="L190" s="40"/>
      <c r="M190" s="183"/>
      <c r="N190" s="184"/>
      <c r="O190" s="73"/>
      <c r="P190" s="73"/>
      <c r="Q190" s="73"/>
      <c r="R190" s="73"/>
      <c r="S190" s="73"/>
      <c r="T190" s="74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20" t="s">
        <v>209</v>
      </c>
      <c r="AU190" s="20" t="s">
        <v>82</v>
      </c>
    </row>
    <row r="191" s="12" customFormat="1" ht="22.8" customHeight="1">
      <c r="A191" s="12"/>
      <c r="B191" s="153"/>
      <c r="C191" s="12"/>
      <c r="D191" s="154" t="s">
        <v>71</v>
      </c>
      <c r="E191" s="164" t="s">
        <v>294</v>
      </c>
      <c r="F191" s="164" t="s">
        <v>295</v>
      </c>
      <c r="G191" s="12"/>
      <c r="H191" s="12"/>
      <c r="I191" s="156"/>
      <c r="J191" s="165">
        <f>BK191</f>
        <v>0</v>
      </c>
      <c r="K191" s="12"/>
      <c r="L191" s="153"/>
      <c r="M191" s="158"/>
      <c r="N191" s="159"/>
      <c r="O191" s="159"/>
      <c r="P191" s="160">
        <f>SUM(P192:P193)</f>
        <v>0</v>
      </c>
      <c r="Q191" s="159"/>
      <c r="R191" s="160">
        <f>SUM(R192:R193)</f>
        <v>0</v>
      </c>
      <c r="S191" s="159"/>
      <c r="T191" s="161">
        <f>SUM(T192:T193)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4" t="s">
        <v>80</v>
      </c>
      <c r="AT191" s="162" t="s">
        <v>71</v>
      </c>
      <c r="AU191" s="162" t="s">
        <v>80</v>
      </c>
      <c r="AY191" s="154" t="s">
        <v>174</v>
      </c>
      <c r="BK191" s="163">
        <f>SUM(BK192:BK193)</f>
        <v>0</v>
      </c>
    </row>
    <row r="192" s="2" customFormat="1" ht="55.5" customHeight="1">
      <c r="A192" s="39"/>
      <c r="B192" s="166"/>
      <c r="C192" s="167" t="s">
        <v>296</v>
      </c>
      <c r="D192" s="167" t="s">
        <v>176</v>
      </c>
      <c r="E192" s="168" t="s">
        <v>297</v>
      </c>
      <c r="F192" s="169" t="s">
        <v>298</v>
      </c>
      <c r="G192" s="170" t="s">
        <v>222</v>
      </c>
      <c r="H192" s="171">
        <v>30.483000000000001</v>
      </c>
      <c r="I192" s="172"/>
      <c r="J192" s="173">
        <f>ROUND(I192*H192,2)</f>
        <v>0</v>
      </c>
      <c r="K192" s="169" t="s">
        <v>180</v>
      </c>
      <c r="L192" s="40"/>
      <c r="M192" s="174" t="s">
        <v>3</v>
      </c>
      <c r="N192" s="175" t="s">
        <v>43</v>
      </c>
      <c r="O192" s="73"/>
      <c r="P192" s="176">
        <f>O192*H192</f>
        <v>0</v>
      </c>
      <c r="Q192" s="176">
        <v>0</v>
      </c>
      <c r="R192" s="176">
        <f>Q192*H192</f>
        <v>0</v>
      </c>
      <c r="S192" s="176">
        <v>0</v>
      </c>
      <c r="T192" s="17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178" t="s">
        <v>181</v>
      </c>
      <c r="AT192" s="178" t="s">
        <v>176</v>
      </c>
      <c r="AU192" s="178" t="s">
        <v>82</v>
      </c>
      <c r="AY192" s="20" t="s">
        <v>174</v>
      </c>
      <c r="BE192" s="179">
        <f>IF(N192="základní",J192,0)</f>
        <v>0</v>
      </c>
      <c r="BF192" s="179">
        <f>IF(N192="snížená",J192,0)</f>
        <v>0</v>
      </c>
      <c r="BG192" s="179">
        <f>IF(N192="zákl. přenesená",J192,0)</f>
        <v>0</v>
      </c>
      <c r="BH192" s="179">
        <f>IF(N192="sníž. přenesená",J192,0)</f>
        <v>0</v>
      </c>
      <c r="BI192" s="179">
        <f>IF(N192="nulová",J192,0)</f>
        <v>0</v>
      </c>
      <c r="BJ192" s="20" t="s">
        <v>80</v>
      </c>
      <c r="BK192" s="179">
        <f>ROUND(I192*H192,2)</f>
        <v>0</v>
      </c>
      <c r="BL192" s="20" t="s">
        <v>181</v>
      </c>
      <c r="BM192" s="178" t="s">
        <v>299</v>
      </c>
    </row>
    <row r="193" s="2" customFormat="1">
      <c r="A193" s="39"/>
      <c r="B193" s="40"/>
      <c r="C193" s="39"/>
      <c r="D193" s="180" t="s">
        <v>183</v>
      </c>
      <c r="E193" s="39"/>
      <c r="F193" s="181" t="s">
        <v>300</v>
      </c>
      <c r="G193" s="39"/>
      <c r="H193" s="39"/>
      <c r="I193" s="182"/>
      <c r="J193" s="39"/>
      <c r="K193" s="39"/>
      <c r="L193" s="40"/>
      <c r="M193" s="183"/>
      <c r="N193" s="184"/>
      <c r="O193" s="73"/>
      <c r="P193" s="73"/>
      <c r="Q193" s="73"/>
      <c r="R193" s="73"/>
      <c r="S193" s="73"/>
      <c r="T193" s="74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20" t="s">
        <v>183</v>
      </c>
      <c r="AU193" s="20" t="s">
        <v>82</v>
      </c>
    </row>
    <row r="194" s="12" customFormat="1" ht="25.92" customHeight="1">
      <c r="A194" s="12"/>
      <c r="B194" s="153"/>
      <c r="C194" s="12"/>
      <c r="D194" s="154" t="s">
        <v>71</v>
      </c>
      <c r="E194" s="155" t="s">
        <v>301</v>
      </c>
      <c r="F194" s="155" t="s">
        <v>302</v>
      </c>
      <c r="G194" s="12"/>
      <c r="H194" s="12"/>
      <c r="I194" s="156"/>
      <c r="J194" s="157">
        <f>BK194</f>
        <v>0</v>
      </c>
      <c r="K194" s="12"/>
      <c r="L194" s="153"/>
      <c r="M194" s="158"/>
      <c r="N194" s="159"/>
      <c r="O194" s="159"/>
      <c r="P194" s="160">
        <f>P195+P206+P218+P237+P254+P297+P308</f>
        <v>0</v>
      </c>
      <c r="Q194" s="159"/>
      <c r="R194" s="160">
        <f>R195+R206+R218+R237+R254+R297+R308</f>
        <v>4.7553449649999999</v>
      </c>
      <c r="S194" s="159"/>
      <c r="T194" s="161">
        <f>T195+T206+T218+T237+T254+T297+T308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54" t="s">
        <v>82</v>
      </c>
      <c r="AT194" s="162" t="s">
        <v>71</v>
      </c>
      <c r="AU194" s="162" t="s">
        <v>72</v>
      </c>
      <c r="AY194" s="154" t="s">
        <v>174</v>
      </c>
      <c r="BK194" s="163">
        <f>BK195+BK206+BK218+BK237+BK254+BK297+BK308</f>
        <v>0</v>
      </c>
    </row>
    <row r="195" s="12" customFormat="1" ht="22.8" customHeight="1">
      <c r="A195" s="12"/>
      <c r="B195" s="153"/>
      <c r="C195" s="12"/>
      <c r="D195" s="154" t="s">
        <v>71</v>
      </c>
      <c r="E195" s="164" t="s">
        <v>303</v>
      </c>
      <c r="F195" s="164" t="s">
        <v>304</v>
      </c>
      <c r="G195" s="12"/>
      <c r="H195" s="12"/>
      <c r="I195" s="156"/>
      <c r="J195" s="165">
        <f>BK195</f>
        <v>0</v>
      </c>
      <c r="K195" s="12"/>
      <c r="L195" s="153"/>
      <c r="M195" s="158"/>
      <c r="N195" s="159"/>
      <c r="O195" s="159"/>
      <c r="P195" s="160">
        <f>SUM(P196:P205)</f>
        <v>0</v>
      </c>
      <c r="Q195" s="159"/>
      <c r="R195" s="160">
        <f>SUM(R196:R205)</f>
        <v>0.099251999999999993</v>
      </c>
      <c r="S195" s="159"/>
      <c r="T195" s="161">
        <f>SUM(T196:T205)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54" t="s">
        <v>82</v>
      </c>
      <c r="AT195" s="162" t="s">
        <v>71</v>
      </c>
      <c r="AU195" s="162" t="s">
        <v>80</v>
      </c>
      <c r="AY195" s="154" t="s">
        <v>174</v>
      </c>
      <c r="BK195" s="163">
        <f>SUM(BK196:BK205)</f>
        <v>0</v>
      </c>
    </row>
    <row r="196" s="2" customFormat="1" ht="33" customHeight="1">
      <c r="A196" s="39"/>
      <c r="B196" s="166"/>
      <c r="C196" s="167" t="s">
        <v>305</v>
      </c>
      <c r="D196" s="167" t="s">
        <v>176</v>
      </c>
      <c r="E196" s="168" t="s">
        <v>306</v>
      </c>
      <c r="F196" s="169" t="s">
        <v>307</v>
      </c>
      <c r="G196" s="170" t="s">
        <v>137</v>
      </c>
      <c r="H196" s="171">
        <v>21.289999999999999</v>
      </c>
      <c r="I196" s="172"/>
      <c r="J196" s="173">
        <f>ROUND(I196*H196,2)</f>
        <v>0</v>
      </c>
      <c r="K196" s="169" t="s">
        <v>180</v>
      </c>
      <c r="L196" s="40"/>
      <c r="M196" s="174" t="s">
        <v>3</v>
      </c>
      <c r="N196" s="175" t="s">
        <v>43</v>
      </c>
      <c r="O196" s="73"/>
      <c r="P196" s="176">
        <f>O196*H196</f>
        <v>0</v>
      </c>
      <c r="Q196" s="176">
        <v>0</v>
      </c>
      <c r="R196" s="176">
        <f>Q196*H196</f>
        <v>0</v>
      </c>
      <c r="S196" s="176">
        <v>0</v>
      </c>
      <c r="T196" s="17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178" t="s">
        <v>289</v>
      </c>
      <c r="AT196" s="178" t="s">
        <v>176</v>
      </c>
      <c r="AU196" s="178" t="s">
        <v>82</v>
      </c>
      <c r="AY196" s="20" t="s">
        <v>174</v>
      </c>
      <c r="BE196" s="179">
        <f>IF(N196="základní",J196,0)</f>
        <v>0</v>
      </c>
      <c r="BF196" s="179">
        <f>IF(N196="snížená",J196,0)</f>
        <v>0</v>
      </c>
      <c r="BG196" s="179">
        <f>IF(N196="zákl. přenesená",J196,0)</f>
        <v>0</v>
      </c>
      <c r="BH196" s="179">
        <f>IF(N196="sníž. přenesená",J196,0)</f>
        <v>0</v>
      </c>
      <c r="BI196" s="179">
        <f>IF(N196="nulová",J196,0)</f>
        <v>0</v>
      </c>
      <c r="BJ196" s="20" t="s">
        <v>80</v>
      </c>
      <c r="BK196" s="179">
        <f>ROUND(I196*H196,2)</f>
        <v>0</v>
      </c>
      <c r="BL196" s="20" t="s">
        <v>289</v>
      </c>
      <c r="BM196" s="178" t="s">
        <v>308</v>
      </c>
    </row>
    <row r="197" s="2" customFormat="1">
      <c r="A197" s="39"/>
      <c r="B197" s="40"/>
      <c r="C197" s="39"/>
      <c r="D197" s="180" t="s">
        <v>183</v>
      </c>
      <c r="E197" s="39"/>
      <c r="F197" s="181" t="s">
        <v>309</v>
      </c>
      <c r="G197" s="39"/>
      <c r="H197" s="39"/>
      <c r="I197" s="182"/>
      <c r="J197" s="39"/>
      <c r="K197" s="39"/>
      <c r="L197" s="40"/>
      <c r="M197" s="183"/>
      <c r="N197" s="184"/>
      <c r="O197" s="73"/>
      <c r="P197" s="73"/>
      <c r="Q197" s="73"/>
      <c r="R197" s="73"/>
      <c r="S197" s="73"/>
      <c r="T197" s="74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20" t="s">
        <v>183</v>
      </c>
      <c r="AU197" s="20" t="s">
        <v>82</v>
      </c>
    </row>
    <row r="198" s="2" customFormat="1">
      <c r="A198" s="39"/>
      <c r="B198" s="40"/>
      <c r="C198" s="39"/>
      <c r="D198" s="186" t="s">
        <v>209</v>
      </c>
      <c r="E198" s="39"/>
      <c r="F198" s="210" t="s">
        <v>310</v>
      </c>
      <c r="G198" s="39"/>
      <c r="H198" s="39"/>
      <c r="I198" s="182"/>
      <c r="J198" s="39"/>
      <c r="K198" s="39"/>
      <c r="L198" s="40"/>
      <c r="M198" s="183"/>
      <c r="N198" s="184"/>
      <c r="O198" s="73"/>
      <c r="P198" s="73"/>
      <c r="Q198" s="73"/>
      <c r="R198" s="73"/>
      <c r="S198" s="73"/>
      <c r="T198" s="74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20" t="s">
        <v>209</v>
      </c>
      <c r="AU198" s="20" t="s">
        <v>82</v>
      </c>
    </row>
    <row r="199" s="13" customFormat="1">
      <c r="A199" s="13"/>
      <c r="B199" s="185"/>
      <c r="C199" s="13"/>
      <c r="D199" s="186" t="s">
        <v>185</v>
      </c>
      <c r="E199" s="187" t="s">
        <v>3</v>
      </c>
      <c r="F199" s="188" t="s">
        <v>132</v>
      </c>
      <c r="G199" s="13"/>
      <c r="H199" s="187" t="s">
        <v>3</v>
      </c>
      <c r="I199" s="189"/>
      <c r="J199" s="13"/>
      <c r="K199" s="13"/>
      <c r="L199" s="185"/>
      <c r="M199" s="190"/>
      <c r="N199" s="191"/>
      <c r="O199" s="191"/>
      <c r="P199" s="191"/>
      <c r="Q199" s="191"/>
      <c r="R199" s="191"/>
      <c r="S199" s="191"/>
      <c r="T199" s="19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7" t="s">
        <v>185</v>
      </c>
      <c r="AU199" s="187" t="s">
        <v>82</v>
      </c>
      <c r="AV199" s="13" t="s">
        <v>80</v>
      </c>
      <c r="AW199" s="13" t="s">
        <v>33</v>
      </c>
      <c r="AX199" s="13" t="s">
        <v>72</v>
      </c>
      <c r="AY199" s="187" t="s">
        <v>174</v>
      </c>
    </row>
    <row r="200" s="14" customFormat="1">
      <c r="A200" s="14"/>
      <c r="B200" s="193"/>
      <c r="C200" s="14"/>
      <c r="D200" s="186" t="s">
        <v>185</v>
      </c>
      <c r="E200" s="194" t="s">
        <v>3</v>
      </c>
      <c r="F200" s="195" t="s">
        <v>131</v>
      </c>
      <c r="G200" s="14"/>
      <c r="H200" s="196">
        <v>21.289999999999999</v>
      </c>
      <c r="I200" s="197"/>
      <c r="J200" s="14"/>
      <c r="K200" s="14"/>
      <c r="L200" s="193"/>
      <c r="M200" s="198"/>
      <c r="N200" s="199"/>
      <c r="O200" s="199"/>
      <c r="P200" s="199"/>
      <c r="Q200" s="199"/>
      <c r="R200" s="199"/>
      <c r="S200" s="199"/>
      <c r="T200" s="20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1" t="s">
        <v>185</v>
      </c>
      <c r="AU200" s="201" t="s">
        <v>82</v>
      </c>
      <c r="AV200" s="14" t="s">
        <v>82</v>
      </c>
      <c r="AW200" s="14" t="s">
        <v>33</v>
      </c>
      <c r="AX200" s="14" t="s">
        <v>72</v>
      </c>
      <c r="AY200" s="201" t="s">
        <v>174</v>
      </c>
    </row>
    <row r="201" s="15" customFormat="1">
      <c r="A201" s="15"/>
      <c r="B201" s="202"/>
      <c r="C201" s="15"/>
      <c r="D201" s="186" t="s">
        <v>185</v>
      </c>
      <c r="E201" s="203" t="s">
        <v>3</v>
      </c>
      <c r="F201" s="204" t="s">
        <v>197</v>
      </c>
      <c r="G201" s="15"/>
      <c r="H201" s="205">
        <v>21.289999999999999</v>
      </c>
      <c r="I201" s="206"/>
      <c r="J201" s="15"/>
      <c r="K201" s="15"/>
      <c r="L201" s="202"/>
      <c r="M201" s="207"/>
      <c r="N201" s="208"/>
      <c r="O201" s="208"/>
      <c r="P201" s="208"/>
      <c r="Q201" s="208"/>
      <c r="R201" s="208"/>
      <c r="S201" s="208"/>
      <c r="T201" s="209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03" t="s">
        <v>185</v>
      </c>
      <c r="AU201" s="203" t="s">
        <v>82</v>
      </c>
      <c r="AV201" s="15" t="s">
        <v>181</v>
      </c>
      <c r="AW201" s="15" t="s">
        <v>33</v>
      </c>
      <c r="AX201" s="15" t="s">
        <v>80</v>
      </c>
      <c r="AY201" s="203" t="s">
        <v>174</v>
      </c>
    </row>
    <row r="202" s="2" customFormat="1" ht="49.05" customHeight="1">
      <c r="A202" s="39"/>
      <c r="B202" s="166"/>
      <c r="C202" s="211" t="s">
        <v>311</v>
      </c>
      <c r="D202" s="211" t="s">
        <v>312</v>
      </c>
      <c r="E202" s="212" t="s">
        <v>313</v>
      </c>
      <c r="F202" s="213" t="s">
        <v>314</v>
      </c>
      <c r="G202" s="214" t="s">
        <v>137</v>
      </c>
      <c r="H202" s="215">
        <v>24.812999999999999</v>
      </c>
      <c r="I202" s="216"/>
      <c r="J202" s="217">
        <f>ROUND(I202*H202,2)</f>
        <v>0</v>
      </c>
      <c r="K202" s="213" t="s">
        <v>180</v>
      </c>
      <c r="L202" s="218"/>
      <c r="M202" s="219" t="s">
        <v>3</v>
      </c>
      <c r="N202" s="220" t="s">
        <v>43</v>
      </c>
      <c r="O202" s="73"/>
      <c r="P202" s="176">
        <f>O202*H202</f>
        <v>0</v>
      </c>
      <c r="Q202" s="176">
        <v>0.0040000000000000001</v>
      </c>
      <c r="R202" s="176">
        <f>Q202*H202</f>
        <v>0.099251999999999993</v>
      </c>
      <c r="S202" s="176">
        <v>0</v>
      </c>
      <c r="T202" s="17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178" t="s">
        <v>315</v>
      </c>
      <c r="AT202" s="178" t="s">
        <v>312</v>
      </c>
      <c r="AU202" s="178" t="s">
        <v>82</v>
      </c>
      <c r="AY202" s="20" t="s">
        <v>174</v>
      </c>
      <c r="BE202" s="179">
        <f>IF(N202="základní",J202,0)</f>
        <v>0</v>
      </c>
      <c r="BF202" s="179">
        <f>IF(N202="snížená",J202,0)</f>
        <v>0</v>
      </c>
      <c r="BG202" s="179">
        <f>IF(N202="zákl. přenesená",J202,0)</f>
        <v>0</v>
      </c>
      <c r="BH202" s="179">
        <f>IF(N202="sníž. přenesená",J202,0)</f>
        <v>0</v>
      </c>
      <c r="BI202" s="179">
        <f>IF(N202="nulová",J202,0)</f>
        <v>0</v>
      </c>
      <c r="BJ202" s="20" t="s">
        <v>80</v>
      </c>
      <c r="BK202" s="179">
        <f>ROUND(I202*H202,2)</f>
        <v>0</v>
      </c>
      <c r="BL202" s="20" t="s">
        <v>289</v>
      </c>
      <c r="BM202" s="178" t="s">
        <v>316</v>
      </c>
    </row>
    <row r="203" s="14" customFormat="1">
      <c r="A203" s="14"/>
      <c r="B203" s="193"/>
      <c r="C203" s="14"/>
      <c r="D203" s="186" t="s">
        <v>185</v>
      </c>
      <c r="E203" s="14"/>
      <c r="F203" s="194" t="s">
        <v>317</v>
      </c>
      <c r="G203" s="14"/>
      <c r="H203" s="196">
        <v>24.812999999999999</v>
      </c>
      <c r="I203" s="197"/>
      <c r="J203" s="14"/>
      <c r="K203" s="14"/>
      <c r="L203" s="193"/>
      <c r="M203" s="198"/>
      <c r="N203" s="199"/>
      <c r="O203" s="199"/>
      <c r="P203" s="199"/>
      <c r="Q203" s="199"/>
      <c r="R203" s="199"/>
      <c r="S203" s="199"/>
      <c r="T203" s="20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01" t="s">
        <v>185</v>
      </c>
      <c r="AU203" s="201" t="s">
        <v>82</v>
      </c>
      <c r="AV203" s="14" t="s">
        <v>82</v>
      </c>
      <c r="AW203" s="14" t="s">
        <v>4</v>
      </c>
      <c r="AX203" s="14" t="s">
        <v>80</v>
      </c>
      <c r="AY203" s="201" t="s">
        <v>174</v>
      </c>
    </row>
    <row r="204" s="2" customFormat="1" ht="49.05" customHeight="1">
      <c r="A204" s="39"/>
      <c r="B204" s="166"/>
      <c r="C204" s="167" t="s">
        <v>318</v>
      </c>
      <c r="D204" s="167" t="s">
        <v>176</v>
      </c>
      <c r="E204" s="168" t="s">
        <v>319</v>
      </c>
      <c r="F204" s="169" t="s">
        <v>320</v>
      </c>
      <c r="G204" s="170" t="s">
        <v>222</v>
      </c>
      <c r="H204" s="171">
        <v>0.099000000000000005</v>
      </c>
      <c r="I204" s="172"/>
      <c r="J204" s="173">
        <f>ROUND(I204*H204,2)</f>
        <v>0</v>
      </c>
      <c r="K204" s="169" t="s">
        <v>180</v>
      </c>
      <c r="L204" s="40"/>
      <c r="M204" s="174" t="s">
        <v>3</v>
      </c>
      <c r="N204" s="175" t="s">
        <v>43</v>
      </c>
      <c r="O204" s="73"/>
      <c r="P204" s="176">
        <f>O204*H204</f>
        <v>0</v>
      </c>
      <c r="Q204" s="176">
        <v>0</v>
      </c>
      <c r="R204" s="176">
        <f>Q204*H204</f>
        <v>0</v>
      </c>
      <c r="S204" s="176">
        <v>0</v>
      </c>
      <c r="T204" s="17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178" t="s">
        <v>289</v>
      </c>
      <c r="AT204" s="178" t="s">
        <v>176</v>
      </c>
      <c r="AU204" s="178" t="s">
        <v>82</v>
      </c>
      <c r="AY204" s="20" t="s">
        <v>174</v>
      </c>
      <c r="BE204" s="179">
        <f>IF(N204="základní",J204,0)</f>
        <v>0</v>
      </c>
      <c r="BF204" s="179">
        <f>IF(N204="snížená",J204,0)</f>
        <v>0</v>
      </c>
      <c r="BG204" s="179">
        <f>IF(N204="zákl. přenesená",J204,0)</f>
        <v>0</v>
      </c>
      <c r="BH204" s="179">
        <f>IF(N204="sníž. přenesená",J204,0)</f>
        <v>0</v>
      </c>
      <c r="BI204" s="179">
        <f>IF(N204="nulová",J204,0)</f>
        <v>0</v>
      </c>
      <c r="BJ204" s="20" t="s">
        <v>80</v>
      </c>
      <c r="BK204" s="179">
        <f>ROUND(I204*H204,2)</f>
        <v>0</v>
      </c>
      <c r="BL204" s="20" t="s">
        <v>289</v>
      </c>
      <c r="BM204" s="178" t="s">
        <v>321</v>
      </c>
    </row>
    <row r="205" s="2" customFormat="1">
      <c r="A205" s="39"/>
      <c r="B205" s="40"/>
      <c r="C205" s="39"/>
      <c r="D205" s="180" t="s">
        <v>183</v>
      </c>
      <c r="E205" s="39"/>
      <c r="F205" s="181" t="s">
        <v>322</v>
      </c>
      <c r="G205" s="39"/>
      <c r="H205" s="39"/>
      <c r="I205" s="182"/>
      <c r="J205" s="39"/>
      <c r="K205" s="39"/>
      <c r="L205" s="40"/>
      <c r="M205" s="183"/>
      <c r="N205" s="184"/>
      <c r="O205" s="73"/>
      <c r="P205" s="73"/>
      <c r="Q205" s="73"/>
      <c r="R205" s="73"/>
      <c r="S205" s="73"/>
      <c r="T205" s="74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20" t="s">
        <v>183</v>
      </c>
      <c r="AU205" s="20" t="s">
        <v>82</v>
      </c>
    </row>
    <row r="206" s="12" customFormat="1" ht="22.8" customHeight="1">
      <c r="A206" s="12"/>
      <c r="B206" s="153"/>
      <c r="C206" s="12"/>
      <c r="D206" s="154" t="s">
        <v>71</v>
      </c>
      <c r="E206" s="164" t="s">
        <v>323</v>
      </c>
      <c r="F206" s="164" t="s">
        <v>324</v>
      </c>
      <c r="G206" s="12"/>
      <c r="H206" s="12"/>
      <c r="I206" s="156"/>
      <c r="J206" s="165">
        <f>BK206</f>
        <v>0</v>
      </c>
      <c r="K206" s="12"/>
      <c r="L206" s="153"/>
      <c r="M206" s="158"/>
      <c r="N206" s="159"/>
      <c r="O206" s="159"/>
      <c r="P206" s="160">
        <f>SUM(P207:P217)</f>
        <v>0</v>
      </c>
      <c r="Q206" s="159"/>
      <c r="R206" s="160">
        <f>SUM(R207:R217)</f>
        <v>0.45573374000000005</v>
      </c>
      <c r="S206" s="159"/>
      <c r="T206" s="161">
        <f>SUM(T207:T217)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54" t="s">
        <v>82</v>
      </c>
      <c r="AT206" s="162" t="s">
        <v>71</v>
      </c>
      <c r="AU206" s="162" t="s">
        <v>80</v>
      </c>
      <c r="AY206" s="154" t="s">
        <v>174</v>
      </c>
      <c r="BK206" s="163">
        <f>SUM(BK207:BK217)</f>
        <v>0</v>
      </c>
    </row>
    <row r="207" s="2" customFormat="1" ht="37.8" customHeight="1">
      <c r="A207" s="39"/>
      <c r="B207" s="166"/>
      <c r="C207" s="167" t="s">
        <v>8</v>
      </c>
      <c r="D207" s="167" t="s">
        <v>176</v>
      </c>
      <c r="E207" s="168" t="s">
        <v>325</v>
      </c>
      <c r="F207" s="169" t="s">
        <v>326</v>
      </c>
      <c r="G207" s="170" t="s">
        <v>137</v>
      </c>
      <c r="H207" s="171">
        <v>21.289999999999999</v>
      </c>
      <c r="I207" s="172"/>
      <c r="J207" s="173">
        <f>ROUND(I207*H207,2)</f>
        <v>0</v>
      </c>
      <c r="K207" s="169" t="s">
        <v>180</v>
      </c>
      <c r="L207" s="40"/>
      <c r="M207" s="174" t="s">
        <v>3</v>
      </c>
      <c r="N207" s="175" t="s">
        <v>43</v>
      </c>
      <c r="O207" s="73"/>
      <c r="P207" s="176">
        <f>O207*H207</f>
        <v>0</v>
      </c>
      <c r="Q207" s="176">
        <v>0</v>
      </c>
      <c r="R207" s="176">
        <f>Q207*H207</f>
        <v>0</v>
      </c>
      <c r="S207" s="176">
        <v>0</v>
      </c>
      <c r="T207" s="17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178" t="s">
        <v>289</v>
      </c>
      <c r="AT207" s="178" t="s">
        <v>176</v>
      </c>
      <c r="AU207" s="178" t="s">
        <v>82</v>
      </c>
      <c r="AY207" s="20" t="s">
        <v>174</v>
      </c>
      <c r="BE207" s="179">
        <f>IF(N207="základní",J207,0)</f>
        <v>0</v>
      </c>
      <c r="BF207" s="179">
        <f>IF(N207="snížená",J207,0)</f>
        <v>0</v>
      </c>
      <c r="BG207" s="179">
        <f>IF(N207="zákl. přenesená",J207,0)</f>
        <v>0</v>
      </c>
      <c r="BH207" s="179">
        <f>IF(N207="sníž. přenesená",J207,0)</f>
        <v>0</v>
      </c>
      <c r="BI207" s="179">
        <f>IF(N207="nulová",J207,0)</f>
        <v>0</v>
      </c>
      <c r="BJ207" s="20" t="s">
        <v>80</v>
      </c>
      <c r="BK207" s="179">
        <f>ROUND(I207*H207,2)</f>
        <v>0</v>
      </c>
      <c r="BL207" s="20" t="s">
        <v>289</v>
      </c>
      <c r="BM207" s="178" t="s">
        <v>327</v>
      </c>
    </row>
    <row r="208" s="2" customFormat="1">
      <c r="A208" s="39"/>
      <c r="B208" s="40"/>
      <c r="C208" s="39"/>
      <c r="D208" s="180" t="s">
        <v>183</v>
      </c>
      <c r="E208" s="39"/>
      <c r="F208" s="181" t="s">
        <v>328</v>
      </c>
      <c r="G208" s="39"/>
      <c r="H208" s="39"/>
      <c r="I208" s="182"/>
      <c r="J208" s="39"/>
      <c r="K208" s="39"/>
      <c r="L208" s="40"/>
      <c r="M208" s="183"/>
      <c r="N208" s="184"/>
      <c r="O208" s="73"/>
      <c r="P208" s="73"/>
      <c r="Q208" s="73"/>
      <c r="R208" s="73"/>
      <c r="S208" s="73"/>
      <c r="T208" s="74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20" t="s">
        <v>183</v>
      </c>
      <c r="AU208" s="20" t="s">
        <v>82</v>
      </c>
    </row>
    <row r="209" s="2" customFormat="1">
      <c r="A209" s="39"/>
      <c r="B209" s="40"/>
      <c r="C209" s="39"/>
      <c r="D209" s="186" t="s">
        <v>209</v>
      </c>
      <c r="E209" s="39"/>
      <c r="F209" s="210" t="s">
        <v>329</v>
      </c>
      <c r="G209" s="39"/>
      <c r="H209" s="39"/>
      <c r="I209" s="182"/>
      <c r="J209" s="39"/>
      <c r="K209" s="39"/>
      <c r="L209" s="40"/>
      <c r="M209" s="183"/>
      <c r="N209" s="184"/>
      <c r="O209" s="73"/>
      <c r="P209" s="73"/>
      <c r="Q209" s="73"/>
      <c r="R209" s="73"/>
      <c r="S209" s="73"/>
      <c r="T209" s="74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20" t="s">
        <v>209</v>
      </c>
      <c r="AU209" s="20" t="s">
        <v>82</v>
      </c>
    </row>
    <row r="210" s="13" customFormat="1">
      <c r="A210" s="13"/>
      <c r="B210" s="185"/>
      <c r="C210" s="13"/>
      <c r="D210" s="186" t="s">
        <v>185</v>
      </c>
      <c r="E210" s="187" t="s">
        <v>3</v>
      </c>
      <c r="F210" s="188" t="s">
        <v>186</v>
      </c>
      <c r="G210" s="13"/>
      <c r="H210" s="187" t="s">
        <v>3</v>
      </c>
      <c r="I210" s="189"/>
      <c r="J210" s="13"/>
      <c r="K210" s="13"/>
      <c r="L210" s="185"/>
      <c r="M210" s="190"/>
      <c r="N210" s="191"/>
      <c r="O210" s="191"/>
      <c r="P210" s="191"/>
      <c r="Q210" s="191"/>
      <c r="R210" s="191"/>
      <c r="S210" s="191"/>
      <c r="T210" s="19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7" t="s">
        <v>185</v>
      </c>
      <c r="AU210" s="187" t="s">
        <v>82</v>
      </c>
      <c r="AV210" s="13" t="s">
        <v>80</v>
      </c>
      <c r="AW210" s="13" t="s">
        <v>33</v>
      </c>
      <c r="AX210" s="13" t="s">
        <v>72</v>
      </c>
      <c r="AY210" s="187" t="s">
        <v>174</v>
      </c>
    </row>
    <row r="211" s="13" customFormat="1">
      <c r="A211" s="13"/>
      <c r="B211" s="185"/>
      <c r="C211" s="13"/>
      <c r="D211" s="186" t="s">
        <v>185</v>
      </c>
      <c r="E211" s="187" t="s">
        <v>3</v>
      </c>
      <c r="F211" s="188" t="s">
        <v>330</v>
      </c>
      <c r="G211" s="13"/>
      <c r="H211" s="187" t="s">
        <v>3</v>
      </c>
      <c r="I211" s="189"/>
      <c r="J211" s="13"/>
      <c r="K211" s="13"/>
      <c r="L211" s="185"/>
      <c r="M211" s="190"/>
      <c r="N211" s="191"/>
      <c r="O211" s="191"/>
      <c r="P211" s="191"/>
      <c r="Q211" s="191"/>
      <c r="R211" s="191"/>
      <c r="S211" s="191"/>
      <c r="T211" s="19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7" t="s">
        <v>185</v>
      </c>
      <c r="AU211" s="187" t="s">
        <v>82</v>
      </c>
      <c r="AV211" s="13" t="s">
        <v>80</v>
      </c>
      <c r="AW211" s="13" t="s">
        <v>33</v>
      </c>
      <c r="AX211" s="13" t="s">
        <v>72</v>
      </c>
      <c r="AY211" s="187" t="s">
        <v>174</v>
      </c>
    </row>
    <row r="212" s="13" customFormat="1">
      <c r="A212" s="13"/>
      <c r="B212" s="185"/>
      <c r="C212" s="13"/>
      <c r="D212" s="186" t="s">
        <v>185</v>
      </c>
      <c r="E212" s="187" t="s">
        <v>3</v>
      </c>
      <c r="F212" s="188" t="s">
        <v>331</v>
      </c>
      <c r="G212" s="13"/>
      <c r="H212" s="187" t="s">
        <v>3</v>
      </c>
      <c r="I212" s="189"/>
      <c r="J212" s="13"/>
      <c r="K212" s="13"/>
      <c r="L212" s="185"/>
      <c r="M212" s="190"/>
      <c r="N212" s="191"/>
      <c r="O212" s="191"/>
      <c r="P212" s="191"/>
      <c r="Q212" s="191"/>
      <c r="R212" s="191"/>
      <c r="S212" s="191"/>
      <c r="T212" s="19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7" t="s">
        <v>185</v>
      </c>
      <c r="AU212" s="187" t="s">
        <v>82</v>
      </c>
      <c r="AV212" s="13" t="s">
        <v>80</v>
      </c>
      <c r="AW212" s="13" t="s">
        <v>33</v>
      </c>
      <c r="AX212" s="13" t="s">
        <v>72</v>
      </c>
      <c r="AY212" s="187" t="s">
        <v>174</v>
      </c>
    </row>
    <row r="213" s="14" customFormat="1">
      <c r="A213" s="14"/>
      <c r="B213" s="193"/>
      <c r="C213" s="14"/>
      <c r="D213" s="186" t="s">
        <v>185</v>
      </c>
      <c r="E213" s="194" t="s">
        <v>3</v>
      </c>
      <c r="F213" s="195" t="s">
        <v>131</v>
      </c>
      <c r="G213" s="14"/>
      <c r="H213" s="196">
        <v>21.289999999999999</v>
      </c>
      <c r="I213" s="197"/>
      <c r="J213" s="14"/>
      <c r="K213" s="14"/>
      <c r="L213" s="193"/>
      <c r="M213" s="198"/>
      <c r="N213" s="199"/>
      <c r="O213" s="199"/>
      <c r="P213" s="199"/>
      <c r="Q213" s="199"/>
      <c r="R213" s="199"/>
      <c r="S213" s="199"/>
      <c r="T213" s="20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1" t="s">
        <v>185</v>
      </c>
      <c r="AU213" s="201" t="s">
        <v>82</v>
      </c>
      <c r="AV213" s="14" t="s">
        <v>82</v>
      </c>
      <c r="AW213" s="14" t="s">
        <v>33</v>
      </c>
      <c r="AX213" s="14" t="s">
        <v>80</v>
      </c>
      <c r="AY213" s="201" t="s">
        <v>174</v>
      </c>
    </row>
    <row r="214" s="2" customFormat="1" ht="21.75" customHeight="1">
      <c r="A214" s="39"/>
      <c r="B214" s="166"/>
      <c r="C214" s="211" t="s">
        <v>332</v>
      </c>
      <c r="D214" s="211" t="s">
        <v>312</v>
      </c>
      <c r="E214" s="212" t="s">
        <v>333</v>
      </c>
      <c r="F214" s="213" t="s">
        <v>334</v>
      </c>
      <c r="G214" s="214" t="s">
        <v>137</v>
      </c>
      <c r="H214" s="215">
        <v>23.419</v>
      </c>
      <c r="I214" s="216"/>
      <c r="J214" s="217">
        <f>ROUND(I214*H214,2)</f>
        <v>0</v>
      </c>
      <c r="K214" s="213" t="s">
        <v>3</v>
      </c>
      <c r="L214" s="218"/>
      <c r="M214" s="219" t="s">
        <v>3</v>
      </c>
      <c r="N214" s="220" t="s">
        <v>43</v>
      </c>
      <c r="O214" s="73"/>
      <c r="P214" s="176">
        <f>O214*H214</f>
        <v>0</v>
      </c>
      <c r="Q214" s="176">
        <v>0.019460000000000002</v>
      </c>
      <c r="R214" s="176">
        <f>Q214*H214</f>
        <v>0.45573374000000005</v>
      </c>
      <c r="S214" s="176">
        <v>0</v>
      </c>
      <c r="T214" s="177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178" t="s">
        <v>315</v>
      </c>
      <c r="AT214" s="178" t="s">
        <v>312</v>
      </c>
      <c r="AU214" s="178" t="s">
        <v>82</v>
      </c>
      <c r="AY214" s="20" t="s">
        <v>174</v>
      </c>
      <c r="BE214" s="179">
        <f>IF(N214="základní",J214,0)</f>
        <v>0</v>
      </c>
      <c r="BF214" s="179">
        <f>IF(N214="snížená",J214,0)</f>
        <v>0</v>
      </c>
      <c r="BG214" s="179">
        <f>IF(N214="zákl. přenesená",J214,0)</f>
        <v>0</v>
      </c>
      <c r="BH214" s="179">
        <f>IF(N214="sníž. přenesená",J214,0)</f>
        <v>0</v>
      </c>
      <c r="BI214" s="179">
        <f>IF(N214="nulová",J214,0)</f>
        <v>0</v>
      </c>
      <c r="BJ214" s="20" t="s">
        <v>80</v>
      </c>
      <c r="BK214" s="179">
        <f>ROUND(I214*H214,2)</f>
        <v>0</v>
      </c>
      <c r="BL214" s="20" t="s">
        <v>289</v>
      </c>
      <c r="BM214" s="178" t="s">
        <v>335</v>
      </c>
    </row>
    <row r="215" s="14" customFormat="1">
      <c r="A215" s="14"/>
      <c r="B215" s="193"/>
      <c r="C215" s="14"/>
      <c r="D215" s="186" t="s">
        <v>185</v>
      </c>
      <c r="E215" s="14"/>
      <c r="F215" s="194" t="s">
        <v>336</v>
      </c>
      <c r="G215" s="14"/>
      <c r="H215" s="196">
        <v>23.419</v>
      </c>
      <c r="I215" s="197"/>
      <c r="J215" s="14"/>
      <c r="K215" s="14"/>
      <c r="L215" s="193"/>
      <c r="M215" s="198"/>
      <c r="N215" s="199"/>
      <c r="O215" s="199"/>
      <c r="P215" s="199"/>
      <c r="Q215" s="199"/>
      <c r="R215" s="199"/>
      <c r="S215" s="199"/>
      <c r="T215" s="20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01" t="s">
        <v>185</v>
      </c>
      <c r="AU215" s="201" t="s">
        <v>82</v>
      </c>
      <c r="AV215" s="14" t="s">
        <v>82</v>
      </c>
      <c r="AW215" s="14" t="s">
        <v>4</v>
      </c>
      <c r="AX215" s="14" t="s">
        <v>80</v>
      </c>
      <c r="AY215" s="201" t="s">
        <v>174</v>
      </c>
    </row>
    <row r="216" s="2" customFormat="1" ht="49.05" customHeight="1">
      <c r="A216" s="39"/>
      <c r="B216" s="166"/>
      <c r="C216" s="167" t="s">
        <v>337</v>
      </c>
      <c r="D216" s="167" t="s">
        <v>176</v>
      </c>
      <c r="E216" s="168" t="s">
        <v>338</v>
      </c>
      <c r="F216" s="169" t="s">
        <v>339</v>
      </c>
      <c r="G216" s="170" t="s">
        <v>222</v>
      </c>
      <c r="H216" s="171">
        <v>0.45600000000000002</v>
      </c>
      <c r="I216" s="172"/>
      <c r="J216" s="173">
        <f>ROUND(I216*H216,2)</f>
        <v>0</v>
      </c>
      <c r="K216" s="169" t="s">
        <v>180</v>
      </c>
      <c r="L216" s="40"/>
      <c r="M216" s="174" t="s">
        <v>3</v>
      </c>
      <c r="N216" s="175" t="s">
        <v>43</v>
      </c>
      <c r="O216" s="73"/>
      <c r="P216" s="176">
        <f>O216*H216</f>
        <v>0</v>
      </c>
      <c r="Q216" s="176">
        <v>0</v>
      </c>
      <c r="R216" s="176">
        <f>Q216*H216</f>
        <v>0</v>
      </c>
      <c r="S216" s="176">
        <v>0</v>
      </c>
      <c r="T216" s="177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178" t="s">
        <v>289</v>
      </c>
      <c r="AT216" s="178" t="s">
        <v>176</v>
      </c>
      <c r="AU216" s="178" t="s">
        <v>82</v>
      </c>
      <c r="AY216" s="20" t="s">
        <v>174</v>
      </c>
      <c r="BE216" s="179">
        <f>IF(N216="základní",J216,0)</f>
        <v>0</v>
      </c>
      <c r="BF216" s="179">
        <f>IF(N216="snížená",J216,0)</f>
        <v>0</v>
      </c>
      <c r="BG216" s="179">
        <f>IF(N216="zákl. přenesená",J216,0)</f>
        <v>0</v>
      </c>
      <c r="BH216" s="179">
        <f>IF(N216="sníž. přenesená",J216,0)</f>
        <v>0</v>
      </c>
      <c r="BI216" s="179">
        <f>IF(N216="nulová",J216,0)</f>
        <v>0</v>
      </c>
      <c r="BJ216" s="20" t="s">
        <v>80</v>
      </c>
      <c r="BK216" s="179">
        <f>ROUND(I216*H216,2)</f>
        <v>0</v>
      </c>
      <c r="BL216" s="20" t="s">
        <v>289</v>
      </c>
      <c r="BM216" s="178" t="s">
        <v>340</v>
      </c>
    </row>
    <row r="217" s="2" customFormat="1">
      <c r="A217" s="39"/>
      <c r="B217" s="40"/>
      <c r="C217" s="39"/>
      <c r="D217" s="180" t="s">
        <v>183</v>
      </c>
      <c r="E217" s="39"/>
      <c r="F217" s="181" t="s">
        <v>341</v>
      </c>
      <c r="G217" s="39"/>
      <c r="H217" s="39"/>
      <c r="I217" s="182"/>
      <c r="J217" s="39"/>
      <c r="K217" s="39"/>
      <c r="L217" s="40"/>
      <c r="M217" s="183"/>
      <c r="N217" s="184"/>
      <c r="O217" s="73"/>
      <c r="P217" s="73"/>
      <c r="Q217" s="73"/>
      <c r="R217" s="73"/>
      <c r="S217" s="73"/>
      <c r="T217" s="74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20" t="s">
        <v>183</v>
      </c>
      <c r="AU217" s="20" t="s">
        <v>82</v>
      </c>
    </row>
    <row r="218" s="12" customFormat="1" ht="22.8" customHeight="1">
      <c r="A218" s="12"/>
      <c r="B218" s="153"/>
      <c r="C218" s="12"/>
      <c r="D218" s="154" t="s">
        <v>71</v>
      </c>
      <c r="E218" s="164" t="s">
        <v>342</v>
      </c>
      <c r="F218" s="164" t="s">
        <v>343</v>
      </c>
      <c r="G218" s="12"/>
      <c r="H218" s="12"/>
      <c r="I218" s="156"/>
      <c r="J218" s="165">
        <f>BK218</f>
        <v>0</v>
      </c>
      <c r="K218" s="12"/>
      <c r="L218" s="153"/>
      <c r="M218" s="158"/>
      <c r="N218" s="159"/>
      <c r="O218" s="159"/>
      <c r="P218" s="160">
        <f>SUM(P219:P236)</f>
        <v>0</v>
      </c>
      <c r="Q218" s="159"/>
      <c r="R218" s="160">
        <f>SUM(R219:R236)</f>
        <v>0.211532425</v>
      </c>
      <c r="S218" s="159"/>
      <c r="T218" s="161">
        <f>SUM(T219:T236)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154" t="s">
        <v>82</v>
      </c>
      <c r="AT218" s="162" t="s">
        <v>71</v>
      </c>
      <c r="AU218" s="162" t="s">
        <v>80</v>
      </c>
      <c r="AY218" s="154" t="s">
        <v>174</v>
      </c>
      <c r="BK218" s="163">
        <f>SUM(BK219:BK236)</f>
        <v>0</v>
      </c>
    </row>
    <row r="219" s="2" customFormat="1" ht="62.7" customHeight="1">
      <c r="A219" s="39"/>
      <c r="B219" s="166"/>
      <c r="C219" s="167" t="s">
        <v>344</v>
      </c>
      <c r="D219" s="167" t="s">
        <v>176</v>
      </c>
      <c r="E219" s="168" t="s">
        <v>345</v>
      </c>
      <c r="F219" s="169" t="s">
        <v>346</v>
      </c>
      <c r="G219" s="170" t="s">
        <v>137</v>
      </c>
      <c r="H219" s="171">
        <v>21.289999999999999</v>
      </c>
      <c r="I219" s="172"/>
      <c r="J219" s="173">
        <f>ROUND(I219*H219,2)</f>
        <v>0</v>
      </c>
      <c r="K219" s="169" t="s">
        <v>180</v>
      </c>
      <c r="L219" s="40"/>
      <c r="M219" s="174" t="s">
        <v>3</v>
      </c>
      <c r="N219" s="175" t="s">
        <v>43</v>
      </c>
      <c r="O219" s="73"/>
      <c r="P219" s="176">
        <f>O219*H219</f>
        <v>0</v>
      </c>
      <c r="Q219" s="176">
        <v>0.0068999999999999999</v>
      </c>
      <c r="R219" s="176">
        <f>Q219*H219</f>
        <v>0.146901</v>
      </c>
      <c r="S219" s="176">
        <v>0</v>
      </c>
      <c r="T219" s="17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178" t="s">
        <v>289</v>
      </c>
      <c r="AT219" s="178" t="s">
        <v>176</v>
      </c>
      <c r="AU219" s="178" t="s">
        <v>82</v>
      </c>
      <c r="AY219" s="20" t="s">
        <v>174</v>
      </c>
      <c r="BE219" s="179">
        <f>IF(N219="základní",J219,0)</f>
        <v>0</v>
      </c>
      <c r="BF219" s="179">
        <f>IF(N219="snížená",J219,0)</f>
        <v>0</v>
      </c>
      <c r="BG219" s="179">
        <f>IF(N219="zákl. přenesená",J219,0)</f>
        <v>0</v>
      </c>
      <c r="BH219" s="179">
        <f>IF(N219="sníž. přenesená",J219,0)</f>
        <v>0</v>
      </c>
      <c r="BI219" s="179">
        <f>IF(N219="nulová",J219,0)</f>
        <v>0</v>
      </c>
      <c r="BJ219" s="20" t="s">
        <v>80</v>
      </c>
      <c r="BK219" s="179">
        <f>ROUND(I219*H219,2)</f>
        <v>0</v>
      </c>
      <c r="BL219" s="20" t="s">
        <v>289</v>
      </c>
      <c r="BM219" s="178" t="s">
        <v>347</v>
      </c>
    </row>
    <row r="220" s="2" customFormat="1">
      <c r="A220" s="39"/>
      <c r="B220" s="40"/>
      <c r="C220" s="39"/>
      <c r="D220" s="180" t="s">
        <v>183</v>
      </c>
      <c r="E220" s="39"/>
      <c r="F220" s="181" t="s">
        <v>348</v>
      </c>
      <c r="G220" s="39"/>
      <c r="H220" s="39"/>
      <c r="I220" s="182"/>
      <c r="J220" s="39"/>
      <c r="K220" s="39"/>
      <c r="L220" s="40"/>
      <c r="M220" s="183"/>
      <c r="N220" s="184"/>
      <c r="O220" s="73"/>
      <c r="P220" s="73"/>
      <c r="Q220" s="73"/>
      <c r="R220" s="73"/>
      <c r="S220" s="73"/>
      <c r="T220" s="74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20" t="s">
        <v>183</v>
      </c>
      <c r="AU220" s="20" t="s">
        <v>82</v>
      </c>
    </row>
    <row r="221" s="2" customFormat="1">
      <c r="A221" s="39"/>
      <c r="B221" s="40"/>
      <c r="C221" s="39"/>
      <c r="D221" s="186" t="s">
        <v>209</v>
      </c>
      <c r="E221" s="39"/>
      <c r="F221" s="210" t="s">
        <v>349</v>
      </c>
      <c r="G221" s="39"/>
      <c r="H221" s="39"/>
      <c r="I221" s="182"/>
      <c r="J221" s="39"/>
      <c r="K221" s="39"/>
      <c r="L221" s="40"/>
      <c r="M221" s="183"/>
      <c r="N221" s="184"/>
      <c r="O221" s="73"/>
      <c r="P221" s="73"/>
      <c r="Q221" s="73"/>
      <c r="R221" s="73"/>
      <c r="S221" s="73"/>
      <c r="T221" s="74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20" t="s">
        <v>209</v>
      </c>
      <c r="AU221" s="20" t="s">
        <v>82</v>
      </c>
    </row>
    <row r="222" s="13" customFormat="1">
      <c r="A222" s="13"/>
      <c r="B222" s="185"/>
      <c r="C222" s="13"/>
      <c r="D222" s="186" t="s">
        <v>185</v>
      </c>
      <c r="E222" s="187" t="s">
        <v>3</v>
      </c>
      <c r="F222" s="188" t="s">
        <v>132</v>
      </c>
      <c r="G222" s="13"/>
      <c r="H222" s="187" t="s">
        <v>3</v>
      </c>
      <c r="I222" s="189"/>
      <c r="J222" s="13"/>
      <c r="K222" s="13"/>
      <c r="L222" s="185"/>
      <c r="M222" s="190"/>
      <c r="N222" s="191"/>
      <c r="O222" s="191"/>
      <c r="P222" s="191"/>
      <c r="Q222" s="191"/>
      <c r="R222" s="191"/>
      <c r="S222" s="191"/>
      <c r="T222" s="19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7" t="s">
        <v>185</v>
      </c>
      <c r="AU222" s="187" t="s">
        <v>82</v>
      </c>
      <c r="AV222" s="13" t="s">
        <v>80</v>
      </c>
      <c r="AW222" s="13" t="s">
        <v>33</v>
      </c>
      <c r="AX222" s="13" t="s">
        <v>72</v>
      </c>
      <c r="AY222" s="187" t="s">
        <v>174</v>
      </c>
    </row>
    <row r="223" s="14" customFormat="1">
      <c r="A223" s="14"/>
      <c r="B223" s="193"/>
      <c r="C223" s="14"/>
      <c r="D223" s="186" t="s">
        <v>185</v>
      </c>
      <c r="E223" s="194" t="s">
        <v>3</v>
      </c>
      <c r="F223" s="195" t="s">
        <v>131</v>
      </c>
      <c r="G223" s="14"/>
      <c r="H223" s="196">
        <v>21.289999999999999</v>
      </c>
      <c r="I223" s="197"/>
      <c r="J223" s="14"/>
      <c r="K223" s="14"/>
      <c r="L223" s="193"/>
      <c r="M223" s="198"/>
      <c r="N223" s="199"/>
      <c r="O223" s="199"/>
      <c r="P223" s="199"/>
      <c r="Q223" s="199"/>
      <c r="R223" s="199"/>
      <c r="S223" s="199"/>
      <c r="T223" s="20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01" t="s">
        <v>185</v>
      </c>
      <c r="AU223" s="201" t="s">
        <v>82</v>
      </c>
      <c r="AV223" s="14" t="s">
        <v>82</v>
      </c>
      <c r="AW223" s="14" t="s">
        <v>33</v>
      </c>
      <c r="AX223" s="14" t="s">
        <v>72</v>
      </c>
      <c r="AY223" s="201" t="s">
        <v>174</v>
      </c>
    </row>
    <row r="224" s="15" customFormat="1">
      <c r="A224" s="15"/>
      <c r="B224" s="202"/>
      <c r="C224" s="15"/>
      <c r="D224" s="186" t="s">
        <v>185</v>
      </c>
      <c r="E224" s="203" t="s">
        <v>3</v>
      </c>
      <c r="F224" s="204" t="s">
        <v>197</v>
      </c>
      <c r="G224" s="15"/>
      <c r="H224" s="205">
        <v>21.289999999999999</v>
      </c>
      <c r="I224" s="206"/>
      <c r="J224" s="15"/>
      <c r="K224" s="15"/>
      <c r="L224" s="202"/>
      <c r="M224" s="207"/>
      <c r="N224" s="208"/>
      <c r="O224" s="208"/>
      <c r="P224" s="208"/>
      <c r="Q224" s="208"/>
      <c r="R224" s="208"/>
      <c r="S224" s="208"/>
      <c r="T224" s="209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03" t="s">
        <v>185</v>
      </c>
      <c r="AU224" s="203" t="s">
        <v>82</v>
      </c>
      <c r="AV224" s="15" t="s">
        <v>181</v>
      </c>
      <c r="AW224" s="15" t="s">
        <v>33</v>
      </c>
      <c r="AX224" s="15" t="s">
        <v>80</v>
      </c>
      <c r="AY224" s="203" t="s">
        <v>174</v>
      </c>
    </row>
    <row r="225" s="2" customFormat="1" ht="55.5" customHeight="1">
      <c r="A225" s="39"/>
      <c r="B225" s="166"/>
      <c r="C225" s="167" t="s">
        <v>350</v>
      </c>
      <c r="D225" s="167" t="s">
        <v>176</v>
      </c>
      <c r="E225" s="168" t="s">
        <v>351</v>
      </c>
      <c r="F225" s="169" t="s">
        <v>352</v>
      </c>
      <c r="G225" s="170" t="s">
        <v>137</v>
      </c>
      <c r="H225" s="171">
        <v>21.289999999999999</v>
      </c>
      <c r="I225" s="172"/>
      <c r="J225" s="173">
        <f>ROUND(I225*H225,2)</f>
        <v>0</v>
      </c>
      <c r="K225" s="169" t="s">
        <v>180</v>
      </c>
      <c r="L225" s="40"/>
      <c r="M225" s="174" t="s">
        <v>3</v>
      </c>
      <c r="N225" s="175" t="s">
        <v>43</v>
      </c>
      <c r="O225" s="73"/>
      <c r="P225" s="176">
        <f>O225*H225</f>
        <v>0</v>
      </c>
      <c r="Q225" s="176">
        <v>0.00035</v>
      </c>
      <c r="R225" s="176">
        <f>Q225*H225</f>
        <v>0.0074514999999999998</v>
      </c>
      <c r="S225" s="176">
        <v>0</v>
      </c>
      <c r="T225" s="17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178" t="s">
        <v>289</v>
      </c>
      <c r="AT225" s="178" t="s">
        <v>176</v>
      </c>
      <c r="AU225" s="178" t="s">
        <v>82</v>
      </c>
      <c r="AY225" s="20" t="s">
        <v>174</v>
      </c>
      <c r="BE225" s="179">
        <f>IF(N225="základní",J225,0)</f>
        <v>0</v>
      </c>
      <c r="BF225" s="179">
        <f>IF(N225="snížená",J225,0)</f>
        <v>0</v>
      </c>
      <c r="BG225" s="179">
        <f>IF(N225="zákl. přenesená",J225,0)</f>
        <v>0</v>
      </c>
      <c r="BH225" s="179">
        <f>IF(N225="sníž. přenesená",J225,0)</f>
        <v>0</v>
      </c>
      <c r="BI225" s="179">
        <f>IF(N225="nulová",J225,0)</f>
        <v>0</v>
      </c>
      <c r="BJ225" s="20" t="s">
        <v>80</v>
      </c>
      <c r="BK225" s="179">
        <f>ROUND(I225*H225,2)</f>
        <v>0</v>
      </c>
      <c r="BL225" s="20" t="s">
        <v>289</v>
      </c>
      <c r="BM225" s="178" t="s">
        <v>353</v>
      </c>
    </row>
    <row r="226" s="2" customFormat="1">
      <c r="A226" s="39"/>
      <c r="B226" s="40"/>
      <c r="C226" s="39"/>
      <c r="D226" s="180" t="s">
        <v>183</v>
      </c>
      <c r="E226" s="39"/>
      <c r="F226" s="181" t="s">
        <v>354</v>
      </c>
      <c r="G226" s="39"/>
      <c r="H226" s="39"/>
      <c r="I226" s="182"/>
      <c r="J226" s="39"/>
      <c r="K226" s="39"/>
      <c r="L226" s="40"/>
      <c r="M226" s="183"/>
      <c r="N226" s="184"/>
      <c r="O226" s="73"/>
      <c r="P226" s="73"/>
      <c r="Q226" s="73"/>
      <c r="R226" s="73"/>
      <c r="S226" s="73"/>
      <c r="T226" s="74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20" t="s">
        <v>183</v>
      </c>
      <c r="AU226" s="20" t="s">
        <v>82</v>
      </c>
    </row>
    <row r="227" s="13" customFormat="1">
      <c r="A227" s="13"/>
      <c r="B227" s="185"/>
      <c r="C227" s="13"/>
      <c r="D227" s="186" t="s">
        <v>185</v>
      </c>
      <c r="E227" s="187" t="s">
        <v>3</v>
      </c>
      <c r="F227" s="188" t="s">
        <v>132</v>
      </c>
      <c r="G227" s="13"/>
      <c r="H227" s="187" t="s">
        <v>3</v>
      </c>
      <c r="I227" s="189"/>
      <c r="J227" s="13"/>
      <c r="K227" s="13"/>
      <c r="L227" s="185"/>
      <c r="M227" s="190"/>
      <c r="N227" s="191"/>
      <c r="O227" s="191"/>
      <c r="P227" s="191"/>
      <c r="Q227" s="191"/>
      <c r="R227" s="191"/>
      <c r="S227" s="191"/>
      <c r="T227" s="19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7" t="s">
        <v>185</v>
      </c>
      <c r="AU227" s="187" t="s">
        <v>82</v>
      </c>
      <c r="AV227" s="13" t="s">
        <v>80</v>
      </c>
      <c r="AW227" s="13" t="s">
        <v>33</v>
      </c>
      <c r="AX227" s="13" t="s">
        <v>72</v>
      </c>
      <c r="AY227" s="187" t="s">
        <v>174</v>
      </c>
    </row>
    <row r="228" s="14" customFormat="1">
      <c r="A228" s="14"/>
      <c r="B228" s="193"/>
      <c r="C228" s="14"/>
      <c r="D228" s="186" t="s">
        <v>185</v>
      </c>
      <c r="E228" s="194" t="s">
        <v>3</v>
      </c>
      <c r="F228" s="195" t="s">
        <v>131</v>
      </c>
      <c r="G228" s="14"/>
      <c r="H228" s="196">
        <v>21.289999999999999</v>
      </c>
      <c r="I228" s="197"/>
      <c r="J228" s="14"/>
      <c r="K228" s="14"/>
      <c r="L228" s="193"/>
      <c r="M228" s="198"/>
      <c r="N228" s="199"/>
      <c r="O228" s="199"/>
      <c r="P228" s="199"/>
      <c r="Q228" s="199"/>
      <c r="R228" s="199"/>
      <c r="S228" s="199"/>
      <c r="T228" s="20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01" t="s">
        <v>185</v>
      </c>
      <c r="AU228" s="201" t="s">
        <v>82</v>
      </c>
      <c r="AV228" s="14" t="s">
        <v>82</v>
      </c>
      <c r="AW228" s="14" t="s">
        <v>33</v>
      </c>
      <c r="AX228" s="14" t="s">
        <v>72</v>
      </c>
      <c r="AY228" s="201" t="s">
        <v>174</v>
      </c>
    </row>
    <row r="229" s="15" customFormat="1">
      <c r="A229" s="15"/>
      <c r="B229" s="202"/>
      <c r="C229" s="15"/>
      <c r="D229" s="186" t="s">
        <v>185</v>
      </c>
      <c r="E229" s="203" t="s">
        <v>3</v>
      </c>
      <c r="F229" s="204" t="s">
        <v>197</v>
      </c>
      <c r="G229" s="15"/>
      <c r="H229" s="205">
        <v>21.289999999999999</v>
      </c>
      <c r="I229" s="206"/>
      <c r="J229" s="15"/>
      <c r="K229" s="15"/>
      <c r="L229" s="202"/>
      <c r="M229" s="207"/>
      <c r="N229" s="208"/>
      <c r="O229" s="208"/>
      <c r="P229" s="208"/>
      <c r="Q229" s="208"/>
      <c r="R229" s="208"/>
      <c r="S229" s="208"/>
      <c r="T229" s="209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03" t="s">
        <v>185</v>
      </c>
      <c r="AU229" s="203" t="s">
        <v>82</v>
      </c>
      <c r="AV229" s="15" t="s">
        <v>181</v>
      </c>
      <c r="AW229" s="15" t="s">
        <v>33</v>
      </c>
      <c r="AX229" s="15" t="s">
        <v>80</v>
      </c>
      <c r="AY229" s="203" t="s">
        <v>174</v>
      </c>
    </row>
    <row r="230" s="2" customFormat="1" ht="37.8" customHeight="1">
      <c r="A230" s="39"/>
      <c r="B230" s="166"/>
      <c r="C230" s="167" t="s">
        <v>355</v>
      </c>
      <c r="D230" s="167" t="s">
        <v>176</v>
      </c>
      <c r="E230" s="168" t="s">
        <v>356</v>
      </c>
      <c r="F230" s="169" t="s">
        <v>357</v>
      </c>
      <c r="G230" s="170" t="s">
        <v>358</v>
      </c>
      <c r="H230" s="171">
        <v>30.199999999999999</v>
      </c>
      <c r="I230" s="172"/>
      <c r="J230" s="173">
        <f>ROUND(I230*H230,2)</f>
        <v>0</v>
      </c>
      <c r="K230" s="169" t="s">
        <v>3</v>
      </c>
      <c r="L230" s="40"/>
      <c r="M230" s="174" t="s">
        <v>3</v>
      </c>
      <c r="N230" s="175" t="s">
        <v>43</v>
      </c>
      <c r="O230" s="73"/>
      <c r="P230" s="176">
        <f>O230*H230</f>
        <v>0</v>
      </c>
      <c r="Q230" s="176">
        <v>0.0018933750000000001</v>
      </c>
      <c r="R230" s="176">
        <f>Q230*H230</f>
        <v>0.057179925</v>
      </c>
      <c r="S230" s="176">
        <v>0</v>
      </c>
      <c r="T230" s="177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78" t="s">
        <v>289</v>
      </c>
      <c r="AT230" s="178" t="s">
        <v>176</v>
      </c>
      <c r="AU230" s="178" t="s">
        <v>82</v>
      </c>
      <c r="AY230" s="20" t="s">
        <v>174</v>
      </c>
      <c r="BE230" s="179">
        <f>IF(N230="základní",J230,0)</f>
        <v>0</v>
      </c>
      <c r="BF230" s="179">
        <f>IF(N230="snížená",J230,0)</f>
        <v>0</v>
      </c>
      <c r="BG230" s="179">
        <f>IF(N230="zákl. přenesená",J230,0)</f>
        <v>0</v>
      </c>
      <c r="BH230" s="179">
        <f>IF(N230="sníž. přenesená",J230,0)</f>
        <v>0</v>
      </c>
      <c r="BI230" s="179">
        <f>IF(N230="nulová",J230,0)</f>
        <v>0</v>
      </c>
      <c r="BJ230" s="20" t="s">
        <v>80</v>
      </c>
      <c r="BK230" s="179">
        <f>ROUND(I230*H230,2)</f>
        <v>0</v>
      </c>
      <c r="BL230" s="20" t="s">
        <v>289</v>
      </c>
      <c r="BM230" s="178" t="s">
        <v>359</v>
      </c>
    </row>
    <row r="231" s="2" customFormat="1">
      <c r="A231" s="39"/>
      <c r="B231" s="40"/>
      <c r="C231" s="39"/>
      <c r="D231" s="186" t="s">
        <v>209</v>
      </c>
      <c r="E231" s="39"/>
      <c r="F231" s="210" t="s">
        <v>360</v>
      </c>
      <c r="G231" s="39"/>
      <c r="H231" s="39"/>
      <c r="I231" s="182"/>
      <c r="J231" s="39"/>
      <c r="K231" s="39"/>
      <c r="L231" s="40"/>
      <c r="M231" s="183"/>
      <c r="N231" s="184"/>
      <c r="O231" s="73"/>
      <c r="P231" s="73"/>
      <c r="Q231" s="73"/>
      <c r="R231" s="73"/>
      <c r="S231" s="73"/>
      <c r="T231" s="74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20" t="s">
        <v>209</v>
      </c>
      <c r="AU231" s="20" t="s">
        <v>82</v>
      </c>
    </row>
    <row r="232" s="13" customFormat="1">
      <c r="A232" s="13"/>
      <c r="B232" s="185"/>
      <c r="C232" s="13"/>
      <c r="D232" s="186" t="s">
        <v>185</v>
      </c>
      <c r="E232" s="187" t="s">
        <v>3</v>
      </c>
      <c r="F232" s="188" t="s">
        <v>361</v>
      </c>
      <c r="G232" s="13"/>
      <c r="H232" s="187" t="s">
        <v>3</v>
      </c>
      <c r="I232" s="189"/>
      <c r="J232" s="13"/>
      <c r="K232" s="13"/>
      <c r="L232" s="185"/>
      <c r="M232" s="190"/>
      <c r="N232" s="191"/>
      <c r="O232" s="191"/>
      <c r="P232" s="191"/>
      <c r="Q232" s="191"/>
      <c r="R232" s="191"/>
      <c r="S232" s="191"/>
      <c r="T232" s="19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7" t="s">
        <v>185</v>
      </c>
      <c r="AU232" s="187" t="s">
        <v>82</v>
      </c>
      <c r="AV232" s="13" t="s">
        <v>80</v>
      </c>
      <c r="AW232" s="13" t="s">
        <v>33</v>
      </c>
      <c r="AX232" s="13" t="s">
        <v>72</v>
      </c>
      <c r="AY232" s="187" t="s">
        <v>174</v>
      </c>
    </row>
    <row r="233" s="14" customFormat="1">
      <c r="A233" s="14"/>
      <c r="B233" s="193"/>
      <c r="C233" s="14"/>
      <c r="D233" s="186" t="s">
        <v>185</v>
      </c>
      <c r="E233" s="201" t="s">
        <v>3</v>
      </c>
      <c r="F233" s="194" t="s">
        <v>362</v>
      </c>
      <c r="G233" s="14"/>
      <c r="H233" s="196">
        <v>30.199999999999999</v>
      </c>
      <c r="I233" s="197"/>
      <c r="J233" s="14"/>
      <c r="K233" s="14"/>
      <c r="L233" s="193"/>
      <c r="M233" s="198"/>
      <c r="N233" s="199"/>
      <c r="O233" s="199"/>
      <c r="P233" s="199"/>
      <c r="Q233" s="199"/>
      <c r="R233" s="199"/>
      <c r="S233" s="199"/>
      <c r="T233" s="200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01" t="s">
        <v>185</v>
      </c>
      <c r="AU233" s="201" t="s">
        <v>82</v>
      </c>
      <c r="AV233" s="14" t="s">
        <v>82</v>
      </c>
      <c r="AW233" s="14" t="s">
        <v>33</v>
      </c>
      <c r="AX233" s="14" t="s">
        <v>72</v>
      </c>
      <c r="AY233" s="201" t="s">
        <v>174</v>
      </c>
    </row>
    <row r="234" s="15" customFormat="1">
      <c r="A234" s="15"/>
      <c r="B234" s="202"/>
      <c r="C234" s="15"/>
      <c r="D234" s="186" t="s">
        <v>185</v>
      </c>
      <c r="E234" s="203" t="s">
        <v>3</v>
      </c>
      <c r="F234" s="204" t="s">
        <v>197</v>
      </c>
      <c r="G234" s="15"/>
      <c r="H234" s="205">
        <v>30.199999999999999</v>
      </c>
      <c r="I234" s="206"/>
      <c r="J234" s="15"/>
      <c r="K234" s="15"/>
      <c r="L234" s="202"/>
      <c r="M234" s="207"/>
      <c r="N234" s="208"/>
      <c r="O234" s="208"/>
      <c r="P234" s="208"/>
      <c r="Q234" s="208"/>
      <c r="R234" s="208"/>
      <c r="S234" s="208"/>
      <c r="T234" s="209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03" t="s">
        <v>185</v>
      </c>
      <c r="AU234" s="203" t="s">
        <v>82</v>
      </c>
      <c r="AV234" s="15" t="s">
        <v>181</v>
      </c>
      <c r="AW234" s="15" t="s">
        <v>33</v>
      </c>
      <c r="AX234" s="15" t="s">
        <v>80</v>
      </c>
      <c r="AY234" s="203" t="s">
        <v>174</v>
      </c>
    </row>
    <row r="235" s="2" customFormat="1" ht="49.05" customHeight="1">
      <c r="A235" s="39"/>
      <c r="B235" s="166"/>
      <c r="C235" s="167" t="s">
        <v>363</v>
      </c>
      <c r="D235" s="167" t="s">
        <v>176</v>
      </c>
      <c r="E235" s="168" t="s">
        <v>364</v>
      </c>
      <c r="F235" s="169" t="s">
        <v>365</v>
      </c>
      <c r="G235" s="170" t="s">
        <v>222</v>
      </c>
      <c r="H235" s="171">
        <v>0.21199999999999999</v>
      </c>
      <c r="I235" s="172"/>
      <c r="J235" s="173">
        <f>ROUND(I235*H235,2)</f>
        <v>0</v>
      </c>
      <c r="K235" s="169" t="s">
        <v>180</v>
      </c>
      <c r="L235" s="40"/>
      <c r="M235" s="174" t="s">
        <v>3</v>
      </c>
      <c r="N235" s="175" t="s">
        <v>43</v>
      </c>
      <c r="O235" s="73"/>
      <c r="P235" s="176">
        <f>O235*H235</f>
        <v>0</v>
      </c>
      <c r="Q235" s="176">
        <v>0</v>
      </c>
      <c r="R235" s="176">
        <f>Q235*H235</f>
        <v>0</v>
      </c>
      <c r="S235" s="176">
        <v>0</v>
      </c>
      <c r="T235" s="177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178" t="s">
        <v>289</v>
      </c>
      <c r="AT235" s="178" t="s">
        <v>176</v>
      </c>
      <c r="AU235" s="178" t="s">
        <v>82</v>
      </c>
      <c r="AY235" s="20" t="s">
        <v>174</v>
      </c>
      <c r="BE235" s="179">
        <f>IF(N235="základní",J235,0)</f>
        <v>0</v>
      </c>
      <c r="BF235" s="179">
        <f>IF(N235="snížená",J235,0)</f>
        <v>0</v>
      </c>
      <c r="BG235" s="179">
        <f>IF(N235="zákl. přenesená",J235,0)</f>
        <v>0</v>
      </c>
      <c r="BH235" s="179">
        <f>IF(N235="sníž. přenesená",J235,0)</f>
        <v>0</v>
      </c>
      <c r="BI235" s="179">
        <f>IF(N235="nulová",J235,0)</f>
        <v>0</v>
      </c>
      <c r="BJ235" s="20" t="s">
        <v>80</v>
      </c>
      <c r="BK235" s="179">
        <f>ROUND(I235*H235,2)</f>
        <v>0</v>
      </c>
      <c r="BL235" s="20" t="s">
        <v>289</v>
      </c>
      <c r="BM235" s="178" t="s">
        <v>366</v>
      </c>
    </row>
    <row r="236" s="2" customFormat="1">
      <c r="A236" s="39"/>
      <c r="B236" s="40"/>
      <c r="C236" s="39"/>
      <c r="D236" s="180" t="s">
        <v>183</v>
      </c>
      <c r="E236" s="39"/>
      <c r="F236" s="181" t="s">
        <v>367</v>
      </c>
      <c r="G236" s="39"/>
      <c r="H236" s="39"/>
      <c r="I236" s="182"/>
      <c r="J236" s="39"/>
      <c r="K236" s="39"/>
      <c r="L236" s="40"/>
      <c r="M236" s="183"/>
      <c r="N236" s="184"/>
      <c r="O236" s="73"/>
      <c r="P236" s="73"/>
      <c r="Q236" s="73"/>
      <c r="R236" s="73"/>
      <c r="S236" s="73"/>
      <c r="T236" s="74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20" t="s">
        <v>183</v>
      </c>
      <c r="AU236" s="20" t="s">
        <v>82</v>
      </c>
    </row>
    <row r="237" s="12" customFormat="1" ht="22.8" customHeight="1">
      <c r="A237" s="12"/>
      <c r="B237" s="153"/>
      <c r="C237" s="12"/>
      <c r="D237" s="154" t="s">
        <v>71</v>
      </c>
      <c r="E237" s="164" t="s">
        <v>368</v>
      </c>
      <c r="F237" s="164" t="s">
        <v>369</v>
      </c>
      <c r="G237" s="12"/>
      <c r="H237" s="12"/>
      <c r="I237" s="156"/>
      <c r="J237" s="165">
        <f>BK237</f>
        <v>0</v>
      </c>
      <c r="K237" s="12"/>
      <c r="L237" s="153"/>
      <c r="M237" s="158"/>
      <c r="N237" s="159"/>
      <c r="O237" s="159"/>
      <c r="P237" s="160">
        <f>SUM(P238:P253)</f>
        <v>0</v>
      </c>
      <c r="Q237" s="159"/>
      <c r="R237" s="160">
        <f>SUM(R238:R253)</f>
        <v>0.17120000000000002</v>
      </c>
      <c r="S237" s="159"/>
      <c r="T237" s="161">
        <f>SUM(T238:T253)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54" t="s">
        <v>82</v>
      </c>
      <c r="AT237" s="162" t="s">
        <v>71</v>
      </c>
      <c r="AU237" s="162" t="s">
        <v>80</v>
      </c>
      <c r="AY237" s="154" t="s">
        <v>174</v>
      </c>
      <c r="BK237" s="163">
        <f>SUM(BK238:BK253)</f>
        <v>0</v>
      </c>
    </row>
    <row r="238" s="2" customFormat="1" ht="24.15" customHeight="1">
      <c r="A238" s="39"/>
      <c r="B238" s="166"/>
      <c r="C238" s="167" t="s">
        <v>370</v>
      </c>
      <c r="D238" s="167" t="s">
        <v>176</v>
      </c>
      <c r="E238" s="168" t="s">
        <v>371</v>
      </c>
      <c r="F238" s="169" t="s">
        <v>372</v>
      </c>
      <c r="G238" s="170" t="s">
        <v>373</v>
      </c>
      <c r="H238" s="171">
        <v>96</v>
      </c>
      <c r="I238" s="172"/>
      <c r="J238" s="173">
        <f>ROUND(I238*H238,2)</f>
        <v>0</v>
      </c>
      <c r="K238" s="169" t="s">
        <v>180</v>
      </c>
      <c r="L238" s="40"/>
      <c r="M238" s="174" t="s">
        <v>3</v>
      </c>
      <c r="N238" s="175" t="s">
        <v>43</v>
      </c>
      <c r="O238" s="73"/>
      <c r="P238" s="176">
        <f>O238*H238</f>
        <v>0</v>
      </c>
      <c r="Q238" s="176">
        <v>6.9999999999999994E-05</v>
      </c>
      <c r="R238" s="176">
        <f>Q238*H238</f>
        <v>0.0067199999999999994</v>
      </c>
      <c r="S238" s="176">
        <v>0</v>
      </c>
      <c r="T238" s="17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178" t="s">
        <v>289</v>
      </c>
      <c r="AT238" s="178" t="s">
        <v>176</v>
      </c>
      <c r="AU238" s="178" t="s">
        <v>82</v>
      </c>
      <c r="AY238" s="20" t="s">
        <v>174</v>
      </c>
      <c r="BE238" s="179">
        <f>IF(N238="základní",J238,0)</f>
        <v>0</v>
      </c>
      <c r="BF238" s="179">
        <f>IF(N238="snížená",J238,0)</f>
        <v>0</v>
      </c>
      <c r="BG238" s="179">
        <f>IF(N238="zákl. přenesená",J238,0)</f>
        <v>0</v>
      </c>
      <c r="BH238" s="179">
        <f>IF(N238="sníž. přenesená",J238,0)</f>
        <v>0</v>
      </c>
      <c r="BI238" s="179">
        <f>IF(N238="nulová",J238,0)</f>
        <v>0</v>
      </c>
      <c r="BJ238" s="20" t="s">
        <v>80</v>
      </c>
      <c r="BK238" s="179">
        <f>ROUND(I238*H238,2)</f>
        <v>0</v>
      </c>
      <c r="BL238" s="20" t="s">
        <v>289</v>
      </c>
      <c r="BM238" s="178" t="s">
        <v>374</v>
      </c>
    </row>
    <row r="239" s="2" customFormat="1">
      <c r="A239" s="39"/>
      <c r="B239" s="40"/>
      <c r="C239" s="39"/>
      <c r="D239" s="180" t="s">
        <v>183</v>
      </c>
      <c r="E239" s="39"/>
      <c r="F239" s="181" t="s">
        <v>375</v>
      </c>
      <c r="G239" s="39"/>
      <c r="H239" s="39"/>
      <c r="I239" s="182"/>
      <c r="J239" s="39"/>
      <c r="K239" s="39"/>
      <c r="L239" s="40"/>
      <c r="M239" s="183"/>
      <c r="N239" s="184"/>
      <c r="O239" s="73"/>
      <c r="P239" s="73"/>
      <c r="Q239" s="73"/>
      <c r="R239" s="73"/>
      <c r="S239" s="73"/>
      <c r="T239" s="74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20" t="s">
        <v>183</v>
      </c>
      <c r="AU239" s="20" t="s">
        <v>82</v>
      </c>
    </row>
    <row r="240" s="13" customFormat="1">
      <c r="A240" s="13"/>
      <c r="B240" s="185"/>
      <c r="C240" s="13"/>
      <c r="D240" s="186" t="s">
        <v>185</v>
      </c>
      <c r="E240" s="187" t="s">
        <v>3</v>
      </c>
      <c r="F240" s="188" t="s">
        <v>376</v>
      </c>
      <c r="G240" s="13"/>
      <c r="H240" s="187" t="s">
        <v>3</v>
      </c>
      <c r="I240" s="189"/>
      <c r="J240" s="13"/>
      <c r="K240" s="13"/>
      <c r="L240" s="185"/>
      <c r="M240" s="190"/>
      <c r="N240" s="191"/>
      <c r="O240" s="191"/>
      <c r="P240" s="191"/>
      <c r="Q240" s="191"/>
      <c r="R240" s="191"/>
      <c r="S240" s="191"/>
      <c r="T240" s="19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87" t="s">
        <v>185</v>
      </c>
      <c r="AU240" s="187" t="s">
        <v>82</v>
      </c>
      <c r="AV240" s="13" t="s">
        <v>80</v>
      </c>
      <c r="AW240" s="13" t="s">
        <v>33</v>
      </c>
      <c r="AX240" s="13" t="s">
        <v>72</v>
      </c>
      <c r="AY240" s="187" t="s">
        <v>174</v>
      </c>
    </row>
    <row r="241" s="14" customFormat="1">
      <c r="A241" s="14"/>
      <c r="B241" s="193"/>
      <c r="C241" s="14"/>
      <c r="D241" s="186" t="s">
        <v>185</v>
      </c>
      <c r="E241" s="201" t="s">
        <v>3</v>
      </c>
      <c r="F241" s="194" t="s">
        <v>377</v>
      </c>
      <c r="G241" s="14"/>
      <c r="H241" s="196">
        <v>96</v>
      </c>
      <c r="I241" s="197"/>
      <c r="J241" s="14"/>
      <c r="K241" s="14"/>
      <c r="L241" s="193"/>
      <c r="M241" s="198"/>
      <c r="N241" s="199"/>
      <c r="O241" s="199"/>
      <c r="P241" s="199"/>
      <c r="Q241" s="199"/>
      <c r="R241" s="199"/>
      <c r="S241" s="199"/>
      <c r="T241" s="20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1" t="s">
        <v>185</v>
      </c>
      <c r="AU241" s="201" t="s">
        <v>82</v>
      </c>
      <c r="AV241" s="14" t="s">
        <v>82</v>
      </c>
      <c r="AW241" s="14" t="s">
        <v>33</v>
      </c>
      <c r="AX241" s="14" t="s">
        <v>72</v>
      </c>
      <c r="AY241" s="201" t="s">
        <v>174</v>
      </c>
    </row>
    <row r="242" s="15" customFormat="1">
      <c r="A242" s="15"/>
      <c r="B242" s="202"/>
      <c r="C242" s="15"/>
      <c r="D242" s="186" t="s">
        <v>185</v>
      </c>
      <c r="E242" s="203" t="s">
        <v>3</v>
      </c>
      <c r="F242" s="204" t="s">
        <v>197</v>
      </c>
      <c r="G242" s="15"/>
      <c r="H242" s="205">
        <v>96</v>
      </c>
      <c r="I242" s="206"/>
      <c r="J242" s="15"/>
      <c r="K242" s="15"/>
      <c r="L242" s="202"/>
      <c r="M242" s="207"/>
      <c r="N242" s="208"/>
      <c r="O242" s="208"/>
      <c r="P242" s="208"/>
      <c r="Q242" s="208"/>
      <c r="R242" s="208"/>
      <c r="S242" s="208"/>
      <c r="T242" s="209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03" t="s">
        <v>185</v>
      </c>
      <c r="AU242" s="203" t="s">
        <v>82</v>
      </c>
      <c r="AV242" s="15" t="s">
        <v>181</v>
      </c>
      <c r="AW242" s="15" t="s">
        <v>33</v>
      </c>
      <c r="AX242" s="15" t="s">
        <v>80</v>
      </c>
      <c r="AY242" s="203" t="s">
        <v>174</v>
      </c>
    </row>
    <row r="243" s="2" customFormat="1" ht="16.5" customHeight="1">
      <c r="A243" s="39"/>
      <c r="B243" s="166"/>
      <c r="C243" s="211" t="s">
        <v>378</v>
      </c>
      <c r="D243" s="211" t="s">
        <v>312</v>
      </c>
      <c r="E243" s="212" t="s">
        <v>379</v>
      </c>
      <c r="F243" s="213" t="s">
        <v>380</v>
      </c>
      <c r="G243" s="214" t="s">
        <v>3</v>
      </c>
      <c r="H243" s="215">
        <v>96</v>
      </c>
      <c r="I243" s="216"/>
      <c r="J243" s="217">
        <f>ROUND(I243*H243,2)</f>
        <v>0</v>
      </c>
      <c r="K243" s="213" t="s">
        <v>3</v>
      </c>
      <c r="L243" s="218"/>
      <c r="M243" s="219" t="s">
        <v>3</v>
      </c>
      <c r="N243" s="220" t="s">
        <v>43</v>
      </c>
      <c r="O243" s="73"/>
      <c r="P243" s="176">
        <f>O243*H243</f>
        <v>0</v>
      </c>
      <c r="Q243" s="176">
        <v>0.001</v>
      </c>
      <c r="R243" s="176">
        <f>Q243*H243</f>
        <v>0.096000000000000002</v>
      </c>
      <c r="S243" s="176">
        <v>0</v>
      </c>
      <c r="T243" s="17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178" t="s">
        <v>315</v>
      </c>
      <c r="AT243" s="178" t="s">
        <v>312</v>
      </c>
      <c r="AU243" s="178" t="s">
        <v>82</v>
      </c>
      <c r="AY243" s="20" t="s">
        <v>174</v>
      </c>
      <c r="BE243" s="179">
        <f>IF(N243="základní",J243,0)</f>
        <v>0</v>
      </c>
      <c r="BF243" s="179">
        <f>IF(N243="snížená",J243,0)</f>
        <v>0</v>
      </c>
      <c r="BG243" s="179">
        <f>IF(N243="zákl. přenesená",J243,0)</f>
        <v>0</v>
      </c>
      <c r="BH243" s="179">
        <f>IF(N243="sníž. přenesená",J243,0)</f>
        <v>0</v>
      </c>
      <c r="BI243" s="179">
        <f>IF(N243="nulová",J243,0)</f>
        <v>0</v>
      </c>
      <c r="BJ243" s="20" t="s">
        <v>80</v>
      </c>
      <c r="BK243" s="179">
        <f>ROUND(I243*H243,2)</f>
        <v>0</v>
      </c>
      <c r="BL243" s="20" t="s">
        <v>289</v>
      </c>
      <c r="BM243" s="178" t="s">
        <v>381</v>
      </c>
    </row>
    <row r="244" s="2" customFormat="1">
      <c r="A244" s="39"/>
      <c r="B244" s="40"/>
      <c r="C244" s="39"/>
      <c r="D244" s="186" t="s">
        <v>209</v>
      </c>
      <c r="E244" s="39"/>
      <c r="F244" s="210" t="s">
        <v>382</v>
      </c>
      <c r="G244" s="39"/>
      <c r="H244" s="39"/>
      <c r="I244" s="182"/>
      <c r="J244" s="39"/>
      <c r="K244" s="39"/>
      <c r="L244" s="40"/>
      <c r="M244" s="183"/>
      <c r="N244" s="184"/>
      <c r="O244" s="73"/>
      <c r="P244" s="73"/>
      <c r="Q244" s="73"/>
      <c r="R244" s="73"/>
      <c r="S244" s="73"/>
      <c r="T244" s="74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20" t="s">
        <v>209</v>
      </c>
      <c r="AU244" s="20" t="s">
        <v>82</v>
      </c>
    </row>
    <row r="245" s="2" customFormat="1" ht="24.15" customHeight="1">
      <c r="A245" s="39"/>
      <c r="B245" s="166"/>
      <c r="C245" s="167" t="s">
        <v>383</v>
      </c>
      <c r="D245" s="167" t="s">
        <v>176</v>
      </c>
      <c r="E245" s="168" t="s">
        <v>384</v>
      </c>
      <c r="F245" s="169" t="s">
        <v>385</v>
      </c>
      <c r="G245" s="170" t="s">
        <v>373</v>
      </c>
      <c r="H245" s="171">
        <v>64</v>
      </c>
      <c r="I245" s="172"/>
      <c r="J245" s="173">
        <f>ROUND(I245*H245,2)</f>
        <v>0</v>
      </c>
      <c r="K245" s="169" t="s">
        <v>180</v>
      </c>
      <c r="L245" s="40"/>
      <c r="M245" s="174" t="s">
        <v>3</v>
      </c>
      <c r="N245" s="175" t="s">
        <v>43</v>
      </c>
      <c r="O245" s="73"/>
      <c r="P245" s="176">
        <f>O245*H245</f>
        <v>0</v>
      </c>
      <c r="Q245" s="176">
        <v>6.9999999999999994E-05</v>
      </c>
      <c r="R245" s="176">
        <f>Q245*H245</f>
        <v>0.0044799999999999996</v>
      </c>
      <c r="S245" s="176">
        <v>0</v>
      </c>
      <c r="T245" s="17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178" t="s">
        <v>289</v>
      </c>
      <c r="AT245" s="178" t="s">
        <v>176</v>
      </c>
      <c r="AU245" s="178" t="s">
        <v>82</v>
      </c>
      <c r="AY245" s="20" t="s">
        <v>174</v>
      </c>
      <c r="BE245" s="179">
        <f>IF(N245="základní",J245,0)</f>
        <v>0</v>
      </c>
      <c r="BF245" s="179">
        <f>IF(N245="snížená",J245,0)</f>
        <v>0</v>
      </c>
      <c r="BG245" s="179">
        <f>IF(N245="zákl. přenesená",J245,0)</f>
        <v>0</v>
      </c>
      <c r="BH245" s="179">
        <f>IF(N245="sníž. přenesená",J245,0)</f>
        <v>0</v>
      </c>
      <c r="BI245" s="179">
        <f>IF(N245="nulová",J245,0)</f>
        <v>0</v>
      </c>
      <c r="BJ245" s="20" t="s">
        <v>80</v>
      </c>
      <c r="BK245" s="179">
        <f>ROUND(I245*H245,2)</f>
        <v>0</v>
      </c>
      <c r="BL245" s="20" t="s">
        <v>289</v>
      </c>
      <c r="BM245" s="178" t="s">
        <v>386</v>
      </c>
    </row>
    <row r="246" s="2" customFormat="1">
      <c r="A246" s="39"/>
      <c r="B246" s="40"/>
      <c r="C246" s="39"/>
      <c r="D246" s="180" t="s">
        <v>183</v>
      </c>
      <c r="E246" s="39"/>
      <c r="F246" s="181" t="s">
        <v>387</v>
      </c>
      <c r="G246" s="39"/>
      <c r="H246" s="39"/>
      <c r="I246" s="182"/>
      <c r="J246" s="39"/>
      <c r="K246" s="39"/>
      <c r="L246" s="40"/>
      <c r="M246" s="183"/>
      <c r="N246" s="184"/>
      <c r="O246" s="73"/>
      <c r="P246" s="73"/>
      <c r="Q246" s="73"/>
      <c r="R246" s="73"/>
      <c r="S246" s="73"/>
      <c r="T246" s="74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20" t="s">
        <v>183</v>
      </c>
      <c r="AU246" s="20" t="s">
        <v>82</v>
      </c>
    </row>
    <row r="247" s="13" customFormat="1">
      <c r="A247" s="13"/>
      <c r="B247" s="185"/>
      <c r="C247" s="13"/>
      <c r="D247" s="186" t="s">
        <v>185</v>
      </c>
      <c r="E247" s="187" t="s">
        <v>3</v>
      </c>
      <c r="F247" s="188" t="s">
        <v>388</v>
      </c>
      <c r="G247" s="13"/>
      <c r="H247" s="187" t="s">
        <v>3</v>
      </c>
      <c r="I247" s="189"/>
      <c r="J247" s="13"/>
      <c r="K247" s="13"/>
      <c r="L247" s="185"/>
      <c r="M247" s="190"/>
      <c r="N247" s="191"/>
      <c r="O247" s="191"/>
      <c r="P247" s="191"/>
      <c r="Q247" s="191"/>
      <c r="R247" s="191"/>
      <c r="S247" s="191"/>
      <c r="T247" s="19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7" t="s">
        <v>185</v>
      </c>
      <c r="AU247" s="187" t="s">
        <v>82</v>
      </c>
      <c r="AV247" s="13" t="s">
        <v>80</v>
      </c>
      <c r="AW247" s="13" t="s">
        <v>33</v>
      </c>
      <c r="AX247" s="13" t="s">
        <v>72</v>
      </c>
      <c r="AY247" s="187" t="s">
        <v>174</v>
      </c>
    </row>
    <row r="248" s="14" customFormat="1">
      <c r="A248" s="14"/>
      <c r="B248" s="193"/>
      <c r="C248" s="14"/>
      <c r="D248" s="186" t="s">
        <v>185</v>
      </c>
      <c r="E248" s="201" t="s">
        <v>3</v>
      </c>
      <c r="F248" s="194" t="s">
        <v>389</v>
      </c>
      <c r="G248" s="14"/>
      <c r="H248" s="196">
        <v>64</v>
      </c>
      <c r="I248" s="197"/>
      <c r="J248" s="14"/>
      <c r="K248" s="14"/>
      <c r="L248" s="193"/>
      <c r="M248" s="198"/>
      <c r="N248" s="199"/>
      <c r="O248" s="199"/>
      <c r="P248" s="199"/>
      <c r="Q248" s="199"/>
      <c r="R248" s="199"/>
      <c r="S248" s="199"/>
      <c r="T248" s="20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1" t="s">
        <v>185</v>
      </c>
      <c r="AU248" s="201" t="s">
        <v>82</v>
      </c>
      <c r="AV248" s="14" t="s">
        <v>82</v>
      </c>
      <c r="AW248" s="14" t="s">
        <v>33</v>
      </c>
      <c r="AX248" s="14" t="s">
        <v>72</v>
      </c>
      <c r="AY248" s="201" t="s">
        <v>174</v>
      </c>
    </row>
    <row r="249" s="15" customFormat="1">
      <c r="A249" s="15"/>
      <c r="B249" s="202"/>
      <c r="C249" s="15"/>
      <c r="D249" s="186" t="s">
        <v>185</v>
      </c>
      <c r="E249" s="203" t="s">
        <v>3</v>
      </c>
      <c r="F249" s="204" t="s">
        <v>197</v>
      </c>
      <c r="G249" s="15"/>
      <c r="H249" s="205">
        <v>64</v>
      </c>
      <c r="I249" s="206"/>
      <c r="J249" s="15"/>
      <c r="K249" s="15"/>
      <c r="L249" s="202"/>
      <c r="M249" s="207"/>
      <c r="N249" s="208"/>
      <c r="O249" s="208"/>
      <c r="P249" s="208"/>
      <c r="Q249" s="208"/>
      <c r="R249" s="208"/>
      <c r="S249" s="208"/>
      <c r="T249" s="209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03" t="s">
        <v>185</v>
      </c>
      <c r="AU249" s="203" t="s">
        <v>82</v>
      </c>
      <c r="AV249" s="15" t="s">
        <v>181</v>
      </c>
      <c r="AW249" s="15" t="s">
        <v>33</v>
      </c>
      <c r="AX249" s="15" t="s">
        <v>80</v>
      </c>
      <c r="AY249" s="203" t="s">
        <v>174</v>
      </c>
    </row>
    <row r="250" s="2" customFormat="1" ht="16.5" customHeight="1">
      <c r="A250" s="39"/>
      <c r="B250" s="166"/>
      <c r="C250" s="211" t="s">
        <v>390</v>
      </c>
      <c r="D250" s="211" t="s">
        <v>312</v>
      </c>
      <c r="E250" s="212" t="s">
        <v>391</v>
      </c>
      <c r="F250" s="213" t="s">
        <v>392</v>
      </c>
      <c r="G250" s="214" t="s">
        <v>3</v>
      </c>
      <c r="H250" s="215">
        <v>32</v>
      </c>
      <c r="I250" s="216"/>
      <c r="J250" s="217">
        <f>ROUND(I250*H250,2)</f>
        <v>0</v>
      </c>
      <c r="K250" s="213" t="s">
        <v>3</v>
      </c>
      <c r="L250" s="218"/>
      <c r="M250" s="219" t="s">
        <v>3</v>
      </c>
      <c r="N250" s="220" t="s">
        <v>43</v>
      </c>
      <c r="O250" s="73"/>
      <c r="P250" s="176">
        <f>O250*H250</f>
        <v>0</v>
      </c>
      <c r="Q250" s="176">
        <v>0.002</v>
      </c>
      <c r="R250" s="176">
        <f>Q250*H250</f>
        <v>0.064000000000000001</v>
      </c>
      <c r="S250" s="176">
        <v>0</v>
      </c>
      <c r="T250" s="177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178" t="s">
        <v>315</v>
      </c>
      <c r="AT250" s="178" t="s">
        <v>312</v>
      </c>
      <c r="AU250" s="178" t="s">
        <v>82</v>
      </c>
      <c r="AY250" s="20" t="s">
        <v>174</v>
      </c>
      <c r="BE250" s="179">
        <f>IF(N250="základní",J250,0)</f>
        <v>0</v>
      </c>
      <c r="BF250" s="179">
        <f>IF(N250="snížená",J250,0)</f>
        <v>0</v>
      </c>
      <c r="BG250" s="179">
        <f>IF(N250="zákl. přenesená",J250,0)</f>
        <v>0</v>
      </c>
      <c r="BH250" s="179">
        <f>IF(N250="sníž. přenesená",J250,0)</f>
        <v>0</v>
      </c>
      <c r="BI250" s="179">
        <f>IF(N250="nulová",J250,0)</f>
        <v>0</v>
      </c>
      <c r="BJ250" s="20" t="s">
        <v>80</v>
      </c>
      <c r="BK250" s="179">
        <f>ROUND(I250*H250,2)</f>
        <v>0</v>
      </c>
      <c r="BL250" s="20" t="s">
        <v>289</v>
      </c>
      <c r="BM250" s="178" t="s">
        <v>393</v>
      </c>
    </row>
    <row r="251" s="2" customFormat="1">
      <c r="A251" s="39"/>
      <c r="B251" s="40"/>
      <c r="C251" s="39"/>
      <c r="D251" s="186" t="s">
        <v>209</v>
      </c>
      <c r="E251" s="39"/>
      <c r="F251" s="210" t="s">
        <v>382</v>
      </c>
      <c r="G251" s="39"/>
      <c r="H251" s="39"/>
      <c r="I251" s="182"/>
      <c r="J251" s="39"/>
      <c r="K251" s="39"/>
      <c r="L251" s="40"/>
      <c r="M251" s="183"/>
      <c r="N251" s="184"/>
      <c r="O251" s="73"/>
      <c r="P251" s="73"/>
      <c r="Q251" s="73"/>
      <c r="R251" s="73"/>
      <c r="S251" s="73"/>
      <c r="T251" s="74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20" t="s">
        <v>209</v>
      </c>
      <c r="AU251" s="20" t="s">
        <v>82</v>
      </c>
    </row>
    <row r="252" s="2" customFormat="1" ht="49.05" customHeight="1">
      <c r="A252" s="39"/>
      <c r="B252" s="166"/>
      <c r="C252" s="167" t="s">
        <v>315</v>
      </c>
      <c r="D252" s="167" t="s">
        <v>176</v>
      </c>
      <c r="E252" s="168" t="s">
        <v>394</v>
      </c>
      <c r="F252" s="169" t="s">
        <v>395</v>
      </c>
      <c r="G252" s="170" t="s">
        <v>222</v>
      </c>
      <c r="H252" s="171">
        <v>0.17100000000000001</v>
      </c>
      <c r="I252" s="172"/>
      <c r="J252" s="173">
        <f>ROUND(I252*H252,2)</f>
        <v>0</v>
      </c>
      <c r="K252" s="169" t="s">
        <v>180</v>
      </c>
      <c r="L252" s="40"/>
      <c r="M252" s="174" t="s">
        <v>3</v>
      </c>
      <c r="N252" s="175" t="s">
        <v>43</v>
      </c>
      <c r="O252" s="73"/>
      <c r="P252" s="176">
        <f>O252*H252</f>
        <v>0</v>
      </c>
      <c r="Q252" s="176">
        <v>0</v>
      </c>
      <c r="R252" s="176">
        <f>Q252*H252</f>
        <v>0</v>
      </c>
      <c r="S252" s="176">
        <v>0</v>
      </c>
      <c r="T252" s="17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178" t="s">
        <v>289</v>
      </c>
      <c r="AT252" s="178" t="s">
        <v>176</v>
      </c>
      <c r="AU252" s="178" t="s">
        <v>82</v>
      </c>
      <c r="AY252" s="20" t="s">
        <v>174</v>
      </c>
      <c r="BE252" s="179">
        <f>IF(N252="základní",J252,0)</f>
        <v>0</v>
      </c>
      <c r="BF252" s="179">
        <f>IF(N252="snížená",J252,0)</f>
        <v>0</v>
      </c>
      <c r="BG252" s="179">
        <f>IF(N252="zákl. přenesená",J252,0)</f>
        <v>0</v>
      </c>
      <c r="BH252" s="179">
        <f>IF(N252="sníž. přenesená",J252,0)</f>
        <v>0</v>
      </c>
      <c r="BI252" s="179">
        <f>IF(N252="nulová",J252,0)</f>
        <v>0</v>
      </c>
      <c r="BJ252" s="20" t="s">
        <v>80</v>
      </c>
      <c r="BK252" s="179">
        <f>ROUND(I252*H252,2)</f>
        <v>0</v>
      </c>
      <c r="BL252" s="20" t="s">
        <v>289</v>
      </c>
      <c r="BM252" s="178" t="s">
        <v>396</v>
      </c>
    </row>
    <row r="253" s="2" customFormat="1">
      <c r="A253" s="39"/>
      <c r="B253" s="40"/>
      <c r="C253" s="39"/>
      <c r="D253" s="180" t="s">
        <v>183</v>
      </c>
      <c r="E253" s="39"/>
      <c r="F253" s="181" t="s">
        <v>397</v>
      </c>
      <c r="G253" s="39"/>
      <c r="H253" s="39"/>
      <c r="I253" s="182"/>
      <c r="J253" s="39"/>
      <c r="K253" s="39"/>
      <c r="L253" s="40"/>
      <c r="M253" s="183"/>
      <c r="N253" s="184"/>
      <c r="O253" s="73"/>
      <c r="P253" s="73"/>
      <c r="Q253" s="73"/>
      <c r="R253" s="73"/>
      <c r="S253" s="73"/>
      <c r="T253" s="74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20" t="s">
        <v>183</v>
      </c>
      <c r="AU253" s="20" t="s">
        <v>82</v>
      </c>
    </row>
    <row r="254" s="12" customFormat="1" ht="22.8" customHeight="1">
      <c r="A254" s="12"/>
      <c r="B254" s="153"/>
      <c r="C254" s="12"/>
      <c r="D254" s="154" t="s">
        <v>71</v>
      </c>
      <c r="E254" s="164" t="s">
        <v>398</v>
      </c>
      <c r="F254" s="164" t="s">
        <v>399</v>
      </c>
      <c r="G254" s="12"/>
      <c r="H254" s="12"/>
      <c r="I254" s="156"/>
      <c r="J254" s="165">
        <f>BK254</f>
        <v>0</v>
      </c>
      <c r="K254" s="12"/>
      <c r="L254" s="153"/>
      <c r="M254" s="158"/>
      <c r="N254" s="159"/>
      <c r="O254" s="159"/>
      <c r="P254" s="160">
        <f>SUM(P255:P296)</f>
        <v>0</v>
      </c>
      <c r="Q254" s="159"/>
      <c r="R254" s="160">
        <f>SUM(R255:R296)</f>
        <v>3.7980683999999996</v>
      </c>
      <c r="S254" s="159"/>
      <c r="T254" s="161">
        <f>SUM(T255:T296)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54" t="s">
        <v>82</v>
      </c>
      <c r="AT254" s="162" t="s">
        <v>71</v>
      </c>
      <c r="AU254" s="162" t="s">
        <v>80</v>
      </c>
      <c r="AY254" s="154" t="s">
        <v>174</v>
      </c>
      <c r="BK254" s="163">
        <f>SUM(BK255:BK296)</f>
        <v>0</v>
      </c>
    </row>
    <row r="255" s="2" customFormat="1" ht="24.15" customHeight="1">
      <c r="A255" s="39"/>
      <c r="B255" s="166"/>
      <c r="C255" s="167" t="s">
        <v>400</v>
      </c>
      <c r="D255" s="167" t="s">
        <v>176</v>
      </c>
      <c r="E255" s="168" t="s">
        <v>401</v>
      </c>
      <c r="F255" s="169" t="s">
        <v>402</v>
      </c>
      <c r="G255" s="170" t="s">
        <v>137</v>
      </c>
      <c r="H255" s="171">
        <v>57.415999999999997</v>
      </c>
      <c r="I255" s="172"/>
      <c r="J255" s="173">
        <f>ROUND(I255*H255,2)</f>
        <v>0</v>
      </c>
      <c r="K255" s="169" t="s">
        <v>3</v>
      </c>
      <c r="L255" s="40"/>
      <c r="M255" s="174" t="s">
        <v>3</v>
      </c>
      <c r="N255" s="175" t="s">
        <v>43</v>
      </c>
      <c r="O255" s="73"/>
      <c r="P255" s="176">
        <f>O255*H255</f>
        <v>0</v>
      </c>
      <c r="Q255" s="176">
        <v>0.065799999999999997</v>
      </c>
      <c r="R255" s="176">
        <f>Q255*H255</f>
        <v>3.7779727999999997</v>
      </c>
      <c r="S255" s="176">
        <v>0</v>
      </c>
      <c r="T255" s="177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78" t="s">
        <v>289</v>
      </c>
      <c r="AT255" s="178" t="s">
        <v>176</v>
      </c>
      <c r="AU255" s="178" t="s">
        <v>82</v>
      </c>
      <c r="AY255" s="20" t="s">
        <v>174</v>
      </c>
      <c r="BE255" s="179">
        <f>IF(N255="základní",J255,0)</f>
        <v>0</v>
      </c>
      <c r="BF255" s="179">
        <f>IF(N255="snížená",J255,0)</f>
        <v>0</v>
      </c>
      <c r="BG255" s="179">
        <f>IF(N255="zákl. přenesená",J255,0)</f>
        <v>0</v>
      </c>
      <c r="BH255" s="179">
        <f>IF(N255="sníž. přenesená",J255,0)</f>
        <v>0</v>
      </c>
      <c r="BI255" s="179">
        <f>IF(N255="nulová",J255,0)</f>
        <v>0</v>
      </c>
      <c r="BJ255" s="20" t="s">
        <v>80</v>
      </c>
      <c r="BK255" s="179">
        <f>ROUND(I255*H255,2)</f>
        <v>0</v>
      </c>
      <c r="BL255" s="20" t="s">
        <v>289</v>
      </c>
      <c r="BM255" s="178" t="s">
        <v>403</v>
      </c>
    </row>
    <row r="256" s="13" customFormat="1">
      <c r="A256" s="13"/>
      <c r="B256" s="185"/>
      <c r="C256" s="13"/>
      <c r="D256" s="186" t="s">
        <v>185</v>
      </c>
      <c r="E256" s="187" t="s">
        <v>3</v>
      </c>
      <c r="F256" s="188" t="s">
        <v>186</v>
      </c>
      <c r="G256" s="13"/>
      <c r="H256" s="187" t="s">
        <v>3</v>
      </c>
      <c r="I256" s="189"/>
      <c r="J256" s="13"/>
      <c r="K256" s="13"/>
      <c r="L256" s="185"/>
      <c r="M256" s="190"/>
      <c r="N256" s="191"/>
      <c r="O256" s="191"/>
      <c r="P256" s="191"/>
      <c r="Q256" s="191"/>
      <c r="R256" s="191"/>
      <c r="S256" s="191"/>
      <c r="T256" s="19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87" t="s">
        <v>185</v>
      </c>
      <c r="AU256" s="187" t="s">
        <v>82</v>
      </c>
      <c r="AV256" s="13" t="s">
        <v>80</v>
      </c>
      <c r="AW256" s="13" t="s">
        <v>33</v>
      </c>
      <c r="AX256" s="13" t="s">
        <v>72</v>
      </c>
      <c r="AY256" s="187" t="s">
        <v>174</v>
      </c>
    </row>
    <row r="257" s="13" customFormat="1">
      <c r="A257" s="13"/>
      <c r="B257" s="185"/>
      <c r="C257" s="13"/>
      <c r="D257" s="186" t="s">
        <v>185</v>
      </c>
      <c r="E257" s="187" t="s">
        <v>3</v>
      </c>
      <c r="F257" s="188" t="s">
        <v>404</v>
      </c>
      <c r="G257" s="13"/>
      <c r="H257" s="187" t="s">
        <v>3</v>
      </c>
      <c r="I257" s="189"/>
      <c r="J257" s="13"/>
      <c r="K257" s="13"/>
      <c r="L257" s="185"/>
      <c r="M257" s="190"/>
      <c r="N257" s="191"/>
      <c r="O257" s="191"/>
      <c r="P257" s="191"/>
      <c r="Q257" s="191"/>
      <c r="R257" s="191"/>
      <c r="S257" s="191"/>
      <c r="T257" s="19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7" t="s">
        <v>185</v>
      </c>
      <c r="AU257" s="187" t="s">
        <v>82</v>
      </c>
      <c r="AV257" s="13" t="s">
        <v>80</v>
      </c>
      <c r="AW257" s="13" t="s">
        <v>33</v>
      </c>
      <c r="AX257" s="13" t="s">
        <v>72</v>
      </c>
      <c r="AY257" s="187" t="s">
        <v>174</v>
      </c>
    </row>
    <row r="258" s="13" customFormat="1">
      <c r="A258" s="13"/>
      <c r="B258" s="185"/>
      <c r="C258" s="13"/>
      <c r="D258" s="186" t="s">
        <v>185</v>
      </c>
      <c r="E258" s="187" t="s">
        <v>3</v>
      </c>
      <c r="F258" s="188" t="s">
        <v>405</v>
      </c>
      <c r="G258" s="13"/>
      <c r="H258" s="187" t="s">
        <v>3</v>
      </c>
      <c r="I258" s="189"/>
      <c r="J258" s="13"/>
      <c r="K258" s="13"/>
      <c r="L258" s="185"/>
      <c r="M258" s="190"/>
      <c r="N258" s="191"/>
      <c r="O258" s="191"/>
      <c r="P258" s="191"/>
      <c r="Q258" s="191"/>
      <c r="R258" s="191"/>
      <c r="S258" s="191"/>
      <c r="T258" s="19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7" t="s">
        <v>185</v>
      </c>
      <c r="AU258" s="187" t="s">
        <v>82</v>
      </c>
      <c r="AV258" s="13" t="s">
        <v>80</v>
      </c>
      <c r="AW258" s="13" t="s">
        <v>33</v>
      </c>
      <c r="AX258" s="13" t="s">
        <v>72</v>
      </c>
      <c r="AY258" s="187" t="s">
        <v>174</v>
      </c>
    </row>
    <row r="259" s="13" customFormat="1">
      <c r="A259" s="13"/>
      <c r="B259" s="185"/>
      <c r="C259" s="13"/>
      <c r="D259" s="186" t="s">
        <v>185</v>
      </c>
      <c r="E259" s="187" t="s">
        <v>3</v>
      </c>
      <c r="F259" s="188" t="s">
        <v>406</v>
      </c>
      <c r="G259" s="13"/>
      <c r="H259" s="187" t="s">
        <v>3</v>
      </c>
      <c r="I259" s="189"/>
      <c r="J259" s="13"/>
      <c r="K259" s="13"/>
      <c r="L259" s="185"/>
      <c r="M259" s="190"/>
      <c r="N259" s="191"/>
      <c r="O259" s="191"/>
      <c r="P259" s="191"/>
      <c r="Q259" s="191"/>
      <c r="R259" s="191"/>
      <c r="S259" s="191"/>
      <c r="T259" s="19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7" t="s">
        <v>185</v>
      </c>
      <c r="AU259" s="187" t="s">
        <v>82</v>
      </c>
      <c r="AV259" s="13" t="s">
        <v>80</v>
      </c>
      <c r="AW259" s="13" t="s">
        <v>33</v>
      </c>
      <c r="AX259" s="13" t="s">
        <v>72</v>
      </c>
      <c r="AY259" s="187" t="s">
        <v>174</v>
      </c>
    </row>
    <row r="260" s="13" customFormat="1">
      <c r="A260" s="13"/>
      <c r="B260" s="185"/>
      <c r="C260" s="13"/>
      <c r="D260" s="186" t="s">
        <v>185</v>
      </c>
      <c r="E260" s="187" t="s">
        <v>3</v>
      </c>
      <c r="F260" s="188" t="s">
        <v>407</v>
      </c>
      <c r="G260" s="13"/>
      <c r="H260" s="187" t="s">
        <v>3</v>
      </c>
      <c r="I260" s="189"/>
      <c r="J260" s="13"/>
      <c r="K260" s="13"/>
      <c r="L260" s="185"/>
      <c r="M260" s="190"/>
      <c r="N260" s="191"/>
      <c r="O260" s="191"/>
      <c r="P260" s="191"/>
      <c r="Q260" s="191"/>
      <c r="R260" s="191"/>
      <c r="S260" s="191"/>
      <c r="T260" s="19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87" t="s">
        <v>185</v>
      </c>
      <c r="AU260" s="187" t="s">
        <v>82</v>
      </c>
      <c r="AV260" s="13" t="s">
        <v>80</v>
      </c>
      <c r="AW260" s="13" t="s">
        <v>33</v>
      </c>
      <c r="AX260" s="13" t="s">
        <v>72</v>
      </c>
      <c r="AY260" s="187" t="s">
        <v>174</v>
      </c>
    </row>
    <row r="261" s="13" customFormat="1">
      <c r="A261" s="13"/>
      <c r="B261" s="185"/>
      <c r="C261" s="13"/>
      <c r="D261" s="186" t="s">
        <v>185</v>
      </c>
      <c r="E261" s="187" t="s">
        <v>3</v>
      </c>
      <c r="F261" s="188" t="s">
        <v>408</v>
      </c>
      <c r="G261" s="13"/>
      <c r="H261" s="187" t="s">
        <v>3</v>
      </c>
      <c r="I261" s="189"/>
      <c r="J261" s="13"/>
      <c r="K261" s="13"/>
      <c r="L261" s="185"/>
      <c r="M261" s="190"/>
      <c r="N261" s="191"/>
      <c r="O261" s="191"/>
      <c r="P261" s="191"/>
      <c r="Q261" s="191"/>
      <c r="R261" s="191"/>
      <c r="S261" s="191"/>
      <c r="T261" s="19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87" t="s">
        <v>185</v>
      </c>
      <c r="AU261" s="187" t="s">
        <v>82</v>
      </c>
      <c r="AV261" s="13" t="s">
        <v>80</v>
      </c>
      <c r="AW261" s="13" t="s">
        <v>33</v>
      </c>
      <c r="AX261" s="13" t="s">
        <v>72</v>
      </c>
      <c r="AY261" s="187" t="s">
        <v>174</v>
      </c>
    </row>
    <row r="262" s="13" customFormat="1">
      <c r="A262" s="13"/>
      <c r="B262" s="185"/>
      <c r="C262" s="13"/>
      <c r="D262" s="186" t="s">
        <v>185</v>
      </c>
      <c r="E262" s="187" t="s">
        <v>3</v>
      </c>
      <c r="F262" s="188" t="s">
        <v>409</v>
      </c>
      <c r="G262" s="13"/>
      <c r="H262" s="187" t="s">
        <v>3</v>
      </c>
      <c r="I262" s="189"/>
      <c r="J262" s="13"/>
      <c r="K262" s="13"/>
      <c r="L262" s="185"/>
      <c r="M262" s="190"/>
      <c r="N262" s="191"/>
      <c r="O262" s="191"/>
      <c r="P262" s="191"/>
      <c r="Q262" s="191"/>
      <c r="R262" s="191"/>
      <c r="S262" s="191"/>
      <c r="T262" s="19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87" t="s">
        <v>185</v>
      </c>
      <c r="AU262" s="187" t="s">
        <v>82</v>
      </c>
      <c r="AV262" s="13" t="s">
        <v>80</v>
      </c>
      <c r="AW262" s="13" t="s">
        <v>33</v>
      </c>
      <c r="AX262" s="13" t="s">
        <v>72</v>
      </c>
      <c r="AY262" s="187" t="s">
        <v>174</v>
      </c>
    </row>
    <row r="263" s="13" customFormat="1">
      <c r="A263" s="13"/>
      <c r="B263" s="185"/>
      <c r="C263" s="13"/>
      <c r="D263" s="186" t="s">
        <v>185</v>
      </c>
      <c r="E263" s="187" t="s">
        <v>3</v>
      </c>
      <c r="F263" s="188" t="s">
        <v>410</v>
      </c>
      <c r="G263" s="13"/>
      <c r="H263" s="187" t="s">
        <v>3</v>
      </c>
      <c r="I263" s="189"/>
      <c r="J263" s="13"/>
      <c r="K263" s="13"/>
      <c r="L263" s="185"/>
      <c r="M263" s="190"/>
      <c r="N263" s="191"/>
      <c r="O263" s="191"/>
      <c r="P263" s="191"/>
      <c r="Q263" s="191"/>
      <c r="R263" s="191"/>
      <c r="S263" s="191"/>
      <c r="T263" s="19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7" t="s">
        <v>185</v>
      </c>
      <c r="AU263" s="187" t="s">
        <v>82</v>
      </c>
      <c r="AV263" s="13" t="s">
        <v>80</v>
      </c>
      <c r="AW263" s="13" t="s">
        <v>33</v>
      </c>
      <c r="AX263" s="13" t="s">
        <v>72</v>
      </c>
      <c r="AY263" s="187" t="s">
        <v>174</v>
      </c>
    </row>
    <row r="264" s="13" customFormat="1">
      <c r="A264" s="13"/>
      <c r="B264" s="185"/>
      <c r="C264" s="13"/>
      <c r="D264" s="186" t="s">
        <v>185</v>
      </c>
      <c r="E264" s="187" t="s">
        <v>3</v>
      </c>
      <c r="F264" s="188" t="s">
        <v>411</v>
      </c>
      <c r="G264" s="13"/>
      <c r="H264" s="187" t="s">
        <v>3</v>
      </c>
      <c r="I264" s="189"/>
      <c r="J264" s="13"/>
      <c r="K264" s="13"/>
      <c r="L264" s="185"/>
      <c r="M264" s="190"/>
      <c r="N264" s="191"/>
      <c r="O264" s="191"/>
      <c r="P264" s="191"/>
      <c r="Q264" s="191"/>
      <c r="R264" s="191"/>
      <c r="S264" s="191"/>
      <c r="T264" s="19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7" t="s">
        <v>185</v>
      </c>
      <c r="AU264" s="187" t="s">
        <v>82</v>
      </c>
      <c r="AV264" s="13" t="s">
        <v>80</v>
      </c>
      <c r="AW264" s="13" t="s">
        <v>33</v>
      </c>
      <c r="AX264" s="13" t="s">
        <v>72</v>
      </c>
      <c r="AY264" s="187" t="s">
        <v>174</v>
      </c>
    </row>
    <row r="265" s="13" customFormat="1">
      <c r="A265" s="13"/>
      <c r="B265" s="185"/>
      <c r="C265" s="13"/>
      <c r="D265" s="186" t="s">
        <v>185</v>
      </c>
      <c r="E265" s="187" t="s">
        <v>3</v>
      </c>
      <c r="F265" s="188" t="s">
        <v>412</v>
      </c>
      <c r="G265" s="13"/>
      <c r="H265" s="187" t="s">
        <v>3</v>
      </c>
      <c r="I265" s="189"/>
      <c r="J265" s="13"/>
      <c r="K265" s="13"/>
      <c r="L265" s="185"/>
      <c r="M265" s="190"/>
      <c r="N265" s="191"/>
      <c r="O265" s="191"/>
      <c r="P265" s="191"/>
      <c r="Q265" s="191"/>
      <c r="R265" s="191"/>
      <c r="S265" s="191"/>
      <c r="T265" s="19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7" t="s">
        <v>185</v>
      </c>
      <c r="AU265" s="187" t="s">
        <v>82</v>
      </c>
      <c r="AV265" s="13" t="s">
        <v>80</v>
      </c>
      <c r="AW265" s="13" t="s">
        <v>33</v>
      </c>
      <c r="AX265" s="13" t="s">
        <v>72</v>
      </c>
      <c r="AY265" s="187" t="s">
        <v>174</v>
      </c>
    </row>
    <row r="266" s="13" customFormat="1">
      <c r="A266" s="13"/>
      <c r="B266" s="185"/>
      <c r="C266" s="13"/>
      <c r="D266" s="186" t="s">
        <v>185</v>
      </c>
      <c r="E266" s="187" t="s">
        <v>3</v>
      </c>
      <c r="F266" s="188" t="s">
        <v>413</v>
      </c>
      <c r="G266" s="13"/>
      <c r="H266" s="187" t="s">
        <v>3</v>
      </c>
      <c r="I266" s="189"/>
      <c r="J266" s="13"/>
      <c r="K266" s="13"/>
      <c r="L266" s="185"/>
      <c r="M266" s="190"/>
      <c r="N266" s="191"/>
      <c r="O266" s="191"/>
      <c r="P266" s="191"/>
      <c r="Q266" s="191"/>
      <c r="R266" s="191"/>
      <c r="S266" s="191"/>
      <c r="T266" s="19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87" t="s">
        <v>185</v>
      </c>
      <c r="AU266" s="187" t="s">
        <v>82</v>
      </c>
      <c r="AV266" s="13" t="s">
        <v>80</v>
      </c>
      <c r="AW266" s="13" t="s">
        <v>33</v>
      </c>
      <c r="AX266" s="13" t="s">
        <v>72</v>
      </c>
      <c r="AY266" s="187" t="s">
        <v>174</v>
      </c>
    </row>
    <row r="267" s="13" customFormat="1">
      <c r="A267" s="13"/>
      <c r="B267" s="185"/>
      <c r="C267" s="13"/>
      <c r="D267" s="186" t="s">
        <v>185</v>
      </c>
      <c r="E267" s="187" t="s">
        <v>3</v>
      </c>
      <c r="F267" s="188" t="s">
        <v>414</v>
      </c>
      <c r="G267" s="13"/>
      <c r="H267" s="187" t="s">
        <v>3</v>
      </c>
      <c r="I267" s="189"/>
      <c r="J267" s="13"/>
      <c r="K267" s="13"/>
      <c r="L267" s="185"/>
      <c r="M267" s="190"/>
      <c r="N267" s="191"/>
      <c r="O267" s="191"/>
      <c r="P267" s="191"/>
      <c r="Q267" s="191"/>
      <c r="R267" s="191"/>
      <c r="S267" s="191"/>
      <c r="T267" s="19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7" t="s">
        <v>185</v>
      </c>
      <c r="AU267" s="187" t="s">
        <v>82</v>
      </c>
      <c r="AV267" s="13" t="s">
        <v>80</v>
      </c>
      <c r="AW267" s="13" t="s">
        <v>33</v>
      </c>
      <c r="AX267" s="13" t="s">
        <v>72</v>
      </c>
      <c r="AY267" s="187" t="s">
        <v>174</v>
      </c>
    </row>
    <row r="268" s="13" customFormat="1">
      <c r="A268" s="13"/>
      <c r="B268" s="185"/>
      <c r="C268" s="13"/>
      <c r="D268" s="186" t="s">
        <v>185</v>
      </c>
      <c r="E268" s="187" t="s">
        <v>3</v>
      </c>
      <c r="F268" s="188" t="s">
        <v>415</v>
      </c>
      <c r="G268" s="13"/>
      <c r="H268" s="187" t="s">
        <v>3</v>
      </c>
      <c r="I268" s="189"/>
      <c r="J268" s="13"/>
      <c r="K268" s="13"/>
      <c r="L268" s="185"/>
      <c r="M268" s="190"/>
      <c r="N268" s="191"/>
      <c r="O268" s="191"/>
      <c r="P268" s="191"/>
      <c r="Q268" s="191"/>
      <c r="R268" s="191"/>
      <c r="S268" s="191"/>
      <c r="T268" s="19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7" t="s">
        <v>185</v>
      </c>
      <c r="AU268" s="187" t="s">
        <v>82</v>
      </c>
      <c r="AV268" s="13" t="s">
        <v>80</v>
      </c>
      <c r="AW268" s="13" t="s">
        <v>33</v>
      </c>
      <c r="AX268" s="13" t="s">
        <v>72</v>
      </c>
      <c r="AY268" s="187" t="s">
        <v>174</v>
      </c>
    </row>
    <row r="269" s="13" customFormat="1">
      <c r="A269" s="13"/>
      <c r="B269" s="185"/>
      <c r="C269" s="13"/>
      <c r="D269" s="186" t="s">
        <v>185</v>
      </c>
      <c r="E269" s="187" t="s">
        <v>3</v>
      </c>
      <c r="F269" s="188" t="s">
        <v>416</v>
      </c>
      <c r="G269" s="13"/>
      <c r="H269" s="187" t="s">
        <v>3</v>
      </c>
      <c r="I269" s="189"/>
      <c r="J269" s="13"/>
      <c r="K269" s="13"/>
      <c r="L269" s="185"/>
      <c r="M269" s="190"/>
      <c r="N269" s="191"/>
      <c r="O269" s="191"/>
      <c r="P269" s="191"/>
      <c r="Q269" s="191"/>
      <c r="R269" s="191"/>
      <c r="S269" s="191"/>
      <c r="T269" s="19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7" t="s">
        <v>185</v>
      </c>
      <c r="AU269" s="187" t="s">
        <v>82</v>
      </c>
      <c r="AV269" s="13" t="s">
        <v>80</v>
      </c>
      <c r="AW269" s="13" t="s">
        <v>33</v>
      </c>
      <c r="AX269" s="13" t="s">
        <v>72</v>
      </c>
      <c r="AY269" s="187" t="s">
        <v>174</v>
      </c>
    </row>
    <row r="270" s="13" customFormat="1">
      <c r="A270" s="13"/>
      <c r="B270" s="185"/>
      <c r="C270" s="13"/>
      <c r="D270" s="186" t="s">
        <v>185</v>
      </c>
      <c r="E270" s="187" t="s">
        <v>3</v>
      </c>
      <c r="F270" s="188" t="s">
        <v>417</v>
      </c>
      <c r="G270" s="13"/>
      <c r="H270" s="187" t="s">
        <v>3</v>
      </c>
      <c r="I270" s="189"/>
      <c r="J270" s="13"/>
      <c r="K270" s="13"/>
      <c r="L270" s="185"/>
      <c r="M270" s="190"/>
      <c r="N270" s="191"/>
      <c r="O270" s="191"/>
      <c r="P270" s="191"/>
      <c r="Q270" s="191"/>
      <c r="R270" s="191"/>
      <c r="S270" s="191"/>
      <c r="T270" s="19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87" t="s">
        <v>185</v>
      </c>
      <c r="AU270" s="187" t="s">
        <v>82</v>
      </c>
      <c r="AV270" s="13" t="s">
        <v>80</v>
      </c>
      <c r="AW270" s="13" t="s">
        <v>33</v>
      </c>
      <c r="AX270" s="13" t="s">
        <v>72</v>
      </c>
      <c r="AY270" s="187" t="s">
        <v>174</v>
      </c>
    </row>
    <row r="271" s="13" customFormat="1">
      <c r="A271" s="13"/>
      <c r="B271" s="185"/>
      <c r="C271" s="13"/>
      <c r="D271" s="186" t="s">
        <v>185</v>
      </c>
      <c r="E271" s="187" t="s">
        <v>3</v>
      </c>
      <c r="F271" s="188" t="s">
        <v>418</v>
      </c>
      <c r="G271" s="13"/>
      <c r="H271" s="187" t="s">
        <v>3</v>
      </c>
      <c r="I271" s="189"/>
      <c r="J271" s="13"/>
      <c r="K271" s="13"/>
      <c r="L271" s="185"/>
      <c r="M271" s="190"/>
      <c r="N271" s="191"/>
      <c r="O271" s="191"/>
      <c r="P271" s="191"/>
      <c r="Q271" s="191"/>
      <c r="R271" s="191"/>
      <c r="S271" s="191"/>
      <c r="T271" s="19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7" t="s">
        <v>185</v>
      </c>
      <c r="AU271" s="187" t="s">
        <v>82</v>
      </c>
      <c r="AV271" s="13" t="s">
        <v>80</v>
      </c>
      <c r="AW271" s="13" t="s">
        <v>33</v>
      </c>
      <c r="AX271" s="13" t="s">
        <v>72</v>
      </c>
      <c r="AY271" s="187" t="s">
        <v>174</v>
      </c>
    </row>
    <row r="272" s="13" customFormat="1">
      <c r="A272" s="13"/>
      <c r="B272" s="185"/>
      <c r="C272" s="13"/>
      <c r="D272" s="186" t="s">
        <v>185</v>
      </c>
      <c r="E272" s="187" t="s">
        <v>3</v>
      </c>
      <c r="F272" s="188" t="s">
        <v>419</v>
      </c>
      <c r="G272" s="13"/>
      <c r="H272" s="187" t="s">
        <v>3</v>
      </c>
      <c r="I272" s="189"/>
      <c r="J272" s="13"/>
      <c r="K272" s="13"/>
      <c r="L272" s="185"/>
      <c r="M272" s="190"/>
      <c r="N272" s="191"/>
      <c r="O272" s="191"/>
      <c r="P272" s="191"/>
      <c r="Q272" s="191"/>
      <c r="R272" s="191"/>
      <c r="S272" s="191"/>
      <c r="T272" s="19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87" t="s">
        <v>185</v>
      </c>
      <c r="AU272" s="187" t="s">
        <v>82</v>
      </c>
      <c r="AV272" s="13" t="s">
        <v>80</v>
      </c>
      <c r="AW272" s="13" t="s">
        <v>33</v>
      </c>
      <c r="AX272" s="13" t="s">
        <v>72</v>
      </c>
      <c r="AY272" s="187" t="s">
        <v>174</v>
      </c>
    </row>
    <row r="273" s="14" customFormat="1">
      <c r="A273" s="14"/>
      <c r="B273" s="193"/>
      <c r="C273" s="14"/>
      <c r="D273" s="186" t="s">
        <v>185</v>
      </c>
      <c r="E273" s="194" t="s">
        <v>3</v>
      </c>
      <c r="F273" s="195" t="s">
        <v>139</v>
      </c>
      <c r="G273" s="14"/>
      <c r="H273" s="196">
        <v>57.415999999999997</v>
      </c>
      <c r="I273" s="197"/>
      <c r="J273" s="14"/>
      <c r="K273" s="14"/>
      <c r="L273" s="193"/>
      <c r="M273" s="198"/>
      <c r="N273" s="199"/>
      <c r="O273" s="199"/>
      <c r="P273" s="199"/>
      <c r="Q273" s="199"/>
      <c r="R273" s="199"/>
      <c r="S273" s="199"/>
      <c r="T273" s="20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01" t="s">
        <v>185</v>
      </c>
      <c r="AU273" s="201" t="s">
        <v>82</v>
      </c>
      <c r="AV273" s="14" t="s">
        <v>82</v>
      </c>
      <c r="AW273" s="14" t="s">
        <v>33</v>
      </c>
      <c r="AX273" s="14" t="s">
        <v>80</v>
      </c>
      <c r="AY273" s="201" t="s">
        <v>174</v>
      </c>
    </row>
    <row r="274" s="2" customFormat="1" ht="24.15" customHeight="1">
      <c r="A274" s="39"/>
      <c r="B274" s="166"/>
      <c r="C274" s="167" t="s">
        <v>420</v>
      </c>
      <c r="D274" s="167" t="s">
        <v>176</v>
      </c>
      <c r="E274" s="168" t="s">
        <v>421</v>
      </c>
      <c r="F274" s="169" t="s">
        <v>422</v>
      </c>
      <c r="G274" s="170" t="s">
        <v>137</v>
      </c>
      <c r="H274" s="171">
        <v>57.415999999999997</v>
      </c>
      <c r="I274" s="172"/>
      <c r="J274" s="173">
        <f>ROUND(I274*H274,2)</f>
        <v>0</v>
      </c>
      <c r="K274" s="169" t="s">
        <v>3</v>
      </c>
      <c r="L274" s="40"/>
      <c r="M274" s="174" t="s">
        <v>3</v>
      </c>
      <c r="N274" s="175" t="s">
        <v>43</v>
      </c>
      <c r="O274" s="73"/>
      <c r="P274" s="176">
        <f>O274*H274</f>
        <v>0</v>
      </c>
      <c r="Q274" s="176">
        <v>0</v>
      </c>
      <c r="R274" s="176">
        <f>Q274*H274</f>
        <v>0</v>
      </c>
      <c r="S274" s="176">
        <v>0</v>
      </c>
      <c r="T274" s="17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178" t="s">
        <v>289</v>
      </c>
      <c r="AT274" s="178" t="s">
        <v>176</v>
      </c>
      <c r="AU274" s="178" t="s">
        <v>82</v>
      </c>
      <c r="AY274" s="20" t="s">
        <v>174</v>
      </c>
      <c r="BE274" s="179">
        <f>IF(N274="základní",J274,0)</f>
        <v>0</v>
      </c>
      <c r="BF274" s="179">
        <f>IF(N274="snížená",J274,0)</f>
        <v>0</v>
      </c>
      <c r="BG274" s="179">
        <f>IF(N274="zákl. přenesená",J274,0)</f>
        <v>0</v>
      </c>
      <c r="BH274" s="179">
        <f>IF(N274="sníž. přenesená",J274,0)</f>
        <v>0</v>
      </c>
      <c r="BI274" s="179">
        <f>IF(N274="nulová",J274,0)</f>
        <v>0</v>
      </c>
      <c r="BJ274" s="20" t="s">
        <v>80</v>
      </c>
      <c r="BK274" s="179">
        <f>ROUND(I274*H274,2)</f>
        <v>0</v>
      </c>
      <c r="BL274" s="20" t="s">
        <v>289</v>
      </c>
      <c r="BM274" s="178" t="s">
        <v>423</v>
      </c>
    </row>
    <row r="275" s="13" customFormat="1">
      <c r="A275" s="13"/>
      <c r="B275" s="185"/>
      <c r="C275" s="13"/>
      <c r="D275" s="186" t="s">
        <v>185</v>
      </c>
      <c r="E275" s="187" t="s">
        <v>3</v>
      </c>
      <c r="F275" s="188" t="s">
        <v>140</v>
      </c>
      <c r="G275" s="13"/>
      <c r="H275" s="187" t="s">
        <v>3</v>
      </c>
      <c r="I275" s="189"/>
      <c r="J275" s="13"/>
      <c r="K275" s="13"/>
      <c r="L275" s="185"/>
      <c r="M275" s="190"/>
      <c r="N275" s="191"/>
      <c r="O275" s="191"/>
      <c r="P275" s="191"/>
      <c r="Q275" s="191"/>
      <c r="R275" s="191"/>
      <c r="S275" s="191"/>
      <c r="T275" s="19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7" t="s">
        <v>185</v>
      </c>
      <c r="AU275" s="187" t="s">
        <v>82</v>
      </c>
      <c r="AV275" s="13" t="s">
        <v>80</v>
      </c>
      <c r="AW275" s="13" t="s">
        <v>33</v>
      </c>
      <c r="AX275" s="13" t="s">
        <v>72</v>
      </c>
      <c r="AY275" s="187" t="s">
        <v>174</v>
      </c>
    </row>
    <row r="276" s="14" customFormat="1">
      <c r="A276" s="14"/>
      <c r="B276" s="193"/>
      <c r="C276" s="14"/>
      <c r="D276" s="186" t="s">
        <v>185</v>
      </c>
      <c r="E276" s="194" t="s">
        <v>3</v>
      </c>
      <c r="F276" s="195" t="s">
        <v>139</v>
      </c>
      <c r="G276" s="14"/>
      <c r="H276" s="196">
        <v>57.415999999999997</v>
      </c>
      <c r="I276" s="197"/>
      <c r="J276" s="14"/>
      <c r="K276" s="14"/>
      <c r="L276" s="193"/>
      <c r="M276" s="198"/>
      <c r="N276" s="199"/>
      <c r="O276" s="199"/>
      <c r="P276" s="199"/>
      <c r="Q276" s="199"/>
      <c r="R276" s="199"/>
      <c r="S276" s="199"/>
      <c r="T276" s="20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01" t="s">
        <v>185</v>
      </c>
      <c r="AU276" s="201" t="s">
        <v>82</v>
      </c>
      <c r="AV276" s="14" t="s">
        <v>82</v>
      </c>
      <c r="AW276" s="14" t="s">
        <v>33</v>
      </c>
      <c r="AX276" s="14" t="s">
        <v>72</v>
      </c>
      <c r="AY276" s="201" t="s">
        <v>174</v>
      </c>
    </row>
    <row r="277" s="15" customFormat="1">
      <c r="A277" s="15"/>
      <c r="B277" s="202"/>
      <c r="C277" s="15"/>
      <c r="D277" s="186" t="s">
        <v>185</v>
      </c>
      <c r="E277" s="203" t="s">
        <v>3</v>
      </c>
      <c r="F277" s="204" t="s">
        <v>197</v>
      </c>
      <c r="G277" s="15"/>
      <c r="H277" s="205">
        <v>57.415999999999997</v>
      </c>
      <c r="I277" s="206"/>
      <c r="J277" s="15"/>
      <c r="K277" s="15"/>
      <c r="L277" s="202"/>
      <c r="M277" s="207"/>
      <c r="N277" s="208"/>
      <c r="O277" s="208"/>
      <c r="P277" s="208"/>
      <c r="Q277" s="208"/>
      <c r="R277" s="208"/>
      <c r="S277" s="208"/>
      <c r="T277" s="209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03" t="s">
        <v>185</v>
      </c>
      <c r="AU277" s="203" t="s">
        <v>82</v>
      </c>
      <c r="AV277" s="15" t="s">
        <v>181</v>
      </c>
      <c r="AW277" s="15" t="s">
        <v>33</v>
      </c>
      <c r="AX277" s="15" t="s">
        <v>80</v>
      </c>
      <c r="AY277" s="203" t="s">
        <v>174</v>
      </c>
    </row>
    <row r="278" s="2" customFormat="1" ht="24.15" customHeight="1">
      <c r="A278" s="39"/>
      <c r="B278" s="166"/>
      <c r="C278" s="167" t="s">
        <v>424</v>
      </c>
      <c r="D278" s="167" t="s">
        <v>176</v>
      </c>
      <c r="E278" s="168" t="s">
        <v>425</v>
      </c>
      <c r="F278" s="169" t="s">
        <v>426</v>
      </c>
      <c r="G278" s="170" t="s">
        <v>137</v>
      </c>
      <c r="H278" s="171">
        <v>57.415999999999997</v>
      </c>
      <c r="I278" s="172"/>
      <c r="J278" s="173">
        <f>ROUND(I278*H278,2)</f>
        <v>0</v>
      </c>
      <c r="K278" s="169" t="s">
        <v>3</v>
      </c>
      <c r="L278" s="40"/>
      <c r="M278" s="174" t="s">
        <v>3</v>
      </c>
      <c r="N278" s="175" t="s">
        <v>43</v>
      </c>
      <c r="O278" s="73"/>
      <c r="P278" s="176">
        <f>O278*H278</f>
        <v>0</v>
      </c>
      <c r="Q278" s="176">
        <v>1.0000000000000001E-05</v>
      </c>
      <c r="R278" s="176">
        <f>Q278*H278</f>
        <v>0.00057415999999999999</v>
      </c>
      <c r="S278" s="176">
        <v>0</v>
      </c>
      <c r="T278" s="177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178" t="s">
        <v>289</v>
      </c>
      <c r="AT278" s="178" t="s">
        <v>176</v>
      </c>
      <c r="AU278" s="178" t="s">
        <v>82</v>
      </c>
      <c r="AY278" s="20" t="s">
        <v>174</v>
      </c>
      <c r="BE278" s="179">
        <f>IF(N278="základní",J278,0)</f>
        <v>0</v>
      </c>
      <c r="BF278" s="179">
        <f>IF(N278="snížená",J278,0)</f>
        <v>0</v>
      </c>
      <c r="BG278" s="179">
        <f>IF(N278="zákl. přenesená",J278,0)</f>
        <v>0</v>
      </c>
      <c r="BH278" s="179">
        <f>IF(N278="sníž. přenesená",J278,0)</f>
        <v>0</v>
      </c>
      <c r="BI278" s="179">
        <f>IF(N278="nulová",J278,0)</f>
        <v>0</v>
      </c>
      <c r="BJ278" s="20" t="s">
        <v>80</v>
      </c>
      <c r="BK278" s="179">
        <f>ROUND(I278*H278,2)</f>
        <v>0</v>
      </c>
      <c r="BL278" s="20" t="s">
        <v>289</v>
      </c>
      <c r="BM278" s="178" t="s">
        <v>427</v>
      </c>
    </row>
    <row r="279" s="13" customFormat="1">
      <c r="A279" s="13"/>
      <c r="B279" s="185"/>
      <c r="C279" s="13"/>
      <c r="D279" s="186" t="s">
        <v>185</v>
      </c>
      <c r="E279" s="187" t="s">
        <v>3</v>
      </c>
      <c r="F279" s="188" t="s">
        <v>140</v>
      </c>
      <c r="G279" s="13"/>
      <c r="H279" s="187" t="s">
        <v>3</v>
      </c>
      <c r="I279" s="189"/>
      <c r="J279" s="13"/>
      <c r="K279" s="13"/>
      <c r="L279" s="185"/>
      <c r="M279" s="190"/>
      <c r="N279" s="191"/>
      <c r="O279" s="191"/>
      <c r="P279" s="191"/>
      <c r="Q279" s="191"/>
      <c r="R279" s="191"/>
      <c r="S279" s="191"/>
      <c r="T279" s="19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7" t="s">
        <v>185</v>
      </c>
      <c r="AU279" s="187" t="s">
        <v>82</v>
      </c>
      <c r="AV279" s="13" t="s">
        <v>80</v>
      </c>
      <c r="AW279" s="13" t="s">
        <v>33</v>
      </c>
      <c r="AX279" s="13" t="s">
        <v>72</v>
      </c>
      <c r="AY279" s="187" t="s">
        <v>174</v>
      </c>
    </row>
    <row r="280" s="14" customFormat="1">
      <c r="A280" s="14"/>
      <c r="B280" s="193"/>
      <c r="C280" s="14"/>
      <c r="D280" s="186" t="s">
        <v>185</v>
      </c>
      <c r="E280" s="194" t="s">
        <v>3</v>
      </c>
      <c r="F280" s="195" t="s">
        <v>139</v>
      </c>
      <c r="G280" s="14"/>
      <c r="H280" s="196">
        <v>57.415999999999997</v>
      </c>
      <c r="I280" s="197"/>
      <c r="J280" s="14"/>
      <c r="K280" s="14"/>
      <c r="L280" s="193"/>
      <c r="M280" s="198"/>
      <c r="N280" s="199"/>
      <c r="O280" s="199"/>
      <c r="P280" s="199"/>
      <c r="Q280" s="199"/>
      <c r="R280" s="199"/>
      <c r="S280" s="199"/>
      <c r="T280" s="20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01" t="s">
        <v>185</v>
      </c>
      <c r="AU280" s="201" t="s">
        <v>82</v>
      </c>
      <c r="AV280" s="14" t="s">
        <v>82</v>
      </c>
      <c r="AW280" s="14" t="s">
        <v>33</v>
      </c>
      <c r="AX280" s="14" t="s">
        <v>72</v>
      </c>
      <c r="AY280" s="201" t="s">
        <v>174</v>
      </c>
    </row>
    <row r="281" s="15" customFormat="1">
      <c r="A281" s="15"/>
      <c r="B281" s="202"/>
      <c r="C281" s="15"/>
      <c r="D281" s="186" t="s">
        <v>185</v>
      </c>
      <c r="E281" s="203" t="s">
        <v>3</v>
      </c>
      <c r="F281" s="204" t="s">
        <v>197</v>
      </c>
      <c r="G281" s="15"/>
      <c r="H281" s="205">
        <v>57.415999999999997</v>
      </c>
      <c r="I281" s="206"/>
      <c r="J281" s="15"/>
      <c r="K281" s="15"/>
      <c r="L281" s="202"/>
      <c r="M281" s="207"/>
      <c r="N281" s="208"/>
      <c r="O281" s="208"/>
      <c r="P281" s="208"/>
      <c r="Q281" s="208"/>
      <c r="R281" s="208"/>
      <c r="S281" s="208"/>
      <c r="T281" s="209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03" t="s">
        <v>185</v>
      </c>
      <c r="AU281" s="203" t="s">
        <v>82</v>
      </c>
      <c r="AV281" s="15" t="s">
        <v>181</v>
      </c>
      <c r="AW281" s="15" t="s">
        <v>33</v>
      </c>
      <c r="AX281" s="15" t="s">
        <v>80</v>
      </c>
      <c r="AY281" s="203" t="s">
        <v>174</v>
      </c>
    </row>
    <row r="282" s="2" customFormat="1" ht="24.15" customHeight="1">
      <c r="A282" s="39"/>
      <c r="B282" s="166"/>
      <c r="C282" s="167" t="s">
        <v>428</v>
      </c>
      <c r="D282" s="167" t="s">
        <v>176</v>
      </c>
      <c r="E282" s="168" t="s">
        <v>429</v>
      </c>
      <c r="F282" s="169" t="s">
        <v>430</v>
      </c>
      <c r="G282" s="170" t="s">
        <v>137</v>
      </c>
      <c r="H282" s="171">
        <v>57.415999999999997</v>
      </c>
      <c r="I282" s="172"/>
      <c r="J282" s="173">
        <f>ROUND(I282*H282,2)</f>
        <v>0</v>
      </c>
      <c r="K282" s="169" t="s">
        <v>3</v>
      </c>
      <c r="L282" s="40"/>
      <c r="M282" s="174" t="s">
        <v>3</v>
      </c>
      <c r="N282" s="175" t="s">
        <v>43</v>
      </c>
      <c r="O282" s="73"/>
      <c r="P282" s="176">
        <f>O282*H282</f>
        <v>0</v>
      </c>
      <c r="Q282" s="176">
        <v>0.00019000000000000001</v>
      </c>
      <c r="R282" s="176">
        <f>Q282*H282</f>
        <v>0.01090904</v>
      </c>
      <c r="S282" s="176">
        <v>0</v>
      </c>
      <c r="T282" s="17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178" t="s">
        <v>289</v>
      </c>
      <c r="AT282" s="178" t="s">
        <v>176</v>
      </c>
      <c r="AU282" s="178" t="s">
        <v>82</v>
      </c>
      <c r="AY282" s="20" t="s">
        <v>174</v>
      </c>
      <c r="BE282" s="179">
        <f>IF(N282="základní",J282,0)</f>
        <v>0</v>
      </c>
      <c r="BF282" s="179">
        <f>IF(N282="snížená",J282,0)</f>
        <v>0</v>
      </c>
      <c r="BG282" s="179">
        <f>IF(N282="zákl. přenesená",J282,0)</f>
        <v>0</v>
      </c>
      <c r="BH282" s="179">
        <f>IF(N282="sníž. přenesená",J282,0)</f>
        <v>0</v>
      </c>
      <c r="BI282" s="179">
        <f>IF(N282="nulová",J282,0)</f>
        <v>0</v>
      </c>
      <c r="BJ282" s="20" t="s">
        <v>80</v>
      </c>
      <c r="BK282" s="179">
        <f>ROUND(I282*H282,2)</f>
        <v>0</v>
      </c>
      <c r="BL282" s="20" t="s">
        <v>289</v>
      </c>
      <c r="BM282" s="178" t="s">
        <v>431</v>
      </c>
    </row>
    <row r="283" s="13" customFormat="1">
      <c r="A283" s="13"/>
      <c r="B283" s="185"/>
      <c r="C283" s="13"/>
      <c r="D283" s="186" t="s">
        <v>185</v>
      </c>
      <c r="E283" s="187" t="s">
        <v>3</v>
      </c>
      <c r="F283" s="188" t="s">
        <v>140</v>
      </c>
      <c r="G283" s="13"/>
      <c r="H283" s="187" t="s">
        <v>3</v>
      </c>
      <c r="I283" s="189"/>
      <c r="J283" s="13"/>
      <c r="K283" s="13"/>
      <c r="L283" s="185"/>
      <c r="M283" s="190"/>
      <c r="N283" s="191"/>
      <c r="O283" s="191"/>
      <c r="P283" s="191"/>
      <c r="Q283" s="191"/>
      <c r="R283" s="191"/>
      <c r="S283" s="191"/>
      <c r="T283" s="19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87" t="s">
        <v>185</v>
      </c>
      <c r="AU283" s="187" t="s">
        <v>82</v>
      </c>
      <c r="AV283" s="13" t="s">
        <v>80</v>
      </c>
      <c r="AW283" s="13" t="s">
        <v>33</v>
      </c>
      <c r="AX283" s="13" t="s">
        <v>72</v>
      </c>
      <c r="AY283" s="187" t="s">
        <v>174</v>
      </c>
    </row>
    <row r="284" s="14" customFormat="1">
      <c r="A284" s="14"/>
      <c r="B284" s="193"/>
      <c r="C284" s="14"/>
      <c r="D284" s="186" t="s">
        <v>185</v>
      </c>
      <c r="E284" s="194" t="s">
        <v>3</v>
      </c>
      <c r="F284" s="195" t="s">
        <v>139</v>
      </c>
      <c r="G284" s="14"/>
      <c r="H284" s="196">
        <v>57.415999999999997</v>
      </c>
      <c r="I284" s="197"/>
      <c r="J284" s="14"/>
      <c r="K284" s="14"/>
      <c r="L284" s="193"/>
      <c r="M284" s="198"/>
      <c r="N284" s="199"/>
      <c r="O284" s="199"/>
      <c r="P284" s="199"/>
      <c r="Q284" s="199"/>
      <c r="R284" s="199"/>
      <c r="S284" s="199"/>
      <c r="T284" s="200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01" t="s">
        <v>185</v>
      </c>
      <c r="AU284" s="201" t="s">
        <v>82</v>
      </c>
      <c r="AV284" s="14" t="s">
        <v>82</v>
      </c>
      <c r="AW284" s="14" t="s">
        <v>33</v>
      </c>
      <c r="AX284" s="14" t="s">
        <v>72</v>
      </c>
      <c r="AY284" s="201" t="s">
        <v>174</v>
      </c>
    </row>
    <row r="285" s="15" customFormat="1">
      <c r="A285" s="15"/>
      <c r="B285" s="202"/>
      <c r="C285" s="15"/>
      <c r="D285" s="186" t="s">
        <v>185</v>
      </c>
      <c r="E285" s="203" t="s">
        <v>3</v>
      </c>
      <c r="F285" s="204" t="s">
        <v>197</v>
      </c>
      <c r="G285" s="15"/>
      <c r="H285" s="205">
        <v>57.415999999999997</v>
      </c>
      <c r="I285" s="206"/>
      <c r="J285" s="15"/>
      <c r="K285" s="15"/>
      <c r="L285" s="202"/>
      <c r="M285" s="207"/>
      <c r="N285" s="208"/>
      <c r="O285" s="208"/>
      <c r="P285" s="208"/>
      <c r="Q285" s="208"/>
      <c r="R285" s="208"/>
      <c r="S285" s="208"/>
      <c r="T285" s="209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03" t="s">
        <v>185</v>
      </c>
      <c r="AU285" s="203" t="s">
        <v>82</v>
      </c>
      <c r="AV285" s="15" t="s">
        <v>181</v>
      </c>
      <c r="AW285" s="15" t="s">
        <v>33</v>
      </c>
      <c r="AX285" s="15" t="s">
        <v>80</v>
      </c>
      <c r="AY285" s="203" t="s">
        <v>174</v>
      </c>
    </row>
    <row r="286" s="2" customFormat="1" ht="16.5" customHeight="1">
      <c r="A286" s="39"/>
      <c r="B286" s="166"/>
      <c r="C286" s="167" t="s">
        <v>432</v>
      </c>
      <c r="D286" s="167" t="s">
        <v>176</v>
      </c>
      <c r="E286" s="168" t="s">
        <v>433</v>
      </c>
      <c r="F286" s="169" t="s">
        <v>434</v>
      </c>
      <c r="G286" s="170" t="s">
        <v>137</v>
      </c>
      <c r="H286" s="171">
        <v>57.415999999999997</v>
      </c>
      <c r="I286" s="172"/>
      <c r="J286" s="173">
        <f>ROUND(I286*H286,2)</f>
        <v>0</v>
      </c>
      <c r="K286" s="169" t="s">
        <v>3</v>
      </c>
      <c r="L286" s="40"/>
      <c r="M286" s="174" t="s">
        <v>3</v>
      </c>
      <c r="N286" s="175" t="s">
        <v>43</v>
      </c>
      <c r="O286" s="73"/>
      <c r="P286" s="176">
        <f>O286*H286</f>
        <v>0</v>
      </c>
      <c r="Q286" s="176">
        <v>0.00014999999999999999</v>
      </c>
      <c r="R286" s="176">
        <f>Q286*H286</f>
        <v>0.0086123999999999992</v>
      </c>
      <c r="S286" s="176">
        <v>0</v>
      </c>
      <c r="T286" s="177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178" t="s">
        <v>289</v>
      </c>
      <c r="AT286" s="178" t="s">
        <v>176</v>
      </c>
      <c r="AU286" s="178" t="s">
        <v>82</v>
      </c>
      <c r="AY286" s="20" t="s">
        <v>174</v>
      </c>
      <c r="BE286" s="179">
        <f>IF(N286="základní",J286,0)</f>
        <v>0</v>
      </c>
      <c r="BF286" s="179">
        <f>IF(N286="snížená",J286,0)</f>
        <v>0</v>
      </c>
      <c r="BG286" s="179">
        <f>IF(N286="zákl. přenesená",J286,0)</f>
        <v>0</v>
      </c>
      <c r="BH286" s="179">
        <f>IF(N286="sníž. přenesená",J286,0)</f>
        <v>0</v>
      </c>
      <c r="BI286" s="179">
        <f>IF(N286="nulová",J286,0)</f>
        <v>0</v>
      </c>
      <c r="BJ286" s="20" t="s">
        <v>80</v>
      </c>
      <c r="BK286" s="179">
        <f>ROUND(I286*H286,2)</f>
        <v>0</v>
      </c>
      <c r="BL286" s="20" t="s">
        <v>289</v>
      </c>
      <c r="BM286" s="178" t="s">
        <v>435</v>
      </c>
    </row>
    <row r="287" s="13" customFormat="1">
      <c r="A287" s="13"/>
      <c r="B287" s="185"/>
      <c r="C287" s="13"/>
      <c r="D287" s="186" t="s">
        <v>185</v>
      </c>
      <c r="E287" s="187" t="s">
        <v>3</v>
      </c>
      <c r="F287" s="188" t="s">
        <v>140</v>
      </c>
      <c r="G287" s="13"/>
      <c r="H287" s="187" t="s">
        <v>3</v>
      </c>
      <c r="I287" s="189"/>
      <c r="J287" s="13"/>
      <c r="K287" s="13"/>
      <c r="L287" s="185"/>
      <c r="M287" s="190"/>
      <c r="N287" s="191"/>
      <c r="O287" s="191"/>
      <c r="P287" s="191"/>
      <c r="Q287" s="191"/>
      <c r="R287" s="191"/>
      <c r="S287" s="191"/>
      <c r="T287" s="19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7" t="s">
        <v>185</v>
      </c>
      <c r="AU287" s="187" t="s">
        <v>82</v>
      </c>
      <c r="AV287" s="13" t="s">
        <v>80</v>
      </c>
      <c r="AW287" s="13" t="s">
        <v>33</v>
      </c>
      <c r="AX287" s="13" t="s">
        <v>72</v>
      </c>
      <c r="AY287" s="187" t="s">
        <v>174</v>
      </c>
    </row>
    <row r="288" s="14" customFormat="1">
      <c r="A288" s="14"/>
      <c r="B288" s="193"/>
      <c r="C288" s="14"/>
      <c r="D288" s="186" t="s">
        <v>185</v>
      </c>
      <c r="E288" s="194" t="s">
        <v>3</v>
      </c>
      <c r="F288" s="195" t="s">
        <v>139</v>
      </c>
      <c r="G288" s="14"/>
      <c r="H288" s="196">
        <v>57.415999999999997</v>
      </c>
      <c r="I288" s="197"/>
      <c r="J288" s="14"/>
      <c r="K288" s="14"/>
      <c r="L288" s="193"/>
      <c r="M288" s="198"/>
      <c r="N288" s="199"/>
      <c r="O288" s="199"/>
      <c r="P288" s="199"/>
      <c r="Q288" s="199"/>
      <c r="R288" s="199"/>
      <c r="S288" s="199"/>
      <c r="T288" s="20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01" t="s">
        <v>185</v>
      </c>
      <c r="AU288" s="201" t="s">
        <v>82</v>
      </c>
      <c r="AV288" s="14" t="s">
        <v>82</v>
      </c>
      <c r="AW288" s="14" t="s">
        <v>33</v>
      </c>
      <c r="AX288" s="14" t="s">
        <v>72</v>
      </c>
      <c r="AY288" s="201" t="s">
        <v>174</v>
      </c>
    </row>
    <row r="289" s="15" customFormat="1">
      <c r="A289" s="15"/>
      <c r="B289" s="202"/>
      <c r="C289" s="15"/>
      <c r="D289" s="186" t="s">
        <v>185</v>
      </c>
      <c r="E289" s="203" t="s">
        <v>3</v>
      </c>
      <c r="F289" s="204" t="s">
        <v>197</v>
      </c>
      <c r="G289" s="15"/>
      <c r="H289" s="205">
        <v>57.415999999999997</v>
      </c>
      <c r="I289" s="206"/>
      <c r="J289" s="15"/>
      <c r="K289" s="15"/>
      <c r="L289" s="202"/>
      <c r="M289" s="207"/>
      <c r="N289" s="208"/>
      <c r="O289" s="208"/>
      <c r="P289" s="208"/>
      <c r="Q289" s="208"/>
      <c r="R289" s="208"/>
      <c r="S289" s="208"/>
      <c r="T289" s="209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03" t="s">
        <v>185</v>
      </c>
      <c r="AU289" s="203" t="s">
        <v>82</v>
      </c>
      <c r="AV289" s="15" t="s">
        <v>181</v>
      </c>
      <c r="AW289" s="15" t="s">
        <v>33</v>
      </c>
      <c r="AX289" s="15" t="s">
        <v>80</v>
      </c>
      <c r="AY289" s="203" t="s">
        <v>174</v>
      </c>
    </row>
    <row r="290" s="2" customFormat="1" ht="24.15" customHeight="1">
      <c r="A290" s="39"/>
      <c r="B290" s="166"/>
      <c r="C290" s="167" t="s">
        <v>436</v>
      </c>
      <c r="D290" s="167" t="s">
        <v>176</v>
      </c>
      <c r="E290" s="168" t="s">
        <v>437</v>
      </c>
      <c r="F290" s="169" t="s">
        <v>438</v>
      </c>
      <c r="G290" s="170" t="s">
        <v>137</v>
      </c>
      <c r="H290" s="171">
        <v>57.415999999999997</v>
      </c>
      <c r="I290" s="172"/>
      <c r="J290" s="173">
        <f>ROUND(I290*H290,2)</f>
        <v>0</v>
      </c>
      <c r="K290" s="169" t="s">
        <v>180</v>
      </c>
      <c r="L290" s="40"/>
      <c r="M290" s="174" t="s">
        <v>3</v>
      </c>
      <c r="N290" s="175" t="s">
        <v>43</v>
      </c>
      <c r="O290" s="73"/>
      <c r="P290" s="176">
        <f>O290*H290</f>
        <v>0</v>
      </c>
      <c r="Q290" s="176">
        <v>0</v>
      </c>
      <c r="R290" s="176">
        <f>Q290*H290</f>
        <v>0</v>
      </c>
      <c r="S290" s="176">
        <v>0</v>
      </c>
      <c r="T290" s="177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178" t="s">
        <v>289</v>
      </c>
      <c r="AT290" s="178" t="s">
        <v>176</v>
      </c>
      <c r="AU290" s="178" t="s">
        <v>82</v>
      </c>
      <c r="AY290" s="20" t="s">
        <v>174</v>
      </c>
      <c r="BE290" s="179">
        <f>IF(N290="základní",J290,0)</f>
        <v>0</v>
      </c>
      <c r="BF290" s="179">
        <f>IF(N290="snížená",J290,0)</f>
        <v>0</v>
      </c>
      <c r="BG290" s="179">
        <f>IF(N290="zákl. přenesená",J290,0)</f>
        <v>0</v>
      </c>
      <c r="BH290" s="179">
        <f>IF(N290="sníž. přenesená",J290,0)</f>
        <v>0</v>
      </c>
      <c r="BI290" s="179">
        <f>IF(N290="nulová",J290,0)</f>
        <v>0</v>
      </c>
      <c r="BJ290" s="20" t="s">
        <v>80</v>
      </c>
      <c r="BK290" s="179">
        <f>ROUND(I290*H290,2)</f>
        <v>0</v>
      </c>
      <c r="BL290" s="20" t="s">
        <v>289</v>
      </c>
      <c r="BM290" s="178" t="s">
        <v>439</v>
      </c>
    </row>
    <row r="291" s="2" customFormat="1">
      <c r="A291" s="39"/>
      <c r="B291" s="40"/>
      <c r="C291" s="39"/>
      <c r="D291" s="180" t="s">
        <v>183</v>
      </c>
      <c r="E291" s="39"/>
      <c r="F291" s="181" t="s">
        <v>440</v>
      </c>
      <c r="G291" s="39"/>
      <c r="H291" s="39"/>
      <c r="I291" s="182"/>
      <c r="J291" s="39"/>
      <c r="K291" s="39"/>
      <c r="L291" s="40"/>
      <c r="M291" s="183"/>
      <c r="N291" s="184"/>
      <c r="O291" s="73"/>
      <c r="P291" s="73"/>
      <c r="Q291" s="73"/>
      <c r="R291" s="73"/>
      <c r="S291" s="73"/>
      <c r="T291" s="74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20" t="s">
        <v>183</v>
      </c>
      <c r="AU291" s="20" t="s">
        <v>82</v>
      </c>
    </row>
    <row r="292" s="13" customFormat="1">
      <c r="A292" s="13"/>
      <c r="B292" s="185"/>
      <c r="C292" s="13"/>
      <c r="D292" s="186" t="s">
        <v>185</v>
      </c>
      <c r="E292" s="187" t="s">
        <v>3</v>
      </c>
      <c r="F292" s="188" t="s">
        <v>140</v>
      </c>
      <c r="G292" s="13"/>
      <c r="H292" s="187" t="s">
        <v>3</v>
      </c>
      <c r="I292" s="189"/>
      <c r="J292" s="13"/>
      <c r="K292" s="13"/>
      <c r="L292" s="185"/>
      <c r="M292" s="190"/>
      <c r="N292" s="191"/>
      <c r="O292" s="191"/>
      <c r="P292" s="191"/>
      <c r="Q292" s="191"/>
      <c r="R292" s="191"/>
      <c r="S292" s="191"/>
      <c r="T292" s="19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87" t="s">
        <v>185</v>
      </c>
      <c r="AU292" s="187" t="s">
        <v>82</v>
      </c>
      <c r="AV292" s="13" t="s">
        <v>80</v>
      </c>
      <c r="AW292" s="13" t="s">
        <v>33</v>
      </c>
      <c r="AX292" s="13" t="s">
        <v>72</v>
      </c>
      <c r="AY292" s="187" t="s">
        <v>174</v>
      </c>
    </row>
    <row r="293" s="14" customFormat="1">
      <c r="A293" s="14"/>
      <c r="B293" s="193"/>
      <c r="C293" s="14"/>
      <c r="D293" s="186" t="s">
        <v>185</v>
      </c>
      <c r="E293" s="194" t="s">
        <v>3</v>
      </c>
      <c r="F293" s="195" t="s">
        <v>139</v>
      </c>
      <c r="G293" s="14"/>
      <c r="H293" s="196">
        <v>57.415999999999997</v>
      </c>
      <c r="I293" s="197"/>
      <c r="J293" s="14"/>
      <c r="K293" s="14"/>
      <c r="L293" s="193"/>
      <c r="M293" s="198"/>
      <c r="N293" s="199"/>
      <c r="O293" s="199"/>
      <c r="P293" s="199"/>
      <c r="Q293" s="199"/>
      <c r="R293" s="199"/>
      <c r="S293" s="199"/>
      <c r="T293" s="20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01" t="s">
        <v>185</v>
      </c>
      <c r="AU293" s="201" t="s">
        <v>82</v>
      </c>
      <c r="AV293" s="14" t="s">
        <v>82</v>
      </c>
      <c r="AW293" s="14" t="s">
        <v>33</v>
      </c>
      <c r="AX293" s="14" t="s">
        <v>72</v>
      </c>
      <c r="AY293" s="201" t="s">
        <v>174</v>
      </c>
    </row>
    <row r="294" s="15" customFormat="1">
      <c r="A294" s="15"/>
      <c r="B294" s="202"/>
      <c r="C294" s="15"/>
      <c r="D294" s="186" t="s">
        <v>185</v>
      </c>
      <c r="E294" s="203" t="s">
        <v>3</v>
      </c>
      <c r="F294" s="204" t="s">
        <v>197</v>
      </c>
      <c r="G294" s="15"/>
      <c r="H294" s="205">
        <v>57.415999999999997</v>
      </c>
      <c r="I294" s="206"/>
      <c r="J294" s="15"/>
      <c r="K294" s="15"/>
      <c r="L294" s="202"/>
      <c r="M294" s="207"/>
      <c r="N294" s="208"/>
      <c r="O294" s="208"/>
      <c r="P294" s="208"/>
      <c r="Q294" s="208"/>
      <c r="R294" s="208"/>
      <c r="S294" s="208"/>
      <c r="T294" s="209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03" t="s">
        <v>185</v>
      </c>
      <c r="AU294" s="203" t="s">
        <v>82</v>
      </c>
      <c r="AV294" s="15" t="s">
        <v>181</v>
      </c>
      <c r="AW294" s="15" t="s">
        <v>33</v>
      </c>
      <c r="AX294" s="15" t="s">
        <v>80</v>
      </c>
      <c r="AY294" s="203" t="s">
        <v>174</v>
      </c>
    </row>
    <row r="295" s="2" customFormat="1" ht="49.05" customHeight="1">
      <c r="A295" s="39"/>
      <c r="B295" s="166"/>
      <c r="C295" s="167" t="s">
        <v>441</v>
      </c>
      <c r="D295" s="167" t="s">
        <v>176</v>
      </c>
      <c r="E295" s="168" t="s">
        <v>442</v>
      </c>
      <c r="F295" s="169" t="s">
        <v>443</v>
      </c>
      <c r="G295" s="170" t="s">
        <v>222</v>
      </c>
      <c r="H295" s="171">
        <v>3.798</v>
      </c>
      <c r="I295" s="172"/>
      <c r="J295" s="173">
        <f>ROUND(I295*H295,2)</f>
        <v>0</v>
      </c>
      <c r="K295" s="169" t="s">
        <v>180</v>
      </c>
      <c r="L295" s="40"/>
      <c r="M295" s="174" t="s">
        <v>3</v>
      </c>
      <c r="N295" s="175" t="s">
        <v>43</v>
      </c>
      <c r="O295" s="73"/>
      <c r="P295" s="176">
        <f>O295*H295</f>
        <v>0</v>
      </c>
      <c r="Q295" s="176">
        <v>0</v>
      </c>
      <c r="R295" s="176">
        <f>Q295*H295</f>
        <v>0</v>
      </c>
      <c r="S295" s="176">
        <v>0</v>
      </c>
      <c r="T295" s="177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178" t="s">
        <v>289</v>
      </c>
      <c r="AT295" s="178" t="s">
        <v>176</v>
      </c>
      <c r="AU295" s="178" t="s">
        <v>82</v>
      </c>
      <c r="AY295" s="20" t="s">
        <v>174</v>
      </c>
      <c r="BE295" s="179">
        <f>IF(N295="základní",J295,0)</f>
        <v>0</v>
      </c>
      <c r="BF295" s="179">
        <f>IF(N295="snížená",J295,0)</f>
        <v>0</v>
      </c>
      <c r="BG295" s="179">
        <f>IF(N295="zákl. přenesená",J295,0)</f>
        <v>0</v>
      </c>
      <c r="BH295" s="179">
        <f>IF(N295="sníž. přenesená",J295,0)</f>
        <v>0</v>
      </c>
      <c r="BI295" s="179">
        <f>IF(N295="nulová",J295,0)</f>
        <v>0</v>
      </c>
      <c r="BJ295" s="20" t="s">
        <v>80</v>
      </c>
      <c r="BK295" s="179">
        <f>ROUND(I295*H295,2)</f>
        <v>0</v>
      </c>
      <c r="BL295" s="20" t="s">
        <v>289</v>
      </c>
      <c r="BM295" s="178" t="s">
        <v>444</v>
      </c>
    </row>
    <row r="296" s="2" customFormat="1">
      <c r="A296" s="39"/>
      <c r="B296" s="40"/>
      <c r="C296" s="39"/>
      <c r="D296" s="180" t="s">
        <v>183</v>
      </c>
      <c r="E296" s="39"/>
      <c r="F296" s="181" t="s">
        <v>445</v>
      </c>
      <c r="G296" s="39"/>
      <c r="H296" s="39"/>
      <c r="I296" s="182"/>
      <c r="J296" s="39"/>
      <c r="K296" s="39"/>
      <c r="L296" s="40"/>
      <c r="M296" s="183"/>
      <c r="N296" s="184"/>
      <c r="O296" s="73"/>
      <c r="P296" s="73"/>
      <c r="Q296" s="73"/>
      <c r="R296" s="73"/>
      <c r="S296" s="73"/>
      <c r="T296" s="74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20" t="s">
        <v>183</v>
      </c>
      <c r="AU296" s="20" t="s">
        <v>82</v>
      </c>
    </row>
    <row r="297" s="12" customFormat="1" ht="22.8" customHeight="1">
      <c r="A297" s="12"/>
      <c r="B297" s="153"/>
      <c r="C297" s="12"/>
      <c r="D297" s="154" t="s">
        <v>71</v>
      </c>
      <c r="E297" s="164" t="s">
        <v>446</v>
      </c>
      <c r="F297" s="164" t="s">
        <v>447</v>
      </c>
      <c r="G297" s="12"/>
      <c r="H297" s="12"/>
      <c r="I297" s="156"/>
      <c r="J297" s="165">
        <f>BK297</f>
        <v>0</v>
      </c>
      <c r="K297" s="12"/>
      <c r="L297" s="153"/>
      <c r="M297" s="158"/>
      <c r="N297" s="159"/>
      <c r="O297" s="159"/>
      <c r="P297" s="160">
        <f>SUM(P298:P307)</f>
        <v>0</v>
      </c>
      <c r="Q297" s="159"/>
      <c r="R297" s="160">
        <f>SUM(R298:R307)</f>
        <v>0.018662399999999999</v>
      </c>
      <c r="S297" s="159"/>
      <c r="T297" s="161">
        <f>SUM(T298:T307)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154" t="s">
        <v>82</v>
      </c>
      <c r="AT297" s="162" t="s">
        <v>71</v>
      </c>
      <c r="AU297" s="162" t="s">
        <v>80</v>
      </c>
      <c r="AY297" s="154" t="s">
        <v>174</v>
      </c>
      <c r="BK297" s="163">
        <f>SUM(BK298:BK307)</f>
        <v>0</v>
      </c>
    </row>
    <row r="298" s="2" customFormat="1" ht="24.15" customHeight="1">
      <c r="A298" s="39"/>
      <c r="B298" s="166"/>
      <c r="C298" s="167" t="s">
        <v>448</v>
      </c>
      <c r="D298" s="167" t="s">
        <v>176</v>
      </c>
      <c r="E298" s="168" t="s">
        <v>449</v>
      </c>
      <c r="F298" s="169" t="s">
        <v>450</v>
      </c>
      <c r="G298" s="170" t="s">
        <v>137</v>
      </c>
      <c r="H298" s="171">
        <v>93.311999999999998</v>
      </c>
      <c r="I298" s="172"/>
      <c r="J298" s="173">
        <f>ROUND(I298*H298,2)</f>
        <v>0</v>
      </c>
      <c r="K298" s="169" t="s">
        <v>180</v>
      </c>
      <c r="L298" s="40"/>
      <c r="M298" s="174" t="s">
        <v>3</v>
      </c>
      <c r="N298" s="175" t="s">
        <v>43</v>
      </c>
      <c r="O298" s="73"/>
      <c r="P298" s="176">
        <f>O298*H298</f>
        <v>0</v>
      </c>
      <c r="Q298" s="176">
        <v>0</v>
      </c>
      <c r="R298" s="176">
        <f>Q298*H298</f>
        <v>0</v>
      </c>
      <c r="S298" s="176">
        <v>0</v>
      </c>
      <c r="T298" s="177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178" t="s">
        <v>289</v>
      </c>
      <c r="AT298" s="178" t="s">
        <v>176</v>
      </c>
      <c r="AU298" s="178" t="s">
        <v>82</v>
      </c>
      <c r="AY298" s="20" t="s">
        <v>174</v>
      </c>
      <c r="BE298" s="179">
        <f>IF(N298="základní",J298,0)</f>
        <v>0</v>
      </c>
      <c r="BF298" s="179">
        <f>IF(N298="snížená",J298,0)</f>
        <v>0</v>
      </c>
      <c r="BG298" s="179">
        <f>IF(N298="zákl. přenesená",J298,0)</f>
        <v>0</v>
      </c>
      <c r="BH298" s="179">
        <f>IF(N298="sníž. přenesená",J298,0)</f>
        <v>0</v>
      </c>
      <c r="BI298" s="179">
        <f>IF(N298="nulová",J298,0)</f>
        <v>0</v>
      </c>
      <c r="BJ298" s="20" t="s">
        <v>80</v>
      </c>
      <c r="BK298" s="179">
        <f>ROUND(I298*H298,2)</f>
        <v>0</v>
      </c>
      <c r="BL298" s="20" t="s">
        <v>289</v>
      </c>
      <c r="BM298" s="178" t="s">
        <v>451</v>
      </c>
    </row>
    <row r="299" s="2" customFormat="1">
      <c r="A299" s="39"/>
      <c r="B299" s="40"/>
      <c r="C299" s="39"/>
      <c r="D299" s="180" t="s">
        <v>183</v>
      </c>
      <c r="E299" s="39"/>
      <c r="F299" s="181" t="s">
        <v>452</v>
      </c>
      <c r="G299" s="39"/>
      <c r="H299" s="39"/>
      <c r="I299" s="182"/>
      <c r="J299" s="39"/>
      <c r="K299" s="39"/>
      <c r="L299" s="40"/>
      <c r="M299" s="183"/>
      <c r="N299" s="184"/>
      <c r="O299" s="73"/>
      <c r="P299" s="73"/>
      <c r="Q299" s="73"/>
      <c r="R299" s="73"/>
      <c r="S299" s="73"/>
      <c r="T299" s="74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20" t="s">
        <v>183</v>
      </c>
      <c r="AU299" s="20" t="s">
        <v>82</v>
      </c>
    </row>
    <row r="300" s="13" customFormat="1">
      <c r="A300" s="13"/>
      <c r="B300" s="185"/>
      <c r="C300" s="13"/>
      <c r="D300" s="186" t="s">
        <v>185</v>
      </c>
      <c r="E300" s="187" t="s">
        <v>3</v>
      </c>
      <c r="F300" s="188" t="s">
        <v>136</v>
      </c>
      <c r="G300" s="13"/>
      <c r="H300" s="187" t="s">
        <v>3</v>
      </c>
      <c r="I300" s="189"/>
      <c r="J300" s="13"/>
      <c r="K300" s="13"/>
      <c r="L300" s="185"/>
      <c r="M300" s="190"/>
      <c r="N300" s="191"/>
      <c r="O300" s="191"/>
      <c r="P300" s="191"/>
      <c r="Q300" s="191"/>
      <c r="R300" s="191"/>
      <c r="S300" s="191"/>
      <c r="T300" s="19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87" t="s">
        <v>185</v>
      </c>
      <c r="AU300" s="187" t="s">
        <v>82</v>
      </c>
      <c r="AV300" s="13" t="s">
        <v>80</v>
      </c>
      <c r="AW300" s="13" t="s">
        <v>33</v>
      </c>
      <c r="AX300" s="13" t="s">
        <v>72</v>
      </c>
      <c r="AY300" s="187" t="s">
        <v>174</v>
      </c>
    </row>
    <row r="301" s="14" customFormat="1">
      <c r="A301" s="14"/>
      <c r="B301" s="193"/>
      <c r="C301" s="14"/>
      <c r="D301" s="186" t="s">
        <v>185</v>
      </c>
      <c r="E301" s="201" t="s">
        <v>3</v>
      </c>
      <c r="F301" s="194" t="s">
        <v>135</v>
      </c>
      <c r="G301" s="14"/>
      <c r="H301" s="196">
        <v>93.311999999999998</v>
      </c>
      <c r="I301" s="197"/>
      <c r="J301" s="14"/>
      <c r="K301" s="14"/>
      <c r="L301" s="193"/>
      <c r="M301" s="198"/>
      <c r="N301" s="199"/>
      <c r="O301" s="199"/>
      <c r="P301" s="199"/>
      <c r="Q301" s="199"/>
      <c r="R301" s="199"/>
      <c r="S301" s="199"/>
      <c r="T301" s="20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01" t="s">
        <v>185</v>
      </c>
      <c r="AU301" s="201" t="s">
        <v>82</v>
      </c>
      <c r="AV301" s="14" t="s">
        <v>82</v>
      </c>
      <c r="AW301" s="14" t="s">
        <v>33</v>
      </c>
      <c r="AX301" s="14" t="s">
        <v>72</v>
      </c>
      <c r="AY301" s="201" t="s">
        <v>174</v>
      </c>
    </row>
    <row r="302" s="15" customFormat="1">
      <c r="A302" s="15"/>
      <c r="B302" s="202"/>
      <c r="C302" s="15"/>
      <c r="D302" s="186" t="s">
        <v>185</v>
      </c>
      <c r="E302" s="203" t="s">
        <v>3</v>
      </c>
      <c r="F302" s="204" t="s">
        <v>197</v>
      </c>
      <c r="G302" s="15"/>
      <c r="H302" s="205">
        <v>93.311999999999998</v>
      </c>
      <c r="I302" s="206"/>
      <c r="J302" s="15"/>
      <c r="K302" s="15"/>
      <c r="L302" s="202"/>
      <c r="M302" s="207"/>
      <c r="N302" s="208"/>
      <c r="O302" s="208"/>
      <c r="P302" s="208"/>
      <c r="Q302" s="208"/>
      <c r="R302" s="208"/>
      <c r="S302" s="208"/>
      <c r="T302" s="209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03" t="s">
        <v>185</v>
      </c>
      <c r="AU302" s="203" t="s">
        <v>82</v>
      </c>
      <c r="AV302" s="15" t="s">
        <v>181</v>
      </c>
      <c r="AW302" s="15" t="s">
        <v>33</v>
      </c>
      <c r="AX302" s="15" t="s">
        <v>80</v>
      </c>
      <c r="AY302" s="203" t="s">
        <v>174</v>
      </c>
    </row>
    <row r="303" s="2" customFormat="1" ht="33" customHeight="1">
      <c r="A303" s="39"/>
      <c r="B303" s="166"/>
      <c r="C303" s="167" t="s">
        <v>453</v>
      </c>
      <c r="D303" s="167" t="s">
        <v>176</v>
      </c>
      <c r="E303" s="168" t="s">
        <v>454</v>
      </c>
      <c r="F303" s="169" t="s">
        <v>455</v>
      </c>
      <c r="G303" s="170" t="s">
        <v>137</v>
      </c>
      <c r="H303" s="171">
        <v>93.311999999999998</v>
      </c>
      <c r="I303" s="172"/>
      <c r="J303" s="173">
        <f>ROUND(I303*H303,2)</f>
        <v>0</v>
      </c>
      <c r="K303" s="169" t="s">
        <v>3</v>
      </c>
      <c r="L303" s="40"/>
      <c r="M303" s="174" t="s">
        <v>3</v>
      </c>
      <c r="N303" s="175" t="s">
        <v>43</v>
      </c>
      <c r="O303" s="73"/>
      <c r="P303" s="176">
        <f>O303*H303</f>
        <v>0</v>
      </c>
      <c r="Q303" s="176">
        <v>0.00020000000000000001</v>
      </c>
      <c r="R303" s="176">
        <f>Q303*H303</f>
        <v>0.018662399999999999</v>
      </c>
      <c r="S303" s="176">
        <v>0</v>
      </c>
      <c r="T303" s="177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178" t="s">
        <v>289</v>
      </c>
      <c r="AT303" s="178" t="s">
        <v>176</v>
      </c>
      <c r="AU303" s="178" t="s">
        <v>82</v>
      </c>
      <c r="AY303" s="20" t="s">
        <v>174</v>
      </c>
      <c r="BE303" s="179">
        <f>IF(N303="základní",J303,0)</f>
        <v>0</v>
      </c>
      <c r="BF303" s="179">
        <f>IF(N303="snížená",J303,0)</f>
        <v>0</v>
      </c>
      <c r="BG303" s="179">
        <f>IF(N303="zákl. přenesená",J303,0)</f>
        <v>0</v>
      </c>
      <c r="BH303" s="179">
        <f>IF(N303="sníž. přenesená",J303,0)</f>
        <v>0</v>
      </c>
      <c r="BI303" s="179">
        <f>IF(N303="nulová",J303,0)</f>
        <v>0</v>
      </c>
      <c r="BJ303" s="20" t="s">
        <v>80</v>
      </c>
      <c r="BK303" s="179">
        <f>ROUND(I303*H303,2)</f>
        <v>0</v>
      </c>
      <c r="BL303" s="20" t="s">
        <v>289</v>
      </c>
      <c r="BM303" s="178" t="s">
        <v>456</v>
      </c>
    </row>
    <row r="304" s="2" customFormat="1">
      <c r="A304" s="39"/>
      <c r="B304" s="40"/>
      <c r="C304" s="39"/>
      <c r="D304" s="186" t="s">
        <v>209</v>
      </c>
      <c r="E304" s="39"/>
      <c r="F304" s="210" t="s">
        <v>457</v>
      </c>
      <c r="G304" s="39"/>
      <c r="H304" s="39"/>
      <c r="I304" s="182"/>
      <c r="J304" s="39"/>
      <c r="K304" s="39"/>
      <c r="L304" s="40"/>
      <c r="M304" s="183"/>
      <c r="N304" s="184"/>
      <c r="O304" s="73"/>
      <c r="P304" s="73"/>
      <c r="Q304" s="73"/>
      <c r="R304" s="73"/>
      <c r="S304" s="73"/>
      <c r="T304" s="74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20" t="s">
        <v>209</v>
      </c>
      <c r="AU304" s="20" t="s">
        <v>82</v>
      </c>
    </row>
    <row r="305" s="13" customFormat="1">
      <c r="A305" s="13"/>
      <c r="B305" s="185"/>
      <c r="C305" s="13"/>
      <c r="D305" s="186" t="s">
        <v>185</v>
      </c>
      <c r="E305" s="187" t="s">
        <v>3</v>
      </c>
      <c r="F305" s="188" t="s">
        <v>136</v>
      </c>
      <c r="G305" s="13"/>
      <c r="H305" s="187" t="s">
        <v>3</v>
      </c>
      <c r="I305" s="189"/>
      <c r="J305" s="13"/>
      <c r="K305" s="13"/>
      <c r="L305" s="185"/>
      <c r="M305" s="190"/>
      <c r="N305" s="191"/>
      <c r="O305" s="191"/>
      <c r="P305" s="191"/>
      <c r="Q305" s="191"/>
      <c r="R305" s="191"/>
      <c r="S305" s="191"/>
      <c r="T305" s="19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7" t="s">
        <v>185</v>
      </c>
      <c r="AU305" s="187" t="s">
        <v>82</v>
      </c>
      <c r="AV305" s="13" t="s">
        <v>80</v>
      </c>
      <c r="AW305" s="13" t="s">
        <v>33</v>
      </c>
      <c r="AX305" s="13" t="s">
        <v>72</v>
      </c>
      <c r="AY305" s="187" t="s">
        <v>174</v>
      </c>
    </row>
    <row r="306" s="14" customFormat="1">
      <c r="A306" s="14"/>
      <c r="B306" s="193"/>
      <c r="C306" s="14"/>
      <c r="D306" s="186" t="s">
        <v>185</v>
      </c>
      <c r="E306" s="201" t="s">
        <v>3</v>
      </c>
      <c r="F306" s="194" t="s">
        <v>135</v>
      </c>
      <c r="G306" s="14"/>
      <c r="H306" s="196">
        <v>93.311999999999998</v>
      </c>
      <c r="I306" s="197"/>
      <c r="J306" s="14"/>
      <c r="K306" s="14"/>
      <c r="L306" s="193"/>
      <c r="M306" s="198"/>
      <c r="N306" s="199"/>
      <c r="O306" s="199"/>
      <c r="P306" s="199"/>
      <c r="Q306" s="199"/>
      <c r="R306" s="199"/>
      <c r="S306" s="199"/>
      <c r="T306" s="200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01" t="s">
        <v>185</v>
      </c>
      <c r="AU306" s="201" t="s">
        <v>82</v>
      </c>
      <c r="AV306" s="14" t="s">
        <v>82</v>
      </c>
      <c r="AW306" s="14" t="s">
        <v>33</v>
      </c>
      <c r="AX306" s="14" t="s">
        <v>72</v>
      </c>
      <c r="AY306" s="201" t="s">
        <v>174</v>
      </c>
    </row>
    <row r="307" s="15" customFormat="1">
      <c r="A307" s="15"/>
      <c r="B307" s="202"/>
      <c r="C307" s="15"/>
      <c r="D307" s="186" t="s">
        <v>185</v>
      </c>
      <c r="E307" s="203" t="s">
        <v>3</v>
      </c>
      <c r="F307" s="204" t="s">
        <v>197</v>
      </c>
      <c r="G307" s="15"/>
      <c r="H307" s="205">
        <v>93.311999999999998</v>
      </c>
      <c r="I307" s="206"/>
      <c r="J307" s="15"/>
      <c r="K307" s="15"/>
      <c r="L307" s="202"/>
      <c r="M307" s="207"/>
      <c r="N307" s="208"/>
      <c r="O307" s="208"/>
      <c r="P307" s="208"/>
      <c r="Q307" s="208"/>
      <c r="R307" s="208"/>
      <c r="S307" s="208"/>
      <c r="T307" s="209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03" t="s">
        <v>185</v>
      </c>
      <c r="AU307" s="203" t="s">
        <v>82</v>
      </c>
      <c r="AV307" s="15" t="s">
        <v>181</v>
      </c>
      <c r="AW307" s="15" t="s">
        <v>33</v>
      </c>
      <c r="AX307" s="15" t="s">
        <v>80</v>
      </c>
      <c r="AY307" s="203" t="s">
        <v>174</v>
      </c>
    </row>
    <row r="308" s="12" customFormat="1" ht="22.8" customHeight="1">
      <c r="A308" s="12"/>
      <c r="B308" s="153"/>
      <c r="C308" s="12"/>
      <c r="D308" s="154" t="s">
        <v>71</v>
      </c>
      <c r="E308" s="164" t="s">
        <v>458</v>
      </c>
      <c r="F308" s="164" t="s">
        <v>459</v>
      </c>
      <c r="G308" s="12"/>
      <c r="H308" s="12"/>
      <c r="I308" s="156"/>
      <c r="J308" s="165">
        <f>BK308</f>
        <v>0</v>
      </c>
      <c r="K308" s="12"/>
      <c r="L308" s="153"/>
      <c r="M308" s="158"/>
      <c r="N308" s="159"/>
      <c r="O308" s="159"/>
      <c r="P308" s="160">
        <f>SUM(P309:P314)</f>
        <v>0</v>
      </c>
      <c r="Q308" s="159"/>
      <c r="R308" s="160">
        <f>SUM(R309:R314)</f>
        <v>0.00089599999999999999</v>
      </c>
      <c r="S308" s="159"/>
      <c r="T308" s="161">
        <f>SUM(T309:T314)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154" t="s">
        <v>82</v>
      </c>
      <c r="AT308" s="162" t="s">
        <v>71</v>
      </c>
      <c r="AU308" s="162" t="s">
        <v>80</v>
      </c>
      <c r="AY308" s="154" t="s">
        <v>174</v>
      </c>
      <c r="BK308" s="163">
        <f>SUM(BK309:BK314)</f>
        <v>0</v>
      </c>
    </row>
    <row r="309" s="2" customFormat="1" ht="16.5" customHeight="1">
      <c r="A309" s="39"/>
      <c r="B309" s="166"/>
      <c r="C309" s="167" t="s">
        <v>460</v>
      </c>
      <c r="D309" s="167" t="s">
        <v>176</v>
      </c>
      <c r="E309" s="168" t="s">
        <v>461</v>
      </c>
      <c r="F309" s="169" t="s">
        <v>462</v>
      </c>
      <c r="G309" s="170" t="s">
        <v>137</v>
      </c>
      <c r="H309" s="171">
        <v>1.28</v>
      </c>
      <c r="I309" s="172"/>
      <c r="J309" s="173">
        <f>ROUND(I309*H309,2)</f>
        <v>0</v>
      </c>
      <c r="K309" s="169" t="s">
        <v>180</v>
      </c>
      <c r="L309" s="40"/>
      <c r="M309" s="174" t="s">
        <v>3</v>
      </c>
      <c r="N309" s="175" t="s">
        <v>43</v>
      </c>
      <c r="O309" s="73"/>
      <c r="P309" s="176">
        <f>O309*H309</f>
        <v>0</v>
      </c>
      <c r="Q309" s="176">
        <v>0.00069999999999999999</v>
      </c>
      <c r="R309" s="176">
        <f>Q309*H309</f>
        <v>0.00089599999999999999</v>
      </c>
      <c r="S309" s="176">
        <v>0</v>
      </c>
      <c r="T309" s="177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178" t="s">
        <v>289</v>
      </c>
      <c r="AT309" s="178" t="s">
        <v>176</v>
      </c>
      <c r="AU309" s="178" t="s">
        <v>82</v>
      </c>
      <c r="AY309" s="20" t="s">
        <v>174</v>
      </c>
      <c r="BE309" s="179">
        <f>IF(N309="základní",J309,0)</f>
        <v>0</v>
      </c>
      <c r="BF309" s="179">
        <f>IF(N309="snížená",J309,0)</f>
        <v>0</v>
      </c>
      <c r="BG309" s="179">
        <f>IF(N309="zákl. přenesená",J309,0)</f>
        <v>0</v>
      </c>
      <c r="BH309" s="179">
        <f>IF(N309="sníž. přenesená",J309,0)</f>
        <v>0</v>
      </c>
      <c r="BI309" s="179">
        <f>IF(N309="nulová",J309,0)</f>
        <v>0</v>
      </c>
      <c r="BJ309" s="20" t="s">
        <v>80</v>
      </c>
      <c r="BK309" s="179">
        <f>ROUND(I309*H309,2)</f>
        <v>0</v>
      </c>
      <c r="BL309" s="20" t="s">
        <v>289</v>
      </c>
      <c r="BM309" s="178" t="s">
        <v>463</v>
      </c>
    </row>
    <row r="310" s="2" customFormat="1">
      <c r="A310" s="39"/>
      <c r="B310" s="40"/>
      <c r="C310" s="39"/>
      <c r="D310" s="180" t="s">
        <v>183</v>
      </c>
      <c r="E310" s="39"/>
      <c r="F310" s="181" t="s">
        <v>464</v>
      </c>
      <c r="G310" s="39"/>
      <c r="H310" s="39"/>
      <c r="I310" s="182"/>
      <c r="J310" s="39"/>
      <c r="K310" s="39"/>
      <c r="L310" s="40"/>
      <c r="M310" s="183"/>
      <c r="N310" s="184"/>
      <c r="O310" s="73"/>
      <c r="P310" s="73"/>
      <c r="Q310" s="73"/>
      <c r="R310" s="73"/>
      <c r="S310" s="73"/>
      <c r="T310" s="74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20" t="s">
        <v>183</v>
      </c>
      <c r="AU310" s="20" t="s">
        <v>82</v>
      </c>
    </row>
    <row r="311" s="2" customFormat="1">
      <c r="A311" s="39"/>
      <c r="B311" s="40"/>
      <c r="C311" s="39"/>
      <c r="D311" s="186" t="s">
        <v>209</v>
      </c>
      <c r="E311" s="39"/>
      <c r="F311" s="210" t="s">
        <v>465</v>
      </c>
      <c r="G311" s="39"/>
      <c r="H311" s="39"/>
      <c r="I311" s="182"/>
      <c r="J311" s="39"/>
      <c r="K311" s="39"/>
      <c r="L311" s="40"/>
      <c r="M311" s="183"/>
      <c r="N311" s="184"/>
      <c r="O311" s="73"/>
      <c r="P311" s="73"/>
      <c r="Q311" s="73"/>
      <c r="R311" s="73"/>
      <c r="S311" s="73"/>
      <c r="T311" s="74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20" t="s">
        <v>209</v>
      </c>
      <c r="AU311" s="20" t="s">
        <v>82</v>
      </c>
    </row>
    <row r="312" s="13" customFormat="1">
      <c r="A312" s="13"/>
      <c r="B312" s="185"/>
      <c r="C312" s="13"/>
      <c r="D312" s="186" t="s">
        <v>185</v>
      </c>
      <c r="E312" s="187" t="s">
        <v>3</v>
      </c>
      <c r="F312" s="188" t="s">
        <v>466</v>
      </c>
      <c r="G312" s="13"/>
      <c r="H312" s="187" t="s">
        <v>3</v>
      </c>
      <c r="I312" s="189"/>
      <c r="J312" s="13"/>
      <c r="K312" s="13"/>
      <c r="L312" s="185"/>
      <c r="M312" s="190"/>
      <c r="N312" s="191"/>
      <c r="O312" s="191"/>
      <c r="P312" s="191"/>
      <c r="Q312" s="191"/>
      <c r="R312" s="191"/>
      <c r="S312" s="191"/>
      <c r="T312" s="19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87" t="s">
        <v>185</v>
      </c>
      <c r="AU312" s="187" t="s">
        <v>82</v>
      </c>
      <c r="AV312" s="13" t="s">
        <v>80</v>
      </c>
      <c r="AW312" s="13" t="s">
        <v>33</v>
      </c>
      <c r="AX312" s="13" t="s">
        <v>72</v>
      </c>
      <c r="AY312" s="187" t="s">
        <v>174</v>
      </c>
    </row>
    <row r="313" s="14" customFormat="1">
      <c r="A313" s="14"/>
      <c r="B313" s="193"/>
      <c r="C313" s="14"/>
      <c r="D313" s="186" t="s">
        <v>185</v>
      </c>
      <c r="E313" s="201" t="s">
        <v>3</v>
      </c>
      <c r="F313" s="194" t="s">
        <v>467</v>
      </c>
      <c r="G313" s="14"/>
      <c r="H313" s="196">
        <v>1.28</v>
      </c>
      <c r="I313" s="197"/>
      <c r="J313" s="14"/>
      <c r="K313" s="14"/>
      <c r="L313" s="193"/>
      <c r="M313" s="198"/>
      <c r="N313" s="199"/>
      <c r="O313" s="199"/>
      <c r="P313" s="199"/>
      <c r="Q313" s="199"/>
      <c r="R313" s="199"/>
      <c r="S313" s="199"/>
      <c r="T313" s="200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01" t="s">
        <v>185</v>
      </c>
      <c r="AU313" s="201" t="s">
        <v>82</v>
      </c>
      <c r="AV313" s="14" t="s">
        <v>82</v>
      </c>
      <c r="AW313" s="14" t="s">
        <v>33</v>
      </c>
      <c r="AX313" s="14" t="s">
        <v>72</v>
      </c>
      <c r="AY313" s="201" t="s">
        <v>174</v>
      </c>
    </row>
    <row r="314" s="15" customFormat="1">
      <c r="A314" s="15"/>
      <c r="B314" s="202"/>
      <c r="C314" s="15"/>
      <c r="D314" s="186" t="s">
        <v>185</v>
      </c>
      <c r="E314" s="203" t="s">
        <v>3</v>
      </c>
      <c r="F314" s="204" t="s">
        <v>197</v>
      </c>
      <c r="G314" s="15"/>
      <c r="H314" s="205">
        <v>1.28</v>
      </c>
      <c r="I314" s="206"/>
      <c r="J314" s="15"/>
      <c r="K314" s="15"/>
      <c r="L314" s="202"/>
      <c r="M314" s="221"/>
      <c r="N314" s="222"/>
      <c r="O314" s="222"/>
      <c r="P314" s="222"/>
      <c r="Q314" s="222"/>
      <c r="R314" s="222"/>
      <c r="S314" s="222"/>
      <c r="T314" s="223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03" t="s">
        <v>185</v>
      </c>
      <c r="AU314" s="203" t="s">
        <v>82</v>
      </c>
      <c r="AV314" s="15" t="s">
        <v>181</v>
      </c>
      <c r="AW314" s="15" t="s">
        <v>33</v>
      </c>
      <c r="AX314" s="15" t="s">
        <v>80</v>
      </c>
      <c r="AY314" s="203" t="s">
        <v>174</v>
      </c>
    </row>
    <row r="315" s="2" customFormat="1" ht="6.96" customHeight="1">
      <c r="A315" s="39"/>
      <c r="B315" s="56"/>
      <c r="C315" s="57"/>
      <c r="D315" s="57"/>
      <c r="E315" s="57"/>
      <c r="F315" s="57"/>
      <c r="G315" s="57"/>
      <c r="H315" s="57"/>
      <c r="I315" s="57"/>
      <c r="J315" s="57"/>
      <c r="K315" s="57"/>
      <c r="L315" s="40"/>
      <c r="M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</row>
  </sheetData>
  <autoFilter ref="C91:K314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5_02/122251101"/>
    <hyperlink ref="F102" r:id="rId2" display="VV0001"/>
    <hyperlink ref="F104" r:id="rId3" display="https://podminky.urs.cz/item/CS_URS_2025_02/162351103"/>
    <hyperlink ref="F109" r:id="rId4" display="https://podminky.urs.cz/item/CS_URS_2025_02/162751117"/>
    <hyperlink ref="F111" r:id="rId5" display="VV0001"/>
    <hyperlink ref="F116" r:id="rId6" display="https://podminky.urs.cz/item/CS_URS_2025_02/162751119"/>
    <hyperlink ref="F124" r:id="rId7" display="https://podminky.urs.cz/item/CS_URS_2025_02/167151101"/>
    <hyperlink ref="F126" r:id="rId8" display="VV0002"/>
    <hyperlink ref="F129" r:id="rId9" display="https://podminky.urs.cz/item/CS_URS_2025_02/171201221"/>
    <hyperlink ref="F136" r:id="rId10" display="https://podminky.urs.cz/item/CS_URS_2025_02/171251201"/>
    <hyperlink ref="F138" r:id="rId11" display="VV0001"/>
    <hyperlink ref="F143" r:id="rId12" display="https://podminky.urs.cz/item/CS_URS_2025_02/174151101"/>
    <hyperlink ref="F148" r:id="rId13" display="VV0002"/>
    <hyperlink ref="F151" r:id="rId14" display="https://podminky.urs.cz/item/CS_URS_2025_02/273313811"/>
    <hyperlink ref="F155" r:id="rId15" display="VV0003"/>
    <hyperlink ref="F157" r:id="rId16" display="https://podminky.urs.cz/item/CS_URS_2025_02/273322511"/>
    <hyperlink ref="F161" r:id="rId17" display="VV0004"/>
    <hyperlink ref="F163" r:id="rId18" display="https://podminky.urs.cz/item/CS_URS_2025_02/273361821"/>
    <hyperlink ref="F168" r:id="rId19" display="https://podminky.urs.cz/item/CS_URS_2025_02/275322511"/>
    <hyperlink ref="F173" r:id="rId20" display="VV0005"/>
    <hyperlink ref="F175" r:id="rId21" display="https://podminky.urs.cz/item/CS_URS_2025_02/275351121"/>
    <hyperlink ref="F180" r:id="rId22" display="VV0006"/>
    <hyperlink ref="F182" r:id="rId23" display="https://podminky.urs.cz/item/CS_URS_2025_02/275351122"/>
    <hyperlink ref="F184" r:id="rId24" display="VV0006"/>
    <hyperlink ref="F193" r:id="rId25" display="https://podminky.urs.cz/item/CS_URS_2025_02/998011001"/>
    <hyperlink ref="F197" r:id="rId26" display="https://podminky.urs.cz/item/CS_URS_2025_02/712331111"/>
    <hyperlink ref="F200" r:id="rId27" display="VV0010"/>
    <hyperlink ref="F205" r:id="rId28" display="https://podminky.urs.cz/item/CS_URS_2025_02/998712101"/>
    <hyperlink ref="F208" r:id="rId29" display="https://podminky.urs.cz/item/CS_URS_2025_02/762341270"/>
    <hyperlink ref="F213" r:id="rId30" display="VV0010"/>
    <hyperlink ref="F217" r:id="rId31" display="https://podminky.urs.cz/item/CS_URS_2025_02/998762101"/>
    <hyperlink ref="F220" r:id="rId32" display="https://podminky.urs.cz/item/CS_URS_2025_02/764111641"/>
    <hyperlink ref="F223" r:id="rId33" display="VV0010"/>
    <hyperlink ref="F226" r:id="rId34" display="https://podminky.urs.cz/item/CS_URS_2025_02/764111691"/>
    <hyperlink ref="F228" r:id="rId35" display="VV0010"/>
    <hyperlink ref="F236" r:id="rId36" display="https://podminky.urs.cz/item/CS_URS_2025_02/998764101"/>
    <hyperlink ref="F239" r:id="rId37" display="https://podminky.urs.cz/item/CS_URS_2025_02/767995101"/>
    <hyperlink ref="F246" r:id="rId38" display="https://podminky.urs.cz/item/CS_URS_2025_02/767995102"/>
    <hyperlink ref="F253" r:id="rId39" display="https://podminky.urs.cz/item/CS_URS_2025_02/998767101"/>
    <hyperlink ref="F273" r:id="rId40" display="VV0012"/>
    <hyperlink ref="F276" r:id="rId41" display="VV0012"/>
    <hyperlink ref="F280" r:id="rId42" display="VV0012"/>
    <hyperlink ref="F284" r:id="rId43" display="VV0012"/>
    <hyperlink ref="F288" r:id="rId44" display="VV0012"/>
    <hyperlink ref="F291" r:id="rId45" display="https://podminky.urs.cz/item/CS_URS_2025_02/773999091"/>
    <hyperlink ref="F293" r:id="rId46" display="VV0012"/>
    <hyperlink ref="F296" r:id="rId47" display="https://podminky.urs.cz/item/CS_URS_2025_02/998773101"/>
    <hyperlink ref="F299" r:id="rId48" display="https://podminky.urs.cz/item/CS_URS_2025_02/783901453"/>
    <hyperlink ref="F310" r:id="rId49" display="https://podminky.urs.cz/item/CS_URS_2025_02/7843710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0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103</v>
      </c>
      <c r="AZ2" s="115" t="s">
        <v>110</v>
      </c>
      <c r="BA2" s="115" t="s">
        <v>111</v>
      </c>
      <c r="BB2" s="115" t="s">
        <v>3</v>
      </c>
      <c r="BC2" s="115" t="s">
        <v>112</v>
      </c>
      <c r="BD2" s="115" t="s">
        <v>113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82</v>
      </c>
      <c r="AZ3" s="115" t="s">
        <v>114</v>
      </c>
      <c r="BA3" s="115" t="s">
        <v>115</v>
      </c>
      <c r="BB3" s="115" t="s">
        <v>3</v>
      </c>
      <c r="BC3" s="115" t="s">
        <v>116</v>
      </c>
      <c r="BD3" s="115" t="s">
        <v>113</v>
      </c>
    </row>
    <row r="4" s="1" customFormat="1" ht="24.96" customHeight="1">
      <c r="B4" s="23"/>
      <c r="D4" s="24" t="s">
        <v>117</v>
      </c>
      <c r="L4" s="23"/>
      <c r="M4" s="116" t="s">
        <v>11</v>
      </c>
      <c r="AT4" s="20" t="s">
        <v>4</v>
      </c>
      <c r="AZ4" s="115" t="s">
        <v>118</v>
      </c>
      <c r="BA4" s="115" t="s">
        <v>119</v>
      </c>
      <c r="BB4" s="115" t="s">
        <v>3</v>
      </c>
      <c r="BC4" s="115" t="s">
        <v>120</v>
      </c>
      <c r="BD4" s="115" t="s">
        <v>113</v>
      </c>
    </row>
    <row r="5" s="1" customFormat="1" ht="6.96" customHeight="1">
      <c r="B5" s="23"/>
      <c r="L5" s="23"/>
      <c r="AZ5" s="115" t="s">
        <v>121</v>
      </c>
      <c r="BA5" s="115" t="s">
        <v>122</v>
      </c>
      <c r="BB5" s="115" t="s">
        <v>3</v>
      </c>
      <c r="BC5" s="115" t="s">
        <v>123</v>
      </c>
      <c r="BD5" s="115" t="s">
        <v>113</v>
      </c>
    </row>
    <row r="6" s="1" customFormat="1" ht="12" customHeight="1">
      <c r="B6" s="23"/>
      <c r="D6" s="33" t="s">
        <v>17</v>
      </c>
      <c r="L6" s="23"/>
      <c r="AZ6" s="115" t="s">
        <v>124</v>
      </c>
      <c r="BA6" s="115" t="s">
        <v>125</v>
      </c>
      <c r="BB6" s="115" t="s">
        <v>3</v>
      </c>
      <c r="BC6" s="115" t="s">
        <v>126</v>
      </c>
      <c r="BD6" s="115" t="s">
        <v>113</v>
      </c>
    </row>
    <row r="7" s="1" customFormat="1" ht="16.5" customHeight="1">
      <c r="B7" s="23"/>
      <c r="E7" s="117" t="str">
        <f>'Rekapitulace stavby'!K6</f>
        <v>Kolumbárium Nymburk</v>
      </c>
      <c r="F7" s="33"/>
      <c r="G7" s="33"/>
      <c r="H7" s="33"/>
      <c r="L7" s="23"/>
      <c r="AZ7" s="115" t="s">
        <v>127</v>
      </c>
      <c r="BA7" s="115" t="s">
        <v>128</v>
      </c>
      <c r="BB7" s="115" t="s">
        <v>3</v>
      </c>
      <c r="BC7" s="115" t="s">
        <v>129</v>
      </c>
      <c r="BD7" s="115" t="s">
        <v>113</v>
      </c>
    </row>
    <row r="8" s="2" customFormat="1" ht="12" customHeight="1">
      <c r="A8" s="39"/>
      <c r="B8" s="40"/>
      <c r="C8" s="39"/>
      <c r="D8" s="33" t="s">
        <v>130</v>
      </c>
      <c r="E8" s="39"/>
      <c r="F8" s="39"/>
      <c r="G8" s="39"/>
      <c r="H8" s="39"/>
      <c r="I8" s="39"/>
      <c r="J8" s="39"/>
      <c r="K8" s="39"/>
      <c r="L8" s="118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15" t="s">
        <v>131</v>
      </c>
      <c r="BA8" s="115" t="s">
        <v>132</v>
      </c>
      <c r="BB8" s="115" t="s">
        <v>3</v>
      </c>
      <c r="BC8" s="115" t="s">
        <v>133</v>
      </c>
      <c r="BD8" s="115" t="s">
        <v>113</v>
      </c>
    </row>
    <row r="9" s="2" customFormat="1" ht="30" customHeight="1">
      <c r="A9" s="39"/>
      <c r="B9" s="40"/>
      <c r="C9" s="39"/>
      <c r="D9" s="39"/>
      <c r="E9" s="63" t="s">
        <v>474</v>
      </c>
      <c r="F9" s="39"/>
      <c r="G9" s="39"/>
      <c r="H9" s="39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15" t="s">
        <v>135</v>
      </c>
      <c r="BA9" s="115" t="s">
        <v>136</v>
      </c>
      <c r="BB9" s="115" t="s">
        <v>137</v>
      </c>
      <c r="BC9" s="115" t="s">
        <v>138</v>
      </c>
      <c r="BD9" s="115" t="s">
        <v>113</v>
      </c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15" t="s">
        <v>139</v>
      </c>
      <c r="BA10" s="115" t="s">
        <v>140</v>
      </c>
      <c r="BB10" s="115" t="s">
        <v>3</v>
      </c>
      <c r="BC10" s="115" t="s">
        <v>141</v>
      </c>
      <c r="BD10" s="115" t="s">
        <v>113</v>
      </c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23. 10. 2025</v>
      </c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35</v>
      </c>
      <c r="F24" s="39"/>
      <c r="G24" s="39"/>
      <c r="H24" s="39"/>
      <c r="I24" s="33" t="s">
        <v>28</v>
      </c>
      <c r="J24" s="28" t="s">
        <v>3</v>
      </c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36</v>
      </c>
      <c r="E26" s="39"/>
      <c r="F26" s="39"/>
      <c r="G26" s="39"/>
      <c r="H26" s="39"/>
      <c r="I26" s="39"/>
      <c r="J26" s="39"/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9"/>
      <c r="B27" s="120"/>
      <c r="C27" s="119"/>
      <c r="D27" s="119"/>
      <c r="E27" s="37" t="s">
        <v>3</v>
      </c>
      <c r="F27" s="37"/>
      <c r="G27" s="37"/>
      <c r="H27" s="37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8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2" t="s">
        <v>38</v>
      </c>
      <c r="E30" s="39"/>
      <c r="F30" s="39"/>
      <c r="G30" s="39"/>
      <c r="H30" s="39"/>
      <c r="I30" s="39"/>
      <c r="J30" s="91">
        <f>ROUND(J92, 2)</f>
        <v>0</v>
      </c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40</v>
      </c>
      <c r="G32" s="39"/>
      <c r="H32" s="39"/>
      <c r="I32" s="44" t="s">
        <v>39</v>
      </c>
      <c r="J32" s="44" t="s">
        <v>41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3" t="s">
        <v>42</v>
      </c>
      <c r="E33" s="33" t="s">
        <v>43</v>
      </c>
      <c r="F33" s="124">
        <f>ROUND((SUM(BE92:BE314)),  2)</f>
        <v>0</v>
      </c>
      <c r="G33" s="39"/>
      <c r="H33" s="39"/>
      <c r="I33" s="125">
        <v>0.20999999999999999</v>
      </c>
      <c r="J33" s="124">
        <f>ROUND(((SUM(BE92:BE314))*I33),  2)</f>
        <v>0</v>
      </c>
      <c r="K33" s="39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44</v>
      </c>
      <c r="F34" s="124">
        <f>ROUND((SUM(BF92:BF314)),  2)</f>
        <v>0</v>
      </c>
      <c r="G34" s="39"/>
      <c r="H34" s="39"/>
      <c r="I34" s="125">
        <v>0.12</v>
      </c>
      <c r="J34" s="124">
        <f>ROUND(((SUM(BF92:BF314))*I34),  2)</f>
        <v>0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45</v>
      </c>
      <c r="F35" s="124">
        <f>ROUND((SUM(BG92:BG314)),  2)</f>
        <v>0</v>
      </c>
      <c r="G35" s="39"/>
      <c r="H35" s="39"/>
      <c r="I35" s="125">
        <v>0.20999999999999999</v>
      </c>
      <c r="J35" s="124">
        <f>0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46</v>
      </c>
      <c r="F36" s="124">
        <f>ROUND((SUM(BH92:BH314)),  2)</f>
        <v>0</v>
      </c>
      <c r="G36" s="39"/>
      <c r="H36" s="39"/>
      <c r="I36" s="125">
        <v>0.12</v>
      </c>
      <c r="J36" s="124">
        <f>0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47</v>
      </c>
      <c r="F37" s="124">
        <f>ROUND((SUM(BI92:BI314)),  2)</f>
        <v>0</v>
      </c>
      <c r="G37" s="39"/>
      <c r="H37" s="39"/>
      <c r="I37" s="125">
        <v>0</v>
      </c>
      <c r="J37" s="124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6"/>
      <c r="D39" s="127" t="s">
        <v>48</v>
      </c>
      <c r="E39" s="77"/>
      <c r="F39" s="77"/>
      <c r="G39" s="128" t="s">
        <v>49</v>
      </c>
      <c r="H39" s="129" t="s">
        <v>50</v>
      </c>
      <c r="I39" s="77"/>
      <c r="J39" s="130">
        <f>SUM(J30:J37)</f>
        <v>0</v>
      </c>
      <c r="K39" s="131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142</v>
      </c>
      <c r="D45" s="39"/>
      <c r="E45" s="39"/>
      <c r="F45" s="39"/>
      <c r="G45" s="39"/>
      <c r="H45" s="39"/>
      <c r="I45" s="39"/>
      <c r="J45" s="39"/>
      <c r="K45" s="39"/>
      <c r="L45" s="118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7" t="str">
        <f>E7</f>
        <v>Kolumbárium Nymburk</v>
      </c>
      <c r="F48" s="33"/>
      <c r="G48" s="33"/>
      <c r="H48" s="33"/>
      <c r="I48" s="39"/>
      <c r="J48" s="39"/>
      <c r="K48" s="39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130</v>
      </c>
      <c r="D49" s="39"/>
      <c r="E49" s="39"/>
      <c r="F49" s="39"/>
      <c r="G49" s="39"/>
      <c r="H49" s="39"/>
      <c r="I49" s="39"/>
      <c r="J49" s="39"/>
      <c r="K49" s="39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30" customHeight="1">
      <c r="A50" s="39"/>
      <c r="B50" s="40"/>
      <c r="C50" s="39"/>
      <c r="D50" s="39"/>
      <c r="E50" s="63" t="str">
        <f>E9</f>
        <v>2025/033/h - Architektonicko stavební a konstrukční řešení 8/8</v>
      </c>
      <c r="F50" s="39"/>
      <c r="G50" s="39"/>
      <c r="H50" s="39"/>
      <c r="I50" s="39"/>
      <c r="J50" s="39"/>
      <c r="K50" s="39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8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23. 10. 2025</v>
      </c>
      <c r="K52" s="39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39"/>
      <c r="E54" s="39"/>
      <c r="F54" s="28" t="str">
        <f>E15</f>
        <v>Město Nymburk</v>
      </c>
      <c r="G54" s="39"/>
      <c r="H54" s="39"/>
      <c r="I54" s="33" t="s">
        <v>31</v>
      </c>
      <c r="J54" s="37" t="str">
        <f>E21</f>
        <v>Atribut Solutions, s.r.o.</v>
      </c>
      <c r="K54" s="39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>Bc. Kateřina Vaculíková</v>
      </c>
      <c r="K55" s="39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2" t="s">
        <v>143</v>
      </c>
      <c r="D57" s="126"/>
      <c r="E57" s="126"/>
      <c r="F57" s="126"/>
      <c r="G57" s="126"/>
      <c r="H57" s="126"/>
      <c r="I57" s="126"/>
      <c r="J57" s="133" t="s">
        <v>144</v>
      </c>
      <c r="K57" s="126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4" t="s">
        <v>70</v>
      </c>
      <c r="D59" s="39"/>
      <c r="E59" s="39"/>
      <c r="F59" s="39"/>
      <c r="G59" s="39"/>
      <c r="H59" s="39"/>
      <c r="I59" s="39"/>
      <c r="J59" s="91">
        <f>J92</f>
        <v>0</v>
      </c>
      <c r="K59" s="39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145</v>
      </c>
    </row>
    <row r="60" s="9" customFormat="1" ht="24.96" customHeight="1">
      <c r="A60" s="9"/>
      <c r="B60" s="135"/>
      <c r="C60" s="9"/>
      <c r="D60" s="136" t="s">
        <v>146</v>
      </c>
      <c r="E60" s="137"/>
      <c r="F60" s="137"/>
      <c r="G60" s="137"/>
      <c r="H60" s="137"/>
      <c r="I60" s="137"/>
      <c r="J60" s="138">
        <f>J93</f>
        <v>0</v>
      </c>
      <c r="K60" s="9"/>
      <c r="L60" s="13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9"/>
      <c r="C61" s="10"/>
      <c r="D61" s="140" t="s">
        <v>147</v>
      </c>
      <c r="E61" s="141"/>
      <c r="F61" s="141"/>
      <c r="G61" s="141"/>
      <c r="H61" s="141"/>
      <c r="I61" s="141"/>
      <c r="J61" s="142">
        <f>J94</f>
        <v>0</v>
      </c>
      <c r="K61" s="10"/>
      <c r="L61" s="13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9"/>
      <c r="C62" s="10"/>
      <c r="D62" s="140" t="s">
        <v>148</v>
      </c>
      <c r="E62" s="141"/>
      <c r="F62" s="141"/>
      <c r="G62" s="141"/>
      <c r="H62" s="141"/>
      <c r="I62" s="141"/>
      <c r="J62" s="142">
        <f>J149</f>
        <v>0</v>
      </c>
      <c r="K62" s="10"/>
      <c r="L62" s="13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9"/>
      <c r="C63" s="10"/>
      <c r="D63" s="140" t="s">
        <v>149</v>
      </c>
      <c r="E63" s="141"/>
      <c r="F63" s="141"/>
      <c r="G63" s="141"/>
      <c r="H63" s="141"/>
      <c r="I63" s="141"/>
      <c r="J63" s="142">
        <f>J186</f>
        <v>0</v>
      </c>
      <c r="K63" s="10"/>
      <c r="L63" s="13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9"/>
      <c r="C64" s="10"/>
      <c r="D64" s="140" t="s">
        <v>150</v>
      </c>
      <c r="E64" s="141"/>
      <c r="F64" s="141"/>
      <c r="G64" s="141"/>
      <c r="H64" s="141"/>
      <c r="I64" s="141"/>
      <c r="J64" s="142">
        <f>J191</f>
        <v>0</v>
      </c>
      <c r="K64" s="10"/>
      <c r="L64" s="13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35"/>
      <c r="C65" s="9"/>
      <c r="D65" s="136" t="s">
        <v>151</v>
      </c>
      <c r="E65" s="137"/>
      <c r="F65" s="137"/>
      <c r="G65" s="137"/>
      <c r="H65" s="137"/>
      <c r="I65" s="137"/>
      <c r="J65" s="138">
        <f>J194</f>
        <v>0</v>
      </c>
      <c r="K65" s="9"/>
      <c r="L65" s="135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39"/>
      <c r="C66" s="10"/>
      <c r="D66" s="140" t="s">
        <v>152</v>
      </c>
      <c r="E66" s="141"/>
      <c r="F66" s="141"/>
      <c r="G66" s="141"/>
      <c r="H66" s="141"/>
      <c r="I66" s="141"/>
      <c r="J66" s="142">
        <f>J195</f>
        <v>0</v>
      </c>
      <c r="K66" s="10"/>
      <c r="L66" s="13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39"/>
      <c r="C67" s="10"/>
      <c r="D67" s="140" t="s">
        <v>153</v>
      </c>
      <c r="E67" s="141"/>
      <c r="F67" s="141"/>
      <c r="G67" s="141"/>
      <c r="H67" s="141"/>
      <c r="I67" s="141"/>
      <c r="J67" s="142">
        <f>J206</f>
        <v>0</v>
      </c>
      <c r="K67" s="10"/>
      <c r="L67" s="13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9"/>
      <c r="C68" s="10"/>
      <c r="D68" s="140" t="s">
        <v>154</v>
      </c>
      <c r="E68" s="141"/>
      <c r="F68" s="141"/>
      <c r="G68" s="141"/>
      <c r="H68" s="141"/>
      <c r="I68" s="141"/>
      <c r="J68" s="142">
        <f>J218</f>
        <v>0</v>
      </c>
      <c r="K68" s="10"/>
      <c r="L68" s="13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9"/>
      <c r="C69" s="10"/>
      <c r="D69" s="140" t="s">
        <v>155</v>
      </c>
      <c r="E69" s="141"/>
      <c r="F69" s="141"/>
      <c r="G69" s="141"/>
      <c r="H69" s="141"/>
      <c r="I69" s="141"/>
      <c r="J69" s="142">
        <f>J237</f>
        <v>0</v>
      </c>
      <c r="K69" s="10"/>
      <c r="L69" s="13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39"/>
      <c r="C70" s="10"/>
      <c r="D70" s="140" t="s">
        <v>156</v>
      </c>
      <c r="E70" s="141"/>
      <c r="F70" s="141"/>
      <c r="G70" s="141"/>
      <c r="H70" s="141"/>
      <c r="I70" s="141"/>
      <c r="J70" s="142">
        <f>J254</f>
        <v>0</v>
      </c>
      <c r="K70" s="10"/>
      <c r="L70" s="13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39"/>
      <c r="C71" s="10"/>
      <c r="D71" s="140" t="s">
        <v>157</v>
      </c>
      <c r="E71" s="141"/>
      <c r="F71" s="141"/>
      <c r="G71" s="141"/>
      <c r="H71" s="141"/>
      <c r="I71" s="141"/>
      <c r="J71" s="142">
        <f>J297</f>
        <v>0</v>
      </c>
      <c r="K71" s="10"/>
      <c r="L71" s="13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39"/>
      <c r="C72" s="10"/>
      <c r="D72" s="140" t="s">
        <v>158</v>
      </c>
      <c r="E72" s="141"/>
      <c r="F72" s="141"/>
      <c r="G72" s="141"/>
      <c r="H72" s="141"/>
      <c r="I72" s="141"/>
      <c r="J72" s="142">
        <f>J308</f>
        <v>0</v>
      </c>
      <c r="K72" s="10"/>
      <c r="L72" s="13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8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118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118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159</v>
      </c>
      <c r="D79" s="39"/>
      <c r="E79" s="39"/>
      <c r="F79" s="39"/>
      <c r="G79" s="39"/>
      <c r="H79" s="39"/>
      <c r="I79" s="39"/>
      <c r="J79" s="39"/>
      <c r="K79" s="39"/>
      <c r="L79" s="118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8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17</v>
      </c>
      <c r="D81" s="39"/>
      <c r="E81" s="39"/>
      <c r="F81" s="39"/>
      <c r="G81" s="39"/>
      <c r="H81" s="39"/>
      <c r="I81" s="39"/>
      <c r="J81" s="39"/>
      <c r="K81" s="39"/>
      <c r="L81" s="118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39"/>
      <c r="D82" s="39"/>
      <c r="E82" s="117" t="str">
        <f>E7</f>
        <v>Kolumbárium Nymburk</v>
      </c>
      <c r="F82" s="33"/>
      <c r="G82" s="33"/>
      <c r="H82" s="33"/>
      <c r="I82" s="39"/>
      <c r="J82" s="39"/>
      <c r="K82" s="39"/>
      <c r="L82" s="118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130</v>
      </c>
      <c r="D83" s="39"/>
      <c r="E83" s="39"/>
      <c r="F83" s="39"/>
      <c r="G83" s="39"/>
      <c r="H83" s="39"/>
      <c r="I83" s="39"/>
      <c r="J83" s="39"/>
      <c r="K83" s="39"/>
      <c r="L83" s="118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30" customHeight="1">
      <c r="A84" s="39"/>
      <c r="B84" s="40"/>
      <c r="C84" s="39"/>
      <c r="D84" s="39"/>
      <c r="E84" s="63" t="str">
        <f>E9</f>
        <v>2025/033/h - Architektonicko stavební a konstrukční řešení 8/8</v>
      </c>
      <c r="F84" s="39"/>
      <c r="G84" s="39"/>
      <c r="H84" s="39"/>
      <c r="I84" s="39"/>
      <c r="J84" s="39"/>
      <c r="K84" s="39"/>
      <c r="L84" s="118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39"/>
      <c r="D85" s="39"/>
      <c r="E85" s="39"/>
      <c r="F85" s="39"/>
      <c r="G85" s="39"/>
      <c r="H85" s="39"/>
      <c r="I85" s="39"/>
      <c r="J85" s="39"/>
      <c r="K85" s="39"/>
      <c r="L85" s="118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39"/>
      <c r="E86" s="39"/>
      <c r="F86" s="28" t="str">
        <f>F12</f>
        <v xml:space="preserve"> </v>
      </c>
      <c r="G86" s="39"/>
      <c r="H86" s="39"/>
      <c r="I86" s="33" t="s">
        <v>23</v>
      </c>
      <c r="J86" s="65" t="str">
        <f>IF(J12="","",J12)</f>
        <v>23. 10. 2025</v>
      </c>
      <c r="K86" s="39"/>
      <c r="L86" s="118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39"/>
      <c r="D87" s="39"/>
      <c r="E87" s="39"/>
      <c r="F87" s="39"/>
      <c r="G87" s="39"/>
      <c r="H87" s="39"/>
      <c r="I87" s="39"/>
      <c r="J87" s="39"/>
      <c r="K87" s="39"/>
      <c r="L87" s="118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5.65" customHeight="1">
      <c r="A88" s="39"/>
      <c r="B88" s="40"/>
      <c r="C88" s="33" t="s">
        <v>25</v>
      </c>
      <c r="D88" s="39"/>
      <c r="E88" s="39"/>
      <c r="F88" s="28" t="str">
        <f>E15</f>
        <v>Město Nymburk</v>
      </c>
      <c r="G88" s="39"/>
      <c r="H88" s="39"/>
      <c r="I88" s="33" t="s">
        <v>31</v>
      </c>
      <c r="J88" s="37" t="str">
        <f>E21</f>
        <v>Atribut Solutions, s.r.o.</v>
      </c>
      <c r="K88" s="39"/>
      <c r="L88" s="118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5.65" customHeight="1">
      <c r="A89" s="39"/>
      <c r="B89" s="40"/>
      <c r="C89" s="33" t="s">
        <v>29</v>
      </c>
      <c r="D89" s="39"/>
      <c r="E89" s="39"/>
      <c r="F89" s="28" t="str">
        <f>IF(E18="","",E18)</f>
        <v>Vyplň údaj</v>
      </c>
      <c r="G89" s="39"/>
      <c r="H89" s="39"/>
      <c r="I89" s="33" t="s">
        <v>34</v>
      </c>
      <c r="J89" s="37" t="str">
        <f>E24</f>
        <v>Bc. Kateřina Vaculíková</v>
      </c>
      <c r="K89" s="39"/>
      <c r="L89" s="118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18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43"/>
      <c r="B91" s="144"/>
      <c r="C91" s="145" t="s">
        <v>160</v>
      </c>
      <c r="D91" s="146" t="s">
        <v>57</v>
      </c>
      <c r="E91" s="146" t="s">
        <v>53</v>
      </c>
      <c r="F91" s="146" t="s">
        <v>54</v>
      </c>
      <c r="G91" s="146" t="s">
        <v>161</v>
      </c>
      <c r="H91" s="146" t="s">
        <v>162</v>
      </c>
      <c r="I91" s="146" t="s">
        <v>163</v>
      </c>
      <c r="J91" s="146" t="s">
        <v>144</v>
      </c>
      <c r="K91" s="147" t="s">
        <v>164</v>
      </c>
      <c r="L91" s="148"/>
      <c r="M91" s="81" t="s">
        <v>3</v>
      </c>
      <c r="N91" s="82" t="s">
        <v>42</v>
      </c>
      <c r="O91" s="82" t="s">
        <v>165</v>
      </c>
      <c r="P91" s="82" t="s">
        <v>166</v>
      </c>
      <c r="Q91" s="82" t="s">
        <v>167</v>
      </c>
      <c r="R91" s="82" t="s">
        <v>168</v>
      </c>
      <c r="S91" s="82" t="s">
        <v>169</v>
      </c>
      <c r="T91" s="83" t="s">
        <v>170</v>
      </c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</row>
    <row r="92" s="2" customFormat="1" ht="22.8" customHeight="1">
      <c r="A92" s="39"/>
      <c r="B92" s="40"/>
      <c r="C92" s="88" t="s">
        <v>171</v>
      </c>
      <c r="D92" s="39"/>
      <c r="E92" s="39"/>
      <c r="F92" s="39"/>
      <c r="G92" s="39"/>
      <c r="H92" s="39"/>
      <c r="I92" s="39"/>
      <c r="J92" s="149">
        <f>BK92</f>
        <v>0</v>
      </c>
      <c r="K92" s="39"/>
      <c r="L92" s="40"/>
      <c r="M92" s="84"/>
      <c r="N92" s="69"/>
      <c r="O92" s="85"/>
      <c r="P92" s="150">
        <f>P93+P194</f>
        <v>0</v>
      </c>
      <c r="Q92" s="85"/>
      <c r="R92" s="150">
        <f>R93+R194</f>
        <v>35.238796254999997</v>
      </c>
      <c r="S92" s="85"/>
      <c r="T92" s="151">
        <f>T93+T194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71</v>
      </c>
      <c r="AU92" s="20" t="s">
        <v>145</v>
      </c>
      <c r="BK92" s="152">
        <f>BK93+BK194</f>
        <v>0</v>
      </c>
    </row>
    <row r="93" s="12" customFormat="1" ht="25.92" customHeight="1">
      <c r="A93" s="12"/>
      <c r="B93" s="153"/>
      <c r="C93" s="12"/>
      <c r="D93" s="154" t="s">
        <v>71</v>
      </c>
      <c r="E93" s="155" t="s">
        <v>172</v>
      </c>
      <c r="F93" s="155" t="s">
        <v>173</v>
      </c>
      <c r="G93" s="12"/>
      <c r="H93" s="12"/>
      <c r="I93" s="156"/>
      <c r="J93" s="157">
        <f>BK93</f>
        <v>0</v>
      </c>
      <c r="K93" s="12"/>
      <c r="L93" s="153"/>
      <c r="M93" s="158"/>
      <c r="N93" s="159"/>
      <c r="O93" s="159"/>
      <c r="P93" s="160">
        <f>P94+P149+P186+P191</f>
        <v>0</v>
      </c>
      <c r="Q93" s="159"/>
      <c r="R93" s="160">
        <f>R94+R149+R186+R191</f>
        <v>30.483451289999998</v>
      </c>
      <c r="S93" s="159"/>
      <c r="T93" s="161">
        <f>T94+T149+T186+T191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54" t="s">
        <v>80</v>
      </c>
      <c r="AT93" s="162" t="s">
        <v>71</v>
      </c>
      <c r="AU93" s="162" t="s">
        <v>72</v>
      </c>
      <c r="AY93" s="154" t="s">
        <v>174</v>
      </c>
      <c r="BK93" s="163">
        <f>BK94+BK149+BK186+BK191</f>
        <v>0</v>
      </c>
    </row>
    <row r="94" s="12" customFormat="1" ht="22.8" customHeight="1">
      <c r="A94" s="12"/>
      <c r="B94" s="153"/>
      <c r="C94" s="12"/>
      <c r="D94" s="154" t="s">
        <v>71</v>
      </c>
      <c r="E94" s="164" t="s">
        <v>80</v>
      </c>
      <c r="F94" s="164" t="s">
        <v>175</v>
      </c>
      <c r="G94" s="12"/>
      <c r="H94" s="12"/>
      <c r="I94" s="156"/>
      <c r="J94" s="165">
        <f>BK94</f>
        <v>0</v>
      </c>
      <c r="K94" s="12"/>
      <c r="L94" s="153"/>
      <c r="M94" s="158"/>
      <c r="N94" s="159"/>
      <c r="O94" s="159"/>
      <c r="P94" s="160">
        <f>SUM(P95:P148)</f>
        <v>0</v>
      </c>
      <c r="Q94" s="159"/>
      <c r="R94" s="160">
        <f>SUM(R95:R148)</f>
        <v>0</v>
      </c>
      <c r="S94" s="159"/>
      <c r="T94" s="161">
        <f>SUM(T95:T148)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54" t="s">
        <v>80</v>
      </c>
      <c r="AT94" s="162" t="s">
        <v>71</v>
      </c>
      <c r="AU94" s="162" t="s">
        <v>80</v>
      </c>
      <c r="AY94" s="154" t="s">
        <v>174</v>
      </c>
      <c r="BK94" s="163">
        <f>SUM(BK95:BK148)</f>
        <v>0</v>
      </c>
    </row>
    <row r="95" s="2" customFormat="1" ht="24.15" customHeight="1">
      <c r="A95" s="39"/>
      <c r="B95" s="166"/>
      <c r="C95" s="167" t="s">
        <v>80</v>
      </c>
      <c r="D95" s="167" t="s">
        <v>176</v>
      </c>
      <c r="E95" s="168" t="s">
        <v>177</v>
      </c>
      <c r="F95" s="169" t="s">
        <v>178</v>
      </c>
      <c r="G95" s="170" t="s">
        <v>179</v>
      </c>
      <c r="H95" s="171">
        <v>16.952000000000002</v>
      </c>
      <c r="I95" s="172"/>
      <c r="J95" s="173">
        <f>ROUND(I95*H95,2)</f>
        <v>0</v>
      </c>
      <c r="K95" s="169" t="s">
        <v>180</v>
      </c>
      <c r="L95" s="40"/>
      <c r="M95" s="174" t="s">
        <v>3</v>
      </c>
      <c r="N95" s="175" t="s">
        <v>43</v>
      </c>
      <c r="O95" s="73"/>
      <c r="P95" s="176">
        <f>O95*H95</f>
        <v>0</v>
      </c>
      <c r="Q95" s="176">
        <v>0</v>
      </c>
      <c r="R95" s="176">
        <f>Q95*H95</f>
        <v>0</v>
      </c>
      <c r="S95" s="176">
        <v>0</v>
      </c>
      <c r="T95" s="17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8" t="s">
        <v>181</v>
      </c>
      <c r="AT95" s="178" t="s">
        <v>176</v>
      </c>
      <c r="AU95" s="178" t="s">
        <v>82</v>
      </c>
      <c r="AY95" s="20" t="s">
        <v>174</v>
      </c>
      <c r="BE95" s="179">
        <f>IF(N95="základní",J95,0)</f>
        <v>0</v>
      </c>
      <c r="BF95" s="179">
        <f>IF(N95="snížená",J95,0)</f>
        <v>0</v>
      </c>
      <c r="BG95" s="179">
        <f>IF(N95="zákl. přenesená",J95,0)</f>
        <v>0</v>
      </c>
      <c r="BH95" s="179">
        <f>IF(N95="sníž. přenesená",J95,0)</f>
        <v>0</v>
      </c>
      <c r="BI95" s="179">
        <f>IF(N95="nulová",J95,0)</f>
        <v>0</v>
      </c>
      <c r="BJ95" s="20" t="s">
        <v>80</v>
      </c>
      <c r="BK95" s="179">
        <f>ROUND(I95*H95,2)</f>
        <v>0</v>
      </c>
      <c r="BL95" s="20" t="s">
        <v>181</v>
      </c>
      <c r="BM95" s="178" t="s">
        <v>182</v>
      </c>
    </row>
    <row r="96" s="2" customFormat="1">
      <c r="A96" s="39"/>
      <c r="B96" s="40"/>
      <c r="C96" s="39"/>
      <c r="D96" s="180" t="s">
        <v>183</v>
      </c>
      <c r="E96" s="39"/>
      <c r="F96" s="181" t="s">
        <v>184</v>
      </c>
      <c r="G96" s="39"/>
      <c r="H96" s="39"/>
      <c r="I96" s="182"/>
      <c r="J96" s="39"/>
      <c r="K96" s="39"/>
      <c r="L96" s="40"/>
      <c r="M96" s="183"/>
      <c r="N96" s="184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183</v>
      </c>
      <c r="AU96" s="20" t="s">
        <v>82</v>
      </c>
    </row>
    <row r="97" s="13" customFormat="1">
      <c r="A97" s="13"/>
      <c r="B97" s="185"/>
      <c r="C97" s="13"/>
      <c r="D97" s="186" t="s">
        <v>185</v>
      </c>
      <c r="E97" s="187" t="s">
        <v>3</v>
      </c>
      <c r="F97" s="188" t="s">
        <v>186</v>
      </c>
      <c r="G97" s="13"/>
      <c r="H97" s="187" t="s">
        <v>3</v>
      </c>
      <c r="I97" s="189"/>
      <c r="J97" s="13"/>
      <c r="K97" s="13"/>
      <c r="L97" s="185"/>
      <c r="M97" s="190"/>
      <c r="N97" s="191"/>
      <c r="O97" s="191"/>
      <c r="P97" s="191"/>
      <c r="Q97" s="191"/>
      <c r="R97" s="191"/>
      <c r="S97" s="191"/>
      <c r="T97" s="19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87" t="s">
        <v>185</v>
      </c>
      <c r="AU97" s="187" t="s">
        <v>82</v>
      </c>
      <c r="AV97" s="13" t="s">
        <v>80</v>
      </c>
      <c r="AW97" s="13" t="s">
        <v>33</v>
      </c>
      <c r="AX97" s="13" t="s">
        <v>72</v>
      </c>
      <c r="AY97" s="187" t="s">
        <v>174</v>
      </c>
    </row>
    <row r="98" s="13" customFormat="1">
      <c r="A98" s="13"/>
      <c r="B98" s="185"/>
      <c r="C98" s="13"/>
      <c r="D98" s="186" t="s">
        <v>185</v>
      </c>
      <c r="E98" s="187" t="s">
        <v>3</v>
      </c>
      <c r="F98" s="188" t="s">
        <v>187</v>
      </c>
      <c r="G98" s="13"/>
      <c r="H98" s="187" t="s">
        <v>3</v>
      </c>
      <c r="I98" s="189"/>
      <c r="J98" s="13"/>
      <c r="K98" s="13"/>
      <c r="L98" s="185"/>
      <c r="M98" s="190"/>
      <c r="N98" s="191"/>
      <c r="O98" s="191"/>
      <c r="P98" s="191"/>
      <c r="Q98" s="191"/>
      <c r="R98" s="191"/>
      <c r="S98" s="191"/>
      <c r="T98" s="19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187" t="s">
        <v>185</v>
      </c>
      <c r="AU98" s="187" t="s">
        <v>82</v>
      </c>
      <c r="AV98" s="13" t="s">
        <v>80</v>
      </c>
      <c r="AW98" s="13" t="s">
        <v>33</v>
      </c>
      <c r="AX98" s="13" t="s">
        <v>72</v>
      </c>
      <c r="AY98" s="187" t="s">
        <v>174</v>
      </c>
    </row>
    <row r="99" s="13" customFormat="1">
      <c r="A99" s="13"/>
      <c r="B99" s="185"/>
      <c r="C99" s="13"/>
      <c r="D99" s="186" t="s">
        <v>185</v>
      </c>
      <c r="E99" s="187" t="s">
        <v>3</v>
      </c>
      <c r="F99" s="188" t="s">
        <v>188</v>
      </c>
      <c r="G99" s="13"/>
      <c r="H99" s="187" t="s">
        <v>3</v>
      </c>
      <c r="I99" s="189"/>
      <c r="J99" s="13"/>
      <c r="K99" s="13"/>
      <c r="L99" s="185"/>
      <c r="M99" s="190"/>
      <c r="N99" s="191"/>
      <c r="O99" s="191"/>
      <c r="P99" s="191"/>
      <c r="Q99" s="191"/>
      <c r="R99" s="191"/>
      <c r="S99" s="191"/>
      <c r="T99" s="19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187" t="s">
        <v>185</v>
      </c>
      <c r="AU99" s="187" t="s">
        <v>82</v>
      </c>
      <c r="AV99" s="13" t="s">
        <v>80</v>
      </c>
      <c r="AW99" s="13" t="s">
        <v>33</v>
      </c>
      <c r="AX99" s="13" t="s">
        <v>72</v>
      </c>
      <c r="AY99" s="187" t="s">
        <v>174</v>
      </c>
    </row>
    <row r="100" s="13" customFormat="1">
      <c r="A100" s="13"/>
      <c r="B100" s="185"/>
      <c r="C100" s="13"/>
      <c r="D100" s="186" t="s">
        <v>185</v>
      </c>
      <c r="E100" s="187" t="s">
        <v>3</v>
      </c>
      <c r="F100" s="188" t="s">
        <v>189</v>
      </c>
      <c r="G100" s="13"/>
      <c r="H100" s="187" t="s">
        <v>3</v>
      </c>
      <c r="I100" s="189"/>
      <c r="J100" s="13"/>
      <c r="K100" s="13"/>
      <c r="L100" s="185"/>
      <c r="M100" s="190"/>
      <c r="N100" s="191"/>
      <c r="O100" s="191"/>
      <c r="P100" s="191"/>
      <c r="Q100" s="191"/>
      <c r="R100" s="191"/>
      <c r="S100" s="191"/>
      <c r="T100" s="19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187" t="s">
        <v>185</v>
      </c>
      <c r="AU100" s="187" t="s">
        <v>82</v>
      </c>
      <c r="AV100" s="13" t="s">
        <v>80</v>
      </c>
      <c r="AW100" s="13" t="s">
        <v>33</v>
      </c>
      <c r="AX100" s="13" t="s">
        <v>72</v>
      </c>
      <c r="AY100" s="187" t="s">
        <v>174</v>
      </c>
    </row>
    <row r="101" s="13" customFormat="1">
      <c r="A101" s="13"/>
      <c r="B101" s="185"/>
      <c r="C101" s="13"/>
      <c r="D101" s="186" t="s">
        <v>185</v>
      </c>
      <c r="E101" s="187" t="s">
        <v>3</v>
      </c>
      <c r="F101" s="188" t="s">
        <v>190</v>
      </c>
      <c r="G101" s="13"/>
      <c r="H101" s="187" t="s">
        <v>3</v>
      </c>
      <c r="I101" s="189"/>
      <c r="J101" s="13"/>
      <c r="K101" s="13"/>
      <c r="L101" s="185"/>
      <c r="M101" s="190"/>
      <c r="N101" s="191"/>
      <c r="O101" s="191"/>
      <c r="P101" s="191"/>
      <c r="Q101" s="191"/>
      <c r="R101" s="191"/>
      <c r="S101" s="191"/>
      <c r="T101" s="19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187" t="s">
        <v>185</v>
      </c>
      <c r="AU101" s="187" t="s">
        <v>82</v>
      </c>
      <c r="AV101" s="13" t="s">
        <v>80</v>
      </c>
      <c r="AW101" s="13" t="s">
        <v>33</v>
      </c>
      <c r="AX101" s="13" t="s">
        <v>72</v>
      </c>
      <c r="AY101" s="187" t="s">
        <v>174</v>
      </c>
    </row>
    <row r="102" s="14" customFormat="1">
      <c r="A102" s="14"/>
      <c r="B102" s="193"/>
      <c r="C102" s="14"/>
      <c r="D102" s="186" t="s">
        <v>185</v>
      </c>
      <c r="E102" s="194" t="s">
        <v>3</v>
      </c>
      <c r="F102" s="195" t="s">
        <v>110</v>
      </c>
      <c r="G102" s="14"/>
      <c r="H102" s="196">
        <v>16.952000000000002</v>
      </c>
      <c r="I102" s="197"/>
      <c r="J102" s="14"/>
      <c r="K102" s="14"/>
      <c r="L102" s="193"/>
      <c r="M102" s="198"/>
      <c r="N102" s="199"/>
      <c r="O102" s="199"/>
      <c r="P102" s="199"/>
      <c r="Q102" s="199"/>
      <c r="R102" s="199"/>
      <c r="S102" s="199"/>
      <c r="T102" s="200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01" t="s">
        <v>185</v>
      </c>
      <c r="AU102" s="201" t="s">
        <v>82</v>
      </c>
      <c r="AV102" s="14" t="s">
        <v>82</v>
      </c>
      <c r="AW102" s="14" t="s">
        <v>33</v>
      </c>
      <c r="AX102" s="14" t="s">
        <v>80</v>
      </c>
      <c r="AY102" s="201" t="s">
        <v>174</v>
      </c>
    </row>
    <row r="103" s="2" customFormat="1" ht="62.7" customHeight="1">
      <c r="A103" s="39"/>
      <c r="B103" s="166"/>
      <c r="C103" s="167" t="s">
        <v>82</v>
      </c>
      <c r="D103" s="167" t="s">
        <v>176</v>
      </c>
      <c r="E103" s="168" t="s">
        <v>191</v>
      </c>
      <c r="F103" s="169" t="s">
        <v>192</v>
      </c>
      <c r="G103" s="170" t="s">
        <v>179</v>
      </c>
      <c r="H103" s="171">
        <v>17.879999999999999</v>
      </c>
      <c r="I103" s="172"/>
      <c r="J103" s="173">
        <f>ROUND(I103*H103,2)</f>
        <v>0</v>
      </c>
      <c r="K103" s="169" t="s">
        <v>180</v>
      </c>
      <c r="L103" s="40"/>
      <c r="M103" s="174" t="s">
        <v>3</v>
      </c>
      <c r="N103" s="175" t="s">
        <v>43</v>
      </c>
      <c r="O103" s="73"/>
      <c r="P103" s="176">
        <f>O103*H103</f>
        <v>0</v>
      </c>
      <c r="Q103" s="176">
        <v>0</v>
      </c>
      <c r="R103" s="176">
        <f>Q103*H103</f>
        <v>0</v>
      </c>
      <c r="S103" s="176">
        <v>0</v>
      </c>
      <c r="T103" s="17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8" t="s">
        <v>181</v>
      </c>
      <c r="AT103" s="178" t="s">
        <v>176</v>
      </c>
      <c r="AU103" s="178" t="s">
        <v>82</v>
      </c>
      <c r="AY103" s="20" t="s">
        <v>174</v>
      </c>
      <c r="BE103" s="179">
        <f>IF(N103="základní",J103,0)</f>
        <v>0</v>
      </c>
      <c r="BF103" s="179">
        <f>IF(N103="snížená",J103,0)</f>
        <v>0</v>
      </c>
      <c r="BG103" s="179">
        <f>IF(N103="zákl. přenesená",J103,0)</f>
        <v>0</v>
      </c>
      <c r="BH103" s="179">
        <f>IF(N103="sníž. přenesená",J103,0)</f>
        <v>0</v>
      </c>
      <c r="BI103" s="179">
        <f>IF(N103="nulová",J103,0)</f>
        <v>0</v>
      </c>
      <c r="BJ103" s="20" t="s">
        <v>80</v>
      </c>
      <c r="BK103" s="179">
        <f>ROUND(I103*H103,2)</f>
        <v>0</v>
      </c>
      <c r="BL103" s="20" t="s">
        <v>181</v>
      </c>
      <c r="BM103" s="178" t="s">
        <v>193</v>
      </c>
    </row>
    <row r="104" s="2" customFormat="1">
      <c r="A104" s="39"/>
      <c r="B104" s="40"/>
      <c r="C104" s="39"/>
      <c r="D104" s="180" t="s">
        <v>183</v>
      </c>
      <c r="E104" s="39"/>
      <c r="F104" s="181" t="s">
        <v>194</v>
      </c>
      <c r="G104" s="39"/>
      <c r="H104" s="39"/>
      <c r="I104" s="182"/>
      <c r="J104" s="39"/>
      <c r="K104" s="39"/>
      <c r="L104" s="40"/>
      <c r="M104" s="183"/>
      <c r="N104" s="184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183</v>
      </c>
      <c r="AU104" s="20" t="s">
        <v>82</v>
      </c>
    </row>
    <row r="105" s="13" customFormat="1">
      <c r="A105" s="13"/>
      <c r="B105" s="185"/>
      <c r="C105" s="13"/>
      <c r="D105" s="186" t="s">
        <v>185</v>
      </c>
      <c r="E105" s="187" t="s">
        <v>3</v>
      </c>
      <c r="F105" s="188" t="s">
        <v>195</v>
      </c>
      <c r="G105" s="13"/>
      <c r="H105" s="187" t="s">
        <v>3</v>
      </c>
      <c r="I105" s="189"/>
      <c r="J105" s="13"/>
      <c r="K105" s="13"/>
      <c r="L105" s="185"/>
      <c r="M105" s="190"/>
      <c r="N105" s="191"/>
      <c r="O105" s="191"/>
      <c r="P105" s="191"/>
      <c r="Q105" s="191"/>
      <c r="R105" s="191"/>
      <c r="S105" s="191"/>
      <c r="T105" s="19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87" t="s">
        <v>185</v>
      </c>
      <c r="AU105" s="187" t="s">
        <v>82</v>
      </c>
      <c r="AV105" s="13" t="s">
        <v>80</v>
      </c>
      <c r="AW105" s="13" t="s">
        <v>33</v>
      </c>
      <c r="AX105" s="13" t="s">
        <v>72</v>
      </c>
      <c r="AY105" s="187" t="s">
        <v>174</v>
      </c>
    </row>
    <row r="106" s="14" customFormat="1">
      <c r="A106" s="14"/>
      <c r="B106" s="193"/>
      <c r="C106" s="14"/>
      <c r="D106" s="186" t="s">
        <v>185</v>
      </c>
      <c r="E106" s="201" t="s">
        <v>3</v>
      </c>
      <c r="F106" s="194" t="s">
        <v>196</v>
      </c>
      <c r="G106" s="14"/>
      <c r="H106" s="196">
        <v>17.879999999999999</v>
      </c>
      <c r="I106" s="197"/>
      <c r="J106" s="14"/>
      <c r="K106" s="14"/>
      <c r="L106" s="193"/>
      <c r="M106" s="198"/>
      <c r="N106" s="199"/>
      <c r="O106" s="199"/>
      <c r="P106" s="199"/>
      <c r="Q106" s="199"/>
      <c r="R106" s="199"/>
      <c r="S106" s="199"/>
      <c r="T106" s="20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01" t="s">
        <v>185</v>
      </c>
      <c r="AU106" s="201" t="s">
        <v>82</v>
      </c>
      <c r="AV106" s="14" t="s">
        <v>82</v>
      </c>
      <c r="AW106" s="14" t="s">
        <v>33</v>
      </c>
      <c r="AX106" s="14" t="s">
        <v>72</v>
      </c>
      <c r="AY106" s="201" t="s">
        <v>174</v>
      </c>
    </row>
    <row r="107" s="15" customFormat="1">
      <c r="A107" s="15"/>
      <c r="B107" s="202"/>
      <c r="C107" s="15"/>
      <c r="D107" s="186" t="s">
        <v>185</v>
      </c>
      <c r="E107" s="203" t="s">
        <v>3</v>
      </c>
      <c r="F107" s="204" t="s">
        <v>197</v>
      </c>
      <c r="G107" s="15"/>
      <c r="H107" s="205">
        <v>17.879999999999999</v>
      </c>
      <c r="I107" s="206"/>
      <c r="J107" s="15"/>
      <c r="K107" s="15"/>
      <c r="L107" s="202"/>
      <c r="M107" s="207"/>
      <c r="N107" s="208"/>
      <c r="O107" s="208"/>
      <c r="P107" s="208"/>
      <c r="Q107" s="208"/>
      <c r="R107" s="208"/>
      <c r="S107" s="208"/>
      <c r="T107" s="209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03" t="s">
        <v>185</v>
      </c>
      <c r="AU107" s="203" t="s">
        <v>82</v>
      </c>
      <c r="AV107" s="15" t="s">
        <v>181</v>
      </c>
      <c r="AW107" s="15" t="s">
        <v>33</v>
      </c>
      <c r="AX107" s="15" t="s">
        <v>80</v>
      </c>
      <c r="AY107" s="203" t="s">
        <v>174</v>
      </c>
    </row>
    <row r="108" s="2" customFormat="1" ht="62.7" customHeight="1">
      <c r="A108" s="39"/>
      <c r="B108" s="166"/>
      <c r="C108" s="167" t="s">
        <v>113</v>
      </c>
      <c r="D108" s="167" t="s">
        <v>176</v>
      </c>
      <c r="E108" s="168" t="s">
        <v>198</v>
      </c>
      <c r="F108" s="169" t="s">
        <v>199</v>
      </c>
      <c r="G108" s="170" t="s">
        <v>179</v>
      </c>
      <c r="H108" s="171">
        <v>8.0120000000000005</v>
      </c>
      <c r="I108" s="172"/>
      <c r="J108" s="173">
        <f>ROUND(I108*H108,2)</f>
        <v>0</v>
      </c>
      <c r="K108" s="169" t="s">
        <v>180</v>
      </c>
      <c r="L108" s="40"/>
      <c r="M108" s="174" t="s">
        <v>3</v>
      </c>
      <c r="N108" s="175" t="s">
        <v>43</v>
      </c>
      <c r="O108" s="73"/>
      <c r="P108" s="176">
        <f>O108*H108</f>
        <v>0</v>
      </c>
      <c r="Q108" s="176">
        <v>0</v>
      </c>
      <c r="R108" s="176">
        <f>Q108*H108</f>
        <v>0</v>
      </c>
      <c r="S108" s="176">
        <v>0</v>
      </c>
      <c r="T108" s="17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8" t="s">
        <v>181</v>
      </c>
      <c r="AT108" s="178" t="s">
        <v>176</v>
      </c>
      <c r="AU108" s="178" t="s">
        <v>82</v>
      </c>
      <c r="AY108" s="20" t="s">
        <v>174</v>
      </c>
      <c r="BE108" s="179">
        <f>IF(N108="základní",J108,0)</f>
        <v>0</v>
      </c>
      <c r="BF108" s="179">
        <f>IF(N108="snížená",J108,0)</f>
        <v>0</v>
      </c>
      <c r="BG108" s="179">
        <f>IF(N108="zákl. přenesená",J108,0)</f>
        <v>0</v>
      </c>
      <c r="BH108" s="179">
        <f>IF(N108="sníž. přenesená",J108,0)</f>
        <v>0</v>
      </c>
      <c r="BI108" s="179">
        <f>IF(N108="nulová",J108,0)</f>
        <v>0</v>
      </c>
      <c r="BJ108" s="20" t="s">
        <v>80</v>
      </c>
      <c r="BK108" s="179">
        <f>ROUND(I108*H108,2)</f>
        <v>0</v>
      </c>
      <c r="BL108" s="20" t="s">
        <v>181</v>
      </c>
      <c r="BM108" s="178" t="s">
        <v>200</v>
      </c>
    </row>
    <row r="109" s="2" customFormat="1">
      <c r="A109" s="39"/>
      <c r="B109" s="40"/>
      <c r="C109" s="39"/>
      <c r="D109" s="180" t="s">
        <v>183</v>
      </c>
      <c r="E109" s="39"/>
      <c r="F109" s="181" t="s">
        <v>201</v>
      </c>
      <c r="G109" s="39"/>
      <c r="H109" s="39"/>
      <c r="I109" s="182"/>
      <c r="J109" s="39"/>
      <c r="K109" s="39"/>
      <c r="L109" s="40"/>
      <c r="M109" s="183"/>
      <c r="N109" s="184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183</v>
      </c>
      <c r="AU109" s="20" t="s">
        <v>82</v>
      </c>
    </row>
    <row r="110" s="13" customFormat="1">
      <c r="A110" s="13"/>
      <c r="B110" s="185"/>
      <c r="C110" s="13"/>
      <c r="D110" s="186" t="s">
        <v>185</v>
      </c>
      <c r="E110" s="187" t="s">
        <v>3</v>
      </c>
      <c r="F110" s="188" t="s">
        <v>202</v>
      </c>
      <c r="G110" s="13"/>
      <c r="H110" s="187" t="s">
        <v>3</v>
      </c>
      <c r="I110" s="189"/>
      <c r="J110" s="13"/>
      <c r="K110" s="13"/>
      <c r="L110" s="185"/>
      <c r="M110" s="190"/>
      <c r="N110" s="191"/>
      <c r="O110" s="191"/>
      <c r="P110" s="191"/>
      <c r="Q110" s="191"/>
      <c r="R110" s="191"/>
      <c r="S110" s="191"/>
      <c r="T110" s="19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87" t="s">
        <v>185</v>
      </c>
      <c r="AU110" s="187" t="s">
        <v>82</v>
      </c>
      <c r="AV110" s="13" t="s">
        <v>80</v>
      </c>
      <c r="AW110" s="13" t="s">
        <v>33</v>
      </c>
      <c r="AX110" s="13" t="s">
        <v>72</v>
      </c>
      <c r="AY110" s="187" t="s">
        <v>174</v>
      </c>
    </row>
    <row r="111" s="14" customFormat="1">
      <c r="A111" s="14"/>
      <c r="B111" s="193"/>
      <c r="C111" s="14"/>
      <c r="D111" s="186" t="s">
        <v>185</v>
      </c>
      <c r="E111" s="194" t="s">
        <v>3</v>
      </c>
      <c r="F111" s="195" t="s">
        <v>110</v>
      </c>
      <c r="G111" s="14"/>
      <c r="H111" s="196">
        <v>16.952000000000002</v>
      </c>
      <c r="I111" s="197"/>
      <c r="J111" s="14"/>
      <c r="K111" s="14"/>
      <c r="L111" s="193"/>
      <c r="M111" s="198"/>
      <c r="N111" s="199"/>
      <c r="O111" s="199"/>
      <c r="P111" s="199"/>
      <c r="Q111" s="199"/>
      <c r="R111" s="199"/>
      <c r="S111" s="199"/>
      <c r="T111" s="200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01" t="s">
        <v>185</v>
      </c>
      <c r="AU111" s="201" t="s">
        <v>82</v>
      </c>
      <c r="AV111" s="14" t="s">
        <v>82</v>
      </c>
      <c r="AW111" s="14" t="s">
        <v>33</v>
      </c>
      <c r="AX111" s="14" t="s">
        <v>72</v>
      </c>
      <c r="AY111" s="201" t="s">
        <v>174</v>
      </c>
    </row>
    <row r="112" s="13" customFormat="1">
      <c r="A112" s="13"/>
      <c r="B112" s="185"/>
      <c r="C112" s="13"/>
      <c r="D112" s="186" t="s">
        <v>185</v>
      </c>
      <c r="E112" s="187" t="s">
        <v>3</v>
      </c>
      <c r="F112" s="188" t="s">
        <v>203</v>
      </c>
      <c r="G112" s="13"/>
      <c r="H112" s="187" t="s">
        <v>3</v>
      </c>
      <c r="I112" s="189"/>
      <c r="J112" s="13"/>
      <c r="K112" s="13"/>
      <c r="L112" s="185"/>
      <c r="M112" s="190"/>
      <c r="N112" s="191"/>
      <c r="O112" s="191"/>
      <c r="P112" s="191"/>
      <c r="Q112" s="191"/>
      <c r="R112" s="191"/>
      <c r="S112" s="191"/>
      <c r="T112" s="19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187" t="s">
        <v>185</v>
      </c>
      <c r="AU112" s="187" t="s">
        <v>82</v>
      </c>
      <c r="AV112" s="13" t="s">
        <v>80</v>
      </c>
      <c r="AW112" s="13" t="s">
        <v>33</v>
      </c>
      <c r="AX112" s="13" t="s">
        <v>72</v>
      </c>
      <c r="AY112" s="187" t="s">
        <v>174</v>
      </c>
    </row>
    <row r="113" s="14" customFormat="1">
      <c r="A113" s="14"/>
      <c r="B113" s="193"/>
      <c r="C113" s="14"/>
      <c r="D113" s="186" t="s">
        <v>185</v>
      </c>
      <c r="E113" s="201" t="s">
        <v>3</v>
      </c>
      <c r="F113" s="194" t="s">
        <v>204</v>
      </c>
      <c r="G113" s="14"/>
      <c r="H113" s="196">
        <v>-8.9399999999999995</v>
      </c>
      <c r="I113" s="197"/>
      <c r="J113" s="14"/>
      <c r="K113" s="14"/>
      <c r="L113" s="193"/>
      <c r="M113" s="198"/>
      <c r="N113" s="199"/>
      <c r="O113" s="199"/>
      <c r="P113" s="199"/>
      <c r="Q113" s="199"/>
      <c r="R113" s="199"/>
      <c r="S113" s="199"/>
      <c r="T113" s="20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01" t="s">
        <v>185</v>
      </c>
      <c r="AU113" s="201" t="s">
        <v>82</v>
      </c>
      <c r="AV113" s="14" t="s">
        <v>82</v>
      </c>
      <c r="AW113" s="14" t="s">
        <v>33</v>
      </c>
      <c r="AX113" s="14" t="s">
        <v>72</v>
      </c>
      <c r="AY113" s="201" t="s">
        <v>174</v>
      </c>
    </row>
    <row r="114" s="15" customFormat="1">
      <c r="A114" s="15"/>
      <c r="B114" s="202"/>
      <c r="C114" s="15"/>
      <c r="D114" s="186" t="s">
        <v>185</v>
      </c>
      <c r="E114" s="203" t="s">
        <v>3</v>
      </c>
      <c r="F114" s="204" t="s">
        <v>197</v>
      </c>
      <c r="G114" s="15"/>
      <c r="H114" s="205">
        <v>8.0120000000000005</v>
      </c>
      <c r="I114" s="206"/>
      <c r="J114" s="15"/>
      <c r="K114" s="15"/>
      <c r="L114" s="202"/>
      <c r="M114" s="207"/>
      <c r="N114" s="208"/>
      <c r="O114" s="208"/>
      <c r="P114" s="208"/>
      <c r="Q114" s="208"/>
      <c r="R114" s="208"/>
      <c r="S114" s="208"/>
      <c r="T114" s="209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03" t="s">
        <v>185</v>
      </c>
      <c r="AU114" s="203" t="s">
        <v>82</v>
      </c>
      <c r="AV114" s="15" t="s">
        <v>181</v>
      </c>
      <c r="AW114" s="15" t="s">
        <v>33</v>
      </c>
      <c r="AX114" s="15" t="s">
        <v>80</v>
      </c>
      <c r="AY114" s="203" t="s">
        <v>174</v>
      </c>
    </row>
    <row r="115" s="2" customFormat="1" ht="66.75" customHeight="1">
      <c r="A115" s="39"/>
      <c r="B115" s="166"/>
      <c r="C115" s="167" t="s">
        <v>181</v>
      </c>
      <c r="D115" s="167" t="s">
        <v>176</v>
      </c>
      <c r="E115" s="168" t="s">
        <v>205</v>
      </c>
      <c r="F115" s="169" t="s">
        <v>206</v>
      </c>
      <c r="G115" s="170" t="s">
        <v>179</v>
      </c>
      <c r="H115" s="171">
        <v>120.18000000000001</v>
      </c>
      <c r="I115" s="172"/>
      <c r="J115" s="173">
        <f>ROUND(I115*H115,2)</f>
        <v>0</v>
      </c>
      <c r="K115" s="169" t="s">
        <v>180</v>
      </c>
      <c r="L115" s="40"/>
      <c r="M115" s="174" t="s">
        <v>3</v>
      </c>
      <c r="N115" s="175" t="s">
        <v>43</v>
      </c>
      <c r="O115" s="73"/>
      <c r="P115" s="176">
        <f>O115*H115</f>
        <v>0</v>
      </c>
      <c r="Q115" s="176">
        <v>0</v>
      </c>
      <c r="R115" s="176">
        <f>Q115*H115</f>
        <v>0</v>
      </c>
      <c r="S115" s="176">
        <v>0</v>
      </c>
      <c r="T115" s="17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78" t="s">
        <v>181</v>
      </c>
      <c r="AT115" s="178" t="s">
        <v>176</v>
      </c>
      <c r="AU115" s="178" t="s">
        <v>82</v>
      </c>
      <c r="AY115" s="20" t="s">
        <v>174</v>
      </c>
      <c r="BE115" s="179">
        <f>IF(N115="základní",J115,0)</f>
        <v>0</v>
      </c>
      <c r="BF115" s="179">
        <f>IF(N115="snížená",J115,0)</f>
        <v>0</v>
      </c>
      <c r="BG115" s="179">
        <f>IF(N115="zákl. přenesená",J115,0)</f>
        <v>0</v>
      </c>
      <c r="BH115" s="179">
        <f>IF(N115="sníž. přenesená",J115,0)</f>
        <v>0</v>
      </c>
      <c r="BI115" s="179">
        <f>IF(N115="nulová",J115,0)</f>
        <v>0</v>
      </c>
      <c r="BJ115" s="20" t="s">
        <v>80</v>
      </c>
      <c r="BK115" s="179">
        <f>ROUND(I115*H115,2)</f>
        <v>0</v>
      </c>
      <c r="BL115" s="20" t="s">
        <v>181</v>
      </c>
      <c r="BM115" s="178" t="s">
        <v>207</v>
      </c>
    </row>
    <row r="116" s="2" customFormat="1">
      <c r="A116" s="39"/>
      <c r="B116" s="40"/>
      <c r="C116" s="39"/>
      <c r="D116" s="180" t="s">
        <v>183</v>
      </c>
      <c r="E116" s="39"/>
      <c r="F116" s="181" t="s">
        <v>208</v>
      </c>
      <c r="G116" s="39"/>
      <c r="H116" s="39"/>
      <c r="I116" s="182"/>
      <c r="J116" s="39"/>
      <c r="K116" s="39"/>
      <c r="L116" s="40"/>
      <c r="M116" s="183"/>
      <c r="N116" s="184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183</v>
      </c>
      <c r="AU116" s="20" t="s">
        <v>82</v>
      </c>
    </row>
    <row r="117" s="2" customFormat="1">
      <c r="A117" s="39"/>
      <c r="B117" s="40"/>
      <c r="C117" s="39"/>
      <c r="D117" s="186" t="s">
        <v>209</v>
      </c>
      <c r="E117" s="39"/>
      <c r="F117" s="210" t="s">
        <v>210</v>
      </c>
      <c r="G117" s="39"/>
      <c r="H117" s="39"/>
      <c r="I117" s="182"/>
      <c r="J117" s="39"/>
      <c r="K117" s="39"/>
      <c r="L117" s="40"/>
      <c r="M117" s="183"/>
      <c r="N117" s="184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209</v>
      </c>
      <c r="AU117" s="20" t="s">
        <v>82</v>
      </c>
    </row>
    <row r="118" s="13" customFormat="1">
      <c r="A118" s="13"/>
      <c r="B118" s="185"/>
      <c r="C118" s="13"/>
      <c r="D118" s="186" t="s">
        <v>185</v>
      </c>
      <c r="E118" s="187" t="s">
        <v>3</v>
      </c>
      <c r="F118" s="188" t="s">
        <v>202</v>
      </c>
      <c r="G118" s="13"/>
      <c r="H118" s="187" t="s">
        <v>3</v>
      </c>
      <c r="I118" s="189"/>
      <c r="J118" s="13"/>
      <c r="K118" s="13"/>
      <c r="L118" s="185"/>
      <c r="M118" s="190"/>
      <c r="N118" s="191"/>
      <c r="O118" s="191"/>
      <c r="P118" s="191"/>
      <c r="Q118" s="191"/>
      <c r="R118" s="191"/>
      <c r="S118" s="191"/>
      <c r="T118" s="19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87" t="s">
        <v>185</v>
      </c>
      <c r="AU118" s="187" t="s">
        <v>82</v>
      </c>
      <c r="AV118" s="13" t="s">
        <v>80</v>
      </c>
      <c r="AW118" s="13" t="s">
        <v>33</v>
      </c>
      <c r="AX118" s="13" t="s">
        <v>72</v>
      </c>
      <c r="AY118" s="187" t="s">
        <v>174</v>
      </c>
    </row>
    <row r="119" s="14" customFormat="1">
      <c r="A119" s="14"/>
      <c r="B119" s="193"/>
      <c r="C119" s="14"/>
      <c r="D119" s="186" t="s">
        <v>185</v>
      </c>
      <c r="E119" s="201" t="s">
        <v>3</v>
      </c>
      <c r="F119" s="194" t="s">
        <v>211</v>
      </c>
      <c r="G119" s="14"/>
      <c r="H119" s="196">
        <v>254.28</v>
      </c>
      <c r="I119" s="197"/>
      <c r="J119" s="14"/>
      <c r="K119" s="14"/>
      <c r="L119" s="193"/>
      <c r="M119" s="198"/>
      <c r="N119" s="199"/>
      <c r="O119" s="199"/>
      <c r="P119" s="199"/>
      <c r="Q119" s="199"/>
      <c r="R119" s="199"/>
      <c r="S119" s="199"/>
      <c r="T119" s="200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01" t="s">
        <v>185</v>
      </c>
      <c r="AU119" s="201" t="s">
        <v>82</v>
      </c>
      <c r="AV119" s="14" t="s">
        <v>82</v>
      </c>
      <c r="AW119" s="14" t="s">
        <v>33</v>
      </c>
      <c r="AX119" s="14" t="s">
        <v>72</v>
      </c>
      <c r="AY119" s="201" t="s">
        <v>174</v>
      </c>
    </row>
    <row r="120" s="13" customFormat="1">
      <c r="A120" s="13"/>
      <c r="B120" s="185"/>
      <c r="C120" s="13"/>
      <c r="D120" s="186" t="s">
        <v>185</v>
      </c>
      <c r="E120" s="187" t="s">
        <v>3</v>
      </c>
      <c r="F120" s="188" t="s">
        <v>203</v>
      </c>
      <c r="G120" s="13"/>
      <c r="H120" s="187" t="s">
        <v>3</v>
      </c>
      <c r="I120" s="189"/>
      <c r="J120" s="13"/>
      <c r="K120" s="13"/>
      <c r="L120" s="185"/>
      <c r="M120" s="190"/>
      <c r="N120" s="191"/>
      <c r="O120" s="191"/>
      <c r="P120" s="191"/>
      <c r="Q120" s="191"/>
      <c r="R120" s="191"/>
      <c r="S120" s="191"/>
      <c r="T120" s="19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87" t="s">
        <v>185</v>
      </c>
      <c r="AU120" s="187" t="s">
        <v>82</v>
      </c>
      <c r="AV120" s="13" t="s">
        <v>80</v>
      </c>
      <c r="AW120" s="13" t="s">
        <v>33</v>
      </c>
      <c r="AX120" s="13" t="s">
        <v>72</v>
      </c>
      <c r="AY120" s="187" t="s">
        <v>174</v>
      </c>
    </row>
    <row r="121" s="14" customFormat="1">
      <c r="A121" s="14"/>
      <c r="B121" s="193"/>
      <c r="C121" s="14"/>
      <c r="D121" s="186" t="s">
        <v>185</v>
      </c>
      <c r="E121" s="201" t="s">
        <v>3</v>
      </c>
      <c r="F121" s="194" t="s">
        <v>212</v>
      </c>
      <c r="G121" s="14"/>
      <c r="H121" s="196">
        <v>-134.09999999999999</v>
      </c>
      <c r="I121" s="197"/>
      <c r="J121" s="14"/>
      <c r="K121" s="14"/>
      <c r="L121" s="193"/>
      <c r="M121" s="198"/>
      <c r="N121" s="199"/>
      <c r="O121" s="199"/>
      <c r="P121" s="199"/>
      <c r="Q121" s="199"/>
      <c r="R121" s="199"/>
      <c r="S121" s="199"/>
      <c r="T121" s="20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01" t="s">
        <v>185</v>
      </c>
      <c r="AU121" s="201" t="s">
        <v>82</v>
      </c>
      <c r="AV121" s="14" t="s">
        <v>82</v>
      </c>
      <c r="AW121" s="14" t="s">
        <v>33</v>
      </c>
      <c r="AX121" s="14" t="s">
        <v>72</v>
      </c>
      <c r="AY121" s="201" t="s">
        <v>174</v>
      </c>
    </row>
    <row r="122" s="15" customFormat="1">
      <c r="A122" s="15"/>
      <c r="B122" s="202"/>
      <c r="C122" s="15"/>
      <c r="D122" s="186" t="s">
        <v>185</v>
      </c>
      <c r="E122" s="203" t="s">
        <v>3</v>
      </c>
      <c r="F122" s="204" t="s">
        <v>197</v>
      </c>
      <c r="G122" s="15"/>
      <c r="H122" s="205">
        <v>120.18000000000001</v>
      </c>
      <c r="I122" s="206"/>
      <c r="J122" s="15"/>
      <c r="K122" s="15"/>
      <c r="L122" s="202"/>
      <c r="M122" s="207"/>
      <c r="N122" s="208"/>
      <c r="O122" s="208"/>
      <c r="P122" s="208"/>
      <c r="Q122" s="208"/>
      <c r="R122" s="208"/>
      <c r="S122" s="208"/>
      <c r="T122" s="209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03" t="s">
        <v>185</v>
      </c>
      <c r="AU122" s="203" t="s">
        <v>82</v>
      </c>
      <c r="AV122" s="15" t="s">
        <v>181</v>
      </c>
      <c r="AW122" s="15" t="s">
        <v>33</v>
      </c>
      <c r="AX122" s="15" t="s">
        <v>80</v>
      </c>
      <c r="AY122" s="203" t="s">
        <v>174</v>
      </c>
    </row>
    <row r="123" s="2" customFormat="1" ht="44.25" customHeight="1">
      <c r="A123" s="39"/>
      <c r="B123" s="166"/>
      <c r="C123" s="167" t="s">
        <v>213</v>
      </c>
      <c r="D123" s="167" t="s">
        <v>176</v>
      </c>
      <c r="E123" s="168" t="s">
        <v>214</v>
      </c>
      <c r="F123" s="169" t="s">
        <v>215</v>
      </c>
      <c r="G123" s="170" t="s">
        <v>179</v>
      </c>
      <c r="H123" s="171">
        <v>8.9399999999999995</v>
      </c>
      <c r="I123" s="172"/>
      <c r="J123" s="173">
        <f>ROUND(I123*H123,2)</f>
        <v>0</v>
      </c>
      <c r="K123" s="169" t="s">
        <v>180</v>
      </c>
      <c r="L123" s="40"/>
      <c r="M123" s="174" t="s">
        <v>3</v>
      </c>
      <c r="N123" s="175" t="s">
        <v>43</v>
      </c>
      <c r="O123" s="73"/>
      <c r="P123" s="176">
        <f>O123*H123</f>
        <v>0</v>
      </c>
      <c r="Q123" s="176">
        <v>0</v>
      </c>
      <c r="R123" s="176">
        <f>Q123*H123</f>
        <v>0</v>
      </c>
      <c r="S123" s="176">
        <v>0</v>
      </c>
      <c r="T123" s="17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78" t="s">
        <v>181</v>
      </c>
      <c r="AT123" s="178" t="s">
        <v>176</v>
      </c>
      <c r="AU123" s="178" t="s">
        <v>82</v>
      </c>
      <c r="AY123" s="20" t="s">
        <v>174</v>
      </c>
      <c r="BE123" s="179">
        <f>IF(N123="základní",J123,0)</f>
        <v>0</v>
      </c>
      <c r="BF123" s="179">
        <f>IF(N123="snížená",J123,0)</f>
        <v>0</v>
      </c>
      <c r="BG123" s="179">
        <f>IF(N123="zákl. přenesená",J123,0)</f>
        <v>0</v>
      </c>
      <c r="BH123" s="179">
        <f>IF(N123="sníž. přenesená",J123,0)</f>
        <v>0</v>
      </c>
      <c r="BI123" s="179">
        <f>IF(N123="nulová",J123,0)</f>
        <v>0</v>
      </c>
      <c r="BJ123" s="20" t="s">
        <v>80</v>
      </c>
      <c r="BK123" s="179">
        <f>ROUND(I123*H123,2)</f>
        <v>0</v>
      </c>
      <c r="BL123" s="20" t="s">
        <v>181</v>
      </c>
      <c r="BM123" s="178" t="s">
        <v>216</v>
      </c>
    </row>
    <row r="124" s="2" customFormat="1">
      <c r="A124" s="39"/>
      <c r="B124" s="40"/>
      <c r="C124" s="39"/>
      <c r="D124" s="180" t="s">
        <v>183</v>
      </c>
      <c r="E124" s="39"/>
      <c r="F124" s="181" t="s">
        <v>217</v>
      </c>
      <c r="G124" s="39"/>
      <c r="H124" s="39"/>
      <c r="I124" s="182"/>
      <c r="J124" s="39"/>
      <c r="K124" s="39"/>
      <c r="L124" s="40"/>
      <c r="M124" s="183"/>
      <c r="N124" s="184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183</v>
      </c>
      <c r="AU124" s="20" t="s">
        <v>82</v>
      </c>
    </row>
    <row r="125" s="13" customFormat="1">
      <c r="A125" s="13"/>
      <c r="B125" s="185"/>
      <c r="C125" s="13"/>
      <c r="D125" s="186" t="s">
        <v>185</v>
      </c>
      <c r="E125" s="187" t="s">
        <v>3</v>
      </c>
      <c r="F125" s="188" t="s">
        <v>218</v>
      </c>
      <c r="G125" s="13"/>
      <c r="H125" s="187" t="s">
        <v>3</v>
      </c>
      <c r="I125" s="189"/>
      <c r="J125" s="13"/>
      <c r="K125" s="13"/>
      <c r="L125" s="185"/>
      <c r="M125" s="190"/>
      <c r="N125" s="191"/>
      <c r="O125" s="191"/>
      <c r="P125" s="191"/>
      <c r="Q125" s="191"/>
      <c r="R125" s="191"/>
      <c r="S125" s="191"/>
      <c r="T125" s="19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7" t="s">
        <v>185</v>
      </c>
      <c r="AU125" s="187" t="s">
        <v>82</v>
      </c>
      <c r="AV125" s="13" t="s">
        <v>80</v>
      </c>
      <c r="AW125" s="13" t="s">
        <v>33</v>
      </c>
      <c r="AX125" s="13" t="s">
        <v>72</v>
      </c>
      <c r="AY125" s="187" t="s">
        <v>174</v>
      </c>
    </row>
    <row r="126" s="14" customFormat="1">
      <c r="A126" s="14"/>
      <c r="B126" s="193"/>
      <c r="C126" s="14"/>
      <c r="D126" s="186" t="s">
        <v>185</v>
      </c>
      <c r="E126" s="194" t="s">
        <v>3</v>
      </c>
      <c r="F126" s="195" t="s">
        <v>114</v>
      </c>
      <c r="G126" s="14"/>
      <c r="H126" s="196">
        <v>8.9399999999999995</v>
      </c>
      <c r="I126" s="197"/>
      <c r="J126" s="14"/>
      <c r="K126" s="14"/>
      <c r="L126" s="193"/>
      <c r="M126" s="198"/>
      <c r="N126" s="199"/>
      <c r="O126" s="199"/>
      <c r="P126" s="199"/>
      <c r="Q126" s="199"/>
      <c r="R126" s="199"/>
      <c r="S126" s="199"/>
      <c r="T126" s="20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01" t="s">
        <v>185</v>
      </c>
      <c r="AU126" s="201" t="s">
        <v>82</v>
      </c>
      <c r="AV126" s="14" t="s">
        <v>82</v>
      </c>
      <c r="AW126" s="14" t="s">
        <v>33</v>
      </c>
      <c r="AX126" s="14" t="s">
        <v>72</v>
      </c>
      <c r="AY126" s="201" t="s">
        <v>174</v>
      </c>
    </row>
    <row r="127" s="15" customFormat="1">
      <c r="A127" s="15"/>
      <c r="B127" s="202"/>
      <c r="C127" s="15"/>
      <c r="D127" s="186" t="s">
        <v>185</v>
      </c>
      <c r="E127" s="203" t="s">
        <v>3</v>
      </c>
      <c r="F127" s="204" t="s">
        <v>197</v>
      </c>
      <c r="G127" s="15"/>
      <c r="H127" s="205">
        <v>8.9399999999999995</v>
      </c>
      <c r="I127" s="206"/>
      <c r="J127" s="15"/>
      <c r="K127" s="15"/>
      <c r="L127" s="202"/>
      <c r="M127" s="207"/>
      <c r="N127" s="208"/>
      <c r="O127" s="208"/>
      <c r="P127" s="208"/>
      <c r="Q127" s="208"/>
      <c r="R127" s="208"/>
      <c r="S127" s="208"/>
      <c r="T127" s="209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03" t="s">
        <v>185</v>
      </c>
      <c r="AU127" s="203" t="s">
        <v>82</v>
      </c>
      <c r="AV127" s="15" t="s">
        <v>181</v>
      </c>
      <c r="AW127" s="15" t="s">
        <v>33</v>
      </c>
      <c r="AX127" s="15" t="s">
        <v>80</v>
      </c>
      <c r="AY127" s="203" t="s">
        <v>174</v>
      </c>
    </row>
    <row r="128" s="2" customFormat="1" ht="44.25" customHeight="1">
      <c r="A128" s="39"/>
      <c r="B128" s="166"/>
      <c r="C128" s="167" t="s">
        <v>219</v>
      </c>
      <c r="D128" s="167" t="s">
        <v>176</v>
      </c>
      <c r="E128" s="168" t="s">
        <v>220</v>
      </c>
      <c r="F128" s="169" t="s">
        <v>221</v>
      </c>
      <c r="G128" s="170" t="s">
        <v>222</v>
      </c>
      <c r="H128" s="171">
        <v>14.422000000000001</v>
      </c>
      <c r="I128" s="172"/>
      <c r="J128" s="173">
        <f>ROUND(I128*H128,2)</f>
        <v>0</v>
      </c>
      <c r="K128" s="169" t="s">
        <v>180</v>
      </c>
      <c r="L128" s="40"/>
      <c r="M128" s="174" t="s">
        <v>3</v>
      </c>
      <c r="N128" s="175" t="s">
        <v>43</v>
      </c>
      <c r="O128" s="73"/>
      <c r="P128" s="176">
        <f>O128*H128</f>
        <v>0</v>
      </c>
      <c r="Q128" s="176">
        <v>0</v>
      </c>
      <c r="R128" s="176">
        <f>Q128*H128</f>
        <v>0</v>
      </c>
      <c r="S128" s="176">
        <v>0</v>
      </c>
      <c r="T128" s="17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8" t="s">
        <v>181</v>
      </c>
      <c r="AT128" s="178" t="s">
        <v>176</v>
      </c>
      <c r="AU128" s="178" t="s">
        <v>82</v>
      </c>
      <c r="AY128" s="20" t="s">
        <v>174</v>
      </c>
      <c r="BE128" s="179">
        <f>IF(N128="základní",J128,0)</f>
        <v>0</v>
      </c>
      <c r="BF128" s="179">
        <f>IF(N128="snížená",J128,0)</f>
        <v>0</v>
      </c>
      <c r="BG128" s="179">
        <f>IF(N128="zákl. přenesená",J128,0)</f>
        <v>0</v>
      </c>
      <c r="BH128" s="179">
        <f>IF(N128="sníž. přenesená",J128,0)</f>
        <v>0</v>
      </c>
      <c r="BI128" s="179">
        <f>IF(N128="nulová",J128,0)</f>
        <v>0</v>
      </c>
      <c r="BJ128" s="20" t="s">
        <v>80</v>
      </c>
      <c r="BK128" s="179">
        <f>ROUND(I128*H128,2)</f>
        <v>0</v>
      </c>
      <c r="BL128" s="20" t="s">
        <v>181</v>
      </c>
      <c r="BM128" s="178" t="s">
        <v>223</v>
      </c>
    </row>
    <row r="129" s="2" customFormat="1">
      <c r="A129" s="39"/>
      <c r="B129" s="40"/>
      <c r="C129" s="39"/>
      <c r="D129" s="180" t="s">
        <v>183</v>
      </c>
      <c r="E129" s="39"/>
      <c r="F129" s="181" t="s">
        <v>224</v>
      </c>
      <c r="G129" s="39"/>
      <c r="H129" s="39"/>
      <c r="I129" s="182"/>
      <c r="J129" s="39"/>
      <c r="K129" s="39"/>
      <c r="L129" s="40"/>
      <c r="M129" s="183"/>
      <c r="N129" s="184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183</v>
      </c>
      <c r="AU129" s="20" t="s">
        <v>82</v>
      </c>
    </row>
    <row r="130" s="13" customFormat="1">
      <c r="A130" s="13"/>
      <c r="B130" s="185"/>
      <c r="C130" s="13"/>
      <c r="D130" s="186" t="s">
        <v>185</v>
      </c>
      <c r="E130" s="187" t="s">
        <v>3</v>
      </c>
      <c r="F130" s="188" t="s">
        <v>202</v>
      </c>
      <c r="G130" s="13"/>
      <c r="H130" s="187" t="s">
        <v>3</v>
      </c>
      <c r="I130" s="189"/>
      <c r="J130" s="13"/>
      <c r="K130" s="13"/>
      <c r="L130" s="185"/>
      <c r="M130" s="190"/>
      <c r="N130" s="191"/>
      <c r="O130" s="191"/>
      <c r="P130" s="191"/>
      <c r="Q130" s="191"/>
      <c r="R130" s="191"/>
      <c r="S130" s="191"/>
      <c r="T130" s="19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7" t="s">
        <v>185</v>
      </c>
      <c r="AU130" s="187" t="s">
        <v>82</v>
      </c>
      <c r="AV130" s="13" t="s">
        <v>80</v>
      </c>
      <c r="AW130" s="13" t="s">
        <v>33</v>
      </c>
      <c r="AX130" s="13" t="s">
        <v>72</v>
      </c>
      <c r="AY130" s="187" t="s">
        <v>174</v>
      </c>
    </row>
    <row r="131" s="14" customFormat="1">
      <c r="A131" s="14"/>
      <c r="B131" s="193"/>
      <c r="C131" s="14"/>
      <c r="D131" s="186" t="s">
        <v>185</v>
      </c>
      <c r="E131" s="201" t="s">
        <v>3</v>
      </c>
      <c r="F131" s="194" t="s">
        <v>225</v>
      </c>
      <c r="G131" s="14"/>
      <c r="H131" s="196">
        <v>30.513999999999999</v>
      </c>
      <c r="I131" s="197"/>
      <c r="J131" s="14"/>
      <c r="K131" s="14"/>
      <c r="L131" s="193"/>
      <c r="M131" s="198"/>
      <c r="N131" s="199"/>
      <c r="O131" s="199"/>
      <c r="P131" s="199"/>
      <c r="Q131" s="199"/>
      <c r="R131" s="199"/>
      <c r="S131" s="199"/>
      <c r="T131" s="20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1" t="s">
        <v>185</v>
      </c>
      <c r="AU131" s="201" t="s">
        <v>82</v>
      </c>
      <c r="AV131" s="14" t="s">
        <v>82</v>
      </c>
      <c r="AW131" s="14" t="s">
        <v>33</v>
      </c>
      <c r="AX131" s="14" t="s">
        <v>72</v>
      </c>
      <c r="AY131" s="201" t="s">
        <v>174</v>
      </c>
    </row>
    <row r="132" s="13" customFormat="1">
      <c r="A132" s="13"/>
      <c r="B132" s="185"/>
      <c r="C132" s="13"/>
      <c r="D132" s="186" t="s">
        <v>185</v>
      </c>
      <c r="E132" s="187" t="s">
        <v>3</v>
      </c>
      <c r="F132" s="188" t="s">
        <v>203</v>
      </c>
      <c r="G132" s="13"/>
      <c r="H132" s="187" t="s">
        <v>3</v>
      </c>
      <c r="I132" s="189"/>
      <c r="J132" s="13"/>
      <c r="K132" s="13"/>
      <c r="L132" s="185"/>
      <c r="M132" s="190"/>
      <c r="N132" s="191"/>
      <c r="O132" s="191"/>
      <c r="P132" s="191"/>
      <c r="Q132" s="191"/>
      <c r="R132" s="191"/>
      <c r="S132" s="191"/>
      <c r="T132" s="19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7" t="s">
        <v>185</v>
      </c>
      <c r="AU132" s="187" t="s">
        <v>82</v>
      </c>
      <c r="AV132" s="13" t="s">
        <v>80</v>
      </c>
      <c r="AW132" s="13" t="s">
        <v>33</v>
      </c>
      <c r="AX132" s="13" t="s">
        <v>72</v>
      </c>
      <c r="AY132" s="187" t="s">
        <v>174</v>
      </c>
    </row>
    <row r="133" s="14" customFormat="1">
      <c r="A133" s="14"/>
      <c r="B133" s="193"/>
      <c r="C133" s="14"/>
      <c r="D133" s="186" t="s">
        <v>185</v>
      </c>
      <c r="E133" s="201" t="s">
        <v>3</v>
      </c>
      <c r="F133" s="194" t="s">
        <v>226</v>
      </c>
      <c r="G133" s="14"/>
      <c r="H133" s="196">
        <v>-16.091999999999999</v>
      </c>
      <c r="I133" s="197"/>
      <c r="J133" s="14"/>
      <c r="K133" s="14"/>
      <c r="L133" s="193"/>
      <c r="M133" s="198"/>
      <c r="N133" s="199"/>
      <c r="O133" s="199"/>
      <c r="P133" s="199"/>
      <c r="Q133" s="199"/>
      <c r="R133" s="199"/>
      <c r="S133" s="199"/>
      <c r="T133" s="20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1" t="s">
        <v>185</v>
      </c>
      <c r="AU133" s="201" t="s">
        <v>82</v>
      </c>
      <c r="AV133" s="14" t="s">
        <v>82</v>
      </c>
      <c r="AW133" s="14" t="s">
        <v>33</v>
      </c>
      <c r="AX133" s="14" t="s">
        <v>72</v>
      </c>
      <c r="AY133" s="201" t="s">
        <v>174</v>
      </c>
    </row>
    <row r="134" s="15" customFormat="1">
      <c r="A134" s="15"/>
      <c r="B134" s="202"/>
      <c r="C134" s="15"/>
      <c r="D134" s="186" t="s">
        <v>185</v>
      </c>
      <c r="E134" s="203" t="s">
        <v>3</v>
      </c>
      <c r="F134" s="204" t="s">
        <v>197</v>
      </c>
      <c r="G134" s="15"/>
      <c r="H134" s="205">
        <v>14.422000000000001</v>
      </c>
      <c r="I134" s="206"/>
      <c r="J134" s="15"/>
      <c r="K134" s="15"/>
      <c r="L134" s="202"/>
      <c r="M134" s="207"/>
      <c r="N134" s="208"/>
      <c r="O134" s="208"/>
      <c r="P134" s="208"/>
      <c r="Q134" s="208"/>
      <c r="R134" s="208"/>
      <c r="S134" s="208"/>
      <c r="T134" s="209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03" t="s">
        <v>185</v>
      </c>
      <c r="AU134" s="203" t="s">
        <v>82</v>
      </c>
      <c r="AV134" s="15" t="s">
        <v>181</v>
      </c>
      <c r="AW134" s="15" t="s">
        <v>33</v>
      </c>
      <c r="AX134" s="15" t="s">
        <v>80</v>
      </c>
      <c r="AY134" s="203" t="s">
        <v>174</v>
      </c>
    </row>
    <row r="135" s="2" customFormat="1" ht="37.8" customHeight="1">
      <c r="A135" s="39"/>
      <c r="B135" s="166"/>
      <c r="C135" s="167" t="s">
        <v>227</v>
      </c>
      <c r="D135" s="167" t="s">
        <v>176</v>
      </c>
      <c r="E135" s="168" t="s">
        <v>228</v>
      </c>
      <c r="F135" s="169" t="s">
        <v>229</v>
      </c>
      <c r="G135" s="170" t="s">
        <v>179</v>
      </c>
      <c r="H135" s="171">
        <v>8.0120000000000005</v>
      </c>
      <c r="I135" s="172"/>
      <c r="J135" s="173">
        <f>ROUND(I135*H135,2)</f>
        <v>0</v>
      </c>
      <c r="K135" s="169" t="s">
        <v>180</v>
      </c>
      <c r="L135" s="40"/>
      <c r="M135" s="174" t="s">
        <v>3</v>
      </c>
      <c r="N135" s="175" t="s">
        <v>43</v>
      </c>
      <c r="O135" s="73"/>
      <c r="P135" s="176">
        <f>O135*H135</f>
        <v>0</v>
      </c>
      <c r="Q135" s="176">
        <v>0</v>
      </c>
      <c r="R135" s="176">
        <f>Q135*H135</f>
        <v>0</v>
      </c>
      <c r="S135" s="176">
        <v>0</v>
      </c>
      <c r="T135" s="17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178" t="s">
        <v>181</v>
      </c>
      <c r="AT135" s="178" t="s">
        <v>176</v>
      </c>
      <c r="AU135" s="178" t="s">
        <v>82</v>
      </c>
      <c r="AY135" s="20" t="s">
        <v>174</v>
      </c>
      <c r="BE135" s="179">
        <f>IF(N135="základní",J135,0)</f>
        <v>0</v>
      </c>
      <c r="BF135" s="179">
        <f>IF(N135="snížená",J135,0)</f>
        <v>0</v>
      </c>
      <c r="BG135" s="179">
        <f>IF(N135="zákl. přenesená",J135,0)</f>
        <v>0</v>
      </c>
      <c r="BH135" s="179">
        <f>IF(N135="sníž. přenesená",J135,0)</f>
        <v>0</v>
      </c>
      <c r="BI135" s="179">
        <f>IF(N135="nulová",J135,0)</f>
        <v>0</v>
      </c>
      <c r="BJ135" s="20" t="s">
        <v>80</v>
      </c>
      <c r="BK135" s="179">
        <f>ROUND(I135*H135,2)</f>
        <v>0</v>
      </c>
      <c r="BL135" s="20" t="s">
        <v>181</v>
      </c>
      <c r="BM135" s="178" t="s">
        <v>230</v>
      </c>
    </row>
    <row r="136" s="2" customFormat="1">
      <c r="A136" s="39"/>
      <c r="B136" s="40"/>
      <c r="C136" s="39"/>
      <c r="D136" s="180" t="s">
        <v>183</v>
      </c>
      <c r="E136" s="39"/>
      <c r="F136" s="181" t="s">
        <v>231</v>
      </c>
      <c r="G136" s="39"/>
      <c r="H136" s="39"/>
      <c r="I136" s="182"/>
      <c r="J136" s="39"/>
      <c r="K136" s="39"/>
      <c r="L136" s="40"/>
      <c r="M136" s="183"/>
      <c r="N136" s="184"/>
      <c r="O136" s="73"/>
      <c r="P136" s="73"/>
      <c r="Q136" s="73"/>
      <c r="R136" s="73"/>
      <c r="S136" s="73"/>
      <c r="T136" s="74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20" t="s">
        <v>183</v>
      </c>
      <c r="AU136" s="20" t="s">
        <v>82</v>
      </c>
    </row>
    <row r="137" s="13" customFormat="1">
      <c r="A137" s="13"/>
      <c r="B137" s="185"/>
      <c r="C137" s="13"/>
      <c r="D137" s="186" t="s">
        <v>185</v>
      </c>
      <c r="E137" s="187" t="s">
        <v>3</v>
      </c>
      <c r="F137" s="188" t="s">
        <v>202</v>
      </c>
      <c r="G137" s="13"/>
      <c r="H137" s="187" t="s">
        <v>3</v>
      </c>
      <c r="I137" s="189"/>
      <c r="J137" s="13"/>
      <c r="K137" s="13"/>
      <c r="L137" s="185"/>
      <c r="M137" s="190"/>
      <c r="N137" s="191"/>
      <c r="O137" s="191"/>
      <c r="P137" s="191"/>
      <c r="Q137" s="191"/>
      <c r="R137" s="191"/>
      <c r="S137" s="191"/>
      <c r="T137" s="19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7" t="s">
        <v>185</v>
      </c>
      <c r="AU137" s="187" t="s">
        <v>82</v>
      </c>
      <c r="AV137" s="13" t="s">
        <v>80</v>
      </c>
      <c r="AW137" s="13" t="s">
        <v>33</v>
      </c>
      <c r="AX137" s="13" t="s">
        <v>72</v>
      </c>
      <c r="AY137" s="187" t="s">
        <v>174</v>
      </c>
    </row>
    <row r="138" s="14" customFormat="1">
      <c r="A138" s="14"/>
      <c r="B138" s="193"/>
      <c r="C138" s="14"/>
      <c r="D138" s="186" t="s">
        <v>185</v>
      </c>
      <c r="E138" s="194" t="s">
        <v>3</v>
      </c>
      <c r="F138" s="195" t="s">
        <v>110</v>
      </c>
      <c r="G138" s="14"/>
      <c r="H138" s="196">
        <v>16.952000000000002</v>
      </c>
      <c r="I138" s="197"/>
      <c r="J138" s="14"/>
      <c r="K138" s="14"/>
      <c r="L138" s="193"/>
      <c r="M138" s="198"/>
      <c r="N138" s="199"/>
      <c r="O138" s="199"/>
      <c r="P138" s="199"/>
      <c r="Q138" s="199"/>
      <c r="R138" s="199"/>
      <c r="S138" s="199"/>
      <c r="T138" s="20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1" t="s">
        <v>185</v>
      </c>
      <c r="AU138" s="201" t="s">
        <v>82</v>
      </c>
      <c r="AV138" s="14" t="s">
        <v>82</v>
      </c>
      <c r="AW138" s="14" t="s">
        <v>33</v>
      </c>
      <c r="AX138" s="14" t="s">
        <v>72</v>
      </c>
      <c r="AY138" s="201" t="s">
        <v>174</v>
      </c>
    </row>
    <row r="139" s="13" customFormat="1">
      <c r="A139" s="13"/>
      <c r="B139" s="185"/>
      <c r="C139" s="13"/>
      <c r="D139" s="186" t="s">
        <v>185</v>
      </c>
      <c r="E139" s="187" t="s">
        <v>3</v>
      </c>
      <c r="F139" s="188" t="s">
        <v>203</v>
      </c>
      <c r="G139" s="13"/>
      <c r="H139" s="187" t="s">
        <v>3</v>
      </c>
      <c r="I139" s="189"/>
      <c r="J139" s="13"/>
      <c r="K139" s="13"/>
      <c r="L139" s="185"/>
      <c r="M139" s="190"/>
      <c r="N139" s="191"/>
      <c r="O139" s="191"/>
      <c r="P139" s="191"/>
      <c r="Q139" s="191"/>
      <c r="R139" s="191"/>
      <c r="S139" s="191"/>
      <c r="T139" s="19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7" t="s">
        <v>185</v>
      </c>
      <c r="AU139" s="187" t="s">
        <v>82</v>
      </c>
      <c r="AV139" s="13" t="s">
        <v>80</v>
      </c>
      <c r="AW139" s="13" t="s">
        <v>33</v>
      </c>
      <c r="AX139" s="13" t="s">
        <v>72</v>
      </c>
      <c r="AY139" s="187" t="s">
        <v>174</v>
      </c>
    </row>
    <row r="140" s="14" customFormat="1">
      <c r="A140" s="14"/>
      <c r="B140" s="193"/>
      <c r="C140" s="14"/>
      <c r="D140" s="186" t="s">
        <v>185</v>
      </c>
      <c r="E140" s="201" t="s">
        <v>3</v>
      </c>
      <c r="F140" s="194" t="s">
        <v>204</v>
      </c>
      <c r="G140" s="14"/>
      <c r="H140" s="196">
        <v>-8.9399999999999995</v>
      </c>
      <c r="I140" s="197"/>
      <c r="J140" s="14"/>
      <c r="K140" s="14"/>
      <c r="L140" s="193"/>
      <c r="M140" s="198"/>
      <c r="N140" s="199"/>
      <c r="O140" s="199"/>
      <c r="P140" s="199"/>
      <c r="Q140" s="199"/>
      <c r="R140" s="199"/>
      <c r="S140" s="199"/>
      <c r="T140" s="20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1" t="s">
        <v>185</v>
      </c>
      <c r="AU140" s="201" t="s">
        <v>82</v>
      </c>
      <c r="AV140" s="14" t="s">
        <v>82</v>
      </c>
      <c r="AW140" s="14" t="s">
        <v>33</v>
      </c>
      <c r="AX140" s="14" t="s">
        <v>72</v>
      </c>
      <c r="AY140" s="201" t="s">
        <v>174</v>
      </c>
    </row>
    <row r="141" s="15" customFormat="1">
      <c r="A141" s="15"/>
      <c r="B141" s="202"/>
      <c r="C141" s="15"/>
      <c r="D141" s="186" t="s">
        <v>185</v>
      </c>
      <c r="E141" s="203" t="s">
        <v>3</v>
      </c>
      <c r="F141" s="204" t="s">
        <v>197</v>
      </c>
      <c r="G141" s="15"/>
      <c r="H141" s="205">
        <v>8.0120000000000005</v>
      </c>
      <c r="I141" s="206"/>
      <c r="J141" s="15"/>
      <c r="K141" s="15"/>
      <c r="L141" s="202"/>
      <c r="M141" s="207"/>
      <c r="N141" s="208"/>
      <c r="O141" s="208"/>
      <c r="P141" s="208"/>
      <c r="Q141" s="208"/>
      <c r="R141" s="208"/>
      <c r="S141" s="208"/>
      <c r="T141" s="209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03" t="s">
        <v>185</v>
      </c>
      <c r="AU141" s="203" t="s">
        <v>82</v>
      </c>
      <c r="AV141" s="15" t="s">
        <v>181</v>
      </c>
      <c r="AW141" s="15" t="s">
        <v>33</v>
      </c>
      <c r="AX141" s="15" t="s">
        <v>80</v>
      </c>
      <c r="AY141" s="203" t="s">
        <v>174</v>
      </c>
    </row>
    <row r="142" s="2" customFormat="1" ht="44.25" customHeight="1">
      <c r="A142" s="39"/>
      <c r="B142" s="166"/>
      <c r="C142" s="167" t="s">
        <v>232</v>
      </c>
      <c r="D142" s="167" t="s">
        <v>176</v>
      </c>
      <c r="E142" s="168" t="s">
        <v>233</v>
      </c>
      <c r="F142" s="169" t="s">
        <v>234</v>
      </c>
      <c r="G142" s="170" t="s">
        <v>179</v>
      </c>
      <c r="H142" s="171">
        <v>8.9399999999999995</v>
      </c>
      <c r="I142" s="172"/>
      <c r="J142" s="173">
        <f>ROUND(I142*H142,2)</f>
        <v>0</v>
      </c>
      <c r="K142" s="169" t="s">
        <v>180</v>
      </c>
      <c r="L142" s="40"/>
      <c r="M142" s="174" t="s">
        <v>3</v>
      </c>
      <c r="N142" s="175" t="s">
        <v>43</v>
      </c>
      <c r="O142" s="73"/>
      <c r="P142" s="176">
        <f>O142*H142</f>
        <v>0</v>
      </c>
      <c r="Q142" s="176">
        <v>0</v>
      </c>
      <c r="R142" s="176">
        <f>Q142*H142</f>
        <v>0</v>
      </c>
      <c r="S142" s="176">
        <v>0</v>
      </c>
      <c r="T142" s="17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8" t="s">
        <v>181</v>
      </c>
      <c r="AT142" s="178" t="s">
        <v>176</v>
      </c>
      <c r="AU142" s="178" t="s">
        <v>82</v>
      </c>
      <c r="AY142" s="20" t="s">
        <v>174</v>
      </c>
      <c r="BE142" s="179">
        <f>IF(N142="základní",J142,0)</f>
        <v>0</v>
      </c>
      <c r="BF142" s="179">
        <f>IF(N142="snížená",J142,0)</f>
        <v>0</v>
      </c>
      <c r="BG142" s="179">
        <f>IF(N142="zákl. přenesená",J142,0)</f>
        <v>0</v>
      </c>
      <c r="BH142" s="179">
        <f>IF(N142="sníž. přenesená",J142,0)</f>
        <v>0</v>
      </c>
      <c r="BI142" s="179">
        <f>IF(N142="nulová",J142,0)</f>
        <v>0</v>
      </c>
      <c r="BJ142" s="20" t="s">
        <v>80</v>
      </c>
      <c r="BK142" s="179">
        <f>ROUND(I142*H142,2)</f>
        <v>0</v>
      </c>
      <c r="BL142" s="20" t="s">
        <v>181</v>
      </c>
      <c r="BM142" s="178" t="s">
        <v>235</v>
      </c>
    </row>
    <row r="143" s="2" customFormat="1">
      <c r="A143" s="39"/>
      <c r="B143" s="40"/>
      <c r="C143" s="39"/>
      <c r="D143" s="180" t="s">
        <v>183</v>
      </c>
      <c r="E143" s="39"/>
      <c r="F143" s="181" t="s">
        <v>236</v>
      </c>
      <c r="G143" s="39"/>
      <c r="H143" s="39"/>
      <c r="I143" s="182"/>
      <c r="J143" s="39"/>
      <c r="K143" s="39"/>
      <c r="L143" s="40"/>
      <c r="M143" s="183"/>
      <c r="N143" s="184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183</v>
      </c>
      <c r="AU143" s="20" t="s">
        <v>82</v>
      </c>
    </row>
    <row r="144" s="13" customFormat="1">
      <c r="A144" s="13"/>
      <c r="B144" s="185"/>
      <c r="C144" s="13"/>
      <c r="D144" s="186" t="s">
        <v>185</v>
      </c>
      <c r="E144" s="187" t="s">
        <v>3</v>
      </c>
      <c r="F144" s="188" t="s">
        <v>186</v>
      </c>
      <c r="G144" s="13"/>
      <c r="H144" s="187" t="s">
        <v>3</v>
      </c>
      <c r="I144" s="189"/>
      <c r="J144" s="13"/>
      <c r="K144" s="13"/>
      <c r="L144" s="185"/>
      <c r="M144" s="190"/>
      <c r="N144" s="191"/>
      <c r="O144" s="191"/>
      <c r="P144" s="191"/>
      <c r="Q144" s="191"/>
      <c r="R144" s="191"/>
      <c r="S144" s="191"/>
      <c r="T144" s="19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7" t="s">
        <v>185</v>
      </c>
      <c r="AU144" s="187" t="s">
        <v>82</v>
      </c>
      <c r="AV144" s="13" t="s">
        <v>80</v>
      </c>
      <c r="AW144" s="13" t="s">
        <v>33</v>
      </c>
      <c r="AX144" s="13" t="s">
        <v>72</v>
      </c>
      <c r="AY144" s="187" t="s">
        <v>174</v>
      </c>
    </row>
    <row r="145" s="13" customFormat="1">
      <c r="A145" s="13"/>
      <c r="B145" s="185"/>
      <c r="C145" s="13"/>
      <c r="D145" s="186" t="s">
        <v>185</v>
      </c>
      <c r="E145" s="187" t="s">
        <v>3</v>
      </c>
      <c r="F145" s="188" t="s">
        <v>237</v>
      </c>
      <c r="G145" s="13"/>
      <c r="H145" s="187" t="s">
        <v>3</v>
      </c>
      <c r="I145" s="189"/>
      <c r="J145" s="13"/>
      <c r="K145" s="13"/>
      <c r="L145" s="185"/>
      <c r="M145" s="190"/>
      <c r="N145" s="191"/>
      <c r="O145" s="191"/>
      <c r="P145" s="191"/>
      <c r="Q145" s="191"/>
      <c r="R145" s="191"/>
      <c r="S145" s="191"/>
      <c r="T145" s="19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7" t="s">
        <v>185</v>
      </c>
      <c r="AU145" s="187" t="s">
        <v>82</v>
      </c>
      <c r="AV145" s="13" t="s">
        <v>80</v>
      </c>
      <c r="AW145" s="13" t="s">
        <v>33</v>
      </c>
      <c r="AX145" s="13" t="s">
        <v>72</v>
      </c>
      <c r="AY145" s="187" t="s">
        <v>174</v>
      </c>
    </row>
    <row r="146" s="13" customFormat="1">
      <c r="A146" s="13"/>
      <c r="B146" s="185"/>
      <c r="C146" s="13"/>
      <c r="D146" s="186" t="s">
        <v>185</v>
      </c>
      <c r="E146" s="187" t="s">
        <v>3</v>
      </c>
      <c r="F146" s="188" t="s">
        <v>238</v>
      </c>
      <c r="G146" s="13"/>
      <c r="H146" s="187" t="s">
        <v>3</v>
      </c>
      <c r="I146" s="189"/>
      <c r="J146" s="13"/>
      <c r="K146" s="13"/>
      <c r="L146" s="185"/>
      <c r="M146" s="190"/>
      <c r="N146" s="191"/>
      <c r="O146" s="191"/>
      <c r="P146" s="191"/>
      <c r="Q146" s="191"/>
      <c r="R146" s="191"/>
      <c r="S146" s="191"/>
      <c r="T146" s="19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7" t="s">
        <v>185</v>
      </c>
      <c r="AU146" s="187" t="s">
        <v>82</v>
      </c>
      <c r="AV146" s="13" t="s">
        <v>80</v>
      </c>
      <c r="AW146" s="13" t="s">
        <v>33</v>
      </c>
      <c r="AX146" s="13" t="s">
        <v>72</v>
      </c>
      <c r="AY146" s="187" t="s">
        <v>174</v>
      </c>
    </row>
    <row r="147" s="13" customFormat="1">
      <c r="A147" s="13"/>
      <c r="B147" s="185"/>
      <c r="C147" s="13"/>
      <c r="D147" s="186" t="s">
        <v>185</v>
      </c>
      <c r="E147" s="187" t="s">
        <v>3</v>
      </c>
      <c r="F147" s="188" t="s">
        <v>239</v>
      </c>
      <c r="G147" s="13"/>
      <c r="H147" s="187" t="s">
        <v>3</v>
      </c>
      <c r="I147" s="189"/>
      <c r="J147" s="13"/>
      <c r="K147" s="13"/>
      <c r="L147" s="185"/>
      <c r="M147" s="190"/>
      <c r="N147" s="191"/>
      <c r="O147" s="191"/>
      <c r="P147" s="191"/>
      <c r="Q147" s="191"/>
      <c r="R147" s="191"/>
      <c r="S147" s="191"/>
      <c r="T147" s="19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7" t="s">
        <v>185</v>
      </c>
      <c r="AU147" s="187" t="s">
        <v>82</v>
      </c>
      <c r="AV147" s="13" t="s">
        <v>80</v>
      </c>
      <c r="AW147" s="13" t="s">
        <v>33</v>
      </c>
      <c r="AX147" s="13" t="s">
        <v>72</v>
      </c>
      <c r="AY147" s="187" t="s">
        <v>174</v>
      </c>
    </row>
    <row r="148" s="14" customFormat="1">
      <c r="A148" s="14"/>
      <c r="B148" s="193"/>
      <c r="C148" s="14"/>
      <c r="D148" s="186" t="s">
        <v>185</v>
      </c>
      <c r="E148" s="194" t="s">
        <v>3</v>
      </c>
      <c r="F148" s="195" t="s">
        <v>114</v>
      </c>
      <c r="G148" s="14"/>
      <c r="H148" s="196">
        <v>8.9399999999999995</v>
      </c>
      <c r="I148" s="197"/>
      <c r="J148" s="14"/>
      <c r="K148" s="14"/>
      <c r="L148" s="193"/>
      <c r="M148" s="198"/>
      <c r="N148" s="199"/>
      <c r="O148" s="199"/>
      <c r="P148" s="199"/>
      <c r="Q148" s="199"/>
      <c r="R148" s="199"/>
      <c r="S148" s="199"/>
      <c r="T148" s="20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1" t="s">
        <v>185</v>
      </c>
      <c r="AU148" s="201" t="s">
        <v>82</v>
      </c>
      <c r="AV148" s="14" t="s">
        <v>82</v>
      </c>
      <c r="AW148" s="14" t="s">
        <v>33</v>
      </c>
      <c r="AX148" s="14" t="s">
        <v>80</v>
      </c>
      <c r="AY148" s="201" t="s">
        <v>174</v>
      </c>
    </row>
    <row r="149" s="12" customFormat="1" ht="22.8" customHeight="1">
      <c r="A149" s="12"/>
      <c r="B149" s="153"/>
      <c r="C149" s="12"/>
      <c r="D149" s="154" t="s">
        <v>71</v>
      </c>
      <c r="E149" s="164" t="s">
        <v>82</v>
      </c>
      <c r="F149" s="164" t="s">
        <v>240</v>
      </c>
      <c r="G149" s="12"/>
      <c r="H149" s="12"/>
      <c r="I149" s="156"/>
      <c r="J149" s="165">
        <f>BK149</f>
        <v>0</v>
      </c>
      <c r="K149" s="12"/>
      <c r="L149" s="153"/>
      <c r="M149" s="158"/>
      <c r="N149" s="159"/>
      <c r="O149" s="159"/>
      <c r="P149" s="160">
        <f>SUM(P150:P185)</f>
        <v>0</v>
      </c>
      <c r="Q149" s="159"/>
      <c r="R149" s="160">
        <f>SUM(R150:R185)</f>
        <v>22.383451289999996</v>
      </c>
      <c r="S149" s="159"/>
      <c r="T149" s="161">
        <f>SUM(T150:T185)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54" t="s">
        <v>80</v>
      </c>
      <c r="AT149" s="162" t="s">
        <v>71</v>
      </c>
      <c r="AU149" s="162" t="s">
        <v>80</v>
      </c>
      <c r="AY149" s="154" t="s">
        <v>174</v>
      </c>
      <c r="BK149" s="163">
        <f>SUM(BK150:BK185)</f>
        <v>0</v>
      </c>
    </row>
    <row r="150" s="2" customFormat="1" ht="24.15" customHeight="1">
      <c r="A150" s="39"/>
      <c r="B150" s="166"/>
      <c r="C150" s="167" t="s">
        <v>241</v>
      </c>
      <c r="D150" s="167" t="s">
        <v>176</v>
      </c>
      <c r="E150" s="168" t="s">
        <v>242</v>
      </c>
      <c r="F150" s="169" t="s">
        <v>243</v>
      </c>
      <c r="G150" s="170" t="s">
        <v>179</v>
      </c>
      <c r="H150" s="171">
        <v>0.55100000000000005</v>
      </c>
      <c r="I150" s="172"/>
      <c r="J150" s="173">
        <f>ROUND(I150*H150,2)</f>
        <v>0</v>
      </c>
      <c r="K150" s="169" t="s">
        <v>180</v>
      </c>
      <c r="L150" s="40"/>
      <c r="M150" s="174" t="s">
        <v>3</v>
      </c>
      <c r="N150" s="175" t="s">
        <v>43</v>
      </c>
      <c r="O150" s="73"/>
      <c r="P150" s="176">
        <f>O150*H150</f>
        <v>0</v>
      </c>
      <c r="Q150" s="176">
        <v>2.5018699999999998</v>
      </c>
      <c r="R150" s="176">
        <f>Q150*H150</f>
        <v>1.37853037</v>
      </c>
      <c r="S150" s="176">
        <v>0</v>
      </c>
      <c r="T150" s="17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178" t="s">
        <v>181</v>
      </c>
      <c r="AT150" s="178" t="s">
        <v>176</v>
      </c>
      <c r="AU150" s="178" t="s">
        <v>82</v>
      </c>
      <c r="AY150" s="20" t="s">
        <v>174</v>
      </c>
      <c r="BE150" s="179">
        <f>IF(N150="základní",J150,0)</f>
        <v>0</v>
      </c>
      <c r="BF150" s="179">
        <f>IF(N150="snížená",J150,0)</f>
        <v>0</v>
      </c>
      <c r="BG150" s="179">
        <f>IF(N150="zákl. přenesená",J150,0)</f>
        <v>0</v>
      </c>
      <c r="BH150" s="179">
        <f>IF(N150="sníž. přenesená",J150,0)</f>
        <v>0</v>
      </c>
      <c r="BI150" s="179">
        <f>IF(N150="nulová",J150,0)</f>
        <v>0</v>
      </c>
      <c r="BJ150" s="20" t="s">
        <v>80</v>
      </c>
      <c r="BK150" s="179">
        <f>ROUND(I150*H150,2)</f>
        <v>0</v>
      </c>
      <c r="BL150" s="20" t="s">
        <v>181</v>
      </c>
      <c r="BM150" s="178" t="s">
        <v>244</v>
      </c>
    </row>
    <row r="151" s="2" customFormat="1">
      <c r="A151" s="39"/>
      <c r="B151" s="40"/>
      <c r="C151" s="39"/>
      <c r="D151" s="180" t="s">
        <v>183</v>
      </c>
      <c r="E151" s="39"/>
      <c r="F151" s="181" t="s">
        <v>245</v>
      </c>
      <c r="G151" s="39"/>
      <c r="H151" s="39"/>
      <c r="I151" s="182"/>
      <c r="J151" s="39"/>
      <c r="K151" s="39"/>
      <c r="L151" s="40"/>
      <c r="M151" s="183"/>
      <c r="N151" s="184"/>
      <c r="O151" s="73"/>
      <c r="P151" s="73"/>
      <c r="Q151" s="73"/>
      <c r="R151" s="73"/>
      <c r="S151" s="73"/>
      <c r="T151" s="74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20" t="s">
        <v>183</v>
      </c>
      <c r="AU151" s="20" t="s">
        <v>82</v>
      </c>
    </row>
    <row r="152" s="13" customFormat="1">
      <c r="A152" s="13"/>
      <c r="B152" s="185"/>
      <c r="C152" s="13"/>
      <c r="D152" s="186" t="s">
        <v>185</v>
      </c>
      <c r="E152" s="187" t="s">
        <v>3</v>
      </c>
      <c r="F152" s="188" t="s">
        <v>186</v>
      </c>
      <c r="G152" s="13"/>
      <c r="H152" s="187" t="s">
        <v>3</v>
      </c>
      <c r="I152" s="189"/>
      <c r="J152" s="13"/>
      <c r="K152" s="13"/>
      <c r="L152" s="185"/>
      <c r="M152" s="190"/>
      <c r="N152" s="191"/>
      <c r="O152" s="191"/>
      <c r="P152" s="191"/>
      <c r="Q152" s="191"/>
      <c r="R152" s="191"/>
      <c r="S152" s="191"/>
      <c r="T152" s="19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7" t="s">
        <v>185</v>
      </c>
      <c r="AU152" s="187" t="s">
        <v>82</v>
      </c>
      <c r="AV152" s="13" t="s">
        <v>80</v>
      </c>
      <c r="AW152" s="13" t="s">
        <v>33</v>
      </c>
      <c r="AX152" s="13" t="s">
        <v>72</v>
      </c>
      <c r="AY152" s="187" t="s">
        <v>174</v>
      </c>
    </row>
    <row r="153" s="13" customFormat="1">
      <c r="A153" s="13"/>
      <c r="B153" s="185"/>
      <c r="C153" s="13"/>
      <c r="D153" s="186" t="s">
        <v>185</v>
      </c>
      <c r="E153" s="187" t="s">
        <v>3</v>
      </c>
      <c r="F153" s="188" t="s">
        <v>246</v>
      </c>
      <c r="G153" s="13"/>
      <c r="H153" s="187" t="s">
        <v>3</v>
      </c>
      <c r="I153" s="189"/>
      <c r="J153" s="13"/>
      <c r="K153" s="13"/>
      <c r="L153" s="185"/>
      <c r="M153" s="190"/>
      <c r="N153" s="191"/>
      <c r="O153" s="191"/>
      <c r="P153" s="191"/>
      <c r="Q153" s="191"/>
      <c r="R153" s="191"/>
      <c r="S153" s="191"/>
      <c r="T153" s="19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7" t="s">
        <v>185</v>
      </c>
      <c r="AU153" s="187" t="s">
        <v>82</v>
      </c>
      <c r="AV153" s="13" t="s">
        <v>80</v>
      </c>
      <c r="AW153" s="13" t="s">
        <v>33</v>
      </c>
      <c r="AX153" s="13" t="s">
        <v>72</v>
      </c>
      <c r="AY153" s="187" t="s">
        <v>174</v>
      </c>
    </row>
    <row r="154" s="13" customFormat="1">
      <c r="A154" s="13"/>
      <c r="B154" s="185"/>
      <c r="C154" s="13"/>
      <c r="D154" s="186" t="s">
        <v>185</v>
      </c>
      <c r="E154" s="187" t="s">
        <v>3</v>
      </c>
      <c r="F154" s="188" t="s">
        <v>247</v>
      </c>
      <c r="G154" s="13"/>
      <c r="H154" s="187" t="s">
        <v>3</v>
      </c>
      <c r="I154" s="189"/>
      <c r="J154" s="13"/>
      <c r="K154" s="13"/>
      <c r="L154" s="185"/>
      <c r="M154" s="190"/>
      <c r="N154" s="191"/>
      <c r="O154" s="191"/>
      <c r="P154" s="191"/>
      <c r="Q154" s="191"/>
      <c r="R154" s="191"/>
      <c r="S154" s="191"/>
      <c r="T154" s="19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7" t="s">
        <v>185</v>
      </c>
      <c r="AU154" s="187" t="s">
        <v>82</v>
      </c>
      <c r="AV154" s="13" t="s">
        <v>80</v>
      </c>
      <c r="AW154" s="13" t="s">
        <v>33</v>
      </c>
      <c r="AX154" s="13" t="s">
        <v>72</v>
      </c>
      <c r="AY154" s="187" t="s">
        <v>174</v>
      </c>
    </row>
    <row r="155" s="14" customFormat="1">
      <c r="A155" s="14"/>
      <c r="B155" s="193"/>
      <c r="C155" s="14"/>
      <c r="D155" s="186" t="s">
        <v>185</v>
      </c>
      <c r="E155" s="194" t="s">
        <v>3</v>
      </c>
      <c r="F155" s="195" t="s">
        <v>118</v>
      </c>
      <c r="G155" s="14"/>
      <c r="H155" s="196">
        <v>0.55100000000000005</v>
      </c>
      <c r="I155" s="197"/>
      <c r="J155" s="14"/>
      <c r="K155" s="14"/>
      <c r="L155" s="193"/>
      <c r="M155" s="198"/>
      <c r="N155" s="199"/>
      <c r="O155" s="199"/>
      <c r="P155" s="199"/>
      <c r="Q155" s="199"/>
      <c r="R155" s="199"/>
      <c r="S155" s="199"/>
      <c r="T155" s="20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1" t="s">
        <v>185</v>
      </c>
      <c r="AU155" s="201" t="s">
        <v>82</v>
      </c>
      <c r="AV155" s="14" t="s">
        <v>82</v>
      </c>
      <c r="AW155" s="14" t="s">
        <v>33</v>
      </c>
      <c r="AX155" s="14" t="s">
        <v>80</v>
      </c>
      <c r="AY155" s="201" t="s">
        <v>174</v>
      </c>
    </row>
    <row r="156" s="2" customFormat="1" ht="33" customHeight="1">
      <c r="A156" s="39"/>
      <c r="B156" s="166"/>
      <c r="C156" s="167" t="s">
        <v>248</v>
      </c>
      <c r="D156" s="167" t="s">
        <v>176</v>
      </c>
      <c r="E156" s="168" t="s">
        <v>249</v>
      </c>
      <c r="F156" s="169" t="s">
        <v>250</v>
      </c>
      <c r="G156" s="170" t="s">
        <v>179</v>
      </c>
      <c r="H156" s="171">
        <v>4.4100000000000001</v>
      </c>
      <c r="I156" s="172"/>
      <c r="J156" s="173">
        <f>ROUND(I156*H156,2)</f>
        <v>0</v>
      </c>
      <c r="K156" s="169" t="s">
        <v>180</v>
      </c>
      <c r="L156" s="40"/>
      <c r="M156" s="174" t="s">
        <v>3</v>
      </c>
      <c r="N156" s="175" t="s">
        <v>43</v>
      </c>
      <c r="O156" s="73"/>
      <c r="P156" s="176">
        <f>O156*H156</f>
        <v>0</v>
      </c>
      <c r="Q156" s="176">
        <v>2.5018699999999998</v>
      </c>
      <c r="R156" s="176">
        <f>Q156*H156</f>
        <v>11.033246699999999</v>
      </c>
      <c r="S156" s="176">
        <v>0</v>
      </c>
      <c r="T156" s="17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78" t="s">
        <v>181</v>
      </c>
      <c r="AT156" s="178" t="s">
        <v>176</v>
      </c>
      <c r="AU156" s="178" t="s">
        <v>82</v>
      </c>
      <c r="AY156" s="20" t="s">
        <v>174</v>
      </c>
      <c r="BE156" s="179">
        <f>IF(N156="základní",J156,0)</f>
        <v>0</v>
      </c>
      <c r="BF156" s="179">
        <f>IF(N156="snížená",J156,0)</f>
        <v>0</v>
      </c>
      <c r="BG156" s="179">
        <f>IF(N156="zákl. přenesená",J156,0)</f>
        <v>0</v>
      </c>
      <c r="BH156" s="179">
        <f>IF(N156="sníž. přenesená",J156,0)</f>
        <v>0</v>
      </c>
      <c r="BI156" s="179">
        <f>IF(N156="nulová",J156,0)</f>
        <v>0</v>
      </c>
      <c r="BJ156" s="20" t="s">
        <v>80</v>
      </c>
      <c r="BK156" s="179">
        <f>ROUND(I156*H156,2)</f>
        <v>0</v>
      </c>
      <c r="BL156" s="20" t="s">
        <v>181</v>
      </c>
      <c r="BM156" s="178" t="s">
        <v>251</v>
      </c>
    </row>
    <row r="157" s="2" customFormat="1">
      <c r="A157" s="39"/>
      <c r="B157" s="40"/>
      <c r="C157" s="39"/>
      <c r="D157" s="180" t="s">
        <v>183</v>
      </c>
      <c r="E157" s="39"/>
      <c r="F157" s="181" t="s">
        <v>252</v>
      </c>
      <c r="G157" s="39"/>
      <c r="H157" s="39"/>
      <c r="I157" s="182"/>
      <c r="J157" s="39"/>
      <c r="K157" s="39"/>
      <c r="L157" s="40"/>
      <c r="M157" s="183"/>
      <c r="N157" s="184"/>
      <c r="O157" s="73"/>
      <c r="P157" s="73"/>
      <c r="Q157" s="73"/>
      <c r="R157" s="73"/>
      <c r="S157" s="73"/>
      <c r="T157" s="74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20" t="s">
        <v>183</v>
      </c>
      <c r="AU157" s="20" t="s">
        <v>82</v>
      </c>
    </row>
    <row r="158" s="13" customFormat="1">
      <c r="A158" s="13"/>
      <c r="B158" s="185"/>
      <c r="C158" s="13"/>
      <c r="D158" s="186" t="s">
        <v>185</v>
      </c>
      <c r="E158" s="187" t="s">
        <v>3</v>
      </c>
      <c r="F158" s="188" t="s">
        <v>186</v>
      </c>
      <c r="G158" s="13"/>
      <c r="H158" s="187" t="s">
        <v>3</v>
      </c>
      <c r="I158" s="189"/>
      <c r="J158" s="13"/>
      <c r="K158" s="13"/>
      <c r="L158" s="185"/>
      <c r="M158" s="190"/>
      <c r="N158" s="191"/>
      <c r="O158" s="191"/>
      <c r="P158" s="191"/>
      <c r="Q158" s="191"/>
      <c r="R158" s="191"/>
      <c r="S158" s="191"/>
      <c r="T158" s="19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7" t="s">
        <v>185</v>
      </c>
      <c r="AU158" s="187" t="s">
        <v>82</v>
      </c>
      <c r="AV158" s="13" t="s">
        <v>80</v>
      </c>
      <c r="AW158" s="13" t="s">
        <v>33</v>
      </c>
      <c r="AX158" s="13" t="s">
        <v>72</v>
      </c>
      <c r="AY158" s="187" t="s">
        <v>174</v>
      </c>
    </row>
    <row r="159" s="13" customFormat="1">
      <c r="A159" s="13"/>
      <c r="B159" s="185"/>
      <c r="C159" s="13"/>
      <c r="D159" s="186" t="s">
        <v>185</v>
      </c>
      <c r="E159" s="187" t="s">
        <v>3</v>
      </c>
      <c r="F159" s="188" t="s">
        <v>253</v>
      </c>
      <c r="G159" s="13"/>
      <c r="H159" s="187" t="s">
        <v>3</v>
      </c>
      <c r="I159" s="189"/>
      <c r="J159" s="13"/>
      <c r="K159" s="13"/>
      <c r="L159" s="185"/>
      <c r="M159" s="190"/>
      <c r="N159" s="191"/>
      <c r="O159" s="191"/>
      <c r="P159" s="191"/>
      <c r="Q159" s="191"/>
      <c r="R159" s="191"/>
      <c r="S159" s="191"/>
      <c r="T159" s="19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7" t="s">
        <v>185</v>
      </c>
      <c r="AU159" s="187" t="s">
        <v>82</v>
      </c>
      <c r="AV159" s="13" t="s">
        <v>80</v>
      </c>
      <c r="AW159" s="13" t="s">
        <v>33</v>
      </c>
      <c r="AX159" s="13" t="s">
        <v>72</v>
      </c>
      <c r="AY159" s="187" t="s">
        <v>174</v>
      </c>
    </row>
    <row r="160" s="13" customFormat="1">
      <c r="A160" s="13"/>
      <c r="B160" s="185"/>
      <c r="C160" s="13"/>
      <c r="D160" s="186" t="s">
        <v>185</v>
      </c>
      <c r="E160" s="187" t="s">
        <v>3</v>
      </c>
      <c r="F160" s="188" t="s">
        <v>254</v>
      </c>
      <c r="G160" s="13"/>
      <c r="H160" s="187" t="s">
        <v>3</v>
      </c>
      <c r="I160" s="189"/>
      <c r="J160" s="13"/>
      <c r="K160" s="13"/>
      <c r="L160" s="185"/>
      <c r="M160" s="190"/>
      <c r="N160" s="191"/>
      <c r="O160" s="191"/>
      <c r="P160" s="191"/>
      <c r="Q160" s="191"/>
      <c r="R160" s="191"/>
      <c r="S160" s="191"/>
      <c r="T160" s="19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7" t="s">
        <v>185</v>
      </c>
      <c r="AU160" s="187" t="s">
        <v>82</v>
      </c>
      <c r="AV160" s="13" t="s">
        <v>80</v>
      </c>
      <c r="AW160" s="13" t="s">
        <v>33</v>
      </c>
      <c r="AX160" s="13" t="s">
        <v>72</v>
      </c>
      <c r="AY160" s="187" t="s">
        <v>174</v>
      </c>
    </row>
    <row r="161" s="14" customFormat="1">
      <c r="A161" s="14"/>
      <c r="B161" s="193"/>
      <c r="C161" s="14"/>
      <c r="D161" s="186" t="s">
        <v>185</v>
      </c>
      <c r="E161" s="194" t="s">
        <v>3</v>
      </c>
      <c r="F161" s="195" t="s">
        <v>121</v>
      </c>
      <c r="G161" s="14"/>
      <c r="H161" s="196">
        <v>4.4100000000000001</v>
      </c>
      <c r="I161" s="197"/>
      <c r="J161" s="14"/>
      <c r="K161" s="14"/>
      <c r="L161" s="193"/>
      <c r="M161" s="198"/>
      <c r="N161" s="199"/>
      <c r="O161" s="199"/>
      <c r="P161" s="199"/>
      <c r="Q161" s="199"/>
      <c r="R161" s="199"/>
      <c r="S161" s="199"/>
      <c r="T161" s="20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1" t="s">
        <v>185</v>
      </c>
      <c r="AU161" s="201" t="s">
        <v>82</v>
      </c>
      <c r="AV161" s="14" t="s">
        <v>82</v>
      </c>
      <c r="AW161" s="14" t="s">
        <v>33</v>
      </c>
      <c r="AX161" s="14" t="s">
        <v>80</v>
      </c>
      <c r="AY161" s="201" t="s">
        <v>174</v>
      </c>
    </row>
    <row r="162" s="2" customFormat="1" ht="24.15" customHeight="1">
      <c r="A162" s="39"/>
      <c r="B162" s="166"/>
      <c r="C162" s="167" t="s">
        <v>255</v>
      </c>
      <c r="D162" s="167" t="s">
        <v>176</v>
      </c>
      <c r="E162" s="168" t="s">
        <v>256</v>
      </c>
      <c r="F162" s="169" t="s">
        <v>257</v>
      </c>
      <c r="G162" s="170" t="s">
        <v>222</v>
      </c>
      <c r="H162" s="171">
        <v>0.50800000000000001</v>
      </c>
      <c r="I162" s="172"/>
      <c r="J162" s="173">
        <f>ROUND(I162*H162,2)</f>
        <v>0</v>
      </c>
      <c r="K162" s="169" t="s">
        <v>180</v>
      </c>
      <c r="L162" s="40"/>
      <c r="M162" s="174" t="s">
        <v>3</v>
      </c>
      <c r="N162" s="175" t="s">
        <v>43</v>
      </c>
      <c r="O162" s="73"/>
      <c r="P162" s="176">
        <f>O162*H162</f>
        <v>0</v>
      </c>
      <c r="Q162" s="176">
        <v>1.0606199999999999</v>
      </c>
      <c r="R162" s="176">
        <f>Q162*H162</f>
        <v>0.53879495999999993</v>
      </c>
      <c r="S162" s="176">
        <v>0</v>
      </c>
      <c r="T162" s="17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178" t="s">
        <v>181</v>
      </c>
      <c r="AT162" s="178" t="s">
        <v>176</v>
      </c>
      <c r="AU162" s="178" t="s">
        <v>82</v>
      </c>
      <c r="AY162" s="20" t="s">
        <v>174</v>
      </c>
      <c r="BE162" s="179">
        <f>IF(N162="základní",J162,0)</f>
        <v>0</v>
      </c>
      <c r="BF162" s="179">
        <f>IF(N162="snížená",J162,0)</f>
        <v>0</v>
      </c>
      <c r="BG162" s="179">
        <f>IF(N162="zákl. přenesená",J162,0)</f>
        <v>0</v>
      </c>
      <c r="BH162" s="179">
        <f>IF(N162="sníž. přenesená",J162,0)</f>
        <v>0</v>
      </c>
      <c r="BI162" s="179">
        <f>IF(N162="nulová",J162,0)</f>
        <v>0</v>
      </c>
      <c r="BJ162" s="20" t="s">
        <v>80</v>
      </c>
      <c r="BK162" s="179">
        <f>ROUND(I162*H162,2)</f>
        <v>0</v>
      </c>
      <c r="BL162" s="20" t="s">
        <v>181</v>
      </c>
      <c r="BM162" s="178" t="s">
        <v>258</v>
      </c>
    </row>
    <row r="163" s="2" customFormat="1">
      <c r="A163" s="39"/>
      <c r="B163" s="40"/>
      <c r="C163" s="39"/>
      <c r="D163" s="180" t="s">
        <v>183</v>
      </c>
      <c r="E163" s="39"/>
      <c r="F163" s="181" t="s">
        <v>259</v>
      </c>
      <c r="G163" s="39"/>
      <c r="H163" s="39"/>
      <c r="I163" s="182"/>
      <c r="J163" s="39"/>
      <c r="K163" s="39"/>
      <c r="L163" s="40"/>
      <c r="M163" s="183"/>
      <c r="N163" s="184"/>
      <c r="O163" s="73"/>
      <c r="P163" s="73"/>
      <c r="Q163" s="73"/>
      <c r="R163" s="73"/>
      <c r="S163" s="73"/>
      <c r="T163" s="74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20" t="s">
        <v>183</v>
      </c>
      <c r="AU163" s="20" t="s">
        <v>82</v>
      </c>
    </row>
    <row r="164" s="13" customFormat="1">
      <c r="A164" s="13"/>
      <c r="B164" s="185"/>
      <c r="C164" s="13"/>
      <c r="D164" s="186" t="s">
        <v>185</v>
      </c>
      <c r="E164" s="187" t="s">
        <v>3</v>
      </c>
      <c r="F164" s="188" t="s">
        <v>260</v>
      </c>
      <c r="G164" s="13"/>
      <c r="H164" s="187" t="s">
        <v>3</v>
      </c>
      <c r="I164" s="189"/>
      <c r="J164" s="13"/>
      <c r="K164" s="13"/>
      <c r="L164" s="185"/>
      <c r="M164" s="190"/>
      <c r="N164" s="191"/>
      <c r="O164" s="191"/>
      <c r="P164" s="191"/>
      <c r="Q164" s="191"/>
      <c r="R164" s="191"/>
      <c r="S164" s="191"/>
      <c r="T164" s="19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7" t="s">
        <v>185</v>
      </c>
      <c r="AU164" s="187" t="s">
        <v>82</v>
      </c>
      <c r="AV164" s="13" t="s">
        <v>80</v>
      </c>
      <c r="AW164" s="13" t="s">
        <v>33</v>
      </c>
      <c r="AX164" s="13" t="s">
        <v>72</v>
      </c>
      <c r="AY164" s="187" t="s">
        <v>174</v>
      </c>
    </row>
    <row r="165" s="14" customFormat="1">
      <c r="A165" s="14"/>
      <c r="B165" s="193"/>
      <c r="C165" s="14"/>
      <c r="D165" s="186" t="s">
        <v>185</v>
      </c>
      <c r="E165" s="201" t="s">
        <v>3</v>
      </c>
      <c r="F165" s="194" t="s">
        <v>261</v>
      </c>
      <c r="G165" s="14"/>
      <c r="H165" s="196">
        <v>0.50800000000000001</v>
      </c>
      <c r="I165" s="197"/>
      <c r="J165" s="14"/>
      <c r="K165" s="14"/>
      <c r="L165" s="193"/>
      <c r="M165" s="198"/>
      <c r="N165" s="199"/>
      <c r="O165" s="199"/>
      <c r="P165" s="199"/>
      <c r="Q165" s="199"/>
      <c r="R165" s="199"/>
      <c r="S165" s="199"/>
      <c r="T165" s="20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1" t="s">
        <v>185</v>
      </c>
      <c r="AU165" s="201" t="s">
        <v>82</v>
      </c>
      <c r="AV165" s="14" t="s">
        <v>82</v>
      </c>
      <c r="AW165" s="14" t="s">
        <v>33</v>
      </c>
      <c r="AX165" s="14" t="s">
        <v>72</v>
      </c>
      <c r="AY165" s="201" t="s">
        <v>174</v>
      </c>
    </row>
    <row r="166" s="15" customFormat="1">
      <c r="A166" s="15"/>
      <c r="B166" s="202"/>
      <c r="C166" s="15"/>
      <c r="D166" s="186" t="s">
        <v>185</v>
      </c>
      <c r="E166" s="203" t="s">
        <v>3</v>
      </c>
      <c r="F166" s="204" t="s">
        <v>197</v>
      </c>
      <c r="G166" s="15"/>
      <c r="H166" s="205">
        <v>0.50800000000000001</v>
      </c>
      <c r="I166" s="206"/>
      <c r="J166" s="15"/>
      <c r="K166" s="15"/>
      <c r="L166" s="202"/>
      <c r="M166" s="207"/>
      <c r="N166" s="208"/>
      <c r="O166" s="208"/>
      <c r="P166" s="208"/>
      <c r="Q166" s="208"/>
      <c r="R166" s="208"/>
      <c r="S166" s="208"/>
      <c r="T166" s="20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03" t="s">
        <v>185</v>
      </c>
      <c r="AU166" s="203" t="s">
        <v>82</v>
      </c>
      <c r="AV166" s="15" t="s">
        <v>181</v>
      </c>
      <c r="AW166" s="15" t="s">
        <v>33</v>
      </c>
      <c r="AX166" s="15" t="s">
        <v>80</v>
      </c>
      <c r="AY166" s="203" t="s">
        <v>174</v>
      </c>
    </row>
    <row r="167" s="2" customFormat="1" ht="33" customHeight="1">
      <c r="A167" s="39"/>
      <c r="B167" s="166"/>
      <c r="C167" s="167" t="s">
        <v>9</v>
      </c>
      <c r="D167" s="167" t="s">
        <v>176</v>
      </c>
      <c r="E167" s="168" t="s">
        <v>262</v>
      </c>
      <c r="F167" s="169" t="s">
        <v>263</v>
      </c>
      <c r="G167" s="170" t="s">
        <v>179</v>
      </c>
      <c r="H167" s="171">
        <v>3.754</v>
      </c>
      <c r="I167" s="172"/>
      <c r="J167" s="173">
        <f>ROUND(I167*H167,2)</f>
        <v>0</v>
      </c>
      <c r="K167" s="169" t="s">
        <v>180</v>
      </c>
      <c r="L167" s="40"/>
      <c r="M167" s="174" t="s">
        <v>3</v>
      </c>
      <c r="N167" s="175" t="s">
        <v>43</v>
      </c>
      <c r="O167" s="73"/>
      <c r="P167" s="176">
        <f>O167*H167</f>
        <v>0</v>
      </c>
      <c r="Q167" s="176">
        <v>2.5018699999999998</v>
      </c>
      <c r="R167" s="176">
        <f>Q167*H167</f>
        <v>9.3920199799999988</v>
      </c>
      <c r="S167" s="176">
        <v>0</v>
      </c>
      <c r="T167" s="17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78" t="s">
        <v>181</v>
      </c>
      <c r="AT167" s="178" t="s">
        <v>176</v>
      </c>
      <c r="AU167" s="178" t="s">
        <v>82</v>
      </c>
      <c r="AY167" s="20" t="s">
        <v>174</v>
      </c>
      <c r="BE167" s="179">
        <f>IF(N167="základní",J167,0)</f>
        <v>0</v>
      </c>
      <c r="BF167" s="179">
        <f>IF(N167="snížená",J167,0)</f>
        <v>0</v>
      </c>
      <c r="BG167" s="179">
        <f>IF(N167="zákl. přenesená",J167,0)</f>
        <v>0</v>
      </c>
      <c r="BH167" s="179">
        <f>IF(N167="sníž. přenesená",J167,0)</f>
        <v>0</v>
      </c>
      <c r="BI167" s="179">
        <f>IF(N167="nulová",J167,0)</f>
        <v>0</v>
      </c>
      <c r="BJ167" s="20" t="s">
        <v>80</v>
      </c>
      <c r="BK167" s="179">
        <f>ROUND(I167*H167,2)</f>
        <v>0</v>
      </c>
      <c r="BL167" s="20" t="s">
        <v>181</v>
      </c>
      <c r="BM167" s="178" t="s">
        <v>264</v>
      </c>
    </row>
    <row r="168" s="2" customFormat="1">
      <c r="A168" s="39"/>
      <c r="B168" s="40"/>
      <c r="C168" s="39"/>
      <c r="D168" s="180" t="s">
        <v>183</v>
      </c>
      <c r="E168" s="39"/>
      <c r="F168" s="181" t="s">
        <v>265</v>
      </c>
      <c r="G168" s="39"/>
      <c r="H168" s="39"/>
      <c r="I168" s="182"/>
      <c r="J168" s="39"/>
      <c r="K168" s="39"/>
      <c r="L168" s="40"/>
      <c r="M168" s="183"/>
      <c r="N168" s="184"/>
      <c r="O168" s="73"/>
      <c r="P168" s="73"/>
      <c r="Q168" s="73"/>
      <c r="R168" s="73"/>
      <c r="S168" s="73"/>
      <c r="T168" s="74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20" t="s">
        <v>183</v>
      </c>
      <c r="AU168" s="20" t="s">
        <v>82</v>
      </c>
    </row>
    <row r="169" s="13" customFormat="1">
      <c r="A169" s="13"/>
      <c r="B169" s="185"/>
      <c r="C169" s="13"/>
      <c r="D169" s="186" t="s">
        <v>185</v>
      </c>
      <c r="E169" s="187" t="s">
        <v>3</v>
      </c>
      <c r="F169" s="188" t="s">
        <v>186</v>
      </c>
      <c r="G169" s="13"/>
      <c r="H169" s="187" t="s">
        <v>3</v>
      </c>
      <c r="I169" s="189"/>
      <c r="J169" s="13"/>
      <c r="K169" s="13"/>
      <c r="L169" s="185"/>
      <c r="M169" s="190"/>
      <c r="N169" s="191"/>
      <c r="O169" s="191"/>
      <c r="P169" s="191"/>
      <c r="Q169" s="191"/>
      <c r="R169" s="191"/>
      <c r="S169" s="191"/>
      <c r="T169" s="19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7" t="s">
        <v>185</v>
      </c>
      <c r="AU169" s="187" t="s">
        <v>82</v>
      </c>
      <c r="AV169" s="13" t="s">
        <v>80</v>
      </c>
      <c r="AW169" s="13" t="s">
        <v>33</v>
      </c>
      <c r="AX169" s="13" t="s">
        <v>72</v>
      </c>
      <c r="AY169" s="187" t="s">
        <v>174</v>
      </c>
    </row>
    <row r="170" s="13" customFormat="1">
      <c r="A170" s="13"/>
      <c r="B170" s="185"/>
      <c r="C170" s="13"/>
      <c r="D170" s="186" t="s">
        <v>185</v>
      </c>
      <c r="E170" s="187" t="s">
        <v>3</v>
      </c>
      <c r="F170" s="188" t="s">
        <v>266</v>
      </c>
      <c r="G170" s="13"/>
      <c r="H170" s="187" t="s">
        <v>3</v>
      </c>
      <c r="I170" s="189"/>
      <c r="J170" s="13"/>
      <c r="K170" s="13"/>
      <c r="L170" s="185"/>
      <c r="M170" s="190"/>
      <c r="N170" s="191"/>
      <c r="O170" s="191"/>
      <c r="P170" s="191"/>
      <c r="Q170" s="191"/>
      <c r="R170" s="191"/>
      <c r="S170" s="191"/>
      <c r="T170" s="19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7" t="s">
        <v>185</v>
      </c>
      <c r="AU170" s="187" t="s">
        <v>82</v>
      </c>
      <c r="AV170" s="13" t="s">
        <v>80</v>
      </c>
      <c r="AW170" s="13" t="s">
        <v>33</v>
      </c>
      <c r="AX170" s="13" t="s">
        <v>72</v>
      </c>
      <c r="AY170" s="187" t="s">
        <v>174</v>
      </c>
    </row>
    <row r="171" s="13" customFormat="1">
      <c r="A171" s="13"/>
      <c r="B171" s="185"/>
      <c r="C171" s="13"/>
      <c r="D171" s="186" t="s">
        <v>185</v>
      </c>
      <c r="E171" s="187" t="s">
        <v>3</v>
      </c>
      <c r="F171" s="188" t="s">
        <v>267</v>
      </c>
      <c r="G171" s="13"/>
      <c r="H171" s="187" t="s">
        <v>3</v>
      </c>
      <c r="I171" s="189"/>
      <c r="J171" s="13"/>
      <c r="K171" s="13"/>
      <c r="L171" s="185"/>
      <c r="M171" s="190"/>
      <c r="N171" s="191"/>
      <c r="O171" s="191"/>
      <c r="P171" s="191"/>
      <c r="Q171" s="191"/>
      <c r="R171" s="191"/>
      <c r="S171" s="191"/>
      <c r="T171" s="19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7" t="s">
        <v>185</v>
      </c>
      <c r="AU171" s="187" t="s">
        <v>82</v>
      </c>
      <c r="AV171" s="13" t="s">
        <v>80</v>
      </c>
      <c r="AW171" s="13" t="s">
        <v>33</v>
      </c>
      <c r="AX171" s="13" t="s">
        <v>72</v>
      </c>
      <c r="AY171" s="187" t="s">
        <v>174</v>
      </c>
    </row>
    <row r="172" s="13" customFormat="1">
      <c r="A172" s="13"/>
      <c r="B172" s="185"/>
      <c r="C172" s="13"/>
      <c r="D172" s="186" t="s">
        <v>185</v>
      </c>
      <c r="E172" s="187" t="s">
        <v>3</v>
      </c>
      <c r="F172" s="188" t="s">
        <v>268</v>
      </c>
      <c r="G172" s="13"/>
      <c r="H172" s="187" t="s">
        <v>3</v>
      </c>
      <c r="I172" s="189"/>
      <c r="J172" s="13"/>
      <c r="K172" s="13"/>
      <c r="L172" s="185"/>
      <c r="M172" s="190"/>
      <c r="N172" s="191"/>
      <c r="O172" s="191"/>
      <c r="P172" s="191"/>
      <c r="Q172" s="191"/>
      <c r="R172" s="191"/>
      <c r="S172" s="191"/>
      <c r="T172" s="19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7" t="s">
        <v>185</v>
      </c>
      <c r="AU172" s="187" t="s">
        <v>82</v>
      </c>
      <c r="AV172" s="13" t="s">
        <v>80</v>
      </c>
      <c r="AW172" s="13" t="s">
        <v>33</v>
      </c>
      <c r="AX172" s="13" t="s">
        <v>72</v>
      </c>
      <c r="AY172" s="187" t="s">
        <v>174</v>
      </c>
    </row>
    <row r="173" s="14" customFormat="1">
      <c r="A173" s="14"/>
      <c r="B173" s="193"/>
      <c r="C173" s="14"/>
      <c r="D173" s="186" t="s">
        <v>185</v>
      </c>
      <c r="E173" s="194" t="s">
        <v>3</v>
      </c>
      <c r="F173" s="195" t="s">
        <v>124</v>
      </c>
      <c r="G173" s="14"/>
      <c r="H173" s="196">
        <v>3.754</v>
      </c>
      <c r="I173" s="197"/>
      <c r="J173" s="14"/>
      <c r="K173" s="14"/>
      <c r="L173" s="193"/>
      <c r="M173" s="198"/>
      <c r="N173" s="199"/>
      <c r="O173" s="199"/>
      <c r="P173" s="199"/>
      <c r="Q173" s="199"/>
      <c r="R173" s="199"/>
      <c r="S173" s="199"/>
      <c r="T173" s="20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1" t="s">
        <v>185</v>
      </c>
      <c r="AU173" s="201" t="s">
        <v>82</v>
      </c>
      <c r="AV173" s="14" t="s">
        <v>82</v>
      </c>
      <c r="AW173" s="14" t="s">
        <v>33</v>
      </c>
      <c r="AX173" s="14" t="s">
        <v>80</v>
      </c>
      <c r="AY173" s="201" t="s">
        <v>174</v>
      </c>
    </row>
    <row r="174" s="2" customFormat="1" ht="16.5" customHeight="1">
      <c r="A174" s="39"/>
      <c r="B174" s="166"/>
      <c r="C174" s="167" t="s">
        <v>269</v>
      </c>
      <c r="D174" s="167" t="s">
        <v>176</v>
      </c>
      <c r="E174" s="168" t="s">
        <v>270</v>
      </c>
      <c r="F174" s="169" t="s">
        <v>271</v>
      </c>
      <c r="G174" s="170" t="s">
        <v>137</v>
      </c>
      <c r="H174" s="171">
        <v>15.477</v>
      </c>
      <c r="I174" s="172"/>
      <c r="J174" s="173">
        <f>ROUND(I174*H174,2)</f>
        <v>0</v>
      </c>
      <c r="K174" s="169" t="s">
        <v>180</v>
      </c>
      <c r="L174" s="40"/>
      <c r="M174" s="174" t="s">
        <v>3</v>
      </c>
      <c r="N174" s="175" t="s">
        <v>43</v>
      </c>
      <c r="O174" s="73"/>
      <c r="P174" s="176">
        <f>O174*H174</f>
        <v>0</v>
      </c>
      <c r="Q174" s="176">
        <v>0.00264</v>
      </c>
      <c r="R174" s="176">
        <f>Q174*H174</f>
        <v>0.040859279999999998</v>
      </c>
      <c r="S174" s="176">
        <v>0</v>
      </c>
      <c r="T174" s="17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8" t="s">
        <v>181</v>
      </c>
      <c r="AT174" s="178" t="s">
        <v>176</v>
      </c>
      <c r="AU174" s="178" t="s">
        <v>82</v>
      </c>
      <c r="AY174" s="20" t="s">
        <v>174</v>
      </c>
      <c r="BE174" s="179">
        <f>IF(N174="základní",J174,0)</f>
        <v>0</v>
      </c>
      <c r="BF174" s="179">
        <f>IF(N174="snížená",J174,0)</f>
        <v>0</v>
      </c>
      <c r="BG174" s="179">
        <f>IF(N174="zákl. přenesená",J174,0)</f>
        <v>0</v>
      </c>
      <c r="BH174" s="179">
        <f>IF(N174="sníž. přenesená",J174,0)</f>
        <v>0</v>
      </c>
      <c r="BI174" s="179">
        <f>IF(N174="nulová",J174,0)</f>
        <v>0</v>
      </c>
      <c r="BJ174" s="20" t="s">
        <v>80</v>
      </c>
      <c r="BK174" s="179">
        <f>ROUND(I174*H174,2)</f>
        <v>0</v>
      </c>
      <c r="BL174" s="20" t="s">
        <v>181</v>
      </c>
      <c r="BM174" s="178" t="s">
        <v>272</v>
      </c>
    </row>
    <row r="175" s="2" customFormat="1">
      <c r="A175" s="39"/>
      <c r="B175" s="40"/>
      <c r="C175" s="39"/>
      <c r="D175" s="180" t="s">
        <v>183</v>
      </c>
      <c r="E175" s="39"/>
      <c r="F175" s="181" t="s">
        <v>273</v>
      </c>
      <c r="G175" s="39"/>
      <c r="H175" s="39"/>
      <c r="I175" s="182"/>
      <c r="J175" s="39"/>
      <c r="K175" s="39"/>
      <c r="L175" s="40"/>
      <c r="M175" s="183"/>
      <c r="N175" s="184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183</v>
      </c>
      <c r="AU175" s="20" t="s">
        <v>82</v>
      </c>
    </row>
    <row r="176" s="13" customFormat="1">
      <c r="A176" s="13"/>
      <c r="B176" s="185"/>
      <c r="C176" s="13"/>
      <c r="D176" s="186" t="s">
        <v>185</v>
      </c>
      <c r="E176" s="187" t="s">
        <v>3</v>
      </c>
      <c r="F176" s="188" t="s">
        <v>186</v>
      </c>
      <c r="G176" s="13"/>
      <c r="H176" s="187" t="s">
        <v>3</v>
      </c>
      <c r="I176" s="189"/>
      <c r="J176" s="13"/>
      <c r="K176" s="13"/>
      <c r="L176" s="185"/>
      <c r="M176" s="190"/>
      <c r="N176" s="191"/>
      <c r="O176" s="191"/>
      <c r="P176" s="191"/>
      <c r="Q176" s="191"/>
      <c r="R176" s="191"/>
      <c r="S176" s="191"/>
      <c r="T176" s="19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7" t="s">
        <v>185</v>
      </c>
      <c r="AU176" s="187" t="s">
        <v>82</v>
      </c>
      <c r="AV176" s="13" t="s">
        <v>80</v>
      </c>
      <c r="AW176" s="13" t="s">
        <v>33</v>
      </c>
      <c r="AX176" s="13" t="s">
        <v>72</v>
      </c>
      <c r="AY176" s="187" t="s">
        <v>174</v>
      </c>
    </row>
    <row r="177" s="13" customFormat="1">
      <c r="A177" s="13"/>
      <c r="B177" s="185"/>
      <c r="C177" s="13"/>
      <c r="D177" s="186" t="s">
        <v>185</v>
      </c>
      <c r="E177" s="187" t="s">
        <v>3</v>
      </c>
      <c r="F177" s="188" t="s">
        <v>274</v>
      </c>
      <c r="G177" s="13"/>
      <c r="H177" s="187" t="s">
        <v>3</v>
      </c>
      <c r="I177" s="189"/>
      <c r="J177" s="13"/>
      <c r="K177" s="13"/>
      <c r="L177" s="185"/>
      <c r="M177" s="190"/>
      <c r="N177" s="191"/>
      <c r="O177" s="191"/>
      <c r="P177" s="191"/>
      <c r="Q177" s="191"/>
      <c r="R177" s="191"/>
      <c r="S177" s="191"/>
      <c r="T177" s="19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7" t="s">
        <v>185</v>
      </c>
      <c r="AU177" s="187" t="s">
        <v>82</v>
      </c>
      <c r="AV177" s="13" t="s">
        <v>80</v>
      </c>
      <c r="AW177" s="13" t="s">
        <v>33</v>
      </c>
      <c r="AX177" s="13" t="s">
        <v>72</v>
      </c>
      <c r="AY177" s="187" t="s">
        <v>174</v>
      </c>
    </row>
    <row r="178" s="13" customFormat="1">
      <c r="A178" s="13"/>
      <c r="B178" s="185"/>
      <c r="C178" s="13"/>
      <c r="D178" s="186" t="s">
        <v>185</v>
      </c>
      <c r="E178" s="187" t="s">
        <v>3</v>
      </c>
      <c r="F178" s="188" t="s">
        <v>275</v>
      </c>
      <c r="G178" s="13"/>
      <c r="H178" s="187" t="s">
        <v>3</v>
      </c>
      <c r="I178" s="189"/>
      <c r="J178" s="13"/>
      <c r="K178" s="13"/>
      <c r="L178" s="185"/>
      <c r="M178" s="190"/>
      <c r="N178" s="191"/>
      <c r="O178" s="191"/>
      <c r="P178" s="191"/>
      <c r="Q178" s="191"/>
      <c r="R178" s="191"/>
      <c r="S178" s="191"/>
      <c r="T178" s="19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7" t="s">
        <v>185</v>
      </c>
      <c r="AU178" s="187" t="s">
        <v>82</v>
      </c>
      <c r="AV178" s="13" t="s">
        <v>80</v>
      </c>
      <c r="AW178" s="13" t="s">
        <v>33</v>
      </c>
      <c r="AX178" s="13" t="s">
        <v>72</v>
      </c>
      <c r="AY178" s="187" t="s">
        <v>174</v>
      </c>
    </row>
    <row r="179" s="13" customFormat="1">
      <c r="A179" s="13"/>
      <c r="B179" s="185"/>
      <c r="C179" s="13"/>
      <c r="D179" s="186" t="s">
        <v>185</v>
      </c>
      <c r="E179" s="187" t="s">
        <v>3</v>
      </c>
      <c r="F179" s="188" t="s">
        <v>276</v>
      </c>
      <c r="G179" s="13"/>
      <c r="H179" s="187" t="s">
        <v>3</v>
      </c>
      <c r="I179" s="189"/>
      <c r="J179" s="13"/>
      <c r="K179" s="13"/>
      <c r="L179" s="185"/>
      <c r="M179" s="190"/>
      <c r="N179" s="191"/>
      <c r="O179" s="191"/>
      <c r="P179" s="191"/>
      <c r="Q179" s="191"/>
      <c r="R179" s="191"/>
      <c r="S179" s="191"/>
      <c r="T179" s="19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7" t="s">
        <v>185</v>
      </c>
      <c r="AU179" s="187" t="s">
        <v>82</v>
      </c>
      <c r="AV179" s="13" t="s">
        <v>80</v>
      </c>
      <c r="AW179" s="13" t="s">
        <v>33</v>
      </c>
      <c r="AX179" s="13" t="s">
        <v>72</v>
      </c>
      <c r="AY179" s="187" t="s">
        <v>174</v>
      </c>
    </row>
    <row r="180" s="14" customFormat="1">
      <c r="A180" s="14"/>
      <c r="B180" s="193"/>
      <c r="C180" s="14"/>
      <c r="D180" s="186" t="s">
        <v>185</v>
      </c>
      <c r="E180" s="194" t="s">
        <v>3</v>
      </c>
      <c r="F180" s="195" t="s">
        <v>127</v>
      </c>
      <c r="G180" s="14"/>
      <c r="H180" s="196">
        <v>15.477</v>
      </c>
      <c r="I180" s="197"/>
      <c r="J180" s="14"/>
      <c r="K180" s="14"/>
      <c r="L180" s="193"/>
      <c r="M180" s="198"/>
      <c r="N180" s="199"/>
      <c r="O180" s="199"/>
      <c r="P180" s="199"/>
      <c r="Q180" s="199"/>
      <c r="R180" s="199"/>
      <c r="S180" s="199"/>
      <c r="T180" s="20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1" t="s">
        <v>185</v>
      </c>
      <c r="AU180" s="201" t="s">
        <v>82</v>
      </c>
      <c r="AV180" s="14" t="s">
        <v>82</v>
      </c>
      <c r="AW180" s="14" t="s">
        <v>33</v>
      </c>
      <c r="AX180" s="14" t="s">
        <v>80</v>
      </c>
      <c r="AY180" s="201" t="s">
        <v>174</v>
      </c>
    </row>
    <row r="181" s="2" customFormat="1" ht="16.5" customHeight="1">
      <c r="A181" s="39"/>
      <c r="B181" s="166"/>
      <c r="C181" s="167" t="s">
        <v>277</v>
      </c>
      <c r="D181" s="167" t="s">
        <v>176</v>
      </c>
      <c r="E181" s="168" t="s">
        <v>278</v>
      </c>
      <c r="F181" s="169" t="s">
        <v>279</v>
      </c>
      <c r="G181" s="170" t="s">
        <v>137</v>
      </c>
      <c r="H181" s="171">
        <v>15.477</v>
      </c>
      <c r="I181" s="172"/>
      <c r="J181" s="173">
        <f>ROUND(I181*H181,2)</f>
        <v>0</v>
      </c>
      <c r="K181" s="169" t="s">
        <v>180</v>
      </c>
      <c r="L181" s="40"/>
      <c r="M181" s="174" t="s">
        <v>3</v>
      </c>
      <c r="N181" s="175" t="s">
        <v>43</v>
      </c>
      <c r="O181" s="73"/>
      <c r="P181" s="176">
        <f>O181*H181</f>
        <v>0</v>
      </c>
      <c r="Q181" s="176">
        <v>0</v>
      </c>
      <c r="R181" s="176">
        <f>Q181*H181</f>
        <v>0</v>
      </c>
      <c r="S181" s="176">
        <v>0</v>
      </c>
      <c r="T181" s="17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78" t="s">
        <v>181</v>
      </c>
      <c r="AT181" s="178" t="s">
        <v>176</v>
      </c>
      <c r="AU181" s="178" t="s">
        <v>82</v>
      </c>
      <c r="AY181" s="20" t="s">
        <v>174</v>
      </c>
      <c r="BE181" s="179">
        <f>IF(N181="základní",J181,0)</f>
        <v>0</v>
      </c>
      <c r="BF181" s="179">
        <f>IF(N181="snížená",J181,0)</f>
        <v>0</v>
      </c>
      <c r="BG181" s="179">
        <f>IF(N181="zákl. přenesená",J181,0)</f>
        <v>0</v>
      </c>
      <c r="BH181" s="179">
        <f>IF(N181="sníž. přenesená",J181,0)</f>
        <v>0</v>
      </c>
      <c r="BI181" s="179">
        <f>IF(N181="nulová",J181,0)</f>
        <v>0</v>
      </c>
      <c r="BJ181" s="20" t="s">
        <v>80</v>
      </c>
      <c r="BK181" s="179">
        <f>ROUND(I181*H181,2)</f>
        <v>0</v>
      </c>
      <c r="BL181" s="20" t="s">
        <v>181</v>
      </c>
      <c r="BM181" s="178" t="s">
        <v>280</v>
      </c>
    </row>
    <row r="182" s="2" customFormat="1">
      <c r="A182" s="39"/>
      <c r="B182" s="40"/>
      <c r="C182" s="39"/>
      <c r="D182" s="180" t="s">
        <v>183</v>
      </c>
      <c r="E182" s="39"/>
      <c r="F182" s="181" t="s">
        <v>281</v>
      </c>
      <c r="G182" s="39"/>
      <c r="H182" s="39"/>
      <c r="I182" s="182"/>
      <c r="J182" s="39"/>
      <c r="K182" s="39"/>
      <c r="L182" s="40"/>
      <c r="M182" s="183"/>
      <c r="N182" s="184"/>
      <c r="O182" s="73"/>
      <c r="P182" s="73"/>
      <c r="Q182" s="73"/>
      <c r="R182" s="73"/>
      <c r="S182" s="73"/>
      <c r="T182" s="74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0" t="s">
        <v>183</v>
      </c>
      <c r="AU182" s="20" t="s">
        <v>82</v>
      </c>
    </row>
    <row r="183" s="13" customFormat="1">
      <c r="A183" s="13"/>
      <c r="B183" s="185"/>
      <c r="C183" s="13"/>
      <c r="D183" s="186" t="s">
        <v>185</v>
      </c>
      <c r="E183" s="187" t="s">
        <v>3</v>
      </c>
      <c r="F183" s="188" t="s">
        <v>128</v>
      </c>
      <c r="G183" s="13"/>
      <c r="H183" s="187" t="s">
        <v>3</v>
      </c>
      <c r="I183" s="189"/>
      <c r="J183" s="13"/>
      <c r="K183" s="13"/>
      <c r="L183" s="185"/>
      <c r="M183" s="190"/>
      <c r="N183" s="191"/>
      <c r="O183" s="191"/>
      <c r="P183" s="191"/>
      <c r="Q183" s="191"/>
      <c r="R183" s="191"/>
      <c r="S183" s="191"/>
      <c r="T183" s="19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7" t="s">
        <v>185</v>
      </c>
      <c r="AU183" s="187" t="s">
        <v>82</v>
      </c>
      <c r="AV183" s="13" t="s">
        <v>80</v>
      </c>
      <c r="AW183" s="13" t="s">
        <v>33</v>
      </c>
      <c r="AX183" s="13" t="s">
        <v>72</v>
      </c>
      <c r="AY183" s="187" t="s">
        <v>174</v>
      </c>
    </row>
    <row r="184" s="14" customFormat="1">
      <c r="A184" s="14"/>
      <c r="B184" s="193"/>
      <c r="C184" s="14"/>
      <c r="D184" s="186" t="s">
        <v>185</v>
      </c>
      <c r="E184" s="194" t="s">
        <v>3</v>
      </c>
      <c r="F184" s="195" t="s">
        <v>127</v>
      </c>
      <c r="G184" s="14"/>
      <c r="H184" s="196">
        <v>15.477</v>
      </c>
      <c r="I184" s="197"/>
      <c r="J184" s="14"/>
      <c r="K184" s="14"/>
      <c r="L184" s="193"/>
      <c r="M184" s="198"/>
      <c r="N184" s="199"/>
      <c r="O184" s="199"/>
      <c r="P184" s="199"/>
      <c r="Q184" s="199"/>
      <c r="R184" s="199"/>
      <c r="S184" s="199"/>
      <c r="T184" s="20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01" t="s">
        <v>185</v>
      </c>
      <c r="AU184" s="201" t="s">
        <v>82</v>
      </c>
      <c r="AV184" s="14" t="s">
        <v>82</v>
      </c>
      <c r="AW184" s="14" t="s">
        <v>33</v>
      </c>
      <c r="AX184" s="14" t="s">
        <v>72</v>
      </c>
      <c r="AY184" s="201" t="s">
        <v>174</v>
      </c>
    </row>
    <row r="185" s="15" customFormat="1">
      <c r="A185" s="15"/>
      <c r="B185" s="202"/>
      <c r="C185" s="15"/>
      <c r="D185" s="186" t="s">
        <v>185</v>
      </c>
      <c r="E185" s="203" t="s">
        <v>3</v>
      </c>
      <c r="F185" s="204" t="s">
        <v>197</v>
      </c>
      <c r="G185" s="15"/>
      <c r="H185" s="205">
        <v>15.477</v>
      </c>
      <c r="I185" s="206"/>
      <c r="J185" s="15"/>
      <c r="K185" s="15"/>
      <c r="L185" s="202"/>
      <c r="M185" s="207"/>
      <c r="N185" s="208"/>
      <c r="O185" s="208"/>
      <c r="P185" s="208"/>
      <c r="Q185" s="208"/>
      <c r="R185" s="208"/>
      <c r="S185" s="208"/>
      <c r="T185" s="209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03" t="s">
        <v>185</v>
      </c>
      <c r="AU185" s="203" t="s">
        <v>82</v>
      </c>
      <c r="AV185" s="15" t="s">
        <v>181</v>
      </c>
      <c r="AW185" s="15" t="s">
        <v>33</v>
      </c>
      <c r="AX185" s="15" t="s">
        <v>80</v>
      </c>
      <c r="AY185" s="203" t="s">
        <v>174</v>
      </c>
    </row>
    <row r="186" s="12" customFormat="1" ht="22.8" customHeight="1">
      <c r="A186" s="12"/>
      <c r="B186" s="153"/>
      <c r="C186" s="12"/>
      <c r="D186" s="154" t="s">
        <v>71</v>
      </c>
      <c r="E186" s="164" t="s">
        <v>113</v>
      </c>
      <c r="F186" s="164" t="s">
        <v>282</v>
      </c>
      <c r="G186" s="12"/>
      <c r="H186" s="12"/>
      <c r="I186" s="156"/>
      <c r="J186" s="165">
        <f>BK186</f>
        <v>0</v>
      </c>
      <c r="K186" s="12"/>
      <c r="L186" s="153"/>
      <c r="M186" s="158"/>
      <c r="N186" s="159"/>
      <c r="O186" s="159"/>
      <c r="P186" s="160">
        <f>SUM(P187:P190)</f>
        <v>0</v>
      </c>
      <c r="Q186" s="159"/>
      <c r="R186" s="160">
        <f>SUM(R187:R190)</f>
        <v>8.0999999999999996</v>
      </c>
      <c r="S186" s="159"/>
      <c r="T186" s="161">
        <f>SUM(T187:T190)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54" t="s">
        <v>80</v>
      </c>
      <c r="AT186" s="162" t="s">
        <v>71</v>
      </c>
      <c r="AU186" s="162" t="s">
        <v>80</v>
      </c>
      <c r="AY186" s="154" t="s">
        <v>174</v>
      </c>
      <c r="BK186" s="163">
        <f>SUM(BK187:BK190)</f>
        <v>0</v>
      </c>
    </row>
    <row r="187" s="2" customFormat="1" ht="16.5" customHeight="1">
      <c r="A187" s="39"/>
      <c r="B187" s="166"/>
      <c r="C187" s="167" t="s">
        <v>283</v>
      </c>
      <c r="D187" s="167" t="s">
        <v>176</v>
      </c>
      <c r="E187" s="168" t="s">
        <v>284</v>
      </c>
      <c r="F187" s="169" t="s">
        <v>285</v>
      </c>
      <c r="G187" s="170" t="s">
        <v>286</v>
      </c>
      <c r="H187" s="171">
        <v>1</v>
      </c>
      <c r="I187" s="172"/>
      <c r="J187" s="173">
        <f>ROUND(I187*H187,2)</f>
        <v>0</v>
      </c>
      <c r="K187" s="169" t="s">
        <v>3</v>
      </c>
      <c r="L187" s="40"/>
      <c r="M187" s="174" t="s">
        <v>3</v>
      </c>
      <c r="N187" s="175" t="s">
        <v>43</v>
      </c>
      <c r="O187" s="73"/>
      <c r="P187" s="176">
        <f>O187*H187</f>
        <v>0</v>
      </c>
      <c r="Q187" s="176">
        <v>0.10000000000000001</v>
      </c>
      <c r="R187" s="176">
        <f>Q187*H187</f>
        <v>0.10000000000000001</v>
      </c>
      <c r="S187" s="176">
        <v>0</v>
      </c>
      <c r="T187" s="17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78" t="s">
        <v>181</v>
      </c>
      <c r="AT187" s="178" t="s">
        <v>176</v>
      </c>
      <c r="AU187" s="178" t="s">
        <v>82</v>
      </c>
      <c r="AY187" s="20" t="s">
        <v>174</v>
      </c>
      <c r="BE187" s="179">
        <f>IF(N187="základní",J187,0)</f>
        <v>0</v>
      </c>
      <c r="BF187" s="179">
        <f>IF(N187="snížená",J187,0)</f>
        <v>0</v>
      </c>
      <c r="BG187" s="179">
        <f>IF(N187="zákl. přenesená",J187,0)</f>
        <v>0</v>
      </c>
      <c r="BH187" s="179">
        <f>IF(N187="sníž. přenesená",J187,0)</f>
        <v>0</v>
      </c>
      <c r="BI187" s="179">
        <f>IF(N187="nulová",J187,0)</f>
        <v>0</v>
      </c>
      <c r="BJ187" s="20" t="s">
        <v>80</v>
      </c>
      <c r="BK187" s="179">
        <f>ROUND(I187*H187,2)</f>
        <v>0</v>
      </c>
      <c r="BL187" s="20" t="s">
        <v>181</v>
      </c>
      <c r="BM187" s="178" t="s">
        <v>287</v>
      </c>
    </row>
    <row r="188" s="2" customFormat="1">
      <c r="A188" s="39"/>
      <c r="B188" s="40"/>
      <c r="C188" s="39"/>
      <c r="D188" s="186" t="s">
        <v>209</v>
      </c>
      <c r="E188" s="39"/>
      <c r="F188" s="210" t="s">
        <v>288</v>
      </c>
      <c r="G188" s="39"/>
      <c r="H188" s="39"/>
      <c r="I188" s="182"/>
      <c r="J188" s="39"/>
      <c r="K188" s="39"/>
      <c r="L188" s="40"/>
      <c r="M188" s="183"/>
      <c r="N188" s="184"/>
      <c r="O188" s="73"/>
      <c r="P188" s="73"/>
      <c r="Q188" s="73"/>
      <c r="R188" s="73"/>
      <c r="S188" s="73"/>
      <c r="T188" s="74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20" t="s">
        <v>209</v>
      </c>
      <c r="AU188" s="20" t="s">
        <v>82</v>
      </c>
    </row>
    <row r="189" s="2" customFormat="1" ht="21.75" customHeight="1">
      <c r="A189" s="39"/>
      <c r="B189" s="166"/>
      <c r="C189" s="167" t="s">
        <v>289</v>
      </c>
      <c r="D189" s="167" t="s">
        <v>176</v>
      </c>
      <c r="E189" s="168" t="s">
        <v>290</v>
      </c>
      <c r="F189" s="169" t="s">
        <v>291</v>
      </c>
      <c r="G189" s="170" t="s">
        <v>286</v>
      </c>
      <c r="H189" s="171">
        <v>1</v>
      </c>
      <c r="I189" s="172"/>
      <c r="J189" s="173">
        <f>ROUND(I189*H189,2)</f>
        <v>0</v>
      </c>
      <c r="K189" s="169" t="s">
        <v>3</v>
      </c>
      <c r="L189" s="40"/>
      <c r="M189" s="174" t="s">
        <v>3</v>
      </c>
      <c r="N189" s="175" t="s">
        <v>43</v>
      </c>
      <c r="O189" s="73"/>
      <c r="P189" s="176">
        <f>O189*H189</f>
        <v>0</v>
      </c>
      <c r="Q189" s="176">
        <v>8</v>
      </c>
      <c r="R189" s="176">
        <f>Q189*H189</f>
        <v>8</v>
      </c>
      <c r="S189" s="176">
        <v>0</v>
      </c>
      <c r="T189" s="17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78" t="s">
        <v>181</v>
      </c>
      <c r="AT189" s="178" t="s">
        <v>176</v>
      </c>
      <c r="AU189" s="178" t="s">
        <v>82</v>
      </c>
      <c r="AY189" s="20" t="s">
        <v>174</v>
      </c>
      <c r="BE189" s="179">
        <f>IF(N189="základní",J189,0)</f>
        <v>0</v>
      </c>
      <c r="BF189" s="179">
        <f>IF(N189="snížená",J189,0)</f>
        <v>0</v>
      </c>
      <c r="BG189" s="179">
        <f>IF(N189="zákl. přenesená",J189,0)</f>
        <v>0</v>
      </c>
      <c r="BH189" s="179">
        <f>IF(N189="sníž. přenesená",J189,0)</f>
        <v>0</v>
      </c>
      <c r="BI189" s="179">
        <f>IF(N189="nulová",J189,0)</f>
        <v>0</v>
      </c>
      <c r="BJ189" s="20" t="s">
        <v>80</v>
      </c>
      <c r="BK189" s="179">
        <f>ROUND(I189*H189,2)</f>
        <v>0</v>
      </c>
      <c r="BL189" s="20" t="s">
        <v>181</v>
      </c>
      <c r="BM189" s="178" t="s">
        <v>292</v>
      </c>
    </row>
    <row r="190" s="2" customFormat="1">
      <c r="A190" s="39"/>
      <c r="B190" s="40"/>
      <c r="C190" s="39"/>
      <c r="D190" s="186" t="s">
        <v>209</v>
      </c>
      <c r="E190" s="39"/>
      <c r="F190" s="210" t="s">
        <v>293</v>
      </c>
      <c r="G190" s="39"/>
      <c r="H190" s="39"/>
      <c r="I190" s="182"/>
      <c r="J190" s="39"/>
      <c r="K190" s="39"/>
      <c r="L190" s="40"/>
      <c r="M190" s="183"/>
      <c r="N190" s="184"/>
      <c r="O190" s="73"/>
      <c r="P190" s="73"/>
      <c r="Q190" s="73"/>
      <c r="R190" s="73"/>
      <c r="S190" s="73"/>
      <c r="T190" s="74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20" t="s">
        <v>209</v>
      </c>
      <c r="AU190" s="20" t="s">
        <v>82</v>
      </c>
    </row>
    <row r="191" s="12" customFormat="1" ht="22.8" customHeight="1">
      <c r="A191" s="12"/>
      <c r="B191" s="153"/>
      <c r="C191" s="12"/>
      <c r="D191" s="154" t="s">
        <v>71</v>
      </c>
      <c r="E191" s="164" t="s">
        <v>294</v>
      </c>
      <c r="F191" s="164" t="s">
        <v>295</v>
      </c>
      <c r="G191" s="12"/>
      <c r="H191" s="12"/>
      <c r="I191" s="156"/>
      <c r="J191" s="165">
        <f>BK191</f>
        <v>0</v>
      </c>
      <c r="K191" s="12"/>
      <c r="L191" s="153"/>
      <c r="M191" s="158"/>
      <c r="N191" s="159"/>
      <c r="O191" s="159"/>
      <c r="P191" s="160">
        <f>SUM(P192:P193)</f>
        <v>0</v>
      </c>
      <c r="Q191" s="159"/>
      <c r="R191" s="160">
        <f>SUM(R192:R193)</f>
        <v>0</v>
      </c>
      <c r="S191" s="159"/>
      <c r="T191" s="161">
        <f>SUM(T192:T193)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4" t="s">
        <v>80</v>
      </c>
      <c r="AT191" s="162" t="s">
        <v>71</v>
      </c>
      <c r="AU191" s="162" t="s">
        <v>80</v>
      </c>
      <c r="AY191" s="154" t="s">
        <v>174</v>
      </c>
      <c r="BK191" s="163">
        <f>SUM(BK192:BK193)</f>
        <v>0</v>
      </c>
    </row>
    <row r="192" s="2" customFormat="1" ht="55.5" customHeight="1">
      <c r="A192" s="39"/>
      <c r="B192" s="166"/>
      <c r="C192" s="167" t="s">
        <v>296</v>
      </c>
      <c r="D192" s="167" t="s">
        <v>176</v>
      </c>
      <c r="E192" s="168" t="s">
        <v>297</v>
      </c>
      <c r="F192" s="169" t="s">
        <v>298</v>
      </c>
      <c r="G192" s="170" t="s">
        <v>222</v>
      </c>
      <c r="H192" s="171">
        <v>30.483000000000001</v>
      </c>
      <c r="I192" s="172"/>
      <c r="J192" s="173">
        <f>ROUND(I192*H192,2)</f>
        <v>0</v>
      </c>
      <c r="K192" s="169" t="s">
        <v>180</v>
      </c>
      <c r="L192" s="40"/>
      <c r="M192" s="174" t="s">
        <v>3</v>
      </c>
      <c r="N192" s="175" t="s">
        <v>43</v>
      </c>
      <c r="O192" s="73"/>
      <c r="P192" s="176">
        <f>O192*H192</f>
        <v>0</v>
      </c>
      <c r="Q192" s="176">
        <v>0</v>
      </c>
      <c r="R192" s="176">
        <f>Q192*H192</f>
        <v>0</v>
      </c>
      <c r="S192" s="176">
        <v>0</v>
      </c>
      <c r="T192" s="17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178" t="s">
        <v>181</v>
      </c>
      <c r="AT192" s="178" t="s">
        <v>176</v>
      </c>
      <c r="AU192" s="178" t="s">
        <v>82</v>
      </c>
      <c r="AY192" s="20" t="s">
        <v>174</v>
      </c>
      <c r="BE192" s="179">
        <f>IF(N192="základní",J192,0)</f>
        <v>0</v>
      </c>
      <c r="BF192" s="179">
        <f>IF(N192="snížená",J192,0)</f>
        <v>0</v>
      </c>
      <c r="BG192" s="179">
        <f>IF(N192="zákl. přenesená",J192,0)</f>
        <v>0</v>
      </c>
      <c r="BH192" s="179">
        <f>IF(N192="sníž. přenesená",J192,0)</f>
        <v>0</v>
      </c>
      <c r="BI192" s="179">
        <f>IF(N192="nulová",J192,0)</f>
        <v>0</v>
      </c>
      <c r="BJ192" s="20" t="s">
        <v>80</v>
      </c>
      <c r="BK192" s="179">
        <f>ROUND(I192*H192,2)</f>
        <v>0</v>
      </c>
      <c r="BL192" s="20" t="s">
        <v>181</v>
      </c>
      <c r="BM192" s="178" t="s">
        <v>299</v>
      </c>
    </row>
    <row r="193" s="2" customFormat="1">
      <c r="A193" s="39"/>
      <c r="B193" s="40"/>
      <c r="C193" s="39"/>
      <c r="D193" s="180" t="s">
        <v>183</v>
      </c>
      <c r="E193" s="39"/>
      <c r="F193" s="181" t="s">
        <v>300</v>
      </c>
      <c r="G193" s="39"/>
      <c r="H193" s="39"/>
      <c r="I193" s="182"/>
      <c r="J193" s="39"/>
      <c r="K193" s="39"/>
      <c r="L193" s="40"/>
      <c r="M193" s="183"/>
      <c r="N193" s="184"/>
      <c r="O193" s="73"/>
      <c r="P193" s="73"/>
      <c r="Q193" s="73"/>
      <c r="R193" s="73"/>
      <c r="S193" s="73"/>
      <c r="T193" s="74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20" t="s">
        <v>183</v>
      </c>
      <c r="AU193" s="20" t="s">
        <v>82</v>
      </c>
    </row>
    <row r="194" s="12" customFormat="1" ht="25.92" customHeight="1">
      <c r="A194" s="12"/>
      <c r="B194" s="153"/>
      <c r="C194" s="12"/>
      <c r="D194" s="154" t="s">
        <v>71</v>
      </c>
      <c r="E194" s="155" t="s">
        <v>301</v>
      </c>
      <c r="F194" s="155" t="s">
        <v>302</v>
      </c>
      <c r="G194" s="12"/>
      <c r="H194" s="12"/>
      <c r="I194" s="156"/>
      <c r="J194" s="157">
        <f>BK194</f>
        <v>0</v>
      </c>
      <c r="K194" s="12"/>
      <c r="L194" s="153"/>
      <c r="M194" s="158"/>
      <c r="N194" s="159"/>
      <c r="O194" s="159"/>
      <c r="P194" s="160">
        <f>P195+P206+P218+P237+P254+P297+P308</f>
        <v>0</v>
      </c>
      <c r="Q194" s="159"/>
      <c r="R194" s="160">
        <f>R195+R206+R218+R237+R254+R297+R308</f>
        <v>4.7553449649999999</v>
      </c>
      <c r="S194" s="159"/>
      <c r="T194" s="161">
        <f>T195+T206+T218+T237+T254+T297+T308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54" t="s">
        <v>82</v>
      </c>
      <c r="AT194" s="162" t="s">
        <v>71</v>
      </c>
      <c r="AU194" s="162" t="s">
        <v>72</v>
      </c>
      <c r="AY194" s="154" t="s">
        <v>174</v>
      </c>
      <c r="BK194" s="163">
        <f>BK195+BK206+BK218+BK237+BK254+BK297+BK308</f>
        <v>0</v>
      </c>
    </row>
    <row r="195" s="12" customFormat="1" ht="22.8" customHeight="1">
      <c r="A195" s="12"/>
      <c r="B195" s="153"/>
      <c r="C195" s="12"/>
      <c r="D195" s="154" t="s">
        <v>71</v>
      </c>
      <c r="E195" s="164" t="s">
        <v>303</v>
      </c>
      <c r="F195" s="164" t="s">
        <v>304</v>
      </c>
      <c r="G195" s="12"/>
      <c r="H195" s="12"/>
      <c r="I195" s="156"/>
      <c r="J195" s="165">
        <f>BK195</f>
        <v>0</v>
      </c>
      <c r="K195" s="12"/>
      <c r="L195" s="153"/>
      <c r="M195" s="158"/>
      <c r="N195" s="159"/>
      <c r="O195" s="159"/>
      <c r="P195" s="160">
        <f>SUM(P196:P205)</f>
        <v>0</v>
      </c>
      <c r="Q195" s="159"/>
      <c r="R195" s="160">
        <f>SUM(R196:R205)</f>
        <v>0.099251999999999993</v>
      </c>
      <c r="S195" s="159"/>
      <c r="T195" s="161">
        <f>SUM(T196:T205)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54" t="s">
        <v>82</v>
      </c>
      <c r="AT195" s="162" t="s">
        <v>71</v>
      </c>
      <c r="AU195" s="162" t="s">
        <v>80</v>
      </c>
      <c r="AY195" s="154" t="s">
        <v>174</v>
      </c>
      <c r="BK195" s="163">
        <f>SUM(BK196:BK205)</f>
        <v>0</v>
      </c>
    </row>
    <row r="196" s="2" customFormat="1" ht="33" customHeight="1">
      <c r="A196" s="39"/>
      <c r="B196" s="166"/>
      <c r="C196" s="167" t="s">
        <v>305</v>
      </c>
      <c r="D196" s="167" t="s">
        <v>176</v>
      </c>
      <c r="E196" s="168" t="s">
        <v>306</v>
      </c>
      <c r="F196" s="169" t="s">
        <v>307</v>
      </c>
      <c r="G196" s="170" t="s">
        <v>137</v>
      </c>
      <c r="H196" s="171">
        <v>21.289999999999999</v>
      </c>
      <c r="I196" s="172"/>
      <c r="J196" s="173">
        <f>ROUND(I196*H196,2)</f>
        <v>0</v>
      </c>
      <c r="K196" s="169" t="s">
        <v>180</v>
      </c>
      <c r="L196" s="40"/>
      <c r="M196" s="174" t="s">
        <v>3</v>
      </c>
      <c r="N196" s="175" t="s">
        <v>43</v>
      </c>
      <c r="O196" s="73"/>
      <c r="P196" s="176">
        <f>O196*H196</f>
        <v>0</v>
      </c>
      <c r="Q196" s="176">
        <v>0</v>
      </c>
      <c r="R196" s="176">
        <f>Q196*H196</f>
        <v>0</v>
      </c>
      <c r="S196" s="176">
        <v>0</v>
      </c>
      <c r="T196" s="17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178" t="s">
        <v>289</v>
      </c>
      <c r="AT196" s="178" t="s">
        <v>176</v>
      </c>
      <c r="AU196" s="178" t="s">
        <v>82</v>
      </c>
      <c r="AY196" s="20" t="s">
        <v>174</v>
      </c>
      <c r="BE196" s="179">
        <f>IF(N196="základní",J196,0)</f>
        <v>0</v>
      </c>
      <c r="BF196" s="179">
        <f>IF(N196="snížená",J196,0)</f>
        <v>0</v>
      </c>
      <c r="BG196" s="179">
        <f>IF(N196="zákl. přenesená",J196,0)</f>
        <v>0</v>
      </c>
      <c r="BH196" s="179">
        <f>IF(N196="sníž. přenesená",J196,0)</f>
        <v>0</v>
      </c>
      <c r="BI196" s="179">
        <f>IF(N196="nulová",J196,0)</f>
        <v>0</v>
      </c>
      <c r="BJ196" s="20" t="s">
        <v>80</v>
      </c>
      <c r="BK196" s="179">
        <f>ROUND(I196*H196,2)</f>
        <v>0</v>
      </c>
      <c r="BL196" s="20" t="s">
        <v>289</v>
      </c>
      <c r="BM196" s="178" t="s">
        <v>308</v>
      </c>
    </row>
    <row r="197" s="2" customFormat="1">
      <c r="A197" s="39"/>
      <c r="B197" s="40"/>
      <c r="C197" s="39"/>
      <c r="D197" s="180" t="s">
        <v>183</v>
      </c>
      <c r="E197" s="39"/>
      <c r="F197" s="181" t="s">
        <v>309</v>
      </c>
      <c r="G197" s="39"/>
      <c r="H197" s="39"/>
      <c r="I197" s="182"/>
      <c r="J197" s="39"/>
      <c r="K197" s="39"/>
      <c r="L197" s="40"/>
      <c r="M197" s="183"/>
      <c r="N197" s="184"/>
      <c r="O197" s="73"/>
      <c r="P197" s="73"/>
      <c r="Q197" s="73"/>
      <c r="R197" s="73"/>
      <c r="S197" s="73"/>
      <c r="T197" s="74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20" t="s">
        <v>183</v>
      </c>
      <c r="AU197" s="20" t="s">
        <v>82</v>
      </c>
    </row>
    <row r="198" s="2" customFormat="1">
      <c r="A198" s="39"/>
      <c r="B198" s="40"/>
      <c r="C198" s="39"/>
      <c r="D198" s="186" t="s">
        <v>209</v>
      </c>
      <c r="E198" s="39"/>
      <c r="F198" s="210" t="s">
        <v>310</v>
      </c>
      <c r="G198" s="39"/>
      <c r="H198" s="39"/>
      <c r="I198" s="182"/>
      <c r="J198" s="39"/>
      <c r="K198" s="39"/>
      <c r="L198" s="40"/>
      <c r="M198" s="183"/>
      <c r="N198" s="184"/>
      <c r="O198" s="73"/>
      <c r="P198" s="73"/>
      <c r="Q198" s="73"/>
      <c r="R198" s="73"/>
      <c r="S198" s="73"/>
      <c r="T198" s="74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20" t="s">
        <v>209</v>
      </c>
      <c r="AU198" s="20" t="s">
        <v>82</v>
      </c>
    </row>
    <row r="199" s="13" customFormat="1">
      <c r="A199" s="13"/>
      <c r="B199" s="185"/>
      <c r="C199" s="13"/>
      <c r="D199" s="186" t="s">
        <v>185</v>
      </c>
      <c r="E199" s="187" t="s">
        <v>3</v>
      </c>
      <c r="F199" s="188" t="s">
        <v>132</v>
      </c>
      <c r="G199" s="13"/>
      <c r="H199" s="187" t="s">
        <v>3</v>
      </c>
      <c r="I199" s="189"/>
      <c r="J199" s="13"/>
      <c r="K199" s="13"/>
      <c r="L199" s="185"/>
      <c r="M199" s="190"/>
      <c r="N199" s="191"/>
      <c r="O199" s="191"/>
      <c r="P199" s="191"/>
      <c r="Q199" s="191"/>
      <c r="R199" s="191"/>
      <c r="S199" s="191"/>
      <c r="T199" s="19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7" t="s">
        <v>185</v>
      </c>
      <c r="AU199" s="187" t="s">
        <v>82</v>
      </c>
      <c r="AV199" s="13" t="s">
        <v>80</v>
      </c>
      <c r="AW199" s="13" t="s">
        <v>33</v>
      </c>
      <c r="AX199" s="13" t="s">
        <v>72</v>
      </c>
      <c r="AY199" s="187" t="s">
        <v>174</v>
      </c>
    </row>
    <row r="200" s="14" customFormat="1">
      <c r="A200" s="14"/>
      <c r="B200" s="193"/>
      <c r="C200" s="14"/>
      <c r="D200" s="186" t="s">
        <v>185</v>
      </c>
      <c r="E200" s="194" t="s">
        <v>3</v>
      </c>
      <c r="F200" s="195" t="s">
        <v>131</v>
      </c>
      <c r="G200" s="14"/>
      <c r="H200" s="196">
        <v>21.289999999999999</v>
      </c>
      <c r="I200" s="197"/>
      <c r="J200" s="14"/>
      <c r="K200" s="14"/>
      <c r="L200" s="193"/>
      <c r="M200" s="198"/>
      <c r="N200" s="199"/>
      <c r="O200" s="199"/>
      <c r="P200" s="199"/>
      <c r="Q200" s="199"/>
      <c r="R200" s="199"/>
      <c r="S200" s="199"/>
      <c r="T200" s="20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1" t="s">
        <v>185</v>
      </c>
      <c r="AU200" s="201" t="s">
        <v>82</v>
      </c>
      <c r="AV200" s="14" t="s">
        <v>82</v>
      </c>
      <c r="AW200" s="14" t="s">
        <v>33</v>
      </c>
      <c r="AX200" s="14" t="s">
        <v>72</v>
      </c>
      <c r="AY200" s="201" t="s">
        <v>174</v>
      </c>
    </row>
    <row r="201" s="15" customFormat="1">
      <c r="A201" s="15"/>
      <c r="B201" s="202"/>
      <c r="C201" s="15"/>
      <c r="D201" s="186" t="s">
        <v>185</v>
      </c>
      <c r="E201" s="203" t="s">
        <v>3</v>
      </c>
      <c r="F201" s="204" t="s">
        <v>197</v>
      </c>
      <c r="G201" s="15"/>
      <c r="H201" s="205">
        <v>21.289999999999999</v>
      </c>
      <c r="I201" s="206"/>
      <c r="J201" s="15"/>
      <c r="K201" s="15"/>
      <c r="L201" s="202"/>
      <c r="M201" s="207"/>
      <c r="N201" s="208"/>
      <c r="O201" s="208"/>
      <c r="P201" s="208"/>
      <c r="Q201" s="208"/>
      <c r="R201" s="208"/>
      <c r="S201" s="208"/>
      <c r="T201" s="209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03" t="s">
        <v>185</v>
      </c>
      <c r="AU201" s="203" t="s">
        <v>82</v>
      </c>
      <c r="AV201" s="15" t="s">
        <v>181</v>
      </c>
      <c r="AW201" s="15" t="s">
        <v>33</v>
      </c>
      <c r="AX201" s="15" t="s">
        <v>80</v>
      </c>
      <c r="AY201" s="203" t="s">
        <v>174</v>
      </c>
    </row>
    <row r="202" s="2" customFormat="1" ht="49.05" customHeight="1">
      <c r="A202" s="39"/>
      <c r="B202" s="166"/>
      <c r="C202" s="211" t="s">
        <v>311</v>
      </c>
      <c r="D202" s="211" t="s">
        <v>312</v>
      </c>
      <c r="E202" s="212" t="s">
        <v>313</v>
      </c>
      <c r="F202" s="213" t="s">
        <v>314</v>
      </c>
      <c r="G202" s="214" t="s">
        <v>137</v>
      </c>
      <c r="H202" s="215">
        <v>24.812999999999999</v>
      </c>
      <c r="I202" s="216"/>
      <c r="J202" s="217">
        <f>ROUND(I202*H202,2)</f>
        <v>0</v>
      </c>
      <c r="K202" s="213" t="s">
        <v>180</v>
      </c>
      <c r="L202" s="218"/>
      <c r="M202" s="219" t="s">
        <v>3</v>
      </c>
      <c r="N202" s="220" t="s">
        <v>43</v>
      </c>
      <c r="O202" s="73"/>
      <c r="P202" s="176">
        <f>O202*H202</f>
        <v>0</v>
      </c>
      <c r="Q202" s="176">
        <v>0.0040000000000000001</v>
      </c>
      <c r="R202" s="176">
        <f>Q202*H202</f>
        <v>0.099251999999999993</v>
      </c>
      <c r="S202" s="176">
        <v>0</v>
      </c>
      <c r="T202" s="17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178" t="s">
        <v>315</v>
      </c>
      <c r="AT202" s="178" t="s">
        <v>312</v>
      </c>
      <c r="AU202" s="178" t="s">
        <v>82</v>
      </c>
      <c r="AY202" s="20" t="s">
        <v>174</v>
      </c>
      <c r="BE202" s="179">
        <f>IF(N202="základní",J202,0)</f>
        <v>0</v>
      </c>
      <c r="BF202" s="179">
        <f>IF(N202="snížená",J202,0)</f>
        <v>0</v>
      </c>
      <c r="BG202" s="179">
        <f>IF(N202="zákl. přenesená",J202,0)</f>
        <v>0</v>
      </c>
      <c r="BH202" s="179">
        <f>IF(N202="sníž. přenesená",J202,0)</f>
        <v>0</v>
      </c>
      <c r="BI202" s="179">
        <f>IF(N202="nulová",J202,0)</f>
        <v>0</v>
      </c>
      <c r="BJ202" s="20" t="s">
        <v>80</v>
      </c>
      <c r="BK202" s="179">
        <f>ROUND(I202*H202,2)</f>
        <v>0</v>
      </c>
      <c r="BL202" s="20" t="s">
        <v>289</v>
      </c>
      <c r="BM202" s="178" t="s">
        <v>316</v>
      </c>
    </row>
    <row r="203" s="14" customFormat="1">
      <c r="A203" s="14"/>
      <c r="B203" s="193"/>
      <c r="C203" s="14"/>
      <c r="D203" s="186" t="s">
        <v>185</v>
      </c>
      <c r="E203" s="14"/>
      <c r="F203" s="194" t="s">
        <v>317</v>
      </c>
      <c r="G203" s="14"/>
      <c r="H203" s="196">
        <v>24.812999999999999</v>
      </c>
      <c r="I203" s="197"/>
      <c r="J203" s="14"/>
      <c r="K203" s="14"/>
      <c r="L203" s="193"/>
      <c r="M203" s="198"/>
      <c r="N203" s="199"/>
      <c r="O203" s="199"/>
      <c r="P203" s="199"/>
      <c r="Q203" s="199"/>
      <c r="R203" s="199"/>
      <c r="S203" s="199"/>
      <c r="T203" s="20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01" t="s">
        <v>185</v>
      </c>
      <c r="AU203" s="201" t="s">
        <v>82</v>
      </c>
      <c r="AV203" s="14" t="s">
        <v>82</v>
      </c>
      <c r="AW203" s="14" t="s">
        <v>4</v>
      </c>
      <c r="AX203" s="14" t="s">
        <v>80</v>
      </c>
      <c r="AY203" s="201" t="s">
        <v>174</v>
      </c>
    </row>
    <row r="204" s="2" customFormat="1" ht="49.05" customHeight="1">
      <c r="A204" s="39"/>
      <c r="B204" s="166"/>
      <c r="C204" s="167" t="s">
        <v>318</v>
      </c>
      <c r="D204" s="167" t="s">
        <v>176</v>
      </c>
      <c r="E204" s="168" t="s">
        <v>319</v>
      </c>
      <c r="F204" s="169" t="s">
        <v>320</v>
      </c>
      <c r="G204" s="170" t="s">
        <v>222</v>
      </c>
      <c r="H204" s="171">
        <v>0.099000000000000005</v>
      </c>
      <c r="I204" s="172"/>
      <c r="J204" s="173">
        <f>ROUND(I204*H204,2)</f>
        <v>0</v>
      </c>
      <c r="K204" s="169" t="s">
        <v>180</v>
      </c>
      <c r="L204" s="40"/>
      <c r="M204" s="174" t="s">
        <v>3</v>
      </c>
      <c r="N204" s="175" t="s">
        <v>43</v>
      </c>
      <c r="O204" s="73"/>
      <c r="P204" s="176">
        <f>O204*H204</f>
        <v>0</v>
      </c>
      <c r="Q204" s="176">
        <v>0</v>
      </c>
      <c r="R204" s="176">
        <f>Q204*H204</f>
        <v>0</v>
      </c>
      <c r="S204" s="176">
        <v>0</v>
      </c>
      <c r="T204" s="17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178" t="s">
        <v>289</v>
      </c>
      <c r="AT204" s="178" t="s">
        <v>176</v>
      </c>
      <c r="AU204" s="178" t="s">
        <v>82</v>
      </c>
      <c r="AY204" s="20" t="s">
        <v>174</v>
      </c>
      <c r="BE204" s="179">
        <f>IF(N204="základní",J204,0)</f>
        <v>0</v>
      </c>
      <c r="BF204" s="179">
        <f>IF(N204="snížená",J204,0)</f>
        <v>0</v>
      </c>
      <c r="BG204" s="179">
        <f>IF(N204="zákl. přenesená",J204,0)</f>
        <v>0</v>
      </c>
      <c r="BH204" s="179">
        <f>IF(N204="sníž. přenesená",J204,0)</f>
        <v>0</v>
      </c>
      <c r="BI204" s="179">
        <f>IF(N204="nulová",J204,0)</f>
        <v>0</v>
      </c>
      <c r="BJ204" s="20" t="s">
        <v>80</v>
      </c>
      <c r="BK204" s="179">
        <f>ROUND(I204*H204,2)</f>
        <v>0</v>
      </c>
      <c r="BL204" s="20" t="s">
        <v>289</v>
      </c>
      <c r="BM204" s="178" t="s">
        <v>321</v>
      </c>
    </row>
    <row r="205" s="2" customFormat="1">
      <c r="A205" s="39"/>
      <c r="B205" s="40"/>
      <c r="C205" s="39"/>
      <c r="D205" s="180" t="s">
        <v>183</v>
      </c>
      <c r="E205" s="39"/>
      <c r="F205" s="181" t="s">
        <v>322</v>
      </c>
      <c r="G205" s="39"/>
      <c r="H205" s="39"/>
      <c r="I205" s="182"/>
      <c r="J205" s="39"/>
      <c r="K205" s="39"/>
      <c r="L205" s="40"/>
      <c r="M205" s="183"/>
      <c r="N205" s="184"/>
      <c r="O205" s="73"/>
      <c r="P205" s="73"/>
      <c r="Q205" s="73"/>
      <c r="R205" s="73"/>
      <c r="S205" s="73"/>
      <c r="T205" s="74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20" t="s">
        <v>183</v>
      </c>
      <c r="AU205" s="20" t="s">
        <v>82</v>
      </c>
    </row>
    <row r="206" s="12" customFormat="1" ht="22.8" customHeight="1">
      <c r="A206" s="12"/>
      <c r="B206" s="153"/>
      <c r="C206" s="12"/>
      <c r="D206" s="154" t="s">
        <v>71</v>
      </c>
      <c r="E206" s="164" t="s">
        <v>323</v>
      </c>
      <c r="F206" s="164" t="s">
        <v>324</v>
      </c>
      <c r="G206" s="12"/>
      <c r="H206" s="12"/>
      <c r="I206" s="156"/>
      <c r="J206" s="165">
        <f>BK206</f>
        <v>0</v>
      </c>
      <c r="K206" s="12"/>
      <c r="L206" s="153"/>
      <c r="M206" s="158"/>
      <c r="N206" s="159"/>
      <c r="O206" s="159"/>
      <c r="P206" s="160">
        <f>SUM(P207:P217)</f>
        <v>0</v>
      </c>
      <c r="Q206" s="159"/>
      <c r="R206" s="160">
        <f>SUM(R207:R217)</f>
        <v>0.45573374000000005</v>
      </c>
      <c r="S206" s="159"/>
      <c r="T206" s="161">
        <f>SUM(T207:T217)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54" t="s">
        <v>82</v>
      </c>
      <c r="AT206" s="162" t="s">
        <v>71</v>
      </c>
      <c r="AU206" s="162" t="s">
        <v>80</v>
      </c>
      <c r="AY206" s="154" t="s">
        <v>174</v>
      </c>
      <c r="BK206" s="163">
        <f>SUM(BK207:BK217)</f>
        <v>0</v>
      </c>
    </row>
    <row r="207" s="2" customFormat="1" ht="37.8" customHeight="1">
      <c r="A207" s="39"/>
      <c r="B207" s="166"/>
      <c r="C207" s="167" t="s">
        <v>8</v>
      </c>
      <c r="D207" s="167" t="s">
        <v>176</v>
      </c>
      <c r="E207" s="168" t="s">
        <v>325</v>
      </c>
      <c r="F207" s="169" t="s">
        <v>326</v>
      </c>
      <c r="G207" s="170" t="s">
        <v>137</v>
      </c>
      <c r="H207" s="171">
        <v>21.289999999999999</v>
      </c>
      <c r="I207" s="172"/>
      <c r="J207" s="173">
        <f>ROUND(I207*H207,2)</f>
        <v>0</v>
      </c>
      <c r="K207" s="169" t="s">
        <v>180</v>
      </c>
      <c r="L207" s="40"/>
      <c r="M207" s="174" t="s">
        <v>3</v>
      </c>
      <c r="N207" s="175" t="s">
        <v>43</v>
      </c>
      <c r="O207" s="73"/>
      <c r="P207" s="176">
        <f>O207*H207</f>
        <v>0</v>
      </c>
      <c r="Q207" s="176">
        <v>0</v>
      </c>
      <c r="R207" s="176">
        <f>Q207*H207</f>
        <v>0</v>
      </c>
      <c r="S207" s="176">
        <v>0</v>
      </c>
      <c r="T207" s="17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178" t="s">
        <v>289</v>
      </c>
      <c r="AT207" s="178" t="s">
        <v>176</v>
      </c>
      <c r="AU207" s="178" t="s">
        <v>82</v>
      </c>
      <c r="AY207" s="20" t="s">
        <v>174</v>
      </c>
      <c r="BE207" s="179">
        <f>IF(N207="základní",J207,0)</f>
        <v>0</v>
      </c>
      <c r="BF207" s="179">
        <f>IF(N207="snížená",J207,0)</f>
        <v>0</v>
      </c>
      <c r="BG207" s="179">
        <f>IF(N207="zákl. přenesená",J207,0)</f>
        <v>0</v>
      </c>
      <c r="BH207" s="179">
        <f>IF(N207="sníž. přenesená",J207,0)</f>
        <v>0</v>
      </c>
      <c r="BI207" s="179">
        <f>IF(N207="nulová",J207,0)</f>
        <v>0</v>
      </c>
      <c r="BJ207" s="20" t="s">
        <v>80</v>
      </c>
      <c r="BK207" s="179">
        <f>ROUND(I207*H207,2)</f>
        <v>0</v>
      </c>
      <c r="BL207" s="20" t="s">
        <v>289</v>
      </c>
      <c r="BM207" s="178" t="s">
        <v>327</v>
      </c>
    </row>
    <row r="208" s="2" customFormat="1">
      <c r="A208" s="39"/>
      <c r="B208" s="40"/>
      <c r="C208" s="39"/>
      <c r="D208" s="180" t="s">
        <v>183</v>
      </c>
      <c r="E208" s="39"/>
      <c r="F208" s="181" t="s">
        <v>328</v>
      </c>
      <c r="G208" s="39"/>
      <c r="H208" s="39"/>
      <c r="I208" s="182"/>
      <c r="J208" s="39"/>
      <c r="K208" s="39"/>
      <c r="L208" s="40"/>
      <c r="M208" s="183"/>
      <c r="N208" s="184"/>
      <c r="O208" s="73"/>
      <c r="P208" s="73"/>
      <c r="Q208" s="73"/>
      <c r="R208" s="73"/>
      <c r="S208" s="73"/>
      <c r="T208" s="74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20" t="s">
        <v>183</v>
      </c>
      <c r="AU208" s="20" t="s">
        <v>82</v>
      </c>
    </row>
    <row r="209" s="2" customFormat="1">
      <c r="A209" s="39"/>
      <c r="B209" s="40"/>
      <c r="C209" s="39"/>
      <c r="D209" s="186" t="s">
        <v>209</v>
      </c>
      <c r="E209" s="39"/>
      <c r="F209" s="210" t="s">
        <v>329</v>
      </c>
      <c r="G209" s="39"/>
      <c r="H209" s="39"/>
      <c r="I209" s="182"/>
      <c r="J209" s="39"/>
      <c r="K209" s="39"/>
      <c r="L209" s="40"/>
      <c r="M209" s="183"/>
      <c r="N209" s="184"/>
      <c r="O209" s="73"/>
      <c r="P209" s="73"/>
      <c r="Q209" s="73"/>
      <c r="R209" s="73"/>
      <c r="S209" s="73"/>
      <c r="T209" s="74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20" t="s">
        <v>209</v>
      </c>
      <c r="AU209" s="20" t="s">
        <v>82</v>
      </c>
    </row>
    <row r="210" s="13" customFormat="1">
      <c r="A210" s="13"/>
      <c r="B210" s="185"/>
      <c r="C210" s="13"/>
      <c r="D210" s="186" t="s">
        <v>185</v>
      </c>
      <c r="E210" s="187" t="s">
        <v>3</v>
      </c>
      <c r="F210" s="188" t="s">
        <v>186</v>
      </c>
      <c r="G210" s="13"/>
      <c r="H210" s="187" t="s">
        <v>3</v>
      </c>
      <c r="I210" s="189"/>
      <c r="J210" s="13"/>
      <c r="K210" s="13"/>
      <c r="L210" s="185"/>
      <c r="M210" s="190"/>
      <c r="N210" s="191"/>
      <c r="O210" s="191"/>
      <c r="P210" s="191"/>
      <c r="Q210" s="191"/>
      <c r="R210" s="191"/>
      <c r="S210" s="191"/>
      <c r="T210" s="19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7" t="s">
        <v>185</v>
      </c>
      <c r="AU210" s="187" t="s">
        <v>82</v>
      </c>
      <c r="AV210" s="13" t="s">
        <v>80</v>
      </c>
      <c r="AW210" s="13" t="s">
        <v>33</v>
      </c>
      <c r="AX210" s="13" t="s">
        <v>72</v>
      </c>
      <c r="AY210" s="187" t="s">
        <v>174</v>
      </c>
    </row>
    <row r="211" s="13" customFormat="1">
      <c r="A211" s="13"/>
      <c r="B211" s="185"/>
      <c r="C211" s="13"/>
      <c r="D211" s="186" t="s">
        <v>185</v>
      </c>
      <c r="E211" s="187" t="s">
        <v>3</v>
      </c>
      <c r="F211" s="188" t="s">
        <v>330</v>
      </c>
      <c r="G211" s="13"/>
      <c r="H211" s="187" t="s">
        <v>3</v>
      </c>
      <c r="I211" s="189"/>
      <c r="J211" s="13"/>
      <c r="K211" s="13"/>
      <c r="L211" s="185"/>
      <c r="M211" s="190"/>
      <c r="N211" s="191"/>
      <c r="O211" s="191"/>
      <c r="P211" s="191"/>
      <c r="Q211" s="191"/>
      <c r="R211" s="191"/>
      <c r="S211" s="191"/>
      <c r="T211" s="19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7" t="s">
        <v>185</v>
      </c>
      <c r="AU211" s="187" t="s">
        <v>82</v>
      </c>
      <c r="AV211" s="13" t="s">
        <v>80</v>
      </c>
      <c r="AW211" s="13" t="s">
        <v>33</v>
      </c>
      <c r="AX211" s="13" t="s">
        <v>72</v>
      </c>
      <c r="AY211" s="187" t="s">
        <v>174</v>
      </c>
    </row>
    <row r="212" s="13" customFormat="1">
      <c r="A212" s="13"/>
      <c r="B212" s="185"/>
      <c r="C212" s="13"/>
      <c r="D212" s="186" t="s">
        <v>185</v>
      </c>
      <c r="E212" s="187" t="s">
        <v>3</v>
      </c>
      <c r="F212" s="188" t="s">
        <v>331</v>
      </c>
      <c r="G212" s="13"/>
      <c r="H212" s="187" t="s">
        <v>3</v>
      </c>
      <c r="I212" s="189"/>
      <c r="J212" s="13"/>
      <c r="K212" s="13"/>
      <c r="L212" s="185"/>
      <c r="M212" s="190"/>
      <c r="N212" s="191"/>
      <c r="O212" s="191"/>
      <c r="P212" s="191"/>
      <c r="Q212" s="191"/>
      <c r="R212" s="191"/>
      <c r="S212" s="191"/>
      <c r="T212" s="19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7" t="s">
        <v>185</v>
      </c>
      <c r="AU212" s="187" t="s">
        <v>82</v>
      </c>
      <c r="AV212" s="13" t="s">
        <v>80</v>
      </c>
      <c r="AW212" s="13" t="s">
        <v>33</v>
      </c>
      <c r="AX212" s="13" t="s">
        <v>72</v>
      </c>
      <c r="AY212" s="187" t="s">
        <v>174</v>
      </c>
    </row>
    <row r="213" s="14" customFormat="1">
      <c r="A213" s="14"/>
      <c r="B213" s="193"/>
      <c r="C213" s="14"/>
      <c r="D213" s="186" t="s">
        <v>185</v>
      </c>
      <c r="E213" s="194" t="s">
        <v>3</v>
      </c>
      <c r="F213" s="195" t="s">
        <v>131</v>
      </c>
      <c r="G213" s="14"/>
      <c r="H213" s="196">
        <v>21.289999999999999</v>
      </c>
      <c r="I213" s="197"/>
      <c r="J213" s="14"/>
      <c r="K213" s="14"/>
      <c r="L213" s="193"/>
      <c r="M213" s="198"/>
      <c r="N213" s="199"/>
      <c r="O213" s="199"/>
      <c r="P213" s="199"/>
      <c r="Q213" s="199"/>
      <c r="R213" s="199"/>
      <c r="S213" s="199"/>
      <c r="T213" s="20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1" t="s">
        <v>185</v>
      </c>
      <c r="AU213" s="201" t="s">
        <v>82</v>
      </c>
      <c r="AV213" s="14" t="s">
        <v>82</v>
      </c>
      <c r="AW213" s="14" t="s">
        <v>33</v>
      </c>
      <c r="AX213" s="14" t="s">
        <v>80</v>
      </c>
      <c r="AY213" s="201" t="s">
        <v>174</v>
      </c>
    </row>
    <row r="214" s="2" customFormat="1" ht="21.75" customHeight="1">
      <c r="A214" s="39"/>
      <c r="B214" s="166"/>
      <c r="C214" s="211" t="s">
        <v>332</v>
      </c>
      <c r="D214" s="211" t="s">
        <v>312</v>
      </c>
      <c r="E214" s="212" t="s">
        <v>333</v>
      </c>
      <c r="F214" s="213" t="s">
        <v>334</v>
      </c>
      <c r="G214" s="214" t="s">
        <v>137</v>
      </c>
      <c r="H214" s="215">
        <v>23.419</v>
      </c>
      <c r="I214" s="216"/>
      <c r="J214" s="217">
        <f>ROUND(I214*H214,2)</f>
        <v>0</v>
      </c>
      <c r="K214" s="213" t="s">
        <v>3</v>
      </c>
      <c r="L214" s="218"/>
      <c r="M214" s="219" t="s">
        <v>3</v>
      </c>
      <c r="N214" s="220" t="s">
        <v>43</v>
      </c>
      <c r="O214" s="73"/>
      <c r="P214" s="176">
        <f>O214*H214</f>
        <v>0</v>
      </c>
      <c r="Q214" s="176">
        <v>0.019460000000000002</v>
      </c>
      <c r="R214" s="176">
        <f>Q214*H214</f>
        <v>0.45573374000000005</v>
      </c>
      <c r="S214" s="176">
        <v>0</v>
      </c>
      <c r="T214" s="177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178" t="s">
        <v>315</v>
      </c>
      <c r="AT214" s="178" t="s">
        <v>312</v>
      </c>
      <c r="AU214" s="178" t="s">
        <v>82</v>
      </c>
      <c r="AY214" s="20" t="s">
        <v>174</v>
      </c>
      <c r="BE214" s="179">
        <f>IF(N214="základní",J214,0)</f>
        <v>0</v>
      </c>
      <c r="BF214" s="179">
        <f>IF(N214="snížená",J214,0)</f>
        <v>0</v>
      </c>
      <c r="BG214" s="179">
        <f>IF(N214="zákl. přenesená",J214,0)</f>
        <v>0</v>
      </c>
      <c r="BH214" s="179">
        <f>IF(N214="sníž. přenesená",J214,0)</f>
        <v>0</v>
      </c>
      <c r="BI214" s="179">
        <f>IF(N214="nulová",J214,0)</f>
        <v>0</v>
      </c>
      <c r="BJ214" s="20" t="s">
        <v>80</v>
      </c>
      <c r="BK214" s="179">
        <f>ROUND(I214*H214,2)</f>
        <v>0</v>
      </c>
      <c r="BL214" s="20" t="s">
        <v>289</v>
      </c>
      <c r="BM214" s="178" t="s">
        <v>335</v>
      </c>
    </row>
    <row r="215" s="14" customFormat="1">
      <c r="A215" s="14"/>
      <c r="B215" s="193"/>
      <c r="C215" s="14"/>
      <c r="D215" s="186" t="s">
        <v>185</v>
      </c>
      <c r="E215" s="14"/>
      <c r="F215" s="194" t="s">
        <v>336</v>
      </c>
      <c r="G215" s="14"/>
      <c r="H215" s="196">
        <v>23.419</v>
      </c>
      <c r="I215" s="197"/>
      <c r="J215" s="14"/>
      <c r="K215" s="14"/>
      <c r="L215" s="193"/>
      <c r="M215" s="198"/>
      <c r="N215" s="199"/>
      <c r="O215" s="199"/>
      <c r="P215" s="199"/>
      <c r="Q215" s="199"/>
      <c r="R215" s="199"/>
      <c r="S215" s="199"/>
      <c r="T215" s="20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01" t="s">
        <v>185</v>
      </c>
      <c r="AU215" s="201" t="s">
        <v>82</v>
      </c>
      <c r="AV215" s="14" t="s">
        <v>82</v>
      </c>
      <c r="AW215" s="14" t="s">
        <v>4</v>
      </c>
      <c r="AX215" s="14" t="s">
        <v>80</v>
      </c>
      <c r="AY215" s="201" t="s">
        <v>174</v>
      </c>
    </row>
    <row r="216" s="2" customFormat="1" ht="49.05" customHeight="1">
      <c r="A216" s="39"/>
      <c r="B216" s="166"/>
      <c r="C216" s="167" t="s">
        <v>337</v>
      </c>
      <c r="D216" s="167" t="s">
        <v>176</v>
      </c>
      <c r="E216" s="168" t="s">
        <v>338</v>
      </c>
      <c r="F216" s="169" t="s">
        <v>339</v>
      </c>
      <c r="G216" s="170" t="s">
        <v>222</v>
      </c>
      <c r="H216" s="171">
        <v>0.45600000000000002</v>
      </c>
      <c r="I216" s="172"/>
      <c r="J216" s="173">
        <f>ROUND(I216*H216,2)</f>
        <v>0</v>
      </c>
      <c r="K216" s="169" t="s">
        <v>180</v>
      </c>
      <c r="L216" s="40"/>
      <c r="M216" s="174" t="s">
        <v>3</v>
      </c>
      <c r="N216" s="175" t="s">
        <v>43</v>
      </c>
      <c r="O216" s="73"/>
      <c r="P216" s="176">
        <f>O216*H216</f>
        <v>0</v>
      </c>
      <c r="Q216" s="176">
        <v>0</v>
      </c>
      <c r="R216" s="176">
        <f>Q216*H216</f>
        <v>0</v>
      </c>
      <c r="S216" s="176">
        <v>0</v>
      </c>
      <c r="T216" s="177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178" t="s">
        <v>289</v>
      </c>
      <c r="AT216" s="178" t="s">
        <v>176</v>
      </c>
      <c r="AU216" s="178" t="s">
        <v>82</v>
      </c>
      <c r="AY216" s="20" t="s">
        <v>174</v>
      </c>
      <c r="BE216" s="179">
        <f>IF(N216="základní",J216,0)</f>
        <v>0</v>
      </c>
      <c r="BF216" s="179">
        <f>IF(N216="snížená",J216,0)</f>
        <v>0</v>
      </c>
      <c r="BG216" s="179">
        <f>IF(N216="zákl. přenesená",J216,0)</f>
        <v>0</v>
      </c>
      <c r="BH216" s="179">
        <f>IF(N216="sníž. přenesená",J216,0)</f>
        <v>0</v>
      </c>
      <c r="BI216" s="179">
        <f>IF(N216="nulová",J216,0)</f>
        <v>0</v>
      </c>
      <c r="BJ216" s="20" t="s">
        <v>80</v>
      </c>
      <c r="BK216" s="179">
        <f>ROUND(I216*H216,2)</f>
        <v>0</v>
      </c>
      <c r="BL216" s="20" t="s">
        <v>289</v>
      </c>
      <c r="BM216" s="178" t="s">
        <v>340</v>
      </c>
    </row>
    <row r="217" s="2" customFormat="1">
      <c r="A217" s="39"/>
      <c r="B217" s="40"/>
      <c r="C217" s="39"/>
      <c r="D217" s="180" t="s">
        <v>183</v>
      </c>
      <c r="E217" s="39"/>
      <c r="F217" s="181" t="s">
        <v>341</v>
      </c>
      <c r="G217" s="39"/>
      <c r="H217" s="39"/>
      <c r="I217" s="182"/>
      <c r="J217" s="39"/>
      <c r="K217" s="39"/>
      <c r="L217" s="40"/>
      <c r="M217" s="183"/>
      <c r="N217" s="184"/>
      <c r="O217" s="73"/>
      <c r="P217" s="73"/>
      <c r="Q217" s="73"/>
      <c r="R217" s="73"/>
      <c r="S217" s="73"/>
      <c r="T217" s="74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20" t="s">
        <v>183</v>
      </c>
      <c r="AU217" s="20" t="s">
        <v>82</v>
      </c>
    </row>
    <row r="218" s="12" customFormat="1" ht="22.8" customHeight="1">
      <c r="A218" s="12"/>
      <c r="B218" s="153"/>
      <c r="C218" s="12"/>
      <c r="D218" s="154" t="s">
        <v>71</v>
      </c>
      <c r="E218" s="164" t="s">
        <v>342</v>
      </c>
      <c r="F218" s="164" t="s">
        <v>343</v>
      </c>
      <c r="G218" s="12"/>
      <c r="H218" s="12"/>
      <c r="I218" s="156"/>
      <c r="J218" s="165">
        <f>BK218</f>
        <v>0</v>
      </c>
      <c r="K218" s="12"/>
      <c r="L218" s="153"/>
      <c r="M218" s="158"/>
      <c r="N218" s="159"/>
      <c r="O218" s="159"/>
      <c r="P218" s="160">
        <f>SUM(P219:P236)</f>
        <v>0</v>
      </c>
      <c r="Q218" s="159"/>
      <c r="R218" s="160">
        <f>SUM(R219:R236)</f>
        <v>0.211532425</v>
      </c>
      <c r="S218" s="159"/>
      <c r="T218" s="161">
        <f>SUM(T219:T236)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154" t="s">
        <v>82</v>
      </c>
      <c r="AT218" s="162" t="s">
        <v>71</v>
      </c>
      <c r="AU218" s="162" t="s">
        <v>80</v>
      </c>
      <c r="AY218" s="154" t="s">
        <v>174</v>
      </c>
      <c r="BK218" s="163">
        <f>SUM(BK219:BK236)</f>
        <v>0</v>
      </c>
    </row>
    <row r="219" s="2" customFormat="1" ht="62.7" customHeight="1">
      <c r="A219" s="39"/>
      <c r="B219" s="166"/>
      <c r="C219" s="167" t="s">
        <v>344</v>
      </c>
      <c r="D219" s="167" t="s">
        <v>176</v>
      </c>
      <c r="E219" s="168" t="s">
        <v>345</v>
      </c>
      <c r="F219" s="169" t="s">
        <v>346</v>
      </c>
      <c r="G219" s="170" t="s">
        <v>137</v>
      </c>
      <c r="H219" s="171">
        <v>21.289999999999999</v>
      </c>
      <c r="I219" s="172"/>
      <c r="J219" s="173">
        <f>ROUND(I219*H219,2)</f>
        <v>0</v>
      </c>
      <c r="K219" s="169" t="s">
        <v>180</v>
      </c>
      <c r="L219" s="40"/>
      <c r="M219" s="174" t="s">
        <v>3</v>
      </c>
      <c r="N219" s="175" t="s">
        <v>43</v>
      </c>
      <c r="O219" s="73"/>
      <c r="P219" s="176">
        <f>O219*H219</f>
        <v>0</v>
      </c>
      <c r="Q219" s="176">
        <v>0.0068999999999999999</v>
      </c>
      <c r="R219" s="176">
        <f>Q219*H219</f>
        <v>0.146901</v>
      </c>
      <c r="S219" s="176">
        <v>0</v>
      </c>
      <c r="T219" s="17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178" t="s">
        <v>289</v>
      </c>
      <c r="AT219" s="178" t="s">
        <v>176</v>
      </c>
      <c r="AU219" s="178" t="s">
        <v>82</v>
      </c>
      <c r="AY219" s="20" t="s">
        <v>174</v>
      </c>
      <c r="BE219" s="179">
        <f>IF(N219="základní",J219,0)</f>
        <v>0</v>
      </c>
      <c r="BF219" s="179">
        <f>IF(N219="snížená",J219,0)</f>
        <v>0</v>
      </c>
      <c r="BG219" s="179">
        <f>IF(N219="zákl. přenesená",J219,0)</f>
        <v>0</v>
      </c>
      <c r="BH219" s="179">
        <f>IF(N219="sníž. přenesená",J219,0)</f>
        <v>0</v>
      </c>
      <c r="BI219" s="179">
        <f>IF(N219="nulová",J219,0)</f>
        <v>0</v>
      </c>
      <c r="BJ219" s="20" t="s">
        <v>80</v>
      </c>
      <c r="BK219" s="179">
        <f>ROUND(I219*H219,2)</f>
        <v>0</v>
      </c>
      <c r="BL219" s="20" t="s">
        <v>289</v>
      </c>
      <c r="BM219" s="178" t="s">
        <v>347</v>
      </c>
    </row>
    <row r="220" s="2" customFormat="1">
      <c r="A220" s="39"/>
      <c r="B220" s="40"/>
      <c r="C220" s="39"/>
      <c r="D220" s="180" t="s">
        <v>183</v>
      </c>
      <c r="E220" s="39"/>
      <c r="F220" s="181" t="s">
        <v>348</v>
      </c>
      <c r="G220" s="39"/>
      <c r="H220" s="39"/>
      <c r="I220" s="182"/>
      <c r="J220" s="39"/>
      <c r="K220" s="39"/>
      <c r="L220" s="40"/>
      <c r="M220" s="183"/>
      <c r="N220" s="184"/>
      <c r="O220" s="73"/>
      <c r="P220" s="73"/>
      <c r="Q220" s="73"/>
      <c r="R220" s="73"/>
      <c r="S220" s="73"/>
      <c r="T220" s="74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20" t="s">
        <v>183</v>
      </c>
      <c r="AU220" s="20" t="s">
        <v>82</v>
      </c>
    </row>
    <row r="221" s="2" customFormat="1">
      <c r="A221" s="39"/>
      <c r="B221" s="40"/>
      <c r="C221" s="39"/>
      <c r="D221" s="186" t="s">
        <v>209</v>
      </c>
      <c r="E221" s="39"/>
      <c r="F221" s="210" t="s">
        <v>349</v>
      </c>
      <c r="G221" s="39"/>
      <c r="H221" s="39"/>
      <c r="I221" s="182"/>
      <c r="J221" s="39"/>
      <c r="K221" s="39"/>
      <c r="L221" s="40"/>
      <c r="M221" s="183"/>
      <c r="N221" s="184"/>
      <c r="O221" s="73"/>
      <c r="P221" s="73"/>
      <c r="Q221" s="73"/>
      <c r="R221" s="73"/>
      <c r="S221" s="73"/>
      <c r="T221" s="74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20" t="s">
        <v>209</v>
      </c>
      <c r="AU221" s="20" t="s">
        <v>82</v>
      </c>
    </row>
    <row r="222" s="13" customFormat="1">
      <c r="A222" s="13"/>
      <c r="B222" s="185"/>
      <c r="C222" s="13"/>
      <c r="D222" s="186" t="s">
        <v>185</v>
      </c>
      <c r="E222" s="187" t="s">
        <v>3</v>
      </c>
      <c r="F222" s="188" t="s">
        <v>132</v>
      </c>
      <c r="G222" s="13"/>
      <c r="H222" s="187" t="s">
        <v>3</v>
      </c>
      <c r="I222" s="189"/>
      <c r="J222" s="13"/>
      <c r="K222" s="13"/>
      <c r="L222" s="185"/>
      <c r="M222" s="190"/>
      <c r="N222" s="191"/>
      <c r="O222" s="191"/>
      <c r="P222" s="191"/>
      <c r="Q222" s="191"/>
      <c r="R222" s="191"/>
      <c r="S222" s="191"/>
      <c r="T222" s="19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7" t="s">
        <v>185</v>
      </c>
      <c r="AU222" s="187" t="s">
        <v>82</v>
      </c>
      <c r="AV222" s="13" t="s">
        <v>80</v>
      </c>
      <c r="AW222" s="13" t="s">
        <v>33</v>
      </c>
      <c r="AX222" s="13" t="s">
        <v>72</v>
      </c>
      <c r="AY222" s="187" t="s">
        <v>174</v>
      </c>
    </row>
    <row r="223" s="14" customFormat="1">
      <c r="A223" s="14"/>
      <c r="B223" s="193"/>
      <c r="C223" s="14"/>
      <c r="D223" s="186" t="s">
        <v>185</v>
      </c>
      <c r="E223" s="194" t="s">
        <v>3</v>
      </c>
      <c r="F223" s="195" t="s">
        <v>131</v>
      </c>
      <c r="G223" s="14"/>
      <c r="H223" s="196">
        <v>21.289999999999999</v>
      </c>
      <c r="I223" s="197"/>
      <c r="J223" s="14"/>
      <c r="K223" s="14"/>
      <c r="L223" s="193"/>
      <c r="M223" s="198"/>
      <c r="N223" s="199"/>
      <c r="O223" s="199"/>
      <c r="P223" s="199"/>
      <c r="Q223" s="199"/>
      <c r="R223" s="199"/>
      <c r="S223" s="199"/>
      <c r="T223" s="20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01" t="s">
        <v>185</v>
      </c>
      <c r="AU223" s="201" t="s">
        <v>82</v>
      </c>
      <c r="AV223" s="14" t="s">
        <v>82</v>
      </c>
      <c r="AW223" s="14" t="s">
        <v>33</v>
      </c>
      <c r="AX223" s="14" t="s">
        <v>72</v>
      </c>
      <c r="AY223" s="201" t="s">
        <v>174</v>
      </c>
    </row>
    <row r="224" s="15" customFormat="1">
      <c r="A224" s="15"/>
      <c r="B224" s="202"/>
      <c r="C224" s="15"/>
      <c r="D224" s="186" t="s">
        <v>185</v>
      </c>
      <c r="E224" s="203" t="s">
        <v>3</v>
      </c>
      <c r="F224" s="204" t="s">
        <v>197</v>
      </c>
      <c r="G224" s="15"/>
      <c r="H224" s="205">
        <v>21.289999999999999</v>
      </c>
      <c r="I224" s="206"/>
      <c r="J224" s="15"/>
      <c r="K224" s="15"/>
      <c r="L224" s="202"/>
      <c r="M224" s="207"/>
      <c r="N224" s="208"/>
      <c r="O224" s="208"/>
      <c r="P224" s="208"/>
      <c r="Q224" s="208"/>
      <c r="R224" s="208"/>
      <c r="S224" s="208"/>
      <c r="T224" s="209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03" t="s">
        <v>185</v>
      </c>
      <c r="AU224" s="203" t="s">
        <v>82</v>
      </c>
      <c r="AV224" s="15" t="s">
        <v>181</v>
      </c>
      <c r="AW224" s="15" t="s">
        <v>33</v>
      </c>
      <c r="AX224" s="15" t="s">
        <v>80</v>
      </c>
      <c r="AY224" s="203" t="s">
        <v>174</v>
      </c>
    </row>
    <row r="225" s="2" customFormat="1" ht="55.5" customHeight="1">
      <c r="A225" s="39"/>
      <c r="B225" s="166"/>
      <c r="C225" s="167" t="s">
        <v>350</v>
      </c>
      <c r="D225" s="167" t="s">
        <v>176</v>
      </c>
      <c r="E225" s="168" t="s">
        <v>351</v>
      </c>
      <c r="F225" s="169" t="s">
        <v>352</v>
      </c>
      <c r="G225" s="170" t="s">
        <v>137</v>
      </c>
      <c r="H225" s="171">
        <v>21.289999999999999</v>
      </c>
      <c r="I225" s="172"/>
      <c r="J225" s="173">
        <f>ROUND(I225*H225,2)</f>
        <v>0</v>
      </c>
      <c r="K225" s="169" t="s">
        <v>180</v>
      </c>
      <c r="L225" s="40"/>
      <c r="M225" s="174" t="s">
        <v>3</v>
      </c>
      <c r="N225" s="175" t="s">
        <v>43</v>
      </c>
      <c r="O225" s="73"/>
      <c r="P225" s="176">
        <f>O225*H225</f>
        <v>0</v>
      </c>
      <c r="Q225" s="176">
        <v>0.00035</v>
      </c>
      <c r="R225" s="176">
        <f>Q225*H225</f>
        <v>0.0074514999999999998</v>
      </c>
      <c r="S225" s="176">
        <v>0</v>
      </c>
      <c r="T225" s="17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178" t="s">
        <v>289</v>
      </c>
      <c r="AT225" s="178" t="s">
        <v>176</v>
      </c>
      <c r="AU225" s="178" t="s">
        <v>82</v>
      </c>
      <c r="AY225" s="20" t="s">
        <v>174</v>
      </c>
      <c r="BE225" s="179">
        <f>IF(N225="základní",J225,0)</f>
        <v>0</v>
      </c>
      <c r="BF225" s="179">
        <f>IF(N225="snížená",J225,0)</f>
        <v>0</v>
      </c>
      <c r="BG225" s="179">
        <f>IF(N225="zákl. přenesená",J225,0)</f>
        <v>0</v>
      </c>
      <c r="BH225" s="179">
        <f>IF(N225="sníž. přenesená",J225,0)</f>
        <v>0</v>
      </c>
      <c r="BI225" s="179">
        <f>IF(N225="nulová",J225,0)</f>
        <v>0</v>
      </c>
      <c r="BJ225" s="20" t="s">
        <v>80</v>
      </c>
      <c r="BK225" s="179">
        <f>ROUND(I225*H225,2)</f>
        <v>0</v>
      </c>
      <c r="BL225" s="20" t="s">
        <v>289</v>
      </c>
      <c r="BM225" s="178" t="s">
        <v>353</v>
      </c>
    </row>
    <row r="226" s="2" customFormat="1">
      <c r="A226" s="39"/>
      <c r="B226" s="40"/>
      <c r="C226" s="39"/>
      <c r="D226" s="180" t="s">
        <v>183</v>
      </c>
      <c r="E226" s="39"/>
      <c r="F226" s="181" t="s">
        <v>354</v>
      </c>
      <c r="G226" s="39"/>
      <c r="H226" s="39"/>
      <c r="I226" s="182"/>
      <c r="J226" s="39"/>
      <c r="K226" s="39"/>
      <c r="L226" s="40"/>
      <c r="M226" s="183"/>
      <c r="N226" s="184"/>
      <c r="O226" s="73"/>
      <c r="P226" s="73"/>
      <c r="Q226" s="73"/>
      <c r="R226" s="73"/>
      <c r="S226" s="73"/>
      <c r="T226" s="74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20" t="s">
        <v>183</v>
      </c>
      <c r="AU226" s="20" t="s">
        <v>82</v>
      </c>
    </row>
    <row r="227" s="13" customFormat="1">
      <c r="A227" s="13"/>
      <c r="B227" s="185"/>
      <c r="C227" s="13"/>
      <c r="D227" s="186" t="s">
        <v>185</v>
      </c>
      <c r="E227" s="187" t="s">
        <v>3</v>
      </c>
      <c r="F227" s="188" t="s">
        <v>132</v>
      </c>
      <c r="G227" s="13"/>
      <c r="H227" s="187" t="s">
        <v>3</v>
      </c>
      <c r="I227" s="189"/>
      <c r="J227" s="13"/>
      <c r="K227" s="13"/>
      <c r="L227" s="185"/>
      <c r="M227" s="190"/>
      <c r="N227" s="191"/>
      <c r="O227" s="191"/>
      <c r="P227" s="191"/>
      <c r="Q227" s="191"/>
      <c r="R227" s="191"/>
      <c r="S227" s="191"/>
      <c r="T227" s="19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7" t="s">
        <v>185</v>
      </c>
      <c r="AU227" s="187" t="s">
        <v>82</v>
      </c>
      <c r="AV227" s="13" t="s">
        <v>80</v>
      </c>
      <c r="AW227" s="13" t="s">
        <v>33</v>
      </c>
      <c r="AX227" s="13" t="s">
        <v>72</v>
      </c>
      <c r="AY227" s="187" t="s">
        <v>174</v>
      </c>
    </row>
    <row r="228" s="14" customFormat="1">
      <c r="A228" s="14"/>
      <c r="B228" s="193"/>
      <c r="C228" s="14"/>
      <c r="D228" s="186" t="s">
        <v>185</v>
      </c>
      <c r="E228" s="194" t="s">
        <v>3</v>
      </c>
      <c r="F228" s="195" t="s">
        <v>131</v>
      </c>
      <c r="G228" s="14"/>
      <c r="H228" s="196">
        <v>21.289999999999999</v>
      </c>
      <c r="I228" s="197"/>
      <c r="J228" s="14"/>
      <c r="K228" s="14"/>
      <c r="L228" s="193"/>
      <c r="M228" s="198"/>
      <c r="N228" s="199"/>
      <c r="O228" s="199"/>
      <c r="P228" s="199"/>
      <c r="Q228" s="199"/>
      <c r="R228" s="199"/>
      <c r="S228" s="199"/>
      <c r="T228" s="20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01" t="s">
        <v>185</v>
      </c>
      <c r="AU228" s="201" t="s">
        <v>82</v>
      </c>
      <c r="AV228" s="14" t="s">
        <v>82</v>
      </c>
      <c r="AW228" s="14" t="s">
        <v>33</v>
      </c>
      <c r="AX228" s="14" t="s">
        <v>72</v>
      </c>
      <c r="AY228" s="201" t="s">
        <v>174</v>
      </c>
    </row>
    <row r="229" s="15" customFormat="1">
      <c r="A229" s="15"/>
      <c r="B229" s="202"/>
      <c r="C229" s="15"/>
      <c r="D229" s="186" t="s">
        <v>185</v>
      </c>
      <c r="E229" s="203" t="s">
        <v>3</v>
      </c>
      <c r="F229" s="204" t="s">
        <v>197</v>
      </c>
      <c r="G229" s="15"/>
      <c r="H229" s="205">
        <v>21.289999999999999</v>
      </c>
      <c r="I229" s="206"/>
      <c r="J229" s="15"/>
      <c r="K229" s="15"/>
      <c r="L229" s="202"/>
      <c r="M229" s="207"/>
      <c r="N229" s="208"/>
      <c r="O229" s="208"/>
      <c r="P229" s="208"/>
      <c r="Q229" s="208"/>
      <c r="R229" s="208"/>
      <c r="S229" s="208"/>
      <c r="T229" s="209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03" t="s">
        <v>185</v>
      </c>
      <c r="AU229" s="203" t="s">
        <v>82</v>
      </c>
      <c r="AV229" s="15" t="s">
        <v>181</v>
      </c>
      <c r="AW229" s="15" t="s">
        <v>33</v>
      </c>
      <c r="AX229" s="15" t="s">
        <v>80</v>
      </c>
      <c r="AY229" s="203" t="s">
        <v>174</v>
      </c>
    </row>
    <row r="230" s="2" customFormat="1" ht="37.8" customHeight="1">
      <c r="A230" s="39"/>
      <c r="B230" s="166"/>
      <c r="C230" s="167" t="s">
        <v>355</v>
      </c>
      <c r="D230" s="167" t="s">
        <v>176</v>
      </c>
      <c r="E230" s="168" t="s">
        <v>356</v>
      </c>
      <c r="F230" s="169" t="s">
        <v>357</v>
      </c>
      <c r="G230" s="170" t="s">
        <v>358</v>
      </c>
      <c r="H230" s="171">
        <v>30.199999999999999</v>
      </c>
      <c r="I230" s="172"/>
      <c r="J230" s="173">
        <f>ROUND(I230*H230,2)</f>
        <v>0</v>
      </c>
      <c r="K230" s="169" t="s">
        <v>3</v>
      </c>
      <c r="L230" s="40"/>
      <c r="M230" s="174" t="s">
        <v>3</v>
      </c>
      <c r="N230" s="175" t="s">
        <v>43</v>
      </c>
      <c r="O230" s="73"/>
      <c r="P230" s="176">
        <f>O230*H230</f>
        <v>0</v>
      </c>
      <c r="Q230" s="176">
        <v>0.0018933750000000001</v>
      </c>
      <c r="R230" s="176">
        <f>Q230*H230</f>
        <v>0.057179925</v>
      </c>
      <c r="S230" s="176">
        <v>0</v>
      </c>
      <c r="T230" s="177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78" t="s">
        <v>289</v>
      </c>
      <c r="AT230" s="178" t="s">
        <v>176</v>
      </c>
      <c r="AU230" s="178" t="s">
        <v>82</v>
      </c>
      <c r="AY230" s="20" t="s">
        <v>174</v>
      </c>
      <c r="BE230" s="179">
        <f>IF(N230="základní",J230,0)</f>
        <v>0</v>
      </c>
      <c r="BF230" s="179">
        <f>IF(N230="snížená",J230,0)</f>
        <v>0</v>
      </c>
      <c r="BG230" s="179">
        <f>IF(N230="zákl. přenesená",J230,0)</f>
        <v>0</v>
      </c>
      <c r="BH230" s="179">
        <f>IF(N230="sníž. přenesená",J230,0)</f>
        <v>0</v>
      </c>
      <c r="BI230" s="179">
        <f>IF(N230="nulová",J230,0)</f>
        <v>0</v>
      </c>
      <c r="BJ230" s="20" t="s">
        <v>80</v>
      </c>
      <c r="BK230" s="179">
        <f>ROUND(I230*H230,2)</f>
        <v>0</v>
      </c>
      <c r="BL230" s="20" t="s">
        <v>289</v>
      </c>
      <c r="BM230" s="178" t="s">
        <v>359</v>
      </c>
    </row>
    <row r="231" s="2" customFormat="1">
      <c r="A231" s="39"/>
      <c r="B231" s="40"/>
      <c r="C231" s="39"/>
      <c r="D231" s="186" t="s">
        <v>209</v>
      </c>
      <c r="E231" s="39"/>
      <c r="F231" s="210" t="s">
        <v>360</v>
      </c>
      <c r="G231" s="39"/>
      <c r="H231" s="39"/>
      <c r="I231" s="182"/>
      <c r="J231" s="39"/>
      <c r="K231" s="39"/>
      <c r="L231" s="40"/>
      <c r="M231" s="183"/>
      <c r="N231" s="184"/>
      <c r="O231" s="73"/>
      <c r="P231" s="73"/>
      <c r="Q231" s="73"/>
      <c r="R231" s="73"/>
      <c r="S231" s="73"/>
      <c r="T231" s="74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20" t="s">
        <v>209</v>
      </c>
      <c r="AU231" s="20" t="s">
        <v>82</v>
      </c>
    </row>
    <row r="232" s="13" customFormat="1">
      <c r="A232" s="13"/>
      <c r="B232" s="185"/>
      <c r="C232" s="13"/>
      <c r="D232" s="186" t="s">
        <v>185</v>
      </c>
      <c r="E232" s="187" t="s">
        <v>3</v>
      </c>
      <c r="F232" s="188" t="s">
        <v>361</v>
      </c>
      <c r="G232" s="13"/>
      <c r="H232" s="187" t="s">
        <v>3</v>
      </c>
      <c r="I232" s="189"/>
      <c r="J232" s="13"/>
      <c r="K232" s="13"/>
      <c r="L232" s="185"/>
      <c r="M232" s="190"/>
      <c r="N232" s="191"/>
      <c r="O232" s="191"/>
      <c r="P232" s="191"/>
      <c r="Q232" s="191"/>
      <c r="R232" s="191"/>
      <c r="S232" s="191"/>
      <c r="T232" s="19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7" t="s">
        <v>185</v>
      </c>
      <c r="AU232" s="187" t="s">
        <v>82</v>
      </c>
      <c r="AV232" s="13" t="s">
        <v>80</v>
      </c>
      <c r="AW232" s="13" t="s">
        <v>33</v>
      </c>
      <c r="AX232" s="13" t="s">
        <v>72</v>
      </c>
      <c r="AY232" s="187" t="s">
        <v>174</v>
      </c>
    </row>
    <row r="233" s="14" customFormat="1">
      <c r="A233" s="14"/>
      <c r="B233" s="193"/>
      <c r="C233" s="14"/>
      <c r="D233" s="186" t="s">
        <v>185</v>
      </c>
      <c r="E233" s="201" t="s">
        <v>3</v>
      </c>
      <c r="F233" s="194" t="s">
        <v>362</v>
      </c>
      <c r="G233" s="14"/>
      <c r="H233" s="196">
        <v>30.199999999999999</v>
      </c>
      <c r="I233" s="197"/>
      <c r="J233" s="14"/>
      <c r="K233" s="14"/>
      <c r="L233" s="193"/>
      <c r="M233" s="198"/>
      <c r="N233" s="199"/>
      <c r="O233" s="199"/>
      <c r="P233" s="199"/>
      <c r="Q233" s="199"/>
      <c r="R233" s="199"/>
      <c r="S233" s="199"/>
      <c r="T233" s="200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01" t="s">
        <v>185</v>
      </c>
      <c r="AU233" s="201" t="s">
        <v>82</v>
      </c>
      <c r="AV233" s="14" t="s">
        <v>82</v>
      </c>
      <c r="AW233" s="14" t="s">
        <v>33</v>
      </c>
      <c r="AX233" s="14" t="s">
        <v>72</v>
      </c>
      <c r="AY233" s="201" t="s">
        <v>174</v>
      </c>
    </row>
    <row r="234" s="15" customFormat="1">
      <c r="A234" s="15"/>
      <c r="B234" s="202"/>
      <c r="C234" s="15"/>
      <c r="D234" s="186" t="s">
        <v>185</v>
      </c>
      <c r="E234" s="203" t="s">
        <v>3</v>
      </c>
      <c r="F234" s="204" t="s">
        <v>197</v>
      </c>
      <c r="G234" s="15"/>
      <c r="H234" s="205">
        <v>30.199999999999999</v>
      </c>
      <c r="I234" s="206"/>
      <c r="J234" s="15"/>
      <c r="K234" s="15"/>
      <c r="L234" s="202"/>
      <c r="M234" s="207"/>
      <c r="N234" s="208"/>
      <c r="O234" s="208"/>
      <c r="P234" s="208"/>
      <c r="Q234" s="208"/>
      <c r="R234" s="208"/>
      <c r="S234" s="208"/>
      <c r="T234" s="209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03" t="s">
        <v>185</v>
      </c>
      <c r="AU234" s="203" t="s">
        <v>82</v>
      </c>
      <c r="AV234" s="15" t="s">
        <v>181</v>
      </c>
      <c r="AW234" s="15" t="s">
        <v>33</v>
      </c>
      <c r="AX234" s="15" t="s">
        <v>80</v>
      </c>
      <c r="AY234" s="203" t="s">
        <v>174</v>
      </c>
    </row>
    <row r="235" s="2" customFormat="1" ht="49.05" customHeight="1">
      <c r="A235" s="39"/>
      <c r="B235" s="166"/>
      <c r="C235" s="167" t="s">
        <v>363</v>
      </c>
      <c r="D235" s="167" t="s">
        <v>176</v>
      </c>
      <c r="E235" s="168" t="s">
        <v>364</v>
      </c>
      <c r="F235" s="169" t="s">
        <v>365</v>
      </c>
      <c r="G235" s="170" t="s">
        <v>222</v>
      </c>
      <c r="H235" s="171">
        <v>0.21199999999999999</v>
      </c>
      <c r="I235" s="172"/>
      <c r="J235" s="173">
        <f>ROUND(I235*H235,2)</f>
        <v>0</v>
      </c>
      <c r="K235" s="169" t="s">
        <v>180</v>
      </c>
      <c r="L235" s="40"/>
      <c r="M235" s="174" t="s">
        <v>3</v>
      </c>
      <c r="N235" s="175" t="s">
        <v>43</v>
      </c>
      <c r="O235" s="73"/>
      <c r="P235" s="176">
        <f>O235*H235</f>
        <v>0</v>
      </c>
      <c r="Q235" s="176">
        <v>0</v>
      </c>
      <c r="R235" s="176">
        <f>Q235*H235</f>
        <v>0</v>
      </c>
      <c r="S235" s="176">
        <v>0</v>
      </c>
      <c r="T235" s="177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178" t="s">
        <v>289</v>
      </c>
      <c r="AT235" s="178" t="s">
        <v>176</v>
      </c>
      <c r="AU235" s="178" t="s">
        <v>82</v>
      </c>
      <c r="AY235" s="20" t="s">
        <v>174</v>
      </c>
      <c r="BE235" s="179">
        <f>IF(N235="základní",J235,0)</f>
        <v>0</v>
      </c>
      <c r="BF235" s="179">
        <f>IF(N235="snížená",J235,0)</f>
        <v>0</v>
      </c>
      <c r="BG235" s="179">
        <f>IF(N235="zákl. přenesená",J235,0)</f>
        <v>0</v>
      </c>
      <c r="BH235" s="179">
        <f>IF(N235="sníž. přenesená",J235,0)</f>
        <v>0</v>
      </c>
      <c r="BI235" s="179">
        <f>IF(N235="nulová",J235,0)</f>
        <v>0</v>
      </c>
      <c r="BJ235" s="20" t="s">
        <v>80</v>
      </c>
      <c r="BK235" s="179">
        <f>ROUND(I235*H235,2)</f>
        <v>0</v>
      </c>
      <c r="BL235" s="20" t="s">
        <v>289</v>
      </c>
      <c r="BM235" s="178" t="s">
        <v>366</v>
      </c>
    </row>
    <row r="236" s="2" customFormat="1">
      <c r="A236" s="39"/>
      <c r="B236" s="40"/>
      <c r="C236" s="39"/>
      <c r="D236" s="180" t="s">
        <v>183</v>
      </c>
      <c r="E236" s="39"/>
      <c r="F236" s="181" t="s">
        <v>367</v>
      </c>
      <c r="G236" s="39"/>
      <c r="H236" s="39"/>
      <c r="I236" s="182"/>
      <c r="J236" s="39"/>
      <c r="K236" s="39"/>
      <c r="L236" s="40"/>
      <c r="M236" s="183"/>
      <c r="N236" s="184"/>
      <c r="O236" s="73"/>
      <c r="P236" s="73"/>
      <c r="Q236" s="73"/>
      <c r="R236" s="73"/>
      <c r="S236" s="73"/>
      <c r="T236" s="74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20" t="s">
        <v>183</v>
      </c>
      <c r="AU236" s="20" t="s">
        <v>82</v>
      </c>
    </row>
    <row r="237" s="12" customFormat="1" ht="22.8" customHeight="1">
      <c r="A237" s="12"/>
      <c r="B237" s="153"/>
      <c r="C237" s="12"/>
      <c r="D237" s="154" t="s">
        <v>71</v>
      </c>
      <c r="E237" s="164" t="s">
        <v>368</v>
      </c>
      <c r="F237" s="164" t="s">
        <v>369</v>
      </c>
      <c r="G237" s="12"/>
      <c r="H237" s="12"/>
      <c r="I237" s="156"/>
      <c r="J237" s="165">
        <f>BK237</f>
        <v>0</v>
      </c>
      <c r="K237" s="12"/>
      <c r="L237" s="153"/>
      <c r="M237" s="158"/>
      <c r="N237" s="159"/>
      <c r="O237" s="159"/>
      <c r="P237" s="160">
        <f>SUM(P238:P253)</f>
        <v>0</v>
      </c>
      <c r="Q237" s="159"/>
      <c r="R237" s="160">
        <f>SUM(R238:R253)</f>
        <v>0.17120000000000002</v>
      </c>
      <c r="S237" s="159"/>
      <c r="T237" s="161">
        <f>SUM(T238:T253)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54" t="s">
        <v>82</v>
      </c>
      <c r="AT237" s="162" t="s">
        <v>71</v>
      </c>
      <c r="AU237" s="162" t="s">
        <v>80</v>
      </c>
      <c r="AY237" s="154" t="s">
        <v>174</v>
      </c>
      <c r="BK237" s="163">
        <f>SUM(BK238:BK253)</f>
        <v>0</v>
      </c>
    </row>
    <row r="238" s="2" customFormat="1" ht="24.15" customHeight="1">
      <c r="A238" s="39"/>
      <c r="B238" s="166"/>
      <c r="C238" s="167" t="s">
        <v>370</v>
      </c>
      <c r="D238" s="167" t="s">
        <v>176</v>
      </c>
      <c r="E238" s="168" t="s">
        <v>371</v>
      </c>
      <c r="F238" s="169" t="s">
        <v>372</v>
      </c>
      <c r="G238" s="170" t="s">
        <v>373</v>
      </c>
      <c r="H238" s="171">
        <v>96</v>
      </c>
      <c r="I238" s="172"/>
      <c r="J238" s="173">
        <f>ROUND(I238*H238,2)</f>
        <v>0</v>
      </c>
      <c r="K238" s="169" t="s">
        <v>180</v>
      </c>
      <c r="L238" s="40"/>
      <c r="M238" s="174" t="s">
        <v>3</v>
      </c>
      <c r="N238" s="175" t="s">
        <v>43</v>
      </c>
      <c r="O238" s="73"/>
      <c r="P238" s="176">
        <f>O238*H238</f>
        <v>0</v>
      </c>
      <c r="Q238" s="176">
        <v>6.9999999999999994E-05</v>
      </c>
      <c r="R238" s="176">
        <f>Q238*H238</f>
        <v>0.0067199999999999994</v>
      </c>
      <c r="S238" s="176">
        <v>0</v>
      </c>
      <c r="T238" s="17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178" t="s">
        <v>289</v>
      </c>
      <c r="AT238" s="178" t="s">
        <v>176</v>
      </c>
      <c r="AU238" s="178" t="s">
        <v>82</v>
      </c>
      <c r="AY238" s="20" t="s">
        <v>174</v>
      </c>
      <c r="BE238" s="179">
        <f>IF(N238="základní",J238,0)</f>
        <v>0</v>
      </c>
      <c r="BF238" s="179">
        <f>IF(N238="snížená",J238,0)</f>
        <v>0</v>
      </c>
      <c r="BG238" s="179">
        <f>IF(N238="zákl. přenesená",J238,0)</f>
        <v>0</v>
      </c>
      <c r="BH238" s="179">
        <f>IF(N238="sníž. přenesená",J238,0)</f>
        <v>0</v>
      </c>
      <c r="BI238" s="179">
        <f>IF(N238="nulová",J238,0)</f>
        <v>0</v>
      </c>
      <c r="BJ238" s="20" t="s">
        <v>80</v>
      </c>
      <c r="BK238" s="179">
        <f>ROUND(I238*H238,2)</f>
        <v>0</v>
      </c>
      <c r="BL238" s="20" t="s">
        <v>289</v>
      </c>
      <c r="BM238" s="178" t="s">
        <v>374</v>
      </c>
    </row>
    <row r="239" s="2" customFormat="1">
      <c r="A239" s="39"/>
      <c r="B239" s="40"/>
      <c r="C239" s="39"/>
      <c r="D239" s="180" t="s">
        <v>183</v>
      </c>
      <c r="E239" s="39"/>
      <c r="F239" s="181" t="s">
        <v>375</v>
      </c>
      <c r="G239" s="39"/>
      <c r="H239" s="39"/>
      <c r="I239" s="182"/>
      <c r="J239" s="39"/>
      <c r="K239" s="39"/>
      <c r="L239" s="40"/>
      <c r="M239" s="183"/>
      <c r="N239" s="184"/>
      <c r="O239" s="73"/>
      <c r="P239" s="73"/>
      <c r="Q239" s="73"/>
      <c r="R239" s="73"/>
      <c r="S239" s="73"/>
      <c r="T239" s="74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20" t="s">
        <v>183</v>
      </c>
      <c r="AU239" s="20" t="s">
        <v>82</v>
      </c>
    </row>
    <row r="240" s="13" customFormat="1">
      <c r="A240" s="13"/>
      <c r="B240" s="185"/>
      <c r="C240" s="13"/>
      <c r="D240" s="186" t="s">
        <v>185</v>
      </c>
      <c r="E240" s="187" t="s">
        <v>3</v>
      </c>
      <c r="F240" s="188" t="s">
        <v>376</v>
      </c>
      <c r="G240" s="13"/>
      <c r="H240" s="187" t="s">
        <v>3</v>
      </c>
      <c r="I240" s="189"/>
      <c r="J240" s="13"/>
      <c r="K240" s="13"/>
      <c r="L240" s="185"/>
      <c r="M240" s="190"/>
      <c r="N240" s="191"/>
      <c r="O240" s="191"/>
      <c r="P240" s="191"/>
      <c r="Q240" s="191"/>
      <c r="R240" s="191"/>
      <c r="S240" s="191"/>
      <c r="T240" s="19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87" t="s">
        <v>185</v>
      </c>
      <c r="AU240" s="187" t="s">
        <v>82</v>
      </c>
      <c r="AV240" s="13" t="s">
        <v>80</v>
      </c>
      <c r="AW240" s="13" t="s">
        <v>33</v>
      </c>
      <c r="AX240" s="13" t="s">
        <v>72</v>
      </c>
      <c r="AY240" s="187" t="s">
        <v>174</v>
      </c>
    </row>
    <row r="241" s="14" customFormat="1">
      <c r="A241" s="14"/>
      <c r="B241" s="193"/>
      <c r="C241" s="14"/>
      <c r="D241" s="186" t="s">
        <v>185</v>
      </c>
      <c r="E241" s="201" t="s">
        <v>3</v>
      </c>
      <c r="F241" s="194" t="s">
        <v>377</v>
      </c>
      <c r="G241" s="14"/>
      <c r="H241" s="196">
        <v>96</v>
      </c>
      <c r="I241" s="197"/>
      <c r="J241" s="14"/>
      <c r="K241" s="14"/>
      <c r="L241" s="193"/>
      <c r="M241" s="198"/>
      <c r="N241" s="199"/>
      <c r="O241" s="199"/>
      <c r="P241" s="199"/>
      <c r="Q241" s="199"/>
      <c r="R241" s="199"/>
      <c r="S241" s="199"/>
      <c r="T241" s="20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1" t="s">
        <v>185</v>
      </c>
      <c r="AU241" s="201" t="s">
        <v>82</v>
      </c>
      <c r="AV241" s="14" t="s">
        <v>82</v>
      </c>
      <c r="AW241" s="14" t="s">
        <v>33</v>
      </c>
      <c r="AX241" s="14" t="s">
        <v>72</v>
      </c>
      <c r="AY241" s="201" t="s">
        <v>174</v>
      </c>
    </row>
    <row r="242" s="15" customFormat="1">
      <c r="A242" s="15"/>
      <c r="B242" s="202"/>
      <c r="C242" s="15"/>
      <c r="D242" s="186" t="s">
        <v>185</v>
      </c>
      <c r="E242" s="203" t="s">
        <v>3</v>
      </c>
      <c r="F242" s="204" t="s">
        <v>197</v>
      </c>
      <c r="G242" s="15"/>
      <c r="H242" s="205">
        <v>96</v>
      </c>
      <c r="I242" s="206"/>
      <c r="J242" s="15"/>
      <c r="K242" s="15"/>
      <c r="L242" s="202"/>
      <c r="M242" s="207"/>
      <c r="N242" s="208"/>
      <c r="O242" s="208"/>
      <c r="P242" s="208"/>
      <c r="Q242" s="208"/>
      <c r="R242" s="208"/>
      <c r="S242" s="208"/>
      <c r="T242" s="209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03" t="s">
        <v>185</v>
      </c>
      <c r="AU242" s="203" t="s">
        <v>82</v>
      </c>
      <c r="AV242" s="15" t="s">
        <v>181</v>
      </c>
      <c r="AW242" s="15" t="s">
        <v>33</v>
      </c>
      <c r="AX242" s="15" t="s">
        <v>80</v>
      </c>
      <c r="AY242" s="203" t="s">
        <v>174</v>
      </c>
    </row>
    <row r="243" s="2" customFormat="1" ht="16.5" customHeight="1">
      <c r="A243" s="39"/>
      <c r="B243" s="166"/>
      <c r="C243" s="211" t="s">
        <v>378</v>
      </c>
      <c r="D243" s="211" t="s">
        <v>312</v>
      </c>
      <c r="E243" s="212" t="s">
        <v>379</v>
      </c>
      <c r="F243" s="213" t="s">
        <v>380</v>
      </c>
      <c r="G243" s="214" t="s">
        <v>3</v>
      </c>
      <c r="H243" s="215">
        <v>96</v>
      </c>
      <c r="I243" s="216"/>
      <c r="J243" s="217">
        <f>ROUND(I243*H243,2)</f>
        <v>0</v>
      </c>
      <c r="K243" s="213" t="s">
        <v>3</v>
      </c>
      <c r="L243" s="218"/>
      <c r="M243" s="219" t="s">
        <v>3</v>
      </c>
      <c r="N243" s="220" t="s">
        <v>43</v>
      </c>
      <c r="O243" s="73"/>
      <c r="P243" s="176">
        <f>O243*H243</f>
        <v>0</v>
      </c>
      <c r="Q243" s="176">
        <v>0.001</v>
      </c>
      <c r="R243" s="176">
        <f>Q243*H243</f>
        <v>0.096000000000000002</v>
      </c>
      <c r="S243" s="176">
        <v>0</v>
      </c>
      <c r="T243" s="17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178" t="s">
        <v>315</v>
      </c>
      <c r="AT243" s="178" t="s">
        <v>312</v>
      </c>
      <c r="AU243" s="178" t="s">
        <v>82</v>
      </c>
      <c r="AY243" s="20" t="s">
        <v>174</v>
      </c>
      <c r="BE243" s="179">
        <f>IF(N243="základní",J243,0)</f>
        <v>0</v>
      </c>
      <c r="BF243" s="179">
        <f>IF(N243="snížená",J243,0)</f>
        <v>0</v>
      </c>
      <c r="BG243" s="179">
        <f>IF(N243="zákl. přenesená",J243,0)</f>
        <v>0</v>
      </c>
      <c r="BH243" s="179">
        <f>IF(N243="sníž. přenesená",J243,0)</f>
        <v>0</v>
      </c>
      <c r="BI243" s="179">
        <f>IF(N243="nulová",J243,0)</f>
        <v>0</v>
      </c>
      <c r="BJ243" s="20" t="s">
        <v>80</v>
      </c>
      <c r="BK243" s="179">
        <f>ROUND(I243*H243,2)</f>
        <v>0</v>
      </c>
      <c r="BL243" s="20" t="s">
        <v>289</v>
      </c>
      <c r="BM243" s="178" t="s">
        <v>381</v>
      </c>
    </row>
    <row r="244" s="2" customFormat="1">
      <c r="A244" s="39"/>
      <c r="B244" s="40"/>
      <c r="C244" s="39"/>
      <c r="D244" s="186" t="s">
        <v>209</v>
      </c>
      <c r="E244" s="39"/>
      <c r="F244" s="210" t="s">
        <v>382</v>
      </c>
      <c r="G244" s="39"/>
      <c r="H244" s="39"/>
      <c r="I244" s="182"/>
      <c r="J244" s="39"/>
      <c r="K244" s="39"/>
      <c r="L244" s="40"/>
      <c r="M244" s="183"/>
      <c r="N244" s="184"/>
      <c r="O244" s="73"/>
      <c r="P244" s="73"/>
      <c r="Q244" s="73"/>
      <c r="R244" s="73"/>
      <c r="S244" s="73"/>
      <c r="T244" s="74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20" t="s">
        <v>209</v>
      </c>
      <c r="AU244" s="20" t="s">
        <v>82</v>
      </c>
    </row>
    <row r="245" s="2" customFormat="1" ht="24.15" customHeight="1">
      <c r="A245" s="39"/>
      <c r="B245" s="166"/>
      <c r="C245" s="167" t="s">
        <v>383</v>
      </c>
      <c r="D245" s="167" t="s">
        <v>176</v>
      </c>
      <c r="E245" s="168" t="s">
        <v>384</v>
      </c>
      <c r="F245" s="169" t="s">
        <v>385</v>
      </c>
      <c r="G245" s="170" t="s">
        <v>373</v>
      </c>
      <c r="H245" s="171">
        <v>64</v>
      </c>
      <c r="I245" s="172"/>
      <c r="J245" s="173">
        <f>ROUND(I245*H245,2)</f>
        <v>0</v>
      </c>
      <c r="K245" s="169" t="s">
        <v>180</v>
      </c>
      <c r="L245" s="40"/>
      <c r="M245" s="174" t="s">
        <v>3</v>
      </c>
      <c r="N245" s="175" t="s">
        <v>43</v>
      </c>
      <c r="O245" s="73"/>
      <c r="P245" s="176">
        <f>O245*H245</f>
        <v>0</v>
      </c>
      <c r="Q245" s="176">
        <v>6.9999999999999994E-05</v>
      </c>
      <c r="R245" s="176">
        <f>Q245*H245</f>
        <v>0.0044799999999999996</v>
      </c>
      <c r="S245" s="176">
        <v>0</v>
      </c>
      <c r="T245" s="17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178" t="s">
        <v>289</v>
      </c>
      <c r="AT245" s="178" t="s">
        <v>176</v>
      </c>
      <c r="AU245" s="178" t="s">
        <v>82</v>
      </c>
      <c r="AY245" s="20" t="s">
        <v>174</v>
      </c>
      <c r="BE245" s="179">
        <f>IF(N245="základní",J245,0)</f>
        <v>0</v>
      </c>
      <c r="BF245" s="179">
        <f>IF(N245="snížená",J245,0)</f>
        <v>0</v>
      </c>
      <c r="BG245" s="179">
        <f>IF(N245="zákl. přenesená",J245,0)</f>
        <v>0</v>
      </c>
      <c r="BH245" s="179">
        <f>IF(N245="sníž. přenesená",J245,0)</f>
        <v>0</v>
      </c>
      <c r="BI245" s="179">
        <f>IF(N245="nulová",J245,0)</f>
        <v>0</v>
      </c>
      <c r="BJ245" s="20" t="s">
        <v>80</v>
      </c>
      <c r="BK245" s="179">
        <f>ROUND(I245*H245,2)</f>
        <v>0</v>
      </c>
      <c r="BL245" s="20" t="s">
        <v>289</v>
      </c>
      <c r="BM245" s="178" t="s">
        <v>386</v>
      </c>
    </row>
    <row r="246" s="2" customFormat="1">
      <c r="A246" s="39"/>
      <c r="B246" s="40"/>
      <c r="C246" s="39"/>
      <c r="D246" s="180" t="s">
        <v>183</v>
      </c>
      <c r="E246" s="39"/>
      <c r="F246" s="181" t="s">
        <v>387</v>
      </c>
      <c r="G246" s="39"/>
      <c r="H246" s="39"/>
      <c r="I246" s="182"/>
      <c r="J246" s="39"/>
      <c r="K246" s="39"/>
      <c r="L246" s="40"/>
      <c r="M246" s="183"/>
      <c r="N246" s="184"/>
      <c r="O246" s="73"/>
      <c r="P246" s="73"/>
      <c r="Q246" s="73"/>
      <c r="R246" s="73"/>
      <c r="S246" s="73"/>
      <c r="T246" s="74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20" t="s">
        <v>183</v>
      </c>
      <c r="AU246" s="20" t="s">
        <v>82</v>
      </c>
    </row>
    <row r="247" s="13" customFormat="1">
      <c r="A247" s="13"/>
      <c r="B247" s="185"/>
      <c r="C247" s="13"/>
      <c r="D247" s="186" t="s">
        <v>185</v>
      </c>
      <c r="E247" s="187" t="s">
        <v>3</v>
      </c>
      <c r="F247" s="188" t="s">
        <v>388</v>
      </c>
      <c r="G247" s="13"/>
      <c r="H247" s="187" t="s">
        <v>3</v>
      </c>
      <c r="I247" s="189"/>
      <c r="J247" s="13"/>
      <c r="K247" s="13"/>
      <c r="L247" s="185"/>
      <c r="M247" s="190"/>
      <c r="N247" s="191"/>
      <c r="O247" s="191"/>
      <c r="P247" s="191"/>
      <c r="Q247" s="191"/>
      <c r="R247" s="191"/>
      <c r="S247" s="191"/>
      <c r="T247" s="19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7" t="s">
        <v>185</v>
      </c>
      <c r="AU247" s="187" t="s">
        <v>82</v>
      </c>
      <c r="AV247" s="13" t="s">
        <v>80</v>
      </c>
      <c r="AW247" s="13" t="s">
        <v>33</v>
      </c>
      <c r="AX247" s="13" t="s">
        <v>72</v>
      </c>
      <c r="AY247" s="187" t="s">
        <v>174</v>
      </c>
    </row>
    <row r="248" s="14" customFormat="1">
      <c r="A248" s="14"/>
      <c r="B248" s="193"/>
      <c r="C248" s="14"/>
      <c r="D248" s="186" t="s">
        <v>185</v>
      </c>
      <c r="E248" s="201" t="s">
        <v>3</v>
      </c>
      <c r="F248" s="194" t="s">
        <v>389</v>
      </c>
      <c r="G248" s="14"/>
      <c r="H248" s="196">
        <v>64</v>
      </c>
      <c r="I248" s="197"/>
      <c r="J248" s="14"/>
      <c r="K248" s="14"/>
      <c r="L248" s="193"/>
      <c r="M248" s="198"/>
      <c r="N248" s="199"/>
      <c r="O248" s="199"/>
      <c r="P248" s="199"/>
      <c r="Q248" s="199"/>
      <c r="R248" s="199"/>
      <c r="S248" s="199"/>
      <c r="T248" s="20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1" t="s">
        <v>185</v>
      </c>
      <c r="AU248" s="201" t="s">
        <v>82</v>
      </c>
      <c r="AV248" s="14" t="s">
        <v>82</v>
      </c>
      <c r="AW248" s="14" t="s">
        <v>33</v>
      </c>
      <c r="AX248" s="14" t="s">
        <v>72</v>
      </c>
      <c r="AY248" s="201" t="s">
        <v>174</v>
      </c>
    </row>
    <row r="249" s="15" customFormat="1">
      <c r="A249" s="15"/>
      <c r="B249" s="202"/>
      <c r="C249" s="15"/>
      <c r="D249" s="186" t="s">
        <v>185</v>
      </c>
      <c r="E249" s="203" t="s">
        <v>3</v>
      </c>
      <c r="F249" s="204" t="s">
        <v>197</v>
      </c>
      <c r="G249" s="15"/>
      <c r="H249" s="205">
        <v>64</v>
      </c>
      <c r="I249" s="206"/>
      <c r="J249" s="15"/>
      <c r="K249" s="15"/>
      <c r="L249" s="202"/>
      <c r="M249" s="207"/>
      <c r="N249" s="208"/>
      <c r="O249" s="208"/>
      <c r="P249" s="208"/>
      <c r="Q249" s="208"/>
      <c r="R249" s="208"/>
      <c r="S249" s="208"/>
      <c r="T249" s="209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03" t="s">
        <v>185</v>
      </c>
      <c r="AU249" s="203" t="s">
        <v>82</v>
      </c>
      <c r="AV249" s="15" t="s">
        <v>181</v>
      </c>
      <c r="AW249" s="15" t="s">
        <v>33</v>
      </c>
      <c r="AX249" s="15" t="s">
        <v>80</v>
      </c>
      <c r="AY249" s="203" t="s">
        <v>174</v>
      </c>
    </row>
    <row r="250" s="2" customFormat="1" ht="16.5" customHeight="1">
      <c r="A250" s="39"/>
      <c r="B250" s="166"/>
      <c r="C250" s="211" t="s">
        <v>390</v>
      </c>
      <c r="D250" s="211" t="s">
        <v>312</v>
      </c>
      <c r="E250" s="212" t="s">
        <v>391</v>
      </c>
      <c r="F250" s="213" t="s">
        <v>392</v>
      </c>
      <c r="G250" s="214" t="s">
        <v>3</v>
      </c>
      <c r="H250" s="215">
        <v>32</v>
      </c>
      <c r="I250" s="216"/>
      <c r="J250" s="217">
        <f>ROUND(I250*H250,2)</f>
        <v>0</v>
      </c>
      <c r="K250" s="213" t="s">
        <v>3</v>
      </c>
      <c r="L250" s="218"/>
      <c r="M250" s="219" t="s">
        <v>3</v>
      </c>
      <c r="N250" s="220" t="s">
        <v>43</v>
      </c>
      <c r="O250" s="73"/>
      <c r="P250" s="176">
        <f>O250*H250</f>
        <v>0</v>
      </c>
      <c r="Q250" s="176">
        <v>0.002</v>
      </c>
      <c r="R250" s="176">
        <f>Q250*H250</f>
        <v>0.064000000000000001</v>
      </c>
      <c r="S250" s="176">
        <v>0</v>
      </c>
      <c r="T250" s="177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178" t="s">
        <v>315</v>
      </c>
      <c r="AT250" s="178" t="s">
        <v>312</v>
      </c>
      <c r="AU250" s="178" t="s">
        <v>82</v>
      </c>
      <c r="AY250" s="20" t="s">
        <v>174</v>
      </c>
      <c r="BE250" s="179">
        <f>IF(N250="základní",J250,0)</f>
        <v>0</v>
      </c>
      <c r="BF250" s="179">
        <f>IF(N250="snížená",J250,0)</f>
        <v>0</v>
      </c>
      <c r="BG250" s="179">
        <f>IF(N250="zákl. přenesená",J250,0)</f>
        <v>0</v>
      </c>
      <c r="BH250" s="179">
        <f>IF(N250="sníž. přenesená",J250,0)</f>
        <v>0</v>
      </c>
      <c r="BI250" s="179">
        <f>IF(N250="nulová",J250,0)</f>
        <v>0</v>
      </c>
      <c r="BJ250" s="20" t="s">
        <v>80</v>
      </c>
      <c r="BK250" s="179">
        <f>ROUND(I250*H250,2)</f>
        <v>0</v>
      </c>
      <c r="BL250" s="20" t="s">
        <v>289</v>
      </c>
      <c r="BM250" s="178" t="s">
        <v>393</v>
      </c>
    </row>
    <row r="251" s="2" customFormat="1">
      <c r="A251" s="39"/>
      <c r="B251" s="40"/>
      <c r="C251" s="39"/>
      <c r="D251" s="186" t="s">
        <v>209</v>
      </c>
      <c r="E251" s="39"/>
      <c r="F251" s="210" t="s">
        <v>382</v>
      </c>
      <c r="G251" s="39"/>
      <c r="H251" s="39"/>
      <c r="I251" s="182"/>
      <c r="J251" s="39"/>
      <c r="K251" s="39"/>
      <c r="L251" s="40"/>
      <c r="M251" s="183"/>
      <c r="N251" s="184"/>
      <c r="O251" s="73"/>
      <c r="P251" s="73"/>
      <c r="Q251" s="73"/>
      <c r="R251" s="73"/>
      <c r="S251" s="73"/>
      <c r="T251" s="74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20" t="s">
        <v>209</v>
      </c>
      <c r="AU251" s="20" t="s">
        <v>82</v>
      </c>
    </row>
    <row r="252" s="2" customFormat="1" ht="49.05" customHeight="1">
      <c r="A252" s="39"/>
      <c r="B252" s="166"/>
      <c r="C252" s="167" t="s">
        <v>315</v>
      </c>
      <c r="D252" s="167" t="s">
        <v>176</v>
      </c>
      <c r="E252" s="168" t="s">
        <v>394</v>
      </c>
      <c r="F252" s="169" t="s">
        <v>395</v>
      </c>
      <c r="G252" s="170" t="s">
        <v>222</v>
      </c>
      <c r="H252" s="171">
        <v>0.17100000000000001</v>
      </c>
      <c r="I252" s="172"/>
      <c r="J252" s="173">
        <f>ROUND(I252*H252,2)</f>
        <v>0</v>
      </c>
      <c r="K252" s="169" t="s">
        <v>180</v>
      </c>
      <c r="L252" s="40"/>
      <c r="M252" s="174" t="s">
        <v>3</v>
      </c>
      <c r="N252" s="175" t="s">
        <v>43</v>
      </c>
      <c r="O252" s="73"/>
      <c r="P252" s="176">
        <f>O252*H252</f>
        <v>0</v>
      </c>
      <c r="Q252" s="176">
        <v>0</v>
      </c>
      <c r="R252" s="176">
        <f>Q252*H252</f>
        <v>0</v>
      </c>
      <c r="S252" s="176">
        <v>0</v>
      </c>
      <c r="T252" s="17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178" t="s">
        <v>289</v>
      </c>
      <c r="AT252" s="178" t="s">
        <v>176</v>
      </c>
      <c r="AU252" s="178" t="s">
        <v>82</v>
      </c>
      <c r="AY252" s="20" t="s">
        <v>174</v>
      </c>
      <c r="BE252" s="179">
        <f>IF(N252="základní",J252,0)</f>
        <v>0</v>
      </c>
      <c r="BF252" s="179">
        <f>IF(N252="snížená",J252,0)</f>
        <v>0</v>
      </c>
      <c r="BG252" s="179">
        <f>IF(N252="zákl. přenesená",J252,0)</f>
        <v>0</v>
      </c>
      <c r="BH252" s="179">
        <f>IF(N252="sníž. přenesená",J252,0)</f>
        <v>0</v>
      </c>
      <c r="BI252" s="179">
        <f>IF(N252="nulová",J252,0)</f>
        <v>0</v>
      </c>
      <c r="BJ252" s="20" t="s">
        <v>80</v>
      </c>
      <c r="BK252" s="179">
        <f>ROUND(I252*H252,2)</f>
        <v>0</v>
      </c>
      <c r="BL252" s="20" t="s">
        <v>289</v>
      </c>
      <c r="BM252" s="178" t="s">
        <v>396</v>
      </c>
    </row>
    <row r="253" s="2" customFormat="1">
      <c r="A253" s="39"/>
      <c r="B253" s="40"/>
      <c r="C253" s="39"/>
      <c r="D253" s="180" t="s">
        <v>183</v>
      </c>
      <c r="E253" s="39"/>
      <c r="F253" s="181" t="s">
        <v>397</v>
      </c>
      <c r="G253" s="39"/>
      <c r="H253" s="39"/>
      <c r="I253" s="182"/>
      <c r="J253" s="39"/>
      <c r="K253" s="39"/>
      <c r="L253" s="40"/>
      <c r="M253" s="183"/>
      <c r="N253" s="184"/>
      <c r="O253" s="73"/>
      <c r="P253" s="73"/>
      <c r="Q253" s="73"/>
      <c r="R253" s="73"/>
      <c r="S253" s="73"/>
      <c r="T253" s="74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20" t="s">
        <v>183</v>
      </c>
      <c r="AU253" s="20" t="s">
        <v>82</v>
      </c>
    </row>
    <row r="254" s="12" customFormat="1" ht="22.8" customHeight="1">
      <c r="A254" s="12"/>
      <c r="B254" s="153"/>
      <c r="C254" s="12"/>
      <c r="D254" s="154" t="s">
        <v>71</v>
      </c>
      <c r="E254" s="164" t="s">
        <v>398</v>
      </c>
      <c r="F254" s="164" t="s">
        <v>399</v>
      </c>
      <c r="G254" s="12"/>
      <c r="H254" s="12"/>
      <c r="I254" s="156"/>
      <c r="J254" s="165">
        <f>BK254</f>
        <v>0</v>
      </c>
      <c r="K254" s="12"/>
      <c r="L254" s="153"/>
      <c r="M254" s="158"/>
      <c r="N254" s="159"/>
      <c r="O254" s="159"/>
      <c r="P254" s="160">
        <f>SUM(P255:P296)</f>
        <v>0</v>
      </c>
      <c r="Q254" s="159"/>
      <c r="R254" s="160">
        <f>SUM(R255:R296)</f>
        <v>3.7980683999999996</v>
      </c>
      <c r="S254" s="159"/>
      <c r="T254" s="161">
        <f>SUM(T255:T296)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54" t="s">
        <v>82</v>
      </c>
      <c r="AT254" s="162" t="s">
        <v>71</v>
      </c>
      <c r="AU254" s="162" t="s">
        <v>80</v>
      </c>
      <c r="AY254" s="154" t="s">
        <v>174</v>
      </c>
      <c r="BK254" s="163">
        <f>SUM(BK255:BK296)</f>
        <v>0</v>
      </c>
    </row>
    <row r="255" s="2" customFormat="1" ht="24.15" customHeight="1">
      <c r="A255" s="39"/>
      <c r="B255" s="166"/>
      <c r="C255" s="167" t="s">
        <v>400</v>
      </c>
      <c r="D255" s="167" t="s">
        <v>176</v>
      </c>
      <c r="E255" s="168" t="s">
        <v>401</v>
      </c>
      <c r="F255" s="169" t="s">
        <v>402</v>
      </c>
      <c r="G255" s="170" t="s">
        <v>137</v>
      </c>
      <c r="H255" s="171">
        <v>57.415999999999997</v>
      </c>
      <c r="I255" s="172"/>
      <c r="J255" s="173">
        <f>ROUND(I255*H255,2)</f>
        <v>0</v>
      </c>
      <c r="K255" s="169" t="s">
        <v>3</v>
      </c>
      <c r="L255" s="40"/>
      <c r="M255" s="174" t="s">
        <v>3</v>
      </c>
      <c r="N255" s="175" t="s">
        <v>43</v>
      </c>
      <c r="O255" s="73"/>
      <c r="P255" s="176">
        <f>O255*H255</f>
        <v>0</v>
      </c>
      <c r="Q255" s="176">
        <v>0.065799999999999997</v>
      </c>
      <c r="R255" s="176">
        <f>Q255*H255</f>
        <v>3.7779727999999997</v>
      </c>
      <c r="S255" s="176">
        <v>0</v>
      </c>
      <c r="T255" s="177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78" t="s">
        <v>289</v>
      </c>
      <c r="AT255" s="178" t="s">
        <v>176</v>
      </c>
      <c r="AU255" s="178" t="s">
        <v>82</v>
      </c>
      <c r="AY255" s="20" t="s">
        <v>174</v>
      </c>
      <c r="BE255" s="179">
        <f>IF(N255="základní",J255,0)</f>
        <v>0</v>
      </c>
      <c r="BF255" s="179">
        <f>IF(N255="snížená",J255,0)</f>
        <v>0</v>
      </c>
      <c r="BG255" s="179">
        <f>IF(N255="zákl. přenesená",J255,0)</f>
        <v>0</v>
      </c>
      <c r="BH255" s="179">
        <f>IF(N255="sníž. přenesená",J255,0)</f>
        <v>0</v>
      </c>
      <c r="BI255" s="179">
        <f>IF(N255="nulová",J255,0)</f>
        <v>0</v>
      </c>
      <c r="BJ255" s="20" t="s">
        <v>80</v>
      </c>
      <c r="BK255" s="179">
        <f>ROUND(I255*H255,2)</f>
        <v>0</v>
      </c>
      <c r="BL255" s="20" t="s">
        <v>289</v>
      </c>
      <c r="BM255" s="178" t="s">
        <v>403</v>
      </c>
    </row>
    <row r="256" s="13" customFormat="1">
      <c r="A256" s="13"/>
      <c r="B256" s="185"/>
      <c r="C256" s="13"/>
      <c r="D256" s="186" t="s">
        <v>185</v>
      </c>
      <c r="E256" s="187" t="s">
        <v>3</v>
      </c>
      <c r="F256" s="188" t="s">
        <v>186</v>
      </c>
      <c r="G256" s="13"/>
      <c r="H256" s="187" t="s">
        <v>3</v>
      </c>
      <c r="I256" s="189"/>
      <c r="J256" s="13"/>
      <c r="K256" s="13"/>
      <c r="L256" s="185"/>
      <c r="M256" s="190"/>
      <c r="N256" s="191"/>
      <c r="O256" s="191"/>
      <c r="P256" s="191"/>
      <c r="Q256" s="191"/>
      <c r="R256" s="191"/>
      <c r="S256" s="191"/>
      <c r="T256" s="19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87" t="s">
        <v>185</v>
      </c>
      <c r="AU256" s="187" t="s">
        <v>82</v>
      </c>
      <c r="AV256" s="13" t="s">
        <v>80</v>
      </c>
      <c r="AW256" s="13" t="s">
        <v>33</v>
      </c>
      <c r="AX256" s="13" t="s">
        <v>72</v>
      </c>
      <c r="AY256" s="187" t="s">
        <v>174</v>
      </c>
    </row>
    <row r="257" s="13" customFormat="1">
      <c r="A257" s="13"/>
      <c r="B257" s="185"/>
      <c r="C257" s="13"/>
      <c r="D257" s="186" t="s">
        <v>185</v>
      </c>
      <c r="E257" s="187" t="s">
        <v>3</v>
      </c>
      <c r="F257" s="188" t="s">
        <v>404</v>
      </c>
      <c r="G257" s="13"/>
      <c r="H257" s="187" t="s">
        <v>3</v>
      </c>
      <c r="I257" s="189"/>
      <c r="J257" s="13"/>
      <c r="K257" s="13"/>
      <c r="L257" s="185"/>
      <c r="M257" s="190"/>
      <c r="N257" s="191"/>
      <c r="O257" s="191"/>
      <c r="P257" s="191"/>
      <c r="Q257" s="191"/>
      <c r="R257" s="191"/>
      <c r="S257" s="191"/>
      <c r="T257" s="19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7" t="s">
        <v>185</v>
      </c>
      <c r="AU257" s="187" t="s">
        <v>82</v>
      </c>
      <c r="AV257" s="13" t="s">
        <v>80</v>
      </c>
      <c r="AW257" s="13" t="s">
        <v>33</v>
      </c>
      <c r="AX257" s="13" t="s">
        <v>72</v>
      </c>
      <c r="AY257" s="187" t="s">
        <v>174</v>
      </c>
    </row>
    <row r="258" s="13" customFormat="1">
      <c r="A258" s="13"/>
      <c r="B258" s="185"/>
      <c r="C258" s="13"/>
      <c r="D258" s="186" t="s">
        <v>185</v>
      </c>
      <c r="E258" s="187" t="s">
        <v>3</v>
      </c>
      <c r="F258" s="188" t="s">
        <v>405</v>
      </c>
      <c r="G258" s="13"/>
      <c r="H258" s="187" t="s">
        <v>3</v>
      </c>
      <c r="I258" s="189"/>
      <c r="J258" s="13"/>
      <c r="K258" s="13"/>
      <c r="L258" s="185"/>
      <c r="M258" s="190"/>
      <c r="N258" s="191"/>
      <c r="O258" s="191"/>
      <c r="P258" s="191"/>
      <c r="Q258" s="191"/>
      <c r="R258" s="191"/>
      <c r="S258" s="191"/>
      <c r="T258" s="19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7" t="s">
        <v>185</v>
      </c>
      <c r="AU258" s="187" t="s">
        <v>82</v>
      </c>
      <c r="AV258" s="13" t="s">
        <v>80</v>
      </c>
      <c r="AW258" s="13" t="s">
        <v>33</v>
      </c>
      <c r="AX258" s="13" t="s">
        <v>72</v>
      </c>
      <c r="AY258" s="187" t="s">
        <v>174</v>
      </c>
    </row>
    <row r="259" s="13" customFormat="1">
      <c r="A259" s="13"/>
      <c r="B259" s="185"/>
      <c r="C259" s="13"/>
      <c r="D259" s="186" t="s">
        <v>185</v>
      </c>
      <c r="E259" s="187" t="s">
        <v>3</v>
      </c>
      <c r="F259" s="188" t="s">
        <v>406</v>
      </c>
      <c r="G259" s="13"/>
      <c r="H259" s="187" t="s">
        <v>3</v>
      </c>
      <c r="I259" s="189"/>
      <c r="J259" s="13"/>
      <c r="K259" s="13"/>
      <c r="L259" s="185"/>
      <c r="M259" s="190"/>
      <c r="N259" s="191"/>
      <c r="O259" s="191"/>
      <c r="P259" s="191"/>
      <c r="Q259" s="191"/>
      <c r="R259" s="191"/>
      <c r="S259" s="191"/>
      <c r="T259" s="19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7" t="s">
        <v>185</v>
      </c>
      <c r="AU259" s="187" t="s">
        <v>82</v>
      </c>
      <c r="AV259" s="13" t="s">
        <v>80</v>
      </c>
      <c r="AW259" s="13" t="s">
        <v>33</v>
      </c>
      <c r="AX259" s="13" t="s">
        <v>72</v>
      </c>
      <c r="AY259" s="187" t="s">
        <v>174</v>
      </c>
    </row>
    <row r="260" s="13" customFormat="1">
      <c r="A260" s="13"/>
      <c r="B260" s="185"/>
      <c r="C260" s="13"/>
      <c r="D260" s="186" t="s">
        <v>185</v>
      </c>
      <c r="E260" s="187" t="s">
        <v>3</v>
      </c>
      <c r="F260" s="188" t="s">
        <v>407</v>
      </c>
      <c r="G260" s="13"/>
      <c r="H260" s="187" t="s">
        <v>3</v>
      </c>
      <c r="I260" s="189"/>
      <c r="J260" s="13"/>
      <c r="K260" s="13"/>
      <c r="L260" s="185"/>
      <c r="M260" s="190"/>
      <c r="N260" s="191"/>
      <c r="O260" s="191"/>
      <c r="P260" s="191"/>
      <c r="Q260" s="191"/>
      <c r="R260" s="191"/>
      <c r="S260" s="191"/>
      <c r="T260" s="19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87" t="s">
        <v>185</v>
      </c>
      <c r="AU260" s="187" t="s">
        <v>82</v>
      </c>
      <c r="AV260" s="13" t="s">
        <v>80</v>
      </c>
      <c r="AW260" s="13" t="s">
        <v>33</v>
      </c>
      <c r="AX260" s="13" t="s">
        <v>72</v>
      </c>
      <c r="AY260" s="187" t="s">
        <v>174</v>
      </c>
    </row>
    <row r="261" s="13" customFormat="1">
      <c r="A261" s="13"/>
      <c r="B261" s="185"/>
      <c r="C261" s="13"/>
      <c r="D261" s="186" t="s">
        <v>185</v>
      </c>
      <c r="E261" s="187" t="s">
        <v>3</v>
      </c>
      <c r="F261" s="188" t="s">
        <v>408</v>
      </c>
      <c r="G261" s="13"/>
      <c r="H261" s="187" t="s">
        <v>3</v>
      </c>
      <c r="I261" s="189"/>
      <c r="J261" s="13"/>
      <c r="K261" s="13"/>
      <c r="L261" s="185"/>
      <c r="M261" s="190"/>
      <c r="N261" s="191"/>
      <c r="O261" s="191"/>
      <c r="P261" s="191"/>
      <c r="Q261" s="191"/>
      <c r="R261" s="191"/>
      <c r="S261" s="191"/>
      <c r="T261" s="19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87" t="s">
        <v>185</v>
      </c>
      <c r="AU261" s="187" t="s">
        <v>82</v>
      </c>
      <c r="AV261" s="13" t="s">
        <v>80</v>
      </c>
      <c r="AW261" s="13" t="s">
        <v>33</v>
      </c>
      <c r="AX261" s="13" t="s">
        <v>72</v>
      </c>
      <c r="AY261" s="187" t="s">
        <v>174</v>
      </c>
    </row>
    <row r="262" s="13" customFormat="1">
      <c r="A262" s="13"/>
      <c r="B262" s="185"/>
      <c r="C262" s="13"/>
      <c r="D262" s="186" t="s">
        <v>185</v>
      </c>
      <c r="E262" s="187" t="s">
        <v>3</v>
      </c>
      <c r="F262" s="188" t="s">
        <v>409</v>
      </c>
      <c r="G262" s="13"/>
      <c r="H262" s="187" t="s">
        <v>3</v>
      </c>
      <c r="I262" s="189"/>
      <c r="J262" s="13"/>
      <c r="K262" s="13"/>
      <c r="L262" s="185"/>
      <c r="M262" s="190"/>
      <c r="N262" s="191"/>
      <c r="O262" s="191"/>
      <c r="P262" s="191"/>
      <c r="Q262" s="191"/>
      <c r="R262" s="191"/>
      <c r="S262" s="191"/>
      <c r="T262" s="19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87" t="s">
        <v>185</v>
      </c>
      <c r="AU262" s="187" t="s">
        <v>82</v>
      </c>
      <c r="AV262" s="13" t="s">
        <v>80</v>
      </c>
      <c r="AW262" s="13" t="s">
        <v>33</v>
      </c>
      <c r="AX262" s="13" t="s">
        <v>72</v>
      </c>
      <c r="AY262" s="187" t="s">
        <v>174</v>
      </c>
    </row>
    <row r="263" s="13" customFormat="1">
      <c r="A263" s="13"/>
      <c r="B263" s="185"/>
      <c r="C263" s="13"/>
      <c r="D263" s="186" t="s">
        <v>185</v>
      </c>
      <c r="E263" s="187" t="s">
        <v>3</v>
      </c>
      <c r="F263" s="188" t="s">
        <v>410</v>
      </c>
      <c r="G263" s="13"/>
      <c r="H263" s="187" t="s">
        <v>3</v>
      </c>
      <c r="I263" s="189"/>
      <c r="J263" s="13"/>
      <c r="K263" s="13"/>
      <c r="L263" s="185"/>
      <c r="M263" s="190"/>
      <c r="N263" s="191"/>
      <c r="O263" s="191"/>
      <c r="P263" s="191"/>
      <c r="Q263" s="191"/>
      <c r="R263" s="191"/>
      <c r="S263" s="191"/>
      <c r="T263" s="19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7" t="s">
        <v>185</v>
      </c>
      <c r="AU263" s="187" t="s">
        <v>82</v>
      </c>
      <c r="AV263" s="13" t="s">
        <v>80</v>
      </c>
      <c r="AW263" s="13" t="s">
        <v>33</v>
      </c>
      <c r="AX263" s="13" t="s">
        <v>72</v>
      </c>
      <c r="AY263" s="187" t="s">
        <v>174</v>
      </c>
    </row>
    <row r="264" s="13" customFormat="1">
      <c r="A264" s="13"/>
      <c r="B264" s="185"/>
      <c r="C264" s="13"/>
      <c r="D264" s="186" t="s">
        <v>185</v>
      </c>
      <c r="E264" s="187" t="s">
        <v>3</v>
      </c>
      <c r="F264" s="188" t="s">
        <v>411</v>
      </c>
      <c r="G264" s="13"/>
      <c r="H264" s="187" t="s">
        <v>3</v>
      </c>
      <c r="I264" s="189"/>
      <c r="J264" s="13"/>
      <c r="K264" s="13"/>
      <c r="L264" s="185"/>
      <c r="M264" s="190"/>
      <c r="N264" s="191"/>
      <c r="O264" s="191"/>
      <c r="P264" s="191"/>
      <c r="Q264" s="191"/>
      <c r="R264" s="191"/>
      <c r="S264" s="191"/>
      <c r="T264" s="19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7" t="s">
        <v>185</v>
      </c>
      <c r="AU264" s="187" t="s">
        <v>82</v>
      </c>
      <c r="AV264" s="13" t="s">
        <v>80</v>
      </c>
      <c r="AW264" s="13" t="s">
        <v>33</v>
      </c>
      <c r="AX264" s="13" t="s">
        <v>72</v>
      </c>
      <c r="AY264" s="187" t="s">
        <v>174</v>
      </c>
    </row>
    <row r="265" s="13" customFormat="1">
      <c r="A265" s="13"/>
      <c r="B265" s="185"/>
      <c r="C265" s="13"/>
      <c r="D265" s="186" t="s">
        <v>185</v>
      </c>
      <c r="E265" s="187" t="s">
        <v>3</v>
      </c>
      <c r="F265" s="188" t="s">
        <v>412</v>
      </c>
      <c r="G265" s="13"/>
      <c r="H265" s="187" t="s">
        <v>3</v>
      </c>
      <c r="I265" s="189"/>
      <c r="J265" s="13"/>
      <c r="K265" s="13"/>
      <c r="L265" s="185"/>
      <c r="M265" s="190"/>
      <c r="N265" s="191"/>
      <c r="O265" s="191"/>
      <c r="P265" s="191"/>
      <c r="Q265" s="191"/>
      <c r="R265" s="191"/>
      <c r="S265" s="191"/>
      <c r="T265" s="19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7" t="s">
        <v>185</v>
      </c>
      <c r="AU265" s="187" t="s">
        <v>82</v>
      </c>
      <c r="AV265" s="13" t="s">
        <v>80</v>
      </c>
      <c r="AW265" s="13" t="s">
        <v>33</v>
      </c>
      <c r="AX265" s="13" t="s">
        <v>72</v>
      </c>
      <c r="AY265" s="187" t="s">
        <v>174</v>
      </c>
    </row>
    <row r="266" s="13" customFormat="1">
      <c r="A266" s="13"/>
      <c r="B266" s="185"/>
      <c r="C266" s="13"/>
      <c r="D266" s="186" t="s">
        <v>185</v>
      </c>
      <c r="E266" s="187" t="s">
        <v>3</v>
      </c>
      <c r="F266" s="188" t="s">
        <v>413</v>
      </c>
      <c r="G266" s="13"/>
      <c r="H266" s="187" t="s">
        <v>3</v>
      </c>
      <c r="I266" s="189"/>
      <c r="J266" s="13"/>
      <c r="K266" s="13"/>
      <c r="L266" s="185"/>
      <c r="M266" s="190"/>
      <c r="N266" s="191"/>
      <c r="O266" s="191"/>
      <c r="P266" s="191"/>
      <c r="Q266" s="191"/>
      <c r="R266" s="191"/>
      <c r="S266" s="191"/>
      <c r="T266" s="19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87" t="s">
        <v>185</v>
      </c>
      <c r="AU266" s="187" t="s">
        <v>82</v>
      </c>
      <c r="AV266" s="13" t="s">
        <v>80</v>
      </c>
      <c r="AW266" s="13" t="s">
        <v>33</v>
      </c>
      <c r="AX266" s="13" t="s">
        <v>72</v>
      </c>
      <c r="AY266" s="187" t="s">
        <v>174</v>
      </c>
    </row>
    <row r="267" s="13" customFormat="1">
      <c r="A267" s="13"/>
      <c r="B267" s="185"/>
      <c r="C267" s="13"/>
      <c r="D267" s="186" t="s">
        <v>185</v>
      </c>
      <c r="E267" s="187" t="s">
        <v>3</v>
      </c>
      <c r="F267" s="188" t="s">
        <v>414</v>
      </c>
      <c r="G267" s="13"/>
      <c r="H267" s="187" t="s">
        <v>3</v>
      </c>
      <c r="I267" s="189"/>
      <c r="J267" s="13"/>
      <c r="K267" s="13"/>
      <c r="L267" s="185"/>
      <c r="M267" s="190"/>
      <c r="N267" s="191"/>
      <c r="O267" s="191"/>
      <c r="P267" s="191"/>
      <c r="Q267" s="191"/>
      <c r="R267" s="191"/>
      <c r="S267" s="191"/>
      <c r="T267" s="19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7" t="s">
        <v>185</v>
      </c>
      <c r="AU267" s="187" t="s">
        <v>82</v>
      </c>
      <c r="AV267" s="13" t="s">
        <v>80</v>
      </c>
      <c r="AW267" s="13" t="s">
        <v>33</v>
      </c>
      <c r="AX267" s="13" t="s">
        <v>72</v>
      </c>
      <c r="AY267" s="187" t="s">
        <v>174</v>
      </c>
    </row>
    <row r="268" s="13" customFormat="1">
      <c r="A268" s="13"/>
      <c r="B268" s="185"/>
      <c r="C268" s="13"/>
      <c r="D268" s="186" t="s">
        <v>185</v>
      </c>
      <c r="E268" s="187" t="s">
        <v>3</v>
      </c>
      <c r="F268" s="188" t="s">
        <v>415</v>
      </c>
      <c r="G268" s="13"/>
      <c r="H268" s="187" t="s">
        <v>3</v>
      </c>
      <c r="I268" s="189"/>
      <c r="J268" s="13"/>
      <c r="K268" s="13"/>
      <c r="L268" s="185"/>
      <c r="M268" s="190"/>
      <c r="N268" s="191"/>
      <c r="O268" s="191"/>
      <c r="P268" s="191"/>
      <c r="Q268" s="191"/>
      <c r="R268" s="191"/>
      <c r="S268" s="191"/>
      <c r="T268" s="19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7" t="s">
        <v>185</v>
      </c>
      <c r="AU268" s="187" t="s">
        <v>82</v>
      </c>
      <c r="AV268" s="13" t="s">
        <v>80</v>
      </c>
      <c r="AW268" s="13" t="s">
        <v>33</v>
      </c>
      <c r="AX268" s="13" t="s">
        <v>72</v>
      </c>
      <c r="AY268" s="187" t="s">
        <v>174</v>
      </c>
    </row>
    <row r="269" s="13" customFormat="1">
      <c r="A269" s="13"/>
      <c r="B269" s="185"/>
      <c r="C269" s="13"/>
      <c r="D269" s="186" t="s">
        <v>185</v>
      </c>
      <c r="E269" s="187" t="s">
        <v>3</v>
      </c>
      <c r="F269" s="188" t="s">
        <v>416</v>
      </c>
      <c r="G269" s="13"/>
      <c r="H269" s="187" t="s">
        <v>3</v>
      </c>
      <c r="I269" s="189"/>
      <c r="J269" s="13"/>
      <c r="K269" s="13"/>
      <c r="L269" s="185"/>
      <c r="M269" s="190"/>
      <c r="N269" s="191"/>
      <c r="O269" s="191"/>
      <c r="P269" s="191"/>
      <c r="Q269" s="191"/>
      <c r="R269" s="191"/>
      <c r="S269" s="191"/>
      <c r="T269" s="19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7" t="s">
        <v>185</v>
      </c>
      <c r="AU269" s="187" t="s">
        <v>82</v>
      </c>
      <c r="AV269" s="13" t="s">
        <v>80</v>
      </c>
      <c r="AW269" s="13" t="s">
        <v>33</v>
      </c>
      <c r="AX269" s="13" t="s">
        <v>72</v>
      </c>
      <c r="AY269" s="187" t="s">
        <v>174</v>
      </c>
    </row>
    <row r="270" s="13" customFormat="1">
      <c r="A270" s="13"/>
      <c r="B270" s="185"/>
      <c r="C270" s="13"/>
      <c r="D270" s="186" t="s">
        <v>185</v>
      </c>
      <c r="E270" s="187" t="s">
        <v>3</v>
      </c>
      <c r="F270" s="188" t="s">
        <v>417</v>
      </c>
      <c r="G270" s="13"/>
      <c r="H270" s="187" t="s">
        <v>3</v>
      </c>
      <c r="I270" s="189"/>
      <c r="J270" s="13"/>
      <c r="K270" s="13"/>
      <c r="L270" s="185"/>
      <c r="M270" s="190"/>
      <c r="N270" s="191"/>
      <c r="O270" s="191"/>
      <c r="P270" s="191"/>
      <c r="Q270" s="191"/>
      <c r="R270" s="191"/>
      <c r="S270" s="191"/>
      <c r="T270" s="19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87" t="s">
        <v>185</v>
      </c>
      <c r="AU270" s="187" t="s">
        <v>82</v>
      </c>
      <c r="AV270" s="13" t="s">
        <v>80</v>
      </c>
      <c r="AW270" s="13" t="s">
        <v>33</v>
      </c>
      <c r="AX270" s="13" t="s">
        <v>72</v>
      </c>
      <c r="AY270" s="187" t="s">
        <v>174</v>
      </c>
    </row>
    <row r="271" s="13" customFormat="1">
      <c r="A271" s="13"/>
      <c r="B271" s="185"/>
      <c r="C271" s="13"/>
      <c r="D271" s="186" t="s">
        <v>185</v>
      </c>
      <c r="E271" s="187" t="s">
        <v>3</v>
      </c>
      <c r="F271" s="188" t="s">
        <v>418</v>
      </c>
      <c r="G271" s="13"/>
      <c r="H271" s="187" t="s">
        <v>3</v>
      </c>
      <c r="I271" s="189"/>
      <c r="J271" s="13"/>
      <c r="K271" s="13"/>
      <c r="L271" s="185"/>
      <c r="M271" s="190"/>
      <c r="N271" s="191"/>
      <c r="O271" s="191"/>
      <c r="P271" s="191"/>
      <c r="Q271" s="191"/>
      <c r="R271" s="191"/>
      <c r="S271" s="191"/>
      <c r="T271" s="19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7" t="s">
        <v>185</v>
      </c>
      <c r="AU271" s="187" t="s">
        <v>82</v>
      </c>
      <c r="AV271" s="13" t="s">
        <v>80</v>
      </c>
      <c r="AW271" s="13" t="s">
        <v>33</v>
      </c>
      <c r="AX271" s="13" t="s">
        <v>72</v>
      </c>
      <c r="AY271" s="187" t="s">
        <v>174</v>
      </c>
    </row>
    <row r="272" s="13" customFormat="1">
      <c r="A272" s="13"/>
      <c r="B272" s="185"/>
      <c r="C272" s="13"/>
      <c r="D272" s="186" t="s">
        <v>185</v>
      </c>
      <c r="E272" s="187" t="s">
        <v>3</v>
      </c>
      <c r="F272" s="188" t="s">
        <v>419</v>
      </c>
      <c r="G272" s="13"/>
      <c r="H272" s="187" t="s">
        <v>3</v>
      </c>
      <c r="I272" s="189"/>
      <c r="J272" s="13"/>
      <c r="K272" s="13"/>
      <c r="L272" s="185"/>
      <c r="M272" s="190"/>
      <c r="N272" s="191"/>
      <c r="O272" s="191"/>
      <c r="P272" s="191"/>
      <c r="Q272" s="191"/>
      <c r="R272" s="191"/>
      <c r="S272" s="191"/>
      <c r="T272" s="19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87" t="s">
        <v>185</v>
      </c>
      <c r="AU272" s="187" t="s">
        <v>82</v>
      </c>
      <c r="AV272" s="13" t="s">
        <v>80</v>
      </c>
      <c r="AW272" s="13" t="s">
        <v>33</v>
      </c>
      <c r="AX272" s="13" t="s">
        <v>72</v>
      </c>
      <c r="AY272" s="187" t="s">
        <v>174</v>
      </c>
    </row>
    <row r="273" s="14" customFormat="1">
      <c r="A273" s="14"/>
      <c r="B273" s="193"/>
      <c r="C273" s="14"/>
      <c r="D273" s="186" t="s">
        <v>185</v>
      </c>
      <c r="E273" s="194" t="s">
        <v>3</v>
      </c>
      <c r="F273" s="195" t="s">
        <v>139</v>
      </c>
      <c r="G273" s="14"/>
      <c r="H273" s="196">
        <v>57.415999999999997</v>
      </c>
      <c r="I273" s="197"/>
      <c r="J273" s="14"/>
      <c r="K273" s="14"/>
      <c r="L273" s="193"/>
      <c r="M273" s="198"/>
      <c r="N273" s="199"/>
      <c r="O273" s="199"/>
      <c r="P273" s="199"/>
      <c r="Q273" s="199"/>
      <c r="R273" s="199"/>
      <c r="S273" s="199"/>
      <c r="T273" s="20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01" t="s">
        <v>185</v>
      </c>
      <c r="AU273" s="201" t="s">
        <v>82</v>
      </c>
      <c r="AV273" s="14" t="s">
        <v>82</v>
      </c>
      <c r="AW273" s="14" t="s">
        <v>33</v>
      </c>
      <c r="AX273" s="14" t="s">
        <v>80</v>
      </c>
      <c r="AY273" s="201" t="s">
        <v>174</v>
      </c>
    </row>
    <row r="274" s="2" customFormat="1" ht="24.15" customHeight="1">
      <c r="A274" s="39"/>
      <c r="B274" s="166"/>
      <c r="C274" s="167" t="s">
        <v>420</v>
      </c>
      <c r="D274" s="167" t="s">
        <v>176</v>
      </c>
      <c r="E274" s="168" t="s">
        <v>421</v>
      </c>
      <c r="F274" s="169" t="s">
        <v>422</v>
      </c>
      <c r="G274" s="170" t="s">
        <v>137</v>
      </c>
      <c r="H274" s="171">
        <v>57.415999999999997</v>
      </c>
      <c r="I274" s="172"/>
      <c r="J274" s="173">
        <f>ROUND(I274*H274,2)</f>
        <v>0</v>
      </c>
      <c r="K274" s="169" t="s">
        <v>3</v>
      </c>
      <c r="L274" s="40"/>
      <c r="M274" s="174" t="s">
        <v>3</v>
      </c>
      <c r="N274" s="175" t="s">
        <v>43</v>
      </c>
      <c r="O274" s="73"/>
      <c r="P274" s="176">
        <f>O274*H274</f>
        <v>0</v>
      </c>
      <c r="Q274" s="176">
        <v>0</v>
      </c>
      <c r="R274" s="176">
        <f>Q274*H274</f>
        <v>0</v>
      </c>
      <c r="S274" s="176">
        <v>0</v>
      </c>
      <c r="T274" s="17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178" t="s">
        <v>289</v>
      </c>
      <c r="AT274" s="178" t="s">
        <v>176</v>
      </c>
      <c r="AU274" s="178" t="s">
        <v>82</v>
      </c>
      <c r="AY274" s="20" t="s">
        <v>174</v>
      </c>
      <c r="BE274" s="179">
        <f>IF(N274="základní",J274,0)</f>
        <v>0</v>
      </c>
      <c r="BF274" s="179">
        <f>IF(N274="snížená",J274,0)</f>
        <v>0</v>
      </c>
      <c r="BG274" s="179">
        <f>IF(N274="zákl. přenesená",J274,0)</f>
        <v>0</v>
      </c>
      <c r="BH274" s="179">
        <f>IF(N274="sníž. přenesená",J274,0)</f>
        <v>0</v>
      </c>
      <c r="BI274" s="179">
        <f>IF(N274="nulová",J274,0)</f>
        <v>0</v>
      </c>
      <c r="BJ274" s="20" t="s">
        <v>80</v>
      </c>
      <c r="BK274" s="179">
        <f>ROUND(I274*H274,2)</f>
        <v>0</v>
      </c>
      <c r="BL274" s="20" t="s">
        <v>289</v>
      </c>
      <c r="BM274" s="178" t="s">
        <v>423</v>
      </c>
    </row>
    <row r="275" s="13" customFormat="1">
      <c r="A275" s="13"/>
      <c r="B275" s="185"/>
      <c r="C275" s="13"/>
      <c r="D275" s="186" t="s">
        <v>185</v>
      </c>
      <c r="E275" s="187" t="s">
        <v>3</v>
      </c>
      <c r="F275" s="188" t="s">
        <v>140</v>
      </c>
      <c r="G275" s="13"/>
      <c r="H275" s="187" t="s">
        <v>3</v>
      </c>
      <c r="I275" s="189"/>
      <c r="J275" s="13"/>
      <c r="K275" s="13"/>
      <c r="L275" s="185"/>
      <c r="M275" s="190"/>
      <c r="N275" s="191"/>
      <c r="O275" s="191"/>
      <c r="P275" s="191"/>
      <c r="Q275" s="191"/>
      <c r="R275" s="191"/>
      <c r="S275" s="191"/>
      <c r="T275" s="19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7" t="s">
        <v>185</v>
      </c>
      <c r="AU275" s="187" t="s">
        <v>82</v>
      </c>
      <c r="AV275" s="13" t="s">
        <v>80</v>
      </c>
      <c r="AW275" s="13" t="s">
        <v>33</v>
      </c>
      <c r="AX275" s="13" t="s">
        <v>72</v>
      </c>
      <c r="AY275" s="187" t="s">
        <v>174</v>
      </c>
    </row>
    <row r="276" s="14" customFormat="1">
      <c r="A276" s="14"/>
      <c r="B276" s="193"/>
      <c r="C276" s="14"/>
      <c r="D276" s="186" t="s">
        <v>185</v>
      </c>
      <c r="E276" s="194" t="s">
        <v>3</v>
      </c>
      <c r="F276" s="195" t="s">
        <v>139</v>
      </c>
      <c r="G276" s="14"/>
      <c r="H276" s="196">
        <v>57.415999999999997</v>
      </c>
      <c r="I276" s="197"/>
      <c r="J276" s="14"/>
      <c r="K276" s="14"/>
      <c r="L276" s="193"/>
      <c r="M276" s="198"/>
      <c r="N276" s="199"/>
      <c r="O276" s="199"/>
      <c r="P276" s="199"/>
      <c r="Q276" s="199"/>
      <c r="R276" s="199"/>
      <c r="S276" s="199"/>
      <c r="T276" s="20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01" t="s">
        <v>185</v>
      </c>
      <c r="AU276" s="201" t="s">
        <v>82</v>
      </c>
      <c r="AV276" s="14" t="s">
        <v>82</v>
      </c>
      <c r="AW276" s="14" t="s">
        <v>33</v>
      </c>
      <c r="AX276" s="14" t="s">
        <v>72</v>
      </c>
      <c r="AY276" s="201" t="s">
        <v>174</v>
      </c>
    </row>
    <row r="277" s="15" customFormat="1">
      <c r="A277" s="15"/>
      <c r="B277" s="202"/>
      <c r="C277" s="15"/>
      <c r="D277" s="186" t="s">
        <v>185</v>
      </c>
      <c r="E277" s="203" t="s">
        <v>3</v>
      </c>
      <c r="F277" s="204" t="s">
        <v>197</v>
      </c>
      <c r="G277" s="15"/>
      <c r="H277" s="205">
        <v>57.415999999999997</v>
      </c>
      <c r="I277" s="206"/>
      <c r="J277" s="15"/>
      <c r="K277" s="15"/>
      <c r="L277" s="202"/>
      <c r="M277" s="207"/>
      <c r="N277" s="208"/>
      <c r="O277" s="208"/>
      <c r="P277" s="208"/>
      <c r="Q277" s="208"/>
      <c r="R277" s="208"/>
      <c r="S277" s="208"/>
      <c r="T277" s="209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03" t="s">
        <v>185</v>
      </c>
      <c r="AU277" s="203" t="s">
        <v>82</v>
      </c>
      <c r="AV277" s="15" t="s">
        <v>181</v>
      </c>
      <c r="AW277" s="15" t="s">
        <v>33</v>
      </c>
      <c r="AX277" s="15" t="s">
        <v>80</v>
      </c>
      <c r="AY277" s="203" t="s">
        <v>174</v>
      </c>
    </row>
    <row r="278" s="2" customFormat="1" ht="24.15" customHeight="1">
      <c r="A278" s="39"/>
      <c r="B278" s="166"/>
      <c r="C278" s="167" t="s">
        <v>424</v>
      </c>
      <c r="D278" s="167" t="s">
        <v>176</v>
      </c>
      <c r="E278" s="168" t="s">
        <v>425</v>
      </c>
      <c r="F278" s="169" t="s">
        <v>426</v>
      </c>
      <c r="G278" s="170" t="s">
        <v>137</v>
      </c>
      <c r="H278" s="171">
        <v>57.415999999999997</v>
      </c>
      <c r="I278" s="172"/>
      <c r="J278" s="173">
        <f>ROUND(I278*H278,2)</f>
        <v>0</v>
      </c>
      <c r="K278" s="169" t="s">
        <v>3</v>
      </c>
      <c r="L278" s="40"/>
      <c r="M278" s="174" t="s">
        <v>3</v>
      </c>
      <c r="N278" s="175" t="s">
        <v>43</v>
      </c>
      <c r="O278" s="73"/>
      <c r="P278" s="176">
        <f>O278*H278</f>
        <v>0</v>
      </c>
      <c r="Q278" s="176">
        <v>1.0000000000000001E-05</v>
      </c>
      <c r="R278" s="176">
        <f>Q278*H278</f>
        <v>0.00057415999999999999</v>
      </c>
      <c r="S278" s="176">
        <v>0</v>
      </c>
      <c r="T278" s="177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178" t="s">
        <v>289</v>
      </c>
      <c r="AT278" s="178" t="s">
        <v>176</v>
      </c>
      <c r="AU278" s="178" t="s">
        <v>82</v>
      </c>
      <c r="AY278" s="20" t="s">
        <v>174</v>
      </c>
      <c r="BE278" s="179">
        <f>IF(N278="základní",J278,0)</f>
        <v>0</v>
      </c>
      <c r="BF278" s="179">
        <f>IF(N278="snížená",J278,0)</f>
        <v>0</v>
      </c>
      <c r="BG278" s="179">
        <f>IF(N278="zákl. přenesená",J278,0)</f>
        <v>0</v>
      </c>
      <c r="BH278" s="179">
        <f>IF(N278="sníž. přenesená",J278,0)</f>
        <v>0</v>
      </c>
      <c r="BI278" s="179">
        <f>IF(N278="nulová",J278,0)</f>
        <v>0</v>
      </c>
      <c r="BJ278" s="20" t="s">
        <v>80</v>
      </c>
      <c r="BK278" s="179">
        <f>ROUND(I278*H278,2)</f>
        <v>0</v>
      </c>
      <c r="BL278" s="20" t="s">
        <v>289</v>
      </c>
      <c r="BM278" s="178" t="s">
        <v>427</v>
      </c>
    </row>
    <row r="279" s="13" customFormat="1">
      <c r="A279" s="13"/>
      <c r="B279" s="185"/>
      <c r="C279" s="13"/>
      <c r="D279" s="186" t="s">
        <v>185</v>
      </c>
      <c r="E279" s="187" t="s">
        <v>3</v>
      </c>
      <c r="F279" s="188" t="s">
        <v>140</v>
      </c>
      <c r="G279" s="13"/>
      <c r="H279" s="187" t="s">
        <v>3</v>
      </c>
      <c r="I279" s="189"/>
      <c r="J279" s="13"/>
      <c r="K279" s="13"/>
      <c r="L279" s="185"/>
      <c r="M279" s="190"/>
      <c r="N279" s="191"/>
      <c r="O279" s="191"/>
      <c r="P279" s="191"/>
      <c r="Q279" s="191"/>
      <c r="R279" s="191"/>
      <c r="S279" s="191"/>
      <c r="T279" s="19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7" t="s">
        <v>185</v>
      </c>
      <c r="AU279" s="187" t="s">
        <v>82</v>
      </c>
      <c r="AV279" s="13" t="s">
        <v>80</v>
      </c>
      <c r="AW279" s="13" t="s">
        <v>33</v>
      </c>
      <c r="AX279" s="13" t="s">
        <v>72</v>
      </c>
      <c r="AY279" s="187" t="s">
        <v>174</v>
      </c>
    </row>
    <row r="280" s="14" customFormat="1">
      <c r="A280" s="14"/>
      <c r="B280" s="193"/>
      <c r="C280" s="14"/>
      <c r="D280" s="186" t="s">
        <v>185</v>
      </c>
      <c r="E280" s="194" t="s">
        <v>3</v>
      </c>
      <c r="F280" s="195" t="s">
        <v>139</v>
      </c>
      <c r="G280" s="14"/>
      <c r="H280" s="196">
        <v>57.415999999999997</v>
      </c>
      <c r="I280" s="197"/>
      <c r="J280" s="14"/>
      <c r="K280" s="14"/>
      <c r="L280" s="193"/>
      <c r="M280" s="198"/>
      <c r="N280" s="199"/>
      <c r="O280" s="199"/>
      <c r="P280" s="199"/>
      <c r="Q280" s="199"/>
      <c r="R280" s="199"/>
      <c r="S280" s="199"/>
      <c r="T280" s="20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01" t="s">
        <v>185</v>
      </c>
      <c r="AU280" s="201" t="s">
        <v>82</v>
      </c>
      <c r="AV280" s="14" t="s">
        <v>82</v>
      </c>
      <c r="AW280" s="14" t="s">
        <v>33</v>
      </c>
      <c r="AX280" s="14" t="s">
        <v>72</v>
      </c>
      <c r="AY280" s="201" t="s">
        <v>174</v>
      </c>
    </row>
    <row r="281" s="15" customFormat="1">
      <c r="A281" s="15"/>
      <c r="B281" s="202"/>
      <c r="C281" s="15"/>
      <c r="D281" s="186" t="s">
        <v>185</v>
      </c>
      <c r="E281" s="203" t="s">
        <v>3</v>
      </c>
      <c r="F281" s="204" t="s">
        <v>197</v>
      </c>
      <c r="G281" s="15"/>
      <c r="H281" s="205">
        <v>57.415999999999997</v>
      </c>
      <c r="I281" s="206"/>
      <c r="J281" s="15"/>
      <c r="K281" s="15"/>
      <c r="L281" s="202"/>
      <c r="M281" s="207"/>
      <c r="N281" s="208"/>
      <c r="O281" s="208"/>
      <c r="P281" s="208"/>
      <c r="Q281" s="208"/>
      <c r="R281" s="208"/>
      <c r="S281" s="208"/>
      <c r="T281" s="209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03" t="s">
        <v>185</v>
      </c>
      <c r="AU281" s="203" t="s">
        <v>82</v>
      </c>
      <c r="AV281" s="15" t="s">
        <v>181</v>
      </c>
      <c r="AW281" s="15" t="s">
        <v>33</v>
      </c>
      <c r="AX281" s="15" t="s">
        <v>80</v>
      </c>
      <c r="AY281" s="203" t="s">
        <v>174</v>
      </c>
    </row>
    <row r="282" s="2" customFormat="1" ht="24.15" customHeight="1">
      <c r="A282" s="39"/>
      <c r="B282" s="166"/>
      <c r="C282" s="167" t="s">
        <v>428</v>
      </c>
      <c r="D282" s="167" t="s">
        <v>176</v>
      </c>
      <c r="E282" s="168" t="s">
        <v>429</v>
      </c>
      <c r="F282" s="169" t="s">
        <v>430</v>
      </c>
      <c r="G282" s="170" t="s">
        <v>137</v>
      </c>
      <c r="H282" s="171">
        <v>57.415999999999997</v>
      </c>
      <c r="I282" s="172"/>
      <c r="J282" s="173">
        <f>ROUND(I282*H282,2)</f>
        <v>0</v>
      </c>
      <c r="K282" s="169" t="s">
        <v>3</v>
      </c>
      <c r="L282" s="40"/>
      <c r="M282" s="174" t="s">
        <v>3</v>
      </c>
      <c r="N282" s="175" t="s">
        <v>43</v>
      </c>
      <c r="O282" s="73"/>
      <c r="P282" s="176">
        <f>O282*H282</f>
        <v>0</v>
      </c>
      <c r="Q282" s="176">
        <v>0.00019000000000000001</v>
      </c>
      <c r="R282" s="176">
        <f>Q282*H282</f>
        <v>0.01090904</v>
      </c>
      <c r="S282" s="176">
        <v>0</v>
      </c>
      <c r="T282" s="17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178" t="s">
        <v>289</v>
      </c>
      <c r="AT282" s="178" t="s">
        <v>176</v>
      </c>
      <c r="AU282" s="178" t="s">
        <v>82</v>
      </c>
      <c r="AY282" s="20" t="s">
        <v>174</v>
      </c>
      <c r="BE282" s="179">
        <f>IF(N282="základní",J282,0)</f>
        <v>0</v>
      </c>
      <c r="BF282" s="179">
        <f>IF(N282="snížená",J282,0)</f>
        <v>0</v>
      </c>
      <c r="BG282" s="179">
        <f>IF(N282="zákl. přenesená",J282,0)</f>
        <v>0</v>
      </c>
      <c r="BH282" s="179">
        <f>IF(N282="sníž. přenesená",J282,0)</f>
        <v>0</v>
      </c>
      <c r="BI282" s="179">
        <f>IF(N282="nulová",J282,0)</f>
        <v>0</v>
      </c>
      <c r="BJ282" s="20" t="s">
        <v>80</v>
      </c>
      <c r="BK282" s="179">
        <f>ROUND(I282*H282,2)</f>
        <v>0</v>
      </c>
      <c r="BL282" s="20" t="s">
        <v>289</v>
      </c>
      <c r="BM282" s="178" t="s">
        <v>431</v>
      </c>
    </row>
    <row r="283" s="13" customFormat="1">
      <c r="A283" s="13"/>
      <c r="B283" s="185"/>
      <c r="C283" s="13"/>
      <c r="D283" s="186" t="s">
        <v>185</v>
      </c>
      <c r="E283" s="187" t="s">
        <v>3</v>
      </c>
      <c r="F283" s="188" t="s">
        <v>140</v>
      </c>
      <c r="G283" s="13"/>
      <c r="H283" s="187" t="s">
        <v>3</v>
      </c>
      <c r="I283" s="189"/>
      <c r="J283" s="13"/>
      <c r="K283" s="13"/>
      <c r="L283" s="185"/>
      <c r="M283" s="190"/>
      <c r="N283" s="191"/>
      <c r="O283" s="191"/>
      <c r="P283" s="191"/>
      <c r="Q283" s="191"/>
      <c r="R283" s="191"/>
      <c r="S283" s="191"/>
      <c r="T283" s="19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87" t="s">
        <v>185</v>
      </c>
      <c r="AU283" s="187" t="s">
        <v>82</v>
      </c>
      <c r="AV283" s="13" t="s">
        <v>80</v>
      </c>
      <c r="AW283" s="13" t="s">
        <v>33</v>
      </c>
      <c r="AX283" s="13" t="s">
        <v>72</v>
      </c>
      <c r="AY283" s="187" t="s">
        <v>174</v>
      </c>
    </row>
    <row r="284" s="14" customFormat="1">
      <c r="A284" s="14"/>
      <c r="B284" s="193"/>
      <c r="C284" s="14"/>
      <c r="D284" s="186" t="s">
        <v>185</v>
      </c>
      <c r="E284" s="194" t="s">
        <v>3</v>
      </c>
      <c r="F284" s="195" t="s">
        <v>139</v>
      </c>
      <c r="G284" s="14"/>
      <c r="H284" s="196">
        <v>57.415999999999997</v>
      </c>
      <c r="I284" s="197"/>
      <c r="J284" s="14"/>
      <c r="K284" s="14"/>
      <c r="L284" s="193"/>
      <c r="M284" s="198"/>
      <c r="N284" s="199"/>
      <c r="O284" s="199"/>
      <c r="P284" s="199"/>
      <c r="Q284" s="199"/>
      <c r="R284" s="199"/>
      <c r="S284" s="199"/>
      <c r="T284" s="200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01" t="s">
        <v>185</v>
      </c>
      <c r="AU284" s="201" t="s">
        <v>82</v>
      </c>
      <c r="AV284" s="14" t="s">
        <v>82</v>
      </c>
      <c r="AW284" s="14" t="s">
        <v>33</v>
      </c>
      <c r="AX284" s="14" t="s">
        <v>72</v>
      </c>
      <c r="AY284" s="201" t="s">
        <v>174</v>
      </c>
    </row>
    <row r="285" s="15" customFormat="1">
      <c r="A285" s="15"/>
      <c r="B285" s="202"/>
      <c r="C285" s="15"/>
      <c r="D285" s="186" t="s">
        <v>185</v>
      </c>
      <c r="E285" s="203" t="s">
        <v>3</v>
      </c>
      <c r="F285" s="204" t="s">
        <v>197</v>
      </c>
      <c r="G285" s="15"/>
      <c r="H285" s="205">
        <v>57.415999999999997</v>
      </c>
      <c r="I285" s="206"/>
      <c r="J285" s="15"/>
      <c r="K285" s="15"/>
      <c r="L285" s="202"/>
      <c r="M285" s="207"/>
      <c r="N285" s="208"/>
      <c r="O285" s="208"/>
      <c r="P285" s="208"/>
      <c r="Q285" s="208"/>
      <c r="R285" s="208"/>
      <c r="S285" s="208"/>
      <c r="T285" s="209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03" t="s">
        <v>185</v>
      </c>
      <c r="AU285" s="203" t="s">
        <v>82</v>
      </c>
      <c r="AV285" s="15" t="s">
        <v>181</v>
      </c>
      <c r="AW285" s="15" t="s">
        <v>33</v>
      </c>
      <c r="AX285" s="15" t="s">
        <v>80</v>
      </c>
      <c r="AY285" s="203" t="s">
        <v>174</v>
      </c>
    </row>
    <row r="286" s="2" customFormat="1" ht="16.5" customHeight="1">
      <c r="A286" s="39"/>
      <c r="B286" s="166"/>
      <c r="C286" s="167" t="s">
        <v>432</v>
      </c>
      <c r="D286" s="167" t="s">
        <v>176</v>
      </c>
      <c r="E286" s="168" t="s">
        <v>433</v>
      </c>
      <c r="F286" s="169" t="s">
        <v>434</v>
      </c>
      <c r="G286" s="170" t="s">
        <v>137</v>
      </c>
      <c r="H286" s="171">
        <v>57.415999999999997</v>
      </c>
      <c r="I286" s="172"/>
      <c r="J286" s="173">
        <f>ROUND(I286*H286,2)</f>
        <v>0</v>
      </c>
      <c r="K286" s="169" t="s">
        <v>3</v>
      </c>
      <c r="L286" s="40"/>
      <c r="M286" s="174" t="s">
        <v>3</v>
      </c>
      <c r="N286" s="175" t="s">
        <v>43</v>
      </c>
      <c r="O286" s="73"/>
      <c r="P286" s="176">
        <f>O286*H286</f>
        <v>0</v>
      </c>
      <c r="Q286" s="176">
        <v>0.00014999999999999999</v>
      </c>
      <c r="R286" s="176">
        <f>Q286*H286</f>
        <v>0.0086123999999999992</v>
      </c>
      <c r="S286" s="176">
        <v>0</v>
      </c>
      <c r="T286" s="177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178" t="s">
        <v>289</v>
      </c>
      <c r="AT286" s="178" t="s">
        <v>176</v>
      </c>
      <c r="AU286" s="178" t="s">
        <v>82</v>
      </c>
      <c r="AY286" s="20" t="s">
        <v>174</v>
      </c>
      <c r="BE286" s="179">
        <f>IF(N286="základní",J286,0)</f>
        <v>0</v>
      </c>
      <c r="BF286" s="179">
        <f>IF(N286="snížená",J286,0)</f>
        <v>0</v>
      </c>
      <c r="BG286" s="179">
        <f>IF(N286="zákl. přenesená",J286,0)</f>
        <v>0</v>
      </c>
      <c r="BH286" s="179">
        <f>IF(N286="sníž. přenesená",J286,0)</f>
        <v>0</v>
      </c>
      <c r="BI286" s="179">
        <f>IF(N286="nulová",J286,0)</f>
        <v>0</v>
      </c>
      <c r="BJ286" s="20" t="s">
        <v>80</v>
      </c>
      <c r="BK286" s="179">
        <f>ROUND(I286*H286,2)</f>
        <v>0</v>
      </c>
      <c r="BL286" s="20" t="s">
        <v>289</v>
      </c>
      <c r="BM286" s="178" t="s">
        <v>435</v>
      </c>
    </row>
    <row r="287" s="13" customFormat="1">
      <c r="A287" s="13"/>
      <c r="B287" s="185"/>
      <c r="C287" s="13"/>
      <c r="D287" s="186" t="s">
        <v>185</v>
      </c>
      <c r="E287" s="187" t="s">
        <v>3</v>
      </c>
      <c r="F287" s="188" t="s">
        <v>140</v>
      </c>
      <c r="G287" s="13"/>
      <c r="H287" s="187" t="s">
        <v>3</v>
      </c>
      <c r="I287" s="189"/>
      <c r="J287" s="13"/>
      <c r="K287" s="13"/>
      <c r="L287" s="185"/>
      <c r="M287" s="190"/>
      <c r="N287" s="191"/>
      <c r="O287" s="191"/>
      <c r="P287" s="191"/>
      <c r="Q287" s="191"/>
      <c r="R287" s="191"/>
      <c r="S287" s="191"/>
      <c r="T287" s="19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7" t="s">
        <v>185</v>
      </c>
      <c r="AU287" s="187" t="s">
        <v>82</v>
      </c>
      <c r="AV287" s="13" t="s">
        <v>80</v>
      </c>
      <c r="AW287" s="13" t="s">
        <v>33</v>
      </c>
      <c r="AX287" s="13" t="s">
        <v>72</v>
      </c>
      <c r="AY287" s="187" t="s">
        <v>174</v>
      </c>
    </row>
    <row r="288" s="14" customFormat="1">
      <c r="A288" s="14"/>
      <c r="B288" s="193"/>
      <c r="C288" s="14"/>
      <c r="D288" s="186" t="s">
        <v>185</v>
      </c>
      <c r="E288" s="194" t="s">
        <v>3</v>
      </c>
      <c r="F288" s="195" t="s">
        <v>139</v>
      </c>
      <c r="G288" s="14"/>
      <c r="H288" s="196">
        <v>57.415999999999997</v>
      </c>
      <c r="I288" s="197"/>
      <c r="J288" s="14"/>
      <c r="K288" s="14"/>
      <c r="L288" s="193"/>
      <c r="M288" s="198"/>
      <c r="N288" s="199"/>
      <c r="O288" s="199"/>
      <c r="P288" s="199"/>
      <c r="Q288" s="199"/>
      <c r="R288" s="199"/>
      <c r="S288" s="199"/>
      <c r="T288" s="20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01" t="s">
        <v>185</v>
      </c>
      <c r="AU288" s="201" t="s">
        <v>82</v>
      </c>
      <c r="AV288" s="14" t="s">
        <v>82</v>
      </c>
      <c r="AW288" s="14" t="s">
        <v>33</v>
      </c>
      <c r="AX288" s="14" t="s">
        <v>72</v>
      </c>
      <c r="AY288" s="201" t="s">
        <v>174</v>
      </c>
    </row>
    <row r="289" s="15" customFormat="1">
      <c r="A289" s="15"/>
      <c r="B289" s="202"/>
      <c r="C289" s="15"/>
      <c r="D289" s="186" t="s">
        <v>185</v>
      </c>
      <c r="E289" s="203" t="s">
        <v>3</v>
      </c>
      <c r="F289" s="204" t="s">
        <v>197</v>
      </c>
      <c r="G289" s="15"/>
      <c r="H289" s="205">
        <v>57.415999999999997</v>
      </c>
      <c r="I289" s="206"/>
      <c r="J289" s="15"/>
      <c r="K289" s="15"/>
      <c r="L289" s="202"/>
      <c r="M289" s="207"/>
      <c r="N289" s="208"/>
      <c r="O289" s="208"/>
      <c r="P289" s="208"/>
      <c r="Q289" s="208"/>
      <c r="R289" s="208"/>
      <c r="S289" s="208"/>
      <c r="T289" s="209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03" t="s">
        <v>185</v>
      </c>
      <c r="AU289" s="203" t="s">
        <v>82</v>
      </c>
      <c r="AV289" s="15" t="s">
        <v>181</v>
      </c>
      <c r="AW289" s="15" t="s">
        <v>33</v>
      </c>
      <c r="AX289" s="15" t="s">
        <v>80</v>
      </c>
      <c r="AY289" s="203" t="s">
        <v>174</v>
      </c>
    </row>
    <row r="290" s="2" customFormat="1" ht="24.15" customHeight="1">
      <c r="A290" s="39"/>
      <c r="B290" s="166"/>
      <c r="C290" s="167" t="s">
        <v>436</v>
      </c>
      <c r="D290" s="167" t="s">
        <v>176</v>
      </c>
      <c r="E290" s="168" t="s">
        <v>437</v>
      </c>
      <c r="F290" s="169" t="s">
        <v>438</v>
      </c>
      <c r="G290" s="170" t="s">
        <v>137</v>
      </c>
      <c r="H290" s="171">
        <v>57.415999999999997</v>
      </c>
      <c r="I290" s="172"/>
      <c r="J290" s="173">
        <f>ROUND(I290*H290,2)</f>
        <v>0</v>
      </c>
      <c r="K290" s="169" t="s">
        <v>180</v>
      </c>
      <c r="L290" s="40"/>
      <c r="M290" s="174" t="s">
        <v>3</v>
      </c>
      <c r="N290" s="175" t="s">
        <v>43</v>
      </c>
      <c r="O290" s="73"/>
      <c r="P290" s="176">
        <f>O290*H290</f>
        <v>0</v>
      </c>
      <c r="Q290" s="176">
        <v>0</v>
      </c>
      <c r="R290" s="176">
        <f>Q290*H290</f>
        <v>0</v>
      </c>
      <c r="S290" s="176">
        <v>0</v>
      </c>
      <c r="T290" s="177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178" t="s">
        <v>289</v>
      </c>
      <c r="AT290" s="178" t="s">
        <v>176</v>
      </c>
      <c r="AU290" s="178" t="s">
        <v>82</v>
      </c>
      <c r="AY290" s="20" t="s">
        <v>174</v>
      </c>
      <c r="BE290" s="179">
        <f>IF(N290="základní",J290,0)</f>
        <v>0</v>
      </c>
      <c r="BF290" s="179">
        <f>IF(N290="snížená",J290,0)</f>
        <v>0</v>
      </c>
      <c r="BG290" s="179">
        <f>IF(N290="zákl. přenesená",J290,0)</f>
        <v>0</v>
      </c>
      <c r="BH290" s="179">
        <f>IF(N290="sníž. přenesená",J290,0)</f>
        <v>0</v>
      </c>
      <c r="BI290" s="179">
        <f>IF(N290="nulová",J290,0)</f>
        <v>0</v>
      </c>
      <c r="BJ290" s="20" t="s">
        <v>80</v>
      </c>
      <c r="BK290" s="179">
        <f>ROUND(I290*H290,2)</f>
        <v>0</v>
      </c>
      <c r="BL290" s="20" t="s">
        <v>289</v>
      </c>
      <c r="BM290" s="178" t="s">
        <v>439</v>
      </c>
    </row>
    <row r="291" s="2" customFormat="1">
      <c r="A291" s="39"/>
      <c r="B291" s="40"/>
      <c r="C291" s="39"/>
      <c r="D291" s="180" t="s">
        <v>183</v>
      </c>
      <c r="E291" s="39"/>
      <c r="F291" s="181" t="s">
        <v>440</v>
      </c>
      <c r="G291" s="39"/>
      <c r="H291" s="39"/>
      <c r="I291" s="182"/>
      <c r="J291" s="39"/>
      <c r="K291" s="39"/>
      <c r="L291" s="40"/>
      <c r="M291" s="183"/>
      <c r="N291" s="184"/>
      <c r="O291" s="73"/>
      <c r="P291" s="73"/>
      <c r="Q291" s="73"/>
      <c r="R291" s="73"/>
      <c r="S291" s="73"/>
      <c r="T291" s="74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20" t="s">
        <v>183</v>
      </c>
      <c r="AU291" s="20" t="s">
        <v>82</v>
      </c>
    </row>
    <row r="292" s="13" customFormat="1">
      <c r="A292" s="13"/>
      <c r="B292" s="185"/>
      <c r="C292" s="13"/>
      <c r="D292" s="186" t="s">
        <v>185</v>
      </c>
      <c r="E292" s="187" t="s">
        <v>3</v>
      </c>
      <c r="F292" s="188" t="s">
        <v>140</v>
      </c>
      <c r="G292" s="13"/>
      <c r="H292" s="187" t="s">
        <v>3</v>
      </c>
      <c r="I292" s="189"/>
      <c r="J292" s="13"/>
      <c r="K292" s="13"/>
      <c r="L292" s="185"/>
      <c r="M292" s="190"/>
      <c r="N292" s="191"/>
      <c r="O292" s="191"/>
      <c r="P292" s="191"/>
      <c r="Q292" s="191"/>
      <c r="R292" s="191"/>
      <c r="S292" s="191"/>
      <c r="T292" s="19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87" t="s">
        <v>185</v>
      </c>
      <c r="AU292" s="187" t="s">
        <v>82</v>
      </c>
      <c r="AV292" s="13" t="s">
        <v>80</v>
      </c>
      <c r="AW292" s="13" t="s">
        <v>33</v>
      </c>
      <c r="AX292" s="13" t="s">
        <v>72</v>
      </c>
      <c r="AY292" s="187" t="s">
        <v>174</v>
      </c>
    </row>
    <row r="293" s="14" customFormat="1">
      <c r="A293" s="14"/>
      <c r="B293" s="193"/>
      <c r="C293" s="14"/>
      <c r="D293" s="186" t="s">
        <v>185</v>
      </c>
      <c r="E293" s="194" t="s">
        <v>3</v>
      </c>
      <c r="F293" s="195" t="s">
        <v>139</v>
      </c>
      <c r="G293" s="14"/>
      <c r="H293" s="196">
        <v>57.415999999999997</v>
      </c>
      <c r="I293" s="197"/>
      <c r="J293" s="14"/>
      <c r="K293" s="14"/>
      <c r="L293" s="193"/>
      <c r="M293" s="198"/>
      <c r="N293" s="199"/>
      <c r="O293" s="199"/>
      <c r="P293" s="199"/>
      <c r="Q293" s="199"/>
      <c r="R293" s="199"/>
      <c r="S293" s="199"/>
      <c r="T293" s="20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01" t="s">
        <v>185</v>
      </c>
      <c r="AU293" s="201" t="s">
        <v>82</v>
      </c>
      <c r="AV293" s="14" t="s">
        <v>82</v>
      </c>
      <c r="AW293" s="14" t="s">
        <v>33</v>
      </c>
      <c r="AX293" s="14" t="s">
        <v>72</v>
      </c>
      <c r="AY293" s="201" t="s">
        <v>174</v>
      </c>
    </row>
    <row r="294" s="15" customFormat="1">
      <c r="A294" s="15"/>
      <c r="B294" s="202"/>
      <c r="C294" s="15"/>
      <c r="D294" s="186" t="s">
        <v>185</v>
      </c>
      <c r="E294" s="203" t="s">
        <v>3</v>
      </c>
      <c r="F294" s="204" t="s">
        <v>197</v>
      </c>
      <c r="G294" s="15"/>
      <c r="H294" s="205">
        <v>57.415999999999997</v>
      </c>
      <c r="I294" s="206"/>
      <c r="J294" s="15"/>
      <c r="K294" s="15"/>
      <c r="L294" s="202"/>
      <c r="M294" s="207"/>
      <c r="N294" s="208"/>
      <c r="O294" s="208"/>
      <c r="P294" s="208"/>
      <c r="Q294" s="208"/>
      <c r="R294" s="208"/>
      <c r="S294" s="208"/>
      <c r="T294" s="209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03" t="s">
        <v>185</v>
      </c>
      <c r="AU294" s="203" t="s">
        <v>82</v>
      </c>
      <c r="AV294" s="15" t="s">
        <v>181</v>
      </c>
      <c r="AW294" s="15" t="s">
        <v>33</v>
      </c>
      <c r="AX294" s="15" t="s">
        <v>80</v>
      </c>
      <c r="AY294" s="203" t="s">
        <v>174</v>
      </c>
    </row>
    <row r="295" s="2" customFormat="1" ht="49.05" customHeight="1">
      <c r="A295" s="39"/>
      <c r="B295" s="166"/>
      <c r="C295" s="167" t="s">
        <v>441</v>
      </c>
      <c r="D295" s="167" t="s">
        <v>176</v>
      </c>
      <c r="E295" s="168" t="s">
        <v>442</v>
      </c>
      <c r="F295" s="169" t="s">
        <v>443</v>
      </c>
      <c r="G295" s="170" t="s">
        <v>222</v>
      </c>
      <c r="H295" s="171">
        <v>3.798</v>
      </c>
      <c r="I295" s="172"/>
      <c r="J295" s="173">
        <f>ROUND(I295*H295,2)</f>
        <v>0</v>
      </c>
      <c r="K295" s="169" t="s">
        <v>180</v>
      </c>
      <c r="L295" s="40"/>
      <c r="M295" s="174" t="s">
        <v>3</v>
      </c>
      <c r="N295" s="175" t="s">
        <v>43</v>
      </c>
      <c r="O295" s="73"/>
      <c r="P295" s="176">
        <f>O295*H295</f>
        <v>0</v>
      </c>
      <c r="Q295" s="176">
        <v>0</v>
      </c>
      <c r="R295" s="176">
        <f>Q295*H295</f>
        <v>0</v>
      </c>
      <c r="S295" s="176">
        <v>0</v>
      </c>
      <c r="T295" s="177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178" t="s">
        <v>289</v>
      </c>
      <c r="AT295" s="178" t="s">
        <v>176</v>
      </c>
      <c r="AU295" s="178" t="s">
        <v>82</v>
      </c>
      <c r="AY295" s="20" t="s">
        <v>174</v>
      </c>
      <c r="BE295" s="179">
        <f>IF(N295="základní",J295,0)</f>
        <v>0</v>
      </c>
      <c r="BF295" s="179">
        <f>IF(N295="snížená",J295,0)</f>
        <v>0</v>
      </c>
      <c r="BG295" s="179">
        <f>IF(N295="zákl. přenesená",J295,0)</f>
        <v>0</v>
      </c>
      <c r="BH295" s="179">
        <f>IF(N295="sníž. přenesená",J295,0)</f>
        <v>0</v>
      </c>
      <c r="BI295" s="179">
        <f>IF(N295="nulová",J295,0)</f>
        <v>0</v>
      </c>
      <c r="BJ295" s="20" t="s">
        <v>80</v>
      </c>
      <c r="BK295" s="179">
        <f>ROUND(I295*H295,2)</f>
        <v>0</v>
      </c>
      <c r="BL295" s="20" t="s">
        <v>289</v>
      </c>
      <c r="BM295" s="178" t="s">
        <v>444</v>
      </c>
    </row>
    <row r="296" s="2" customFormat="1">
      <c r="A296" s="39"/>
      <c r="B296" s="40"/>
      <c r="C296" s="39"/>
      <c r="D296" s="180" t="s">
        <v>183</v>
      </c>
      <c r="E296" s="39"/>
      <c r="F296" s="181" t="s">
        <v>445</v>
      </c>
      <c r="G296" s="39"/>
      <c r="H296" s="39"/>
      <c r="I296" s="182"/>
      <c r="J296" s="39"/>
      <c r="K296" s="39"/>
      <c r="L296" s="40"/>
      <c r="M296" s="183"/>
      <c r="N296" s="184"/>
      <c r="O296" s="73"/>
      <c r="P296" s="73"/>
      <c r="Q296" s="73"/>
      <c r="R296" s="73"/>
      <c r="S296" s="73"/>
      <c r="T296" s="74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20" t="s">
        <v>183</v>
      </c>
      <c r="AU296" s="20" t="s">
        <v>82</v>
      </c>
    </row>
    <row r="297" s="12" customFormat="1" ht="22.8" customHeight="1">
      <c r="A297" s="12"/>
      <c r="B297" s="153"/>
      <c r="C297" s="12"/>
      <c r="D297" s="154" t="s">
        <v>71</v>
      </c>
      <c r="E297" s="164" t="s">
        <v>446</v>
      </c>
      <c r="F297" s="164" t="s">
        <v>447</v>
      </c>
      <c r="G297" s="12"/>
      <c r="H297" s="12"/>
      <c r="I297" s="156"/>
      <c r="J297" s="165">
        <f>BK297</f>
        <v>0</v>
      </c>
      <c r="K297" s="12"/>
      <c r="L297" s="153"/>
      <c r="M297" s="158"/>
      <c r="N297" s="159"/>
      <c r="O297" s="159"/>
      <c r="P297" s="160">
        <f>SUM(P298:P307)</f>
        <v>0</v>
      </c>
      <c r="Q297" s="159"/>
      <c r="R297" s="160">
        <f>SUM(R298:R307)</f>
        <v>0.018662399999999999</v>
      </c>
      <c r="S297" s="159"/>
      <c r="T297" s="161">
        <f>SUM(T298:T307)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154" t="s">
        <v>82</v>
      </c>
      <c r="AT297" s="162" t="s">
        <v>71</v>
      </c>
      <c r="AU297" s="162" t="s">
        <v>80</v>
      </c>
      <c r="AY297" s="154" t="s">
        <v>174</v>
      </c>
      <c r="BK297" s="163">
        <f>SUM(BK298:BK307)</f>
        <v>0</v>
      </c>
    </row>
    <row r="298" s="2" customFormat="1" ht="24.15" customHeight="1">
      <c r="A298" s="39"/>
      <c r="B298" s="166"/>
      <c r="C298" s="167" t="s">
        <v>448</v>
      </c>
      <c r="D298" s="167" t="s">
        <v>176</v>
      </c>
      <c r="E298" s="168" t="s">
        <v>449</v>
      </c>
      <c r="F298" s="169" t="s">
        <v>450</v>
      </c>
      <c r="G298" s="170" t="s">
        <v>137</v>
      </c>
      <c r="H298" s="171">
        <v>93.311999999999998</v>
      </c>
      <c r="I298" s="172"/>
      <c r="J298" s="173">
        <f>ROUND(I298*H298,2)</f>
        <v>0</v>
      </c>
      <c r="K298" s="169" t="s">
        <v>180</v>
      </c>
      <c r="L298" s="40"/>
      <c r="M298" s="174" t="s">
        <v>3</v>
      </c>
      <c r="N298" s="175" t="s">
        <v>43</v>
      </c>
      <c r="O298" s="73"/>
      <c r="P298" s="176">
        <f>O298*H298</f>
        <v>0</v>
      </c>
      <c r="Q298" s="176">
        <v>0</v>
      </c>
      <c r="R298" s="176">
        <f>Q298*H298</f>
        <v>0</v>
      </c>
      <c r="S298" s="176">
        <v>0</v>
      </c>
      <c r="T298" s="177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178" t="s">
        <v>289</v>
      </c>
      <c r="AT298" s="178" t="s">
        <v>176</v>
      </c>
      <c r="AU298" s="178" t="s">
        <v>82</v>
      </c>
      <c r="AY298" s="20" t="s">
        <v>174</v>
      </c>
      <c r="BE298" s="179">
        <f>IF(N298="základní",J298,0)</f>
        <v>0</v>
      </c>
      <c r="BF298" s="179">
        <f>IF(N298="snížená",J298,0)</f>
        <v>0</v>
      </c>
      <c r="BG298" s="179">
        <f>IF(N298="zákl. přenesená",J298,0)</f>
        <v>0</v>
      </c>
      <c r="BH298" s="179">
        <f>IF(N298="sníž. přenesená",J298,0)</f>
        <v>0</v>
      </c>
      <c r="BI298" s="179">
        <f>IF(N298="nulová",J298,0)</f>
        <v>0</v>
      </c>
      <c r="BJ298" s="20" t="s">
        <v>80</v>
      </c>
      <c r="BK298" s="179">
        <f>ROUND(I298*H298,2)</f>
        <v>0</v>
      </c>
      <c r="BL298" s="20" t="s">
        <v>289</v>
      </c>
      <c r="BM298" s="178" t="s">
        <v>451</v>
      </c>
    </row>
    <row r="299" s="2" customFormat="1">
      <c r="A299" s="39"/>
      <c r="B299" s="40"/>
      <c r="C299" s="39"/>
      <c r="D299" s="180" t="s">
        <v>183</v>
      </c>
      <c r="E299" s="39"/>
      <c r="F299" s="181" t="s">
        <v>452</v>
      </c>
      <c r="G299" s="39"/>
      <c r="H299" s="39"/>
      <c r="I299" s="182"/>
      <c r="J299" s="39"/>
      <c r="K299" s="39"/>
      <c r="L299" s="40"/>
      <c r="M299" s="183"/>
      <c r="N299" s="184"/>
      <c r="O299" s="73"/>
      <c r="P299" s="73"/>
      <c r="Q299" s="73"/>
      <c r="R299" s="73"/>
      <c r="S299" s="73"/>
      <c r="T299" s="74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20" t="s">
        <v>183</v>
      </c>
      <c r="AU299" s="20" t="s">
        <v>82</v>
      </c>
    </row>
    <row r="300" s="13" customFormat="1">
      <c r="A300" s="13"/>
      <c r="B300" s="185"/>
      <c r="C300" s="13"/>
      <c r="D300" s="186" t="s">
        <v>185</v>
      </c>
      <c r="E300" s="187" t="s">
        <v>3</v>
      </c>
      <c r="F300" s="188" t="s">
        <v>136</v>
      </c>
      <c r="G300" s="13"/>
      <c r="H300" s="187" t="s">
        <v>3</v>
      </c>
      <c r="I300" s="189"/>
      <c r="J300" s="13"/>
      <c r="K300" s="13"/>
      <c r="L300" s="185"/>
      <c r="M300" s="190"/>
      <c r="N300" s="191"/>
      <c r="O300" s="191"/>
      <c r="P300" s="191"/>
      <c r="Q300" s="191"/>
      <c r="R300" s="191"/>
      <c r="S300" s="191"/>
      <c r="T300" s="19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87" t="s">
        <v>185</v>
      </c>
      <c r="AU300" s="187" t="s">
        <v>82</v>
      </c>
      <c r="AV300" s="13" t="s">
        <v>80</v>
      </c>
      <c r="AW300" s="13" t="s">
        <v>33</v>
      </c>
      <c r="AX300" s="13" t="s">
        <v>72</v>
      </c>
      <c r="AY300" s="187" t="s">
        <v>174</v>
      </c>
    </row>
    <row r="301" s="14" customFormat="1">
      <c r="A301" s="14"/>
      <c r="B301" s="193"/>
      <c r="C301" s="14"/>
      <c r="D301" s="186" t="s">
        <v>185</v>
      </c>
      <c r="E301" s="201" t="s">
        <v>3</v>
      </c>
      <c r="F301" s="194" t="s">
        <v>135</v>
      </c>
      <c r="G301" s="14"/>
      <c r="H301" s="196">
        <v>93.311999999999998</v>
      </c>
      <c r="I301" s="197"/>
      <c r="J301" s="14"/>
      <c r="K301" s="14"/>
      <c r="L301" s="193"/>
      <c r="M301" s="198"/>
      <c r="N301" s="199"/>
      <c r="O301" s="199"/>
      <c r="P301" s="199"/>
      <c r="Q301" s="199"/>
      <c r="R301" s="199"/>
      <c r="S301" s="199"/>
      <c r="T301" s="20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01" t="s">
        <v>185</v>
      </c>
      <c r="AU301" s="201" t="s">
        <v>82</v>
      </c>
      <c r="AV301" s="14" t="s">
        <v>82</v>
      </c>
      <c r="AW301" s="14" t="s">
        <v>33</v>
      </c>
      <c r="AX301" s="14" t="s">
        <v>72</v>
      </c>
      <c r="AY301" s="201" t="s">
        <v>174</v>
      </c>
    </row>
    <row r="302" s="15" customFormat="1">
      <c r="A302" s="15"/>
      <c r="B302" s="202"/>
      <c r="C302" s="15"/>
      <c r="D302" s="186" t="s">
        <v>185</v>
      </c>
      <c r="E302" s="203" t="s">
        <v>3</v>
      </c>
      <c r="F302" s="204" t="s">
        <v>197</v>
      </c>
      <c r="G302" s="15"/>
      <c r="H302" s="205">
        <v>93.311999999999998</v>
      </c>
      <c r="I302" s="206"/>
      <c r="J302" s="15"/>
      <c r="K302" s="15"/>
      <c r="L302" s="202"/>
      <c r="M302" s="207"/>
      <c r="N302" s="208"/>
      <c r="O302" s="208"/>
      <c r="P302" s="208"/>
      <c r="Q302" s="208"/>
      <c r="R302" s="208"/>
      <c r="S302" s="208"/>
      <c r="T302" s="209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03" t="s">
        <v>185</v>
      </c>
      <c r="AU302" s="203" t="s">
        <v>82</v>
      </c>
      <c r="AV302" s="15" t="s">
        <v>181</v>
      </c>
      <c r="AW302" s="15" t="s">
        <v>33</v>
      </c>
      <c r="AX302" s="15" t="s">
        <v>80</v>
      </c>
      <c r="AY302" s="203" t="s">
        <v>174</v>
      </c>
    </row>
    <row r="303" s="2" customFormat="1" ht="33" customHeight="1">
      <c r="A303" s="39"/>
      <c r="B303" s="166"/>
      <c r="C303" s="167" t="s">
        <v>453</v>
      </c>
      <c r="D303" s="167" t="s">
        <v>176</v>
      </c>
      <c r="E303" s="168" t="s">
        <v>454</v>
      </c>
      <c r="F303" s="169" t="s">
        <v>455</v>
      </c>
      <c r="G303" s="170" t="s">
        <v>137</v>
      </c>
      <c r="H303" s="171">
        <v>93.311999999999998</v>
      </c>
      <c r="I303" s="172"/>
      <c r="J303" s="173">
        <f>ROUND(I303*H303,2)</f>
        <v>0</v>
      </c>
      <c r="K303" s="169" t="s">
        <v>3</v>
      </c>
      <c r="L303" s="40"/>
      <c r="M303" s="174" t="s">
        <v>3</v>
      </c>
      <c r="N303" s="175" t="s">
        <v>43</v>
      </c>
      <c r="O303" s="73"/>
      <c r="P303" s="176">
        <f>O303*H303</f>
        <v>0</v>
      </c>
      <c r="Q303" s="176">
        <v>0.00020000000000000001</v>
      </c>
      <c r="R303" s="176">
        <f>Q303*H303</f>
        <v>0.018662399999999999</v>
      </c>
      <c r="S303" s="176">
        <v>0</v>
      </c>
      <c r="T303" s="177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178" t="s">
        <v>289</v>
      </c>
      <c r="AT303" s="178" t="s">
        <v>176</v>
      </c>
      <c r="AU303" s="178" t="s">
        <v>82</v>
      </c>
      <c r="AY303" s="20" t="s">
        <v>174</v>
      </c>
      <c r="BE303" s="179">
        <f>IF(N303="základní",J303,0)</f>
        <v>0</v>
      </c>
      <c r="BF303" s="179">
        <f>IF(N303="snížená",J303,0)</f>
        <v>0</v>
      </c>
      <c r="BG303" s="179">
        <f>IF(N303="zákl. přenesená",J303,0)</f>
        <v>0</v>
      </c>
      <c r="BH303" s="179">
        <f>IF(N303="sníž. přenesená",J303,0)</f>
        <v>0</v>
      </c>
      <c r="BI303" s="179">
        <f>IF(N303="nulová",J303,0)</f>
        <v>0</v>
      </c>
      <c r="BJ303" s="20" t="s">
        <v>80</v>
      </c>
      <c r="BK303" s="179">
        <f>ROUND(I303*H303,2)</f>
        <v>0</v>
      </c>
      <c r="BL303" s="20" t="s">
        <v>289</v>
      </c>
      <c r="BM303" s="178" t="s">
        <v>456</v>
      </c>
    </row>
    <row r="304" s="2" customFormat="1">
      <c r="A304" s="39"/>
      <c r="B304" s="40"/>
      <c r="C304" s="39"/>
      <c r="D304" s="186" t="s">
        <v>209</v>
      </c>
      <c r="E304" s="39"/>
      <c r="F304" s="210" t="s">
        <v>457</v>
      </c>
      <c r="G304" s="39"/>
      <c r="H304" s="39"/>
      <c r="I304" s="182"/>
      <c r="J304" s="39"/>
      <c r="K304" s="39"/>
      <c r="L304" s="40"/>
      <c r="M304" s="183"/>
      <c r="N304" s="184"/>
      <c r="O304" s="73"/>
      <c r="P304" s="73"/>
      <c r="Q304" s="73"/>
      <c r="R304" s="73"/>
      <c r="S304" s="73"/>
      <c r="T304" s="74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20" t="s">
        <v>209</v>
      </c>
      <c r="AU304" s="20" t="s">
        <v>82</v>
      </c>
    </row>
    <row r="305" s="13" customFormat="1">
      <c r="A305" s="13"/>
      <c r="B305" s="185"/>
      <c r="C305" s="13"/>
      <c r="D305" s="186" t="s">
        <v>185</v>
      </c>
      <c r="E305" s="187" t="s">
        <v>3</v>
      </c>
      <c r="F305" s="188" t="s">
        <v>136</v>
      </c>
      <c r="G305" s="13"/>
      <c r="H305" s="187" t="s">
        <v>3</v>
      </c>
      <c r="I305" s="189"/>
      <c r="J305" s="13"/>
      <c r="K305" s="13"/>
      <c r="L305" s="185"/>
      <c r="M305" s="190"/>
      <c r="N305" s="191"/>
      <c r="O305" s="191"/>
      <c r="P305" s="191"/>
      <c r="Q305" s="191"/>
      <c r="R305" s="191"/>
      <c r="S305" s="191"/>
      <c r="T305" s="19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7" t="s">
        <v>185</v>
      </c>
      <c r="AU305" s="187" t="s">
        <v>82</v>
      </c>
      <c r="AV305" s="13" t="s">
        <v>80</v>
      </c>
      <c r="AW305" s="13" t="s">
        <v>33</v>
      </c>
      <c r="AX305" s="13" t="s">
        <v>72</v>
      </c>
      <c r="AY305" s="187" t="s">
        <v>174</v>
      </c>
    </row>
    <row r="306" s="14" customFormat="1">
      <c r="A306" s="14"/>
      <c r="B306" s="193"/>
      <c r="C306" s="14"/>
      <c r="D306" s="186" t="s">
        <v>185</v>
      </c>
      <c r="E306" s="201" t="s">
        <v>3</v>
      </c>
      <c r="F306" s="194" t="s">
        <v>135</v>
      </c>
      <c r="G306" s="14"/>
      <c r="H306" s="196">
        <v>93.311999999999998</v>
      </c>
      <c r="I306" s="197"/>
      <c r="J306" s="14"/>
      <c r="K306" s="14"/>
      <c r="L306" s="193"/>
      <c r="M306" s="198"/>
      <c r="N306" s="199"/>
      <c r="O306" s="199"/>
      <c r="P306" s="199"/>
      <c r="Q306" s="199"/>
      <c r="R306" s="199"/>
      <c r="S306" s="199"/>
      <c r="T306" s="200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01" t="s">
        <v>185</v>
      </c>
      <c r="AU306" s="201" t="s">
        <v>82</v>
      </c>
      <c r="AV306" s="14" t="s">
        <v>82</v>
      </c>
      <c r="AW306" s="14" t="s">
        <v>33</v>
      </c>
      <c r="AX306" s="14" t="s">
        <v>72</v>
      </c>
      <c r="AY306" s="201" t="s">
        <v>174</v>
      </c>
    </row>
    <row r="307" s="15" customFormat="1">
      <c r="A307" s="15"/>
      <c r="B307" s="202"/>
      <c r="C307" s="15"/>
      <c r="D307" s="186" t="s">
        <v>185</v>
      </c>
      <c r="E307" s="203" t="s">
        <v>3</v>
      </c>
      <c r="F307" s="204" t="s">
        <v>197</v>
      </c>
      <c r="G307" s="15"/>
      <c r="H307" s="205">
        <v>93.311999999999998</v>
      </c>
      <c r="I307" s="206"/>
      <c r="J307" s="15"/>
      <c r="K307" s="15"/>
      <c r="L307" s="202"/>
      <c r="M307" s="207"/>
      <c r="N307" s="208"/>
      <c r="O307" s="208"/>
      <c r="P307" s="208"/>
      <c r="Q307" s="208"/>
      <c r="R307" s="208"/>
      <c r="S307" s="208"/>
      <c r="T307" s="209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03" t="s">
        <v>185</v>
      </c>
      <c r="AU307" s="203" t="s">
        <v>82</v>
      </c>
      <c r="AV307" s="15" t="s">
        <v>181</v>
      </c>
      <c r="AW307" s="15" t="s">
        <v>33</v>
      </c>
      <c r="AX307" s="15" t="s">
        <v>80</v>
      </c>
      <c r="AY307" s="203" t="s">
        <v>174</v>
      </c>
    </row>
    <row r="308" s="12" customFormat="1" ht="22.8" customHeight="1">
      <c r="A308" s="12"/>
      <c r="B308" s="153"/>
      <c r="C308" s="12"/>
      <c r="D308" s="154" t="s">
        <v>71</v>
      </c>
      <c r="E308" s="164" t="s">
        <v>458</v>
      </c>
      <c r="F308" s="164" t="s">
        <v>459</v>
      </c>
      <c r="G308" s="12"/>
      <c r="H308" s="12"/>
      <c r="I308" s="156"/>
      <c r="J308" s="165">
        <f>BK308</f>
        <v>0</v>
      </c>
      <c r="K308" s="12"/>
      <c r="L308" s="153"/>
      <c r="M308" s="158"/>
      <c r="N308" s="159"/>
      <c r="O308" s="159"/>
      <c r="P308" s="160">
        <f>SUM(P309:P314)</f>
        <v>0</v>
      </c>
      <c r="Q308" s="159"/>
      <c r="R308" s="160">
        <f>SUM(R309:R314)</f>
        <v>0.00089599999999999999</v>
      </c>
      <c r="S308" s="159"/>
      <c r="T308" s="161">
        <f>SUM(T309:T314)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154" t="s">
        <v>82</v>
      </c>
      <c r="AT308" s="162" t="s">
        <v>71</v>
      </c>
      <c r="AU308" s="162" t="s">
        <v>80</v>
      </c>
      <c r="AY308" s="154" t="s">
        <v>174</v>
      </c>
      <c r="BK308" s="163">
        <f>SUM(BK309:BK314)</f>
        <v>0</v>
      </c>
    </row>
    <row r="309" s="2" customFormat="1" ht="16.5" customHeight="1">
      <c r="A309" s="39"/>
      <c r="B309" s="166"/>
      <c r="C309" s="167" t="s">
        <v>460</v>
      </c>
      <c r="D309" s="167" t="s">
        <v>176</v>
      </c>
      <c r="E309" s="168" t="s">
        <v>461</v>
      </c>
      <c r="F309" s="169" t="s">
        <v>462</v>
      </c>
      <c r="G309" s="170" t="s">
        <v>137</v>
      </c>
      <c r="H309" s="171">
        <v>1.28</v>
      </c>
      <c r="I309" s="172"/>
      <c r="J309" s="173">
        <f>ROUND(I309*H309,2)</f>
        <v>0</v>
      </c>
      <c r="K309" s="169" t="s">
        <v>180</v>
      </c>
      <c r="L309" s="40"/>
      <c r="M309" s="174" t="s">
        <v>3</v>
      </c>
      <c r="N309" s="175" t="s">
        <v>43</v>
      </c>
      <c r="O309" s="73"/>
      <c r="P309" s="176">
        <f>O309*H309</f>
        <v>0</v>
      </c>
      <c r="Q309" s="176">
        <v>0.00069999999999999999</v>
      </c>
      <c r="R309" s="176">
        <f>Q309*H309</f>
        <v>0.00089599999999999999</v>
      </c>
      <c r="S309" s="176">
        <v>0</v>
      </c>
      <c r="T309" s="177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178" t="s">
        <v>289</v>
      </c>
      <c r="AT309" s="178" t="s">
        <v>176</v>
      </c>
      <c r="AU309" s="178" t="s">
        <v>82</v>
      </c>
      <c r="AY309" s="20" t="s">
        <v>174</v>
      </c>
      <c r="BE309" s="179">
        <f>IF(N309="základní",J309,0)</f>
        <v>0</v>
      </c>
      <c r="BF309" s="179">
        <f>IF(N309="snížená",J309,0)</f>
        <v>0</v>
      </c>
      <c r="BG309" s="179">
        <f>IF(N309="zákl. přenesená",J309,0)</f>
        <v>0</v>
      </c>
      <c r="BH309" s="179">
        <f>IF(N309="sníž. přenesená",J309,0)</f>
        <v>0</v>
      </c>
      <c r="BI309" s="179">
        <f>IF(N309="nulová",J309,0)</f>
        <v>0</v>
      </c>
      <c r="BJ309" s="20" t="s">
        <v>80</v>
      </c>
      <c r="BK309" s="179">
        <f>ROUND(I309*H309,2)</f>
        <v>0</v>
      </c>
      <c r="BL309" s="20" t="s">
        <v>289</v>
      </c>
      <c r="BM309" s="178" t="s">
        <v>463</v>
      </c>
    </row>
    <row r="310" s="2" customFormat="1">
      <c r="A310" s="39"/>
      <c r="B310" s="40"/>
      <c r="C310" s="39"/>
      <c r="D310" s="180" t="s">
        <v>183</v>
      </c>
      <c r="E310" s="39"/>
      <c r="F310" s="181" t="s">
        <v>464</v>
      </c>
      <c r="G310" s="39"/>
      <c r="H310" s="39"/>
      <c r="I310" s="182"/>
      <c r="J310" s="39"/>
      <c r="K310" s="39"/>
      <c r="L310" s="40"/>
      <c r="M310" s="183"/>
      <c r="N310" s="184"/>
      <c r="O310" s="73"/>
      <c r="P310" s="73"/>
      <c r="Q310" s="73"/>
      <c r="R310" s="73"/>
      <c r="S310" s="73"/>
      <c r="T310" s="74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20" t="s">
        <v>183</v>
      </c>
      <c r="AU310" s="20" t="s">
        <v>82</v>
      </c>
    </row>
    <row r="311" s="2" customFormat="1">
      <c r="A311" s="39"/>
      <c r="B311" s="40"/>
      <c r="C311" s="39"/>
      <c r="D311" s="186" t="s">
        <v>209</v>
      </c>
      <c r="E311" s="39"/>
      <c r="F311" s="210" t="s">
        <v>465</v>
      </c>
      <c r="G311" s="39"/>
      <c r="H311" s="39"/>
      <c r="I311" s="182"/>
      <c r="J311" s="39"/>
      <c r="K311" s="39"/>
      <c r="L311" s="40"/>
      <c r="M311" s="183"/>
      <c r="N311" s="184"/>
      <c r="O311" s="73"/>
      <c r="P311" s="73"/>
      <c r="Q311" s="73"/>
      <c r="R311" s="73"/>
      <c r="S311" s="73"/>
      <c r="T311" s="74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20" t="s">
        <v>209</v>
      </c>
      <c r="AU311" s="20" t="s">
        <v>82</v>
      </c>
    </row>
    <row r="312" s="13" customFormat="1">
      <c r="A312" s="13"/>
      <c r="B312" s="185"/>
      <c r="C312" s="13"/>
      <c r="D312" s="186" t="s">
        <v>185</v>
      </c>
      <c r="E312" s="187" t="s">
        <v>3</v>
      </c>
      <c r="F312" s="188" t="s">
        <v>466</v>
      </c>
      <c r="G312" s="13"/>
      <c r="H312" s="187" t="s">
        <v>3</v>
      </c>
      <c r="I312" s="189"/>
      <c r="J312" s="13"/>
      <c r="K312" s="13"/>
      <c r="L312" s="185"/>
      <c r="M312" s="190"/>
      <c r="N312" s="191"/>
      <c r="O312" s="191"/>
      <c r="P312" s="191"/>
      <c r="Q312" s="191"/>
      <c r="R312" s="191"/>
      <c r="S312" s="191"/>
      <c r="T312" s="19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87" t="s">
        <v>185</v>
      </c>
      <c r="AU312" s="187" t="s">
        <v>82</v>
      </c>
      <c r="AV312" s="13" t="s">
        <v>80</v>
      </c>
      <c r="AW312" s="13" t="s">
        <v>33</v>
      </c>
      <c r="AX312" s="13" t="s">
        <v>72</v>
      </c>
      <c r="AY312" s="187" t="s">
        <v>174</v>
      </c>
    </row>
    <row r="313" s="14" customFormat="1">
      <c r="A313" s="14"/>
      <c r="B313" s="193"/>
      <c r="C313" s="14"/>
      <c r="D313" s="186" t="s">
        <v>185</v>
      </c>
      <c r="E313" s="201" t="s">
        <v>3</v>
      </c>
      <c r="F313" s="194" t="s">
        <v>467</v>
      </c>
      <c r="G313" s="14"/>
      <c r="H313" s="196">
        <v>1.28</v>
      </c>
      <c r="I313" s="197"/>
      <c r="J313" s="14"/>
      <c r="K313" s="14"/>
      <c r="L313" s="193"/>
      <c r="M313" s="198"/>
      <c r="N313" s="199"/>
      <c r="O313" s="199"/>
      <c r="P313" s="199"/>
      <c r="Q313" s="199"/>
      <c r="R313" s="199"/>
      <c r="S313" s="199"/>
      <c r="T313" s="200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01" t="s">
        <v>185</v>
      </c>
      <c r="AU313" s="201" t="s">
        <v>82</v>
      </c>
      <c r="AV313" s="14" t="s">
        <v>82</v>
      </c>
      <c r="AW313" s="14" t="s">
        <v>33</v>
      </c>
      <c r="AX313" s="14" t="s">
        <v>72</v>
      </c>
      <c r="AY313" s="201" t="s">
        <v>174</v>
      </c>
    </row>
    <row r="314" s="15" customFormat="1">
      <c r="A314" s="15"/>
      <c r="B314" s="202"/>
      <c r="C314" s="15"/>
      <c r="D314" s="186" t="s">
        <v>185</v>
      </c>
      <c r="E314" s="203" t="s">
        <v>3</v>
      </c>
      <c r="F314" s="204" t="s">
        <v>197</v>
      </c>
      <c r="G314" s="15"/>
      <c r="H314" s="205">
        <v>1.28</v>
      </c>
      <c r="I314" s="206"/>
      <c r="J314" s="15"/>
      <c r="K314" s="15"/>
      <c r="L314" s="202"/>
      <c r="M314" s="221"/>
      <c r="N314" s="222"/>
      <c r="O314" s="222"/>
      <c r="P314" s="222"/>
      <c r="Q314" s="222"/>
      <c r="R314" s="222"/>
      <c r="S314" s="222"/>
      <c r="T314" s="223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03" t="s">
        <v>185</v>
      </c>
      <c r="AU314" s="203" t="s">
        <v>82</v>
      </c>
      <c r="AV314" s="15" t="s">
        <v>181</v>
      </c>
      <c r="AW314" s="15" t="s">
        <v>33</v>
      </c>
      <c r="AX314" s="15" t="s">
        <v>80</v>
      </c>
      <c r="AY314" s="203" t="s">
        <v>174</v>
      </c>
    </row>
    <row r="315" s="2" customFormat="1" ht="6.96" customHeight="1">
      <c r="A315" s="39"/>
      <c r="B315" s="56"/>
      <c r="C315" s="57"/>
      <c r="D315" s="57"/>
      <c r="E315" s="57"/>
      <c r="F315" s="57"/>
      <c r="G315" s="57"/>
      <c r="H315" s="57"/>
      <c r="I315" s="57"/>
      <c r="J315" s="57"/>
      <c r="K315" s="57"/>
      <c r="L315" s="40"/>
      <c r="M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</row>
  </sheetData>
  <autoFilter ref="C91:K314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5_02/122251101"/>
    <hyperlink ref="F102" r:id="rId2" display="VV0001"/>
    <hyperlink ref="F104" r:id="rId3" display="https://podminky.urs.cz/item/CS_URS_2025_02/162351103"/>
    <hyperlink ref="F109" r:id="rId4" display="https://podminky.urs.cz/item/CS_URS_2025_02/162751117"/>
    <hyperlink ref="F111" r:id="rId5" display="VV0001"/>
    <hyperlink ref="F116" r:id="rId6" display="https://podminky.urs.cz/item/CS_URS_2025_02/162751119"/>
    <hyperlink ref="F124" r:id="rId7" display="https://podminky.urs.cz/item/CS_URS_2025_02/167151101"/>
    <hyperlink ref="F126" r:id="rId8" display="VV0002"/>
    <hyperlink ref="F129" r:id="rId9" display="https://podminky.urs.cz/item/CS_URS_2025_02/171201221"/>
    <hyperlink ref="F136" r:id="rId10" display="https://podminky.urs.cz/item/CS_URS_2025_02/171251201"/>
    <hyperlink ref="F138" r:id="rId11" display="VV0001"/>
    <hyperlink ref="F143" r:id="rId12" display="https://podminky.urs.cz/item/CS_URS_2025_02/174151101"/>
    <hyperlink ref="F148" r:id="rId13" display="VV0002"/>
    <hyperlink ref="F151" r:id="rId14" display="https://podminky.urs.cz/item/CS_URS_2025_02/273313811"/>
    <hyperlink ref="F155" r:id="rId15" display="VV0003"/>
    <hyperlink ref="F157" r:id="rId16" display="https://podminky.urs.cz/item/CS_URS_2025_02/273322511"/>
    <hyperlink ref="F161" r:id="rId17" display="VV0004"/>
    <hyperlink ref="F163" r:id="rId18" display="https://podminky.urs.cz/item/CS_URS_2025_02/273361821"/>
    <hyperlink ref="F168" r:id="rId19" display="https://podminky.urs.cz/item/CS_URS_2025_02/275322511"/>
    <hyperlink ref="F173" r:id="rId20" display="VV0005"/>
    <hyperlink ref="F175" r:id="rId21" display="https://podminky.urs.cz/item/CS_URS_2025_02/275351121"/>
    <hyperlink ref="F180" r:id="rId22" display="VV0006"/>
    <hyperlink ref="F182" r:id="rId23" display="https://podminky.urs.cz/item/CS_URS_2025_02/275351122"/>
    <hyperlink ref="F184" r:id="rId24" display="VV0006"/>
    <hyperlink ref="F193" r:id="rId25" display="https://podminky.urs.cz/item/CS_URS_2025_02/998011001"/>
    <hyperlink ref="F197" r:id="rId26" display="https://podminky.urs.cz/item/CS_URS_2025_02/712331111"/>
    <hyperlink ref="F200" r:id="rId27" display="VV0010"/>
    <hyperlink ref="F205" r:id="rId28" display="https://podminky.urs.cz/item/CS_URS_2025_02/998712101"/>
    <hyperlink ref="F208" r:id="rId29" display="https://podminky.urs.cz/item/CS_URS_2025_02/762341270"/>
    <hyperlink ref="F213" r:id="rId30" display="VV0010"/>
    <hyperlink ref="F217" r:id="rId31" display="https://podminky.urs.cz/item/CS_URS_2025_02/998762101"/>
    <hyperlink ref="F220" r:id="rId32" display="https://podminky.urs.cz/item/CS_URS_2025_02/764111641"/>
    <hyperlink ref="F223" r:id="rId33" display="VV0010"/>
    <hyperlink ref="F226" r:id="rId34" display="https://podminky.urs.cz/item/CS_URS_2025_02/764111691"/>
    <hyperlink ref="F228" r:id="rId35" display="VV0010"/>
    <hyperlink ref="F236" r:id="rId36" display="https://podminky.urs.cz/item/CS_URS_2025_02/998764101"/>
    <hyperlink ref="F239" r:id="rId37" display="https://podminky.urs.cz/item/CS_URS_2025_02/767995101"/>
    <hyperlink ref="F246" r:id="rId38" display="https://podminky.urs.cz/item/CS_URS_2025_02/767995102"/>
    <hyperlink ref="F253" r:id="rId39" display="https://podminky.urs.cz/item/CS_URS_2025_02/998767101"/>
    <hyperlink ref="F273" r:id="rId40" display="VV0012"/>
    <hyperlink ref="F276" r:id="rId41" display="VV0012"/>
    <hyperlink ref="F280" r:id="rId42" display="VV0012"/>
    <hyperlink ref="F284" r:id="rId43" display="VV0012"/>
    <hyperlink ref="F288" r:id="rId44" display="VV0012"/>
    <hyperlink ref="F291" r:id="rId45" display="https://podminky.urs.cz/item/CS_URS_2025_02/773999091"/>
    <hyperlink ref="F293" r:id="rId46" display="VV0012"/>
    <hyperlink ref="F296" r:id="rId47" display="https://podminky.urs.cz/item/CS_URS_2025_02/998773101"/>
    <hyperlink ref="F299" r:id="rId48" display="https://podminky.urs.cz/item/CS_URS_2025_02/783901453"/>
    <hyperlink ref="F310" r:id="rId49" display="https://podminky.urs.cz/item/CS_URS_2025_02/7843710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DESKTOP-UG08UQJ\user</dc:creator>
  <cp:lastModifiedBy>DESKTOP-UG08UQJ\user</cp:lastModifiedBy>
  <dcterms:created xsi:type="dcterms:W3CDTF">2026-01-16T13:46:16Z</dcterms:created>
  <dcterms:modified xsi:type="dcterms:W3CDTF">2026-01-16T13:46:34Z</dcterms:modified>
</cp:coreProperties>
</file>