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files_sprava_majetku\HUBENÁ\GYMNÁZIUM STŘECHY\výzva\"/>
    </mc:Choice>
  </mc:AlternateContent>
  <xr:revisionPtr revIDLastSave="0" documentId="8_{DA05849B-2B4A-47E7-82A1-BEEBE184278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ace stavby" sheetId="1" r:id="rId1"/>
    <sheet name="25-649 - Oprava šikmých s..." sheetId="2" r:id="rId2"/>
  </sheets>
  <definedNames>
    <definedName name="_xlnm._FilterDatabase" localSheetId="1" hidden="1">'25-649 - Oprava šikmých s...'!$C$131:$K$467</definedName>
    <definedName name="_xlnm.Print_Titles" localSheetId="1">'25-649 - Oprava šikmých s...'!$131:$131</definedName>
    <definedName name="_xlnm.Print_Titles" localSheetId="0">'Rekapitulace stavby'!$92:$92</definedName>
    <definedName name="_xlnm.Print_Area" localSheetId="1">'25-649 - Oprava šikmých s...'!$C$4:$J$76,'25-649 - Oprava šikmých s...'!$C$82:$J$115,'25-649 - Oprava šikmých s...'!$C$121:$J$467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467" i="2"/>
  <c r="BH467" i="2"/>
  <c r="BG467" i="2"/>
  <c r="BF467" i="2"/>
  <c r="BK467" i="2"/>
  <c r="J467" i="2"/>
  <c r="BE467" i="2"/>
  <c r="BI466" i="2"/>
  <c r="BH466" i="2"/>
  <c r="BG466" i="2"/>
  <c r="BF466" i="2"/>
  <c r="BK466" i="2"/>
  <c r="J466" i="2"/>
  <c r="BE466" i="2"/>
  <c r="BI465" i="2"/>
  <c r="BH465" i="2"/>
  <c r="BG465" i="2"/>
  <c r="BF465" i="2"/>
  <c r="BK465" i="2"/>
  <c r="J465" i="2" s="1"/>
  <c r="BE465" i="2" s="1"/>
  <c r="BI464" i="2"/>
  <c r="BH464" i="2"/>
  <c r="BG464" i="2"/>
  <c r="BF464" i="2"/>
  <c r="BK464" i="2"/>
  <c r="J464" i="2" s="1"/>
  <c r="BE464" i="2" s="1"/>
  <c r="BI463" i="2"/>
  <c r="BH463" i="2"/>
  <c r="BG463" i="2"/>
  <c r="BF463" i="2"/>
  <c r="BK463" i="2"/>
  <c r="J463" i="2" s="1"/>
  <c r="BE463" i="2" s="1"/>
  <c r="BI462" i="2"/>
  <c r="BH462" i="2"/>
  <c r="BG462" i="2"/>
  <c r="BF462" i="2"/>
  <c r="BK462" i="2"/>
  <c r="J462" i="2" s="1"/>
  <c r="BE462" i="2" s="1"/>
  <c r="BI461" i="2"/>
  <c r="BH461" i="2"/>
  <c r="BG461" i="2"/>
  <c r="BF461" i="2"/>
  <c r="BK461" i="2"/>
  <c r="J461" i="2" s="1"/>
  <c r="BE461" i="2" s="1"/>
  <c r="BI460" i="2"/>
  <c r="BH460" i="2"/>
  <c r="BG460" i="2"/>
  <c r="BF460" i="2"/>
  <c r="BK460" i="2"/>
  <c r="J460" i="2" s="1"/>
  <c r="BE460" i="2" s="1"/>
  <c r="BI459" i="2"/>
  <c r="BH459" i="2"/>
  <c r="BG459" i="2"/>
  <c r="BF459" i="2"/>
  <c r="BK459" i="2"/>
  <c r="J459" i="2"/>
  <c r="BE459" i="2" s="1"/>
  <c r="BI458" i="2"/>
  <c r="BH458" i="2"/>
  <c r="BG458" i="2"/>
  <c r="BF458" i="2"/>
  <c r="BK458" i="2"/>
  <c r="J458" i="2"/>
  <c r="BE458" i="2" s="1"/>
  <c r="BI457" i="2"/>
  <c r="BH457" i="2"/>
  <c r="BG457" i="2"/>
  <c r="BF457" i="2"/>
  <c r="BK457" i="2"/>
  <c r="J457" i="2"/>
  <c r="BE457" i="2" s="1"/>
  <c r="BI456" i="2"/>
  <c r="BH456" i="2"/>
  <c r="BG456" i="2"/>
  <c r="BF456" i="2"/>
  <c r="BK456" i="2"/>
  <c r="J456" i="2" s="1"/>
  <c r="BE456" i="2" s="1"/>
  <c r="BI455" i="2"/>
  <c r="BH455" i="2"/>
  <c r="BG455" i="2"/>
  <c r="BF455" i="2"/>
  <c r="BK455" i="2"/>
  <c r="J455" i="2"/>
  <c r="BE455" i="2" s="1"/>
  <c r="BI454" i="2"/>
  <c r="BH454" i="2"/>
  <c r="BG454" i="2"/>
  <c r="BF454" i="2"/>
  <c r="BK454" i="2"/>
  <c r="J454" i="2" s="1"/>
  <c r="BE454" i="2" s="1"/>
  <c r="BI453" i="2"/>
  <c r="BH453" i="2"/>
  <c r="BG453" i="2"/>
  <c r="BF453" i="2"/>
  <c r="BK453" i="2"/>
  <c r="J453" i="2" s="1"/>
  <c r="BE453" i="2" s="1"/>
  <c r="BI452" i="2"/>
  <c r="BH452" i="2"/>
  <c r="BG452" i="2"/>
  <c r="BF452" i="2"/>
  <c r="BK452" i="2"/>
  <c r="J452" i="2" s="1"/>
  <c r="BE452" i="2" s="1"/>
  <c r="BI451" i="2"/>
  <c r="BH451" i="2"/>
  <c r="BG451" i="2"/>
  <c r="BF451" i="2"/>
  <c r="BK451" i="2"/>
  <c r="J451" i="2" s="1"/>
  <c r="BE451" i="2" s="1"/>
  <c r="BI450" i="2"/>
  <c r="BH450" i="2"/>
  <c r="BG450" i="2"/>
  <c r="BF450" i="2"/>
  <c r="BK450" i="2"/>
  <c r="J450" i="2" s="1"/>
  <c r="BE450" i="2" s="1"/>
  <c r="BI449" i="2"/>
  <c r="BH449" i="2"/>
  <c r="BG449" i="2"/>
  <c r="BF449" i="2"/>
  <c r="BK449" i="2"/>
  <c r="J449" i="2"/>
  <c r="BE449" i="2" s="1"/>
  <c r="BI448" i="2"/>
  <c r="BH448" i="2"/>
  <c r="BG448" i="2"/>
  <c r="BF448" i="2"/>
  <c r="BK448" i="2"/>
  <c r="J448" i="2" s="1"/>
  <c r="BE448" i="2" s="1"/>
  <c r="BI447" i="2"/>
  <c r="BH447" i="2"/>
  <c r="BG447" i="2"/>
  <c r="BF447" i="2"/>
  <c r="BK447" i="2"/>
  <c r="J447" i="2"/>
  <c r="BE447" i="2" s="1"/>
  <c r="BI446" i="2"/>
  <c r="BH446" i="2"/>
  <c r="BG446" i="2"/>
  <c r="BF446" i="2"/>
  <c r="BK446" i="2"/>
  <c r="J446" i="2"/>
  <c r="BE446" i="2" s="1"/>
  <c r="BI445" i="2"/>
  <c r="BH445" i="2"/>
  <c r="BG445" i="2"/>
  <c r="BF445" i="2"/>
  <c r="BK445" i="2"/>
  <c r="J445" i="2"/>
  <c r="BE445" i="2" s="1"/>
  <c r="BI444" i="2"/>
  <c r="BH444" i="2"/>
  <c r="BG444" i="2"/>
  <c r="BF444" i="2"/>
  <c r="BK444" i="2"/>
  <c r="J444" i="2" s="1"/>
  <c r="BE444" i="2" s="1"/>
  <c r="BI443" i="2"/>
  <c r="BH443" i="2"/>
  <c r="BG443" i="2"/>
  <c r="BF443" i="2"/>
  <c r="BK443" i="2"/>
  <c r="J443" i="2"/>
  <c r="BE443" i="2" s="1"/>
  <c r="BI442" i="2"/>
  <c r="BH442" i="2"/>
  <c r="BG442" i="2"/>
  <c r="BF442" i="2"/>
  <c r="BK442" i="2"/>
  <c r="J442" i="2" s="1"/>
  <c r="BE442" i="2" s="1"/>
  <c r="BI441" i="2"/>
  <c r="BH441" i="2"/>
  <c r="BG441" i="2"/>
  <c r="BF441" i="2"/>
  <c r="BK441" i="2"/>
  <c r="J441" i="2" s="1"/>
  <c r="BE441" i="2" s="1"/>
  <c r="BI440" i="2"/>
  <c r="BH440" i="2"/>
  <c r="BG440" i="2"/>
  <c r="BF440" i="2"/>
  <c r="BK440" i="2"/>
  <c r="J440" i="2" s="1"/>
  <c r="BE440" i="2" s="1"/>
  <c r="BI439" i="2"/>
  <c r="BH439" i="2"/>
  <c r="BG439" i="2"/>
  <c r="BF439" i="2"/>
  <c r="BK439" i="2"/>
  <c r="J439" i="2" s="1"/>
  <c r="BE439" i="2" s="1"/>
  <c r="BI438" i="2"/>
  <c r="BH438" i="2"/>
  <c r="BG438" i="2"/>
  <c r="BF438" i="2"/>
  <c r="BK438" i="2"/>
  <c r="J438" i="2" s="1"/>
  <c r="BE438" i="2" s="1"/>
  <c r="BI437" i="2"/>
  <c r="BH437" i="2"/>
  <c r="BG437" i="2"/>
  <c r="BF437" i="2"/>
  <c r="BK437" i="2"/>
  <c r="J437" i="2"/>
  <c r="BE437" i="2" s="1"/>
  <c r="BI436" i="2"/>
  <c r="BH436" i="2"/>
  <c r="BG436" i="2"/>
  <c r="BF436" i="2"/>
  <c r="BK436" i="2"/>
  <c r="J436" i="2" s="1"/>
  <c r="BE436" i="2" s="1"/>
  <c r="BI435" i="2"/>
  <c r="BH435" i="2"/>
  <c r="BG435" i="2"/>
  <c r="BF435" i="2"/>
  <c r="BK435" i="2"/>
  <c r="J435" i="2"/>
  <c r="BE435" i="2" s="1"/>
  <c r="BI434" i="2"/>
  <c r="BH434" i="2"/>
  <c r="BG434" i="2"/>
  <c r="BF434" i="2"/>
  <c r="BK434" i="2"/>
  <c r="J434" i="2"/>
  <c r="BE434" i="2" s="1"/>
  <c r="BI433" i="2"/>
  <c r="BH433" i="2"/>
  <c r="BG433" i="2"/>
  <c r="BF433" i="2"/>
  <c r="BK433" i="2"/>
  <c r="J433" i="2" s="1"/>
  <c r="BE433" i="2" s="1"/>
  <c r="BI432" i="2"/>
  <c r="BH432" i="2"/>
  <c r="BG432" i="2"/>
  <c r="BF432" i="2"/>
  <c r="BK432" i="2"/>
  <c r="J432" i="2" s="1"/>
  <c r="BE432" i="2" s="1"/>
  <c r="BI431" i="2"/>
  <c r="BH431" i="2"/>
  <c r="BG431" i="2"/>
  <c r="BF431" i="2"/>
  <c r="BK431" i="2"/>
  <c r="J431" i="2"/>
  <c r="BE431" i="2" s="1"/>
  <c r="BI430" i="2"/>
  <c r="BH430" i="2"/>
  <c r="BG430" i="2"/>
  <c r="BF430" i="2"/>
  <c r="BK430" i="2"/>
  <c r="J430" i="2" s="1"/>
  <c r="BE430" i="2" s="1"/>
  <c r="BI429" i="2"/>
  <c r="BH429" i="2"/>
  <c r="BG429" i="2"/>
  <c r="BF429" i="2"/>
  <c r="BK429" i="2"/>
  <c r="J429" i="2" s="1"/>
  <c r="BE429" i="2" s="1"/>
  <c r="BI428" i="2"/>
  <c r="BH428" i="2"/>
  <c r="BG428" i="2"/>
  <c r="BF428" i="2"/>
  <c r="BK428" i="2"/>
  <c r="J428" i="2" s="1"/>
  <c r="BE428" i="2" s="1"/>
  <c r="BI427" i="2"/>
  <c r="BH427" i="2"/>
  <c r="BG427" i="2"/>
  <c r="BF427" i="2"/>
  <c r="BK427" i="2"/>
  <c r="J427" i="2" s="1"/>
  <c r="BE427" i="2" s="1"/>
  <c r="BI426" i="2"/>
  <c r="BH426" i="2"/>
  <c r="BG426" i="2"/>
  <c r="BF426" i="2"/>
  <c r="BK426" i="2"/>
  <c r="J426" i="2" s="1"/>
  <c r="BE426" i="2" s="1"/>
  <c r="BI425" i="2"/>
  <c r="BH425" i="2"/>
  <c r="BG425" i="2"/>
  <c r="BF425" i="2"/>
  <c r="BK425" i="2"/>
  <c r="J425" i="2"/>
  <c r="BE425" i="2" s="1"/>
  <c r="BI424" i="2"/>
  <c r="BH424" i="2"/>
  <c r="BG424" i="2"/>
  <c r="BF424" i="2"/>
  <c r="BK424" i="2"/>
  <c r="J424" i="2" s="1"/>
  <c r="BE424" i="2" s="1"/>
  <c r="BI423" i="2"/>
  <c r="BH423" i="2"/>
  <c r="BG423" i="2"/>
  <c r="BF423" i="2"/>
  <c r="BK423" i="2"/>
  <c r="J423" i="2"/>
  <c r="BE423" i="2" s="1"/>
  <c r="BI422" i="2"/>
  <c r="BH422" i="2"/>
  <c r="BG422" i="2"/>
  <c r="BF422" i="2"/>
  <c r="BK422" i="2"/>
  <c r="J422" i="2"/>
  <c r="BE422" i="2" s="1"/>
  <c r="BI421" i="2"/>
  <c r="BH421" i="2"/>
  <c r="BG421" i="2"/>
  <c r="BF421" i="2"/>
  <c r="BK421" i="2"/>
  <c r="J421" i="2" s="1"/>
  <c r="BE421" i="2" s="1"/>
  <c r="BI420" i="2"/>
  <c r="BH420" i="2"/>
  <c r="BG420" i="2"/>
  <c r="BF420" i="2"/>
  <c r="BK420" i="2"/>
  <c r="J420" i="2" s="1"/>
  <c r="BE420" i="2" s="1"/>
  <c r="BI419" i="2"/>
  <c r="BH419" i="2"/>
  <c r="BG419" i="2"/>
  <c r="BF419" i="2"/>
  <c r="BK419" i="2"/>
  <c r="J419" i="2"/>
  <c r="BE419" i="2" s="1"/>
  <c r="BI418" i="2"/>
  <c r="BH418" i="2"/>
  <c r="BG418" i="2"/>
  <c r="BF418" i="2"/>
  <c r="BK418" i="2"/>
  <c r="J418" i="2" s="1"/>
  <c r="BE418" i="2" s="1"/>
  <c r="BI416" i="2"/>
  <c r="BH416" i="2"/>
  <c r="BG416" i="2"/>
  <c r="BF416" i="2"/>
  <c r="T416" i="2"/>
  <c r="T415" i="2" s="1"/>
  <c r="R416" i="2"/>
  <c r="R415" i="2" s="1"/>
  <c r="P416" i="2"/>
  <c r="P415" i="2"/>
  <c r="BI414" i="2"/>
  <c r="BH414" i="2"/>
  <c r="BG414" i="2"/>
  <c r="BF414" i="2"/>
  <c r="T414" i="2"/>
  <c r="T413" i="2"/>
  <c r="R414" i="2"/>
  <c r="R413" i="2" s="1"/>
  <c r="P414" i="2"/>
  <c r="P413" i="2" s="1"/>
  <c r="BI412" i="2"/>
  <c r="BH412" i="2"/>
  <c r="BG412" i="2"/>
  <c r="BF412" i="2"/>
  <c r="T412" i="2"/>
  <c r="T411" i="2" s="1"/>
  <c r="R412" i="2"/>
  <c r="R411" i="2"/>
  <c r="P412" i="2"/>
  <c r="P411" i="2" s="1"/>
  <c r="BI410" i="2"/>
  <c r="BH410" i="2"/>
  <c r="BG410" i="2"/>
  <c r="BF410" i="2"/>
  <c r="T410" i="2"/>
  <c r="T409" i="2"/>
  <c r="R410" i="2"/>
  <c r="R409" i="2" s="1"/>
  <c r="P410" i="2"/>
  <c r="P409" i="2"/>
  <c r="BI408" i="2"/>
  <c r="BH408" i="2"/>
  <c r="BG408" i="2"/>
  <c r="BF408" i="2"/>
  <c r="T408" i="2"/>
  <c r="T407" i="2"/>
  <c r="R408" i="2"/>
  <c r="R407" i="2" s="1"/>
  <c r="P408" i="2"/>
  <c r="P407" i="2" s="1"/>
  <c r="BI401" i="2"/>
  <c r="BH401" i="2"/>
  <c r="BG401" i="2"/>
  <c r="BF401" i="2"/>
  <c r="T401" i="2"/>
  <c r="R401" i="2"/>
  <c r="P401" i="2"/>
  <c r="BI396" i="2"/>
  <c r="BH396" i="2"/>
  <c r="BG396" i="2"/>
  <c r="BF396" i="2"/>
  <c r="T396" i="2"/>
  <c r="R396" i="2"/>
  <c r="P396" i="2"/>
  <c r="BI392" i="2"/>
  <c r="BH392" i="2"/>
  <c r="BG392" i="2"/>
  <c r="BF392" i="2"/>
  <c r="T392" i="2"/>
  <c r="R392" i="2"/>
  <c r="P392" i="2"/>
  <c r="BI388" i="2"/>
  <c r="BH388" i="2"/>
  <c r="BG388" i="2"/>
  <c r="BF388" i="2"/>
  <c r="T388" i="2"/>
  <c r="R388" i="2"/>
  <c r="P388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80" i="2"/>
  <c r="BH380" i="2"/>
  <c r="BG380" i="2"/>
  <c r="BF380" i="2"/>
  <c r="T380" i="2"/>
  <c r="R380" i="2"/>
  <c r="P380" i="2"/>
  <c r="BI378" i="2"/>
  <c r="BH378" i="2"/>
  <c r="BG378" i="2"/>
  <c r="BF378" i="2"/>
  <c r="T378" i="2"/>
  <c r="R378" i="2"/>
  <c r="P378" i="2"/>
  <c r="BI374" i="2"/>
  <c r="BH374" i="2"/>
  <c r="BG374" i="2"/>
  <c r="BF374" i="2"/>
  <c r="T374" i="2"/>
  <c r="R374" i="2"/>
  <c r="P374" i="2"/>
  <c r="BI370" i="2"/>
  <c r="BH370" i="2"/>
  <c r="BG370" i="2"/>
  <c r="BF370" i="2"/>
  <c r="T370" i="2"/>
  <c r="R370" i="2"/>
  <c r="P370" i="2"/>
  <c r="BI366" i="2"/>
  <c r="BH366" i="2"/>
  <c r="BG366" i="2"/>
  <c r="BF366" i="2"/>
  <c r="T366" i="2"/>
  <c r="R366" i="2"/>
  <c r="P366" i="2"/>
  <c r="BI362" i="2"/>
  <c r="BH362" i="2"/>
  <c r="BG362" i="2"/>
  <c r="BF362" i="2"/>
  <c r="T362" i="2"/>
  <c r="R362" i="2"/>
  <c r="P362" i="2"/>
  <c r="BI361" i="2"/>
  <c r="BH361" i="2"/>
  <c r="BG361" i="2"/>
  <c r="BF361" i="2"/>
  <c r="T361" i="2"/>
  <c r="R361" i="2"/>
  <c r="P361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1" i="2"/>
  <c r="BH351" i="2"/>
  <c r="BG351" i="2"/>
  <c r="BF351" i="2"/>
  <c r="T351" i="2"/>
  <c r="R351" i="2"/>
  <c r="P351" i="2"/>
  <c r="BI347" i="2"/>
  <c r="BH347" i="2"/>
  <c r="BG347" i="2"/>
  <c r="BF347" i="2"/>
  <c r="T347" i="2"/>
  <c r="R347" i="2"/>
  <c r="P347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7" i="2"/>
  <c r="BH337" i="2"/>
  <c r="BG337" i="2"/>
  <c r="BF337" i="2"/>
  <c r="T337" i="2"/>
  <c r="R337" i="2"/>
  <c r="P337" i="2"/>
  <c r="BI333" i="2"/>
  <c r="BH333" i="2"/>
  <c r="BG333" i="2"/>
  <c r="BF333" i="2"/>
  <c r="T333" i="2"/>
  <c r="R333" i="2"/>
  <c r="P333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4" i="2"/>
  <c r="BH324" i="2"/>
  <c r="BG324" i="2"/>
  <c r="BF324" i="2"/>
  <c r="T324" i="2"/>
  <c r="R324" i="2"/>
  <c r="P324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3" i="2"/>
  <c r="BH233" i="2"/>
  <c r="BG233" i="2"/>
  <c r="BF233" i="2"/>
  <c r="T233" i="2"/>
  <c r="R233" i="2"/>
  <c r="P233" i="2"/>
  <c r="BI229" i="2"/>
  <c r="BH229" i="2"/>
  <c r="BG229" i="2"/>
  <c r="BF229" i="2"/>
  <c r="T229" i="2"/>
  <c r="R229" i="2"/>
  <c r="P229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5" i="2"/>
  <c r="BH215" i="2"/>
  <c r="BG215" i="2"/>
  <c r="BF215" i="2"/>
  <c r="T215" i="2"/>
  <c r="R215" i="2"/>
  <c r="P215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T184" i="2"/>
  <c r="R185" i="2"/>
  <c r="R184" i="2" s="1"/>
  <c r="P185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3" i="2"/>
  <c r="BH143" i="2"/>
  <c r="BG143" i="2"/>
  <c r="BF143" i="2"/>
  <c r="T143" i="2"/>
  <c r="R143" i="2"/>
  <c r="P143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J129" i="2"/>
  <c r="J128" i="2"/>
  <c r="F128" i="2"/>
  <c r="F126" i="2"/>
  <c r="E124" i="2"/>
  <c r="J90" i="2"/>
  <c r="J89" i="2"/>
  <c r="F89" i="2"/>
  <c r="F87" i="2"/>
  <c r="E85" i="2"/>
  <c r="J16" i="2"/>
  <c r="E16" i="2"/>
  <c r="F129" i="2" s="1"/>
  <c r="J15" i="2"/>
  <c r="J10" i="2"/>
  <c r="J126" i="2"/>
  <c r="L90" i="1"/>
  <c r="AM90" i="1"/>
  <c r="AM89" i="1"/>
  <c r="L89" i="1"/>
  <c r="AM87" i="1"/>
  <c r="L87" i="1"/>
  <c r="L85" i="1"/>
  <c r="L84" i="1"/>
  <c r="J401" i="2"/>
  <c r="BK378" i="2"/>
  <c r="J351" i="2"/>
  <c r="BK333" i="2"/>
  <c r="J328" i="2"/>
  <c r="J314" i="2"/>
  <c r="J308" i="2"/>
  <c r="J296" i="2"/>
  <c r="J284" i="2"/>
  <c r="BK274" i="2"/>
  <c r="J245" i="2"/>
  <c r="BK204" i="2"/>
  <c r="J178" i="2"/>
  <c r="BK151" i="2"/>
  <c r="BK408" i="2"/>
  <c r="J380" i="2"/>
  <c r="J374" i="2"/>
  <c r="BK362" i="2"/>
  <c r="J337" i="2"/>
  <c r="J323" i="2"/>
  <c r="BK312" i="2"/>
  <c r="J307" i="2"/>
  <c r="J288" i="2"/>
  <c r="J272" i="2"/>
  <c r="J262" i="2"/>
  <c r="BK251" i="2"/>
  <c r="BK248" i="2"/>
  <c r="BK240" i="2"/>
  <c r="J224" i="2"/>
  <c r="BK190" i="2"/>
  <c r="BK177" i="2"/>
  <c r="BK172" i="2"/>
  <c r="BK158" i="2"/>
  <c r="AS94" i="1"/>
  <c r="J410" i="2"/>
  <c r="BK384" i="2"/>
  <c r="BK361" i="2"/>
  <c r="BK347" i="2"/>
  <c r="J312" i="2"/>
  <c r="BK307" i="2"/>
  <c r="J302" i="2"/>
  <c r="BK296" i="2"/>
  <c r="BK288" i="2"/>
  <c r="J270" i="2"/>
  <c r="J258" i="2"/>
  <c r="J254" i="2"/>
  <c r="J247" i="2"/>
  <c r="J244" i="2"/>
  <c r="J241" i="2"/>
  <c r="BK224" i="2"/>
  <c r="J211" i="2"/>
  <c r="J204" i="2"/>
  <c r="J190" i="2"/>
  <c r="J183" i="2"/>
  <c r="J181" i="2"/>
  <c r="J174" i="2"/>
  <c r="J158" i="2"/>
  <c r="J143" i="2"/>
  <c r="BK412" i="2"/>
  <c r="J392" i="2"/>
  <c r="BK382" i="2"/>
  <c r="J361" i="2"/>
  <c r="J347" i="2"/>
  <c r="J333" i="2"/>
  <c r="BK315" i="2"/>
  <c r="BK309" i="2"/>
  <c r="BK290" i="2"/>
  <c r="J274" i="2"/>
  <c r="BK258" i="2"/>
  <c r="J251" i="2"/>
  <c r="J233" i="2"/>
  <c r="BK215" i="2"/>
  <c r="J208" i="2"/>
  <c r="J192" i="2"/>
  <c r="BK182" i="2"/>
  <c r="BK178" i="2"/>
  <c r="J166" i="2"/>
  <c r="J163" i="2"/>
  <c r="J148" i="2"/>
  <c r="J135" i="2"/>
  <c r="BK392" i="2"/>
  <c r="BK355" i="2"/>
  <c r="BK337" i="2"/>
  <c r="BK323" i="2"/>
  <c r="J315" i="2"/>
  <c r="BK300" i="2"/>
  <c r="J292" i="2"/>
  <c r="J282" i="2"/>
  <c r="J248" i="2"/>
  <c r="BK243" i="2"/>
  <c r="J180" i="2"/>
  <c r="BK159" i="2"/>
  <c r="J412" i="2"/>
  <c r="J382" i="2"/>
  <c r="BK370" i="2"/>
  <c r="BK357" i="2"/>
  <c r="BK328" i="2"/>
  <c r="J317" i="2"/>
  <c r="BK311" i="2"/>
  <c r="BK294" i="2"/>
  <c r="J276" i="2"/>
  <c r="BK254" i="2"/>
  <c r="BK250" i="2"/>
  <c r="BK241" i="2"/>
  <c r="BK229" i="2"/>
  <c r="BK194" i="2"/>
  <c r="BK176" i="2"/>
  <c r="BK168" i="2"/>
  <c r="BK148" i="2"/>
  <c r="J408" i="2"/>
  <c r="J370" i="2"/>
  <c r="J355" i="2"/>
  <c r="BK314" i="2"/>
  <c r="BK308" i="2"/>
  <c r="J300" i="2"/>
  <c r="BK292" i="2"/>
  <c r="BK286" i="2"/>
  <c r="BK262" i="2"/>
  <c r="J250" i="2"/>
  <c r="BK246" i="2"/>
  <c r="J242" i="2"/>
  <c r="BK233" i="2"/>
  <c r="J215" i="2"/>
  <c r="BK208" i="2"/>
  <c r="BK192" i="2"/>
  <c r="J185" i="2"/>
  <c r="J177" i="2"/>
  <c r="BK165" i="2"/>
  <c r="J157" i="2"/>
  <c r="J137" i="2"/>
  <c r="J416" i="2"/>
  <c r="BK410" i="2"/>
  <c r="J384" i="2"/>
  <c r="J362" i="2"/>
  <c r="J343" i="2"/>
  <c r="BK329" i="2"/>
  <c r="BK313" i="2"/>
  <c r="BK302" i="2"/>
  <c r="BK282" i="2"/>
  <c r="BK256" i="2"/>
  <c r="BK242" i="2"/>
  <c r="J229" i="2"/>
  <c r="BK211" i="2"/>
  <c r="J198" i="2"/>
  <c r="BK185" i="2"/>
  <c r="BK181" i="2"/>
  <c r="J172" i="2"/>
  <c r="BK157" i="2"/>
  <c r="BK143" i="2"/>
  <c r="BK396" i="2"/>
  <c r="BK366" i="2"/>
  <c r="BK343" i="2"/>
  <c r="J329" i="2"/>
  <c r="J319" i="2"/>
  <c r="BK317" i="2"/>
  <c r="J309" i="2"/>
  <c r="J298" i="2"/>
  <c r="J286" i="2"/>
  <c r="BK276" i="2"/>
  <c r="J246" i="2"/>
  <c r="BK244" i="2"/>
  <c r="BK200" i="2"/>
  <c r="BK163" i="2"/>
  <c r="J414" i="2"/>
  <c r="J388" i="2"/>
  <c r="J378" i="2"/>
  <c r="J366" i="2"/>
  <c r="BK341" i="2"/>
  <c r="J324" i="2"/>
  <c r="J313" i="2"/>
  <c r="J310" i="2"/>
  <c r="BK306" i="2"/>
  <c r="J280" i="2"/>
  <c r="BK270" i="2"/>
  <c r="J252" i="2"/>
  <c r="J249" i="2"/>
  <c r="BK247" i="2"/>
  <c r="BK239" i="2"/>
  <c r="BK198" i="2"/>
  <c r="BK188" i="2"/>
  <c r="BK174" i="2"/>
  <c r="BK166" i="2"/>
  <c r="J155" i="2"/>
  <c r="BK416" i="2"/>
  <c r="J396" i="2"/>
  <c r="BK374" i="2"/>
  <c r="J357" i="2"/>
  <c r="BK319" i="2"/>
  <c r="BK310" i="2"/>
  <c r="J306" i="2"/>
  <c r="BK298" i="2"/>
  <c r="J290" i="2"/>
  <c r="BK280" i="2"/>
  <c r="J256" i="2"/>
  <c r="BK249" i="2"/>
  <c r="BK245" i="2"/>
  <c r="J243" i="2"/>
  <c r="J240" i="2"/>
  <c r="BK220" i="2"/>
  <c r="J209" i="2"/>
  <c r="J200" i="2"/>
  <c r="J188" i="2"/>
  <c r="J182" i="2"/>
  <c r="J176" i="2"/>
  <c r="J159" i="2"/>
  <c r="BK155" i="2"/>
  <c r="BK135" i="2"/>
  <c r="BK414" i="2"/>
  <c r="BK401" i="2"/>
  <c r="BK388" i="2"/>
  <c r="BK380" i="2"/>
  <c r="BK351" i="2"/>
  <c r="J341" i="2"/>
  <c r="BK324" i="2"/>
  <c r="J311" i="2"/>
  <c r="J294" i="2"/>
  <c r="BK284" i="2"/>
  <c r="BK272" i="2"/>
  <c r="BK252" i="2"/>
  <c r="J239" i="2"/>
  <c r="J220" i="2"/>
  <c r="BK209" i="2"/>
  <c r="J194" i="2"/>
  <c r="BK183" i="2"/>
  <c r="BK180" i="2"/>
  <c r="J168" i="2"/>
  <c r="J165" i="2"/>
  <c r="J151" i="2"/>
  <c r="BK137" i="2"/>
  <c r="P406" i="2" l="1"/>
  <c r="T406" i="2"/>
  <c r="R406" i="2"/>
  <c r="BK134" i="2"/>
  <c r="J134" i="2" s="1"/>
  <c r="J96" i="2" s="1"/>
  <c r="R134" i="2"/>
  <c r="BK150" i="2"/>
  <c r="J150" i="2"/>
  <c r="J98" i="2" s="1"/>
  <c r="R150" i="2"/>
  <c r="P175" i="2"/>
  <c r="R187" i="2"/>
  <c r="BK210" i="2"/>
  <c r="J210" i="2" s="1"/>
  <c r="J104" i="2" s="1"/>
  <c r="BK253" i="2"/>
  <c r="J253" i="2" s="1"/>
  <c r="J105" i="2" s="1"/>
  <c r="T253" i="2"/>
  <c r="R318" i="2"/>
  <c r="R383" i="2"/>
  <c r="P134" i="2"/>
  <c r="BK142" i="2"/>
  <c r="J142" i="2" s="1"/>
  <c r="J97" i="2" s="1"/>
  <c r="T142" i="2"/>
  <c r="T150" i="2"/>
  <c r="T175" i="2"/>
  <c r="BK187" i="2"/>
  <c r="BK193" i="2"/>
  <c r="J193" i="2"/>
  <c r="J103" i="2"/>
  <c r="R193" i="2"/>
  <c r="P210" i="2"/>
  <c r="T210" i="2"/>
  <c r="R253" i="2"/>
  <c r="P318" i="2"/>
  <c r="BK383" i="2"/>
  <c r="J383" i="2"/>
  <c r="J107" i="2"/>
  <c r="P383" i="2"/>
  <c r="BK417" i="2"/>
  <c r="J417" i="2" s="1"/>
  <c r="J114" i="2" s="1"/>
  <c r="T134" i="2"/>
  <c r="T133" i="2"/>
  <c r="P142" i="2"/>
  <c r="R142" i="2"/>
  <c r="P150" i="2"/>
  <c r="BK175" i="2"/>
  <c r="J175" i="2"/>
  <c r="J99" i="2"/>
  <c r="R175" i="2"/>
  <c r="P187" i="2"/>
  <c r="T187" i="2"/>
  <c r="P193" i="2"/>
  <c r="T193" i="2"/>
  <c r="R210" i="2"/>
  <c r="P253" i="2"/>
  <c r="BK318" i="2"/>
  <c r="J318" i="2"/>
  <c r="J106" i="2" s="1"/>
  <c r="T318" i="2"/>
  <c r="T383" i="2"/>
  <c r="BK184" i="2"/>
  <c r="J184" i="2"/>
  <c r="J100" i="2" s="1"/>
  <c r="BK407" i="2"/>
  <c r="J407" i="2" s="1"/>
  <c r="J109" i="2" s="1"/>
  <c r="BK409" i="2"/>
  <c r="J409" i="2" s="1"/>
  <c r="J110" i="2" s="1"/>
  <c r="BK411" i="2"/>
  <c r="J411" i="2"/>
  <c r="J111" i="2" s="1"/>
  <c r="BK413" i="2"/>
  <c r="J413" i="2"/>
  <c r="J112" i="2" s="1"/>
  <c r="BK415" i="2"/>
  <c r="J415" i="2" s="1"/>
  <c r="J113" i="2" s="1"/>
  <c r="BE151" i="2"/>
  <c r="BE158" i="2"/>
  <c r="BE172" i="2"/>
  <c r="BE177" i="2"/>
  <c r="BE188" i="2"/>
  <c r="BE198" i="2"/>
  <c r="BE224" i="2"/>
  <c r="BE240" i="2"/>
  <c r="BE244" i="2"/>
  <c r="BE262" i="2"/>
  <c r="BE276" i="2"/>
  <c r="BE286" i="2"/>
  <c r="BE294" i="2"/>
  <c r="BE300" i="2"/>
  <c r="BE310" i="2"/>
  <c r="BE317" i="2"/>
  <c r="BE319" i="2"/>
  <c r="BE355" i="2"/>
  <c r="BE361" i="2"/>
  <c r="BE366" i="2"/>
  <c r="BE374" i="2"/>
  <c r="F90" i="2"/>
  <c r="BE148" i="2"/>
  <c r="BE166" i="2"/>
  <c r="BE178" i="2"/>
  <c r="BE229" i="2"/>
  <c r="BE247" i="2"/>
  <c r="BE248" i="2"/>
  <c r="BE251" i="2"/>
  <c r="BE274" i="2"/>
  <c r="BE282" i="2"/>
  <c r="BE323" i="2"/>
  <c r="BE324" i="2"/>
  <c r="BE328" i="2"/>
  <c r="BE329" i="2"/>
  <c r="BE333" i="2"/>
  <c r="BE337" i="2"/>
  <c r="BE362" i="2"/>
  <c r="BE378" i="2"/>
  <c r="BE388" i="2"/>
  <c r="BE392" i="2"/>
  <c r="BE412" i="2"/>
  <c r="J87" i="2"/>
  <c r="BE157" i="2"/>
  <c r="BE159" i="2"/>
  <c r="BE163" i="2"/>
  <c r="BE180" i="2"/>
  <c r="BE183" i="2"/>
  <c r="BE185" i="2"/>
  <c r="BE200" i="2"/>
  <c r="BE204" i="2"/>
  <c r="BE209" i="2"/>
  <c r="BE211" i="2"/>
  <c r="BE215" i="2"/>
  <c r="BE242" i="2"/>
  <c r="BE243" i="2"/>
  <c r="BE245" i="2"/>
  <c r="BE246" i="2"/>
  <c r="BE254" i="2"/>
  <c r="BE256" i="2"/>
  <c r="BE272" i="2"/>
  <c r="BE280" i="2"/>
  <c r="BE284" i="2"/>
  <c r="BE290" i="2"/>
  <c r="BE296" i="2"/>
  <c r="BE298" i="2"/>
  <c r="BE307" i="2"/>
  <c r="BE308" i="2"/>
  <c r="BE311" i="2"/>
  <c r="BE313" i="2"/>
  <c r="BE315" i="2"/>
  <c r="BE343" i="2"/>
  <c r="BE347" i="2"/>
  <c r="BE351" i="2"/>
  <c r="BE396" i="2"/>
  <c r="BE401" i="2"/>
  <c r="BE135" i="2"/>
  <c r="BE137" i="2"/>
  <c r="BE143" i="2"/>
  <c r="BE155" i="2"/>
  <c r="BE165" i="2"/>
  <c r="BE168" i="2"/>
  <c r="BE174" i="2"/>
  <c r="BE176" i="2"/>
  <c r="BE181" i="2"/>
  <c r="BE182" i="2"/>
  <c r="BE190" i="2"/>
  <c r="BE192" i="2"/>
  <c r="BE194" i="2"/>
  <c r="BE208" i="2"/>
  <c r="BE220" i="2"/>
  <c r="BE233" i="2"/>
  <c r="BE239" i="2"/>
  <c r="BE241" i="2"/>
  <c r="BE249" i="2"/>
  <c r="BE250" i="2"/>
  <c r="BE252" i="2"/>
  <c r="BE258" i="2"/>
  <c r="BE270" i="2"/>
  <c r="BE288" i="2"/>
  <c r="BE292" i="2"/>
  <c r="BE302" i="2"/>
  <c r="BE306" i="2"/>
  <c r="BE309" i="2"/>
  <c r="BE312" i="2"/>
  <c r="BE314" i="2"/>
  <c r="BE341" i="2"/>
  <c r="BE357" i="2"/>
  <c r="BE370" i="2"/>
  <c r="BE380" i="2"/>
  <c r="BE382" i="2"/>
  <c r="BE384" i="2"/>
  <c r="BE408" i="2"/>
  <c r="BE410" i="2"/>
  <c r="BE414" i="2"/>
  <c r="BE416" i="2"/>
  <c r="J32" i="2"/>
  <c r="AW95" i="1"/>
  <c r="F35" i="2"/>
  <c r="BD95" i="1"/>
  <c r="BD94" i="1" s="1"/>
  <c r="W33" i="1" s="1"/>
  <c r="F33" i="2"/>
  <c r="BB95" i="1" s="1"/>
  <c r="BB94" i="1" s="1"/>
  <c r="W31" i="1" s="1"/>
  <c r="F32" i="2"/>
  <c r="BA95" i="1" s="1"/>
  <c r="BA94" i="1" s="1"/>
  <c r="W30" i="1" s="1"/>
  <c r="F34" i="2"/>
  <c r="BC95" i="1" s="1"/>
  <c r="BC94" i="1" s="1"/>
  <c r="W32" i="1" s="1"/>
  <c r="T186" i="2" l="1"/>
  <c r="BK186" i="2"/>
  <c r="J186" i="2" s="1"/>
  <c r="J101" i="2" s="1"/>
  <c r="P133" i="2"/>
  <c r="R186" i="2"/>
  <c r="P186" i="2"/>
  <c r="P132" i="2" s="1"/>
  <c r="AU95" i="1" s="1"/>
  <c r="AU94" i="1" s="1"/>
  <c r="T132" i="2"/>
  <c r="R133" i="2"/>
  <c r="R132" i="2" s="1"/>
  <c r="J187" i="2"/>
  <c r="J102" i="2"/>
  <c r="BK133" i="2"/>
  <c r="J133" i="2"/>
  <c r="J95" i="2"/>
  <c r="BK406" i="2"/>
  <c r="J406" i="2" s="1"/>
  <c r="J108" i="2" s="1"/>
  <c r="AX94" i="1"/>
  <c r="AW94" i="1"/>
  <c r="AK30" i="1" s="1"/>
  <c r="J31" i="2"/>
  <c r="AV95" i="1"/>
  <c r="AT95" i="1"/>
  <c r="F31" i="2"/>
  <c r="AZ95" i="1" s="1"/>
  <c r="AZ94" i="1" s="1"/>
  <c r="AV94" i="1" s="1"/>
  <c r="AK29" i="1" s="1"/>
  <c r="AY94" i="1"/>
  <c r="BK132" i="2" l="1"/>
  <c r="J132" i="2"/>
  <c r="J28" i="2"/>
  <c r="AG95" i="1" s="1"/>
  <c r="AG94" i="1" s="1"/>
  <c r="W29" i="1"/>
  <c r="AT94" i="1"/>
  <c r="AN94" i="1" l="1"/>
  <c r="AK26" i="1"/>
  <c r="AK35" i="1" s="1"/>
  <c r="J37" i="2"/>
  <c r="J94" i="2"/>
  <c r="AN95" i="1"/>
</calcChain>
</file>

<file path=xl/sharedStrings.xml><?xml version="1.0" encoding="utf-8"?>
<sst xmlns="http://schemas.openxmlformats.org/spreadsheetml/2006/main" count="3903" uniqueCount="707">
  <si>
    <t>Export Komplet</t>
  </si>
  <si>
    <t/>
  </si>
  <si>
    <t>2.0</t>
  </si>
  <si>
    <t>False</t>
  </si>
  <si>
    <t>{80685a11-dd13-4d5b-a292-3917a13d6129}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</si>
  <si>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</si>
  <si>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</si>
  <si>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</si>
  <si>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</si>
  <si>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</si>
  <si>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</si>
  <si>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</si>
  <si>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</si>
  <si>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</si>
  <si>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25/649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</si>
  <si>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</si>
  <si>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</si>
  <si>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šikmých střech Gymnázium Bohumila Hrabala</t>
  </si>
  <si>
    <t>KSO:</t>
  </si>
  <si>
    <t>CC-CZ:</t>
  </si>
  <si>
    <t>Místo:</t>
  </si>
  <si>
    <t>ul. Komenského 779/10, Nymburk</t>
  </si>
  <si>
    <t>Datum:</t>
  </si>
  <si>
    <t>3. 5. 2025</t>
  </si>
  <si>
    <t>Zadavatel:</t>
  </si>
  <si>
    <t>IČ:</t>
  </si>
  <si>
    <t>00239500</t>
  </si>
  <si>
    <t>Město Nymburk, Náměstí Přemyslovců 163/20, Nymburk</t>
  </si>
  <si>
    <t>DIČ:</t>
  </si>
  <si>
    <t>Uchazeč:</t>
  </si>
  <si>
    <t>Vyplň údaj</t>
  </si>
  <si>
    <t>Projektant:</t>
  </si>
  <si>
    <t>27642411</t>
  </si>
  <si>
    <t>DEKPROJEKT s.r.o.</t>
  </si>
  <si>
    <t>CZ699000797</t>
  </si>
  <si>
    <t>True</t>
  </si>
  <si>
    <t>Zpracovatel:</t>
  </si>
  <si>
    <t>Ing. Josef Vyskočil</t>
  </si>
  <si>
    <t>Poznámka:</t>
  </si>
  <si>
    <t>Výkaz výměr / rozpočet slouží jako podklad pro výběrové řízení. Rozpočet je sestaven na základě katalogu stavebních prací RTS. Výkaz výměr / rozpočet neslouží ke stanovení skutečné ceny díla. Předpokládá se, že oslovené realizační firmy provedou vlastní ověření výkazu výměr a případně vlastní zaměření předmětných konstrukcí, na základě kterého stanoví skutečnou cenu díla._x000D_
Vzhledem k tomu, že se jedná o rekonstrukci,bude stav některých konstrukcí ověřen až po jejich odhalení, v návaznosti na zjištěný stav konstrukcí může dojít ke změně objemu bouracích prací.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</si>
  <si>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</si>
  <si>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</si>
  <si>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</si>
  <si>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</si>
  <si>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</si>
  <si>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</si>
  <si>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</si>
  <si>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</si>
  <si>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</si>
  <si>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</si>
  <si>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</si>
  <si>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</si>
  <si>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</si>
  <si>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</si>
  <si>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</si>
  <si>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</si>
  <si>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</si>
  <si>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</si>
  <si>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</si>
  <si>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</si>
  <si>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</si>
  <si>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</si>
  <si>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</si>
  <si>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</si>
  <si>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</si>
  <si>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</si>
  <si>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</si>
  <si>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</si>
  <si>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</si>
  <si>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</si>
  <si>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</si>
  <si>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</si>
  <si>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</si>
  <si>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</si>
  <si>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</si>
  <si>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</si>
  <si>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</si>
  <si>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</si>
  <si>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</si>
  <si>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</si>
  <si>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</si>
  <si>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</si>
  <si>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</si>
  <si>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</si>
  <si>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</si>
  <si>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</si>
  <si>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</si>
  <si>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</si>
  <si>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</si>
  <si>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Výkaz výměr / rozpočet slouží jako podklad pro výběrové řízení. Rozpočet je sestaven na základě katalogu stavebních prací RTS. Výkaz výměr / rozpočet neslouží ke stanovení skutečné ceny díla. Předpokládá se, že oslovené realizační firmy provedou vlastní ověření výkazu výměr a případně vlastní zaměření předmětných konstrukcí, na základě kterého stanoví skutečnou cenu díla. Vzhledem k tomu, že se jedná o rekonstrukci,bude stav některých konstrukcí ověřen až po jejich odhalení, v návaznosti na zjištěný stav konstrukcí může dojít ke změně objemu bouracích prací.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</si>
  <si>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</si>
  <si>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</si>
  <si>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</si>
  <si>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</si>
  <si>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</si>
  <si>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</si>
  <si>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</si>
  <si>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</si>
  <si>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</si>
  <si>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</si>
  <si>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</si>
  <si>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</si>
  <si>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</si>
  <si>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</si>
  <si>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</si>
  <si>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</si>
  <si>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</si>
  <si>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</si>
  <si>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</si>
  <si>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</si>
  <si>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</si>
  <si>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</si>
  <si>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VRN8 - Další náklady na pracovníky</t>
  </si>
  <si>
    <t xml:space="preserve">    VRN9 - Ostatní náklady</t>
  </si>
  <si>
    <t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</si>
  <si>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</si>
  <si>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</si>
  <si>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</si>
  <si>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</si>
  <si>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</si>
  <si>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</si>
  <si>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</si>
  <si>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</si>
  <si>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</si>
  <si>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</si>
  <si>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</si>
  <si>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</si>
  <si>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</si>
  <si>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</si>
  <si>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</si>
  <si>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</si>
  <si>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</si>
  <si>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</si>
  <si>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</si>
  <si>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314231561</t>
  </si>
  <si>
    <t>Zdivo komínů nad střechou průduch přes 150x150 na MC včetně spárování z lícových cihel dl 290 mm</t>
  </si>
  <si>
    <t>m3</t>
  </si>
  <si>
    <t>4</t>
  </si>
  <si>
    <t>1913582204</t>
  </si>
  <si>
    <t>VV</t>
  </si>
  <si>
    <t>0,5 "odhad množství doplněného komínového zdiva</t>
  </si>
  <si>
    <t>317235811</t>
  </si>
  <si>
    <t>Doplnění zdiva hlavních a kordónových říms cihlami pálenými na maltu</t>
  </si>
  <si>
    <t>1605224940</t>
  </si>
  <si>
    <t>oprava rimsy odhad 30% delky</t>
  </si>
  <si>
    <t>75,76*0,5*0,1*0,3 "objekt A</t>
  </si>
  <si>
    <t>70,58*0,5*0,1*0,3 "objekt B</t>
  </si>
  <si>
    <t>Součet</t>
  </si>
  <si>
    <t>6</t>
  </si>
  <si>
    <t>Úpravy povrchů, podlahy a osazování výplní</t>
  </si>
  <si>
    <t>622326459</t>
  </si>
  <si>
    <t>Oprava vnější vápenocementové omítky s celoplošným přeštukováním členitosti 3 v rozsahu přes 80 do 100 %</t>
  </si>
  <si>
    <t>m2</t>
  </si>
  <si>
    <t>-559705530</t>
  </si>
  <si>
    <t>kolem říms po demontáži a montáži střešních tašek</t>
  </si>
  <si>
    <t>75,76*0,5 "objekt A</t>
  </si>
  <si>
    <t>70,58*0,5 "objekt B</t>
  </si>
  <si>
    <t>622635091</t>
  </si>
  <si>
    <t>Oprava spárování komínového zdiva MC v rozsahu přes 40 do 50 %</t>
  </si>
  <si>
    <t>236765915</t>
  </si>
  <si>
    <t>2,6*2*4</t>
  </si>
  <si>
    <t>9</t>
  </si>
  <si>
    <t>Ostatní konstrukce a práce, bourání</t>
  </si>
  <si>
    <t>5</t>
  </si>
  <si>
    <t>941211112</t>
  </si>
  <si>
    <t>Montáž lešení řadového rámového lehkého zatížení do 200 kg/m2 š od 0,6 do 0,9 m v přes 10 do 25 m</t>
  </si>
  <si>
    <t>1629498343</t>
  </si>
  <si>
    <t>95*10 "objekt A</t>
  </si>
  <si>
    <t>70*15 "objekt B</t>
  </si>
  <si>
    <t>941211212</t>
  </si>
  <si>
    <t>Příplatek k lešení řadovému rámovému lehkému do 200 kg/m2 š od 0,6 do 0,9 m v přes 10 do 25 m za každý den použití</t>
  </si>
  <si>
    <t>-800623100</t>
  </si>
  <si>
    <t>2000*90 'Přepočtené koeficientem množství</t>
  </si>
  <si>
    <t>7</t>
  </si>
  <si>
    <t>941211812</t>
  </si>
  <si>
    <t>Demontáž lešení řadového rámového lehkého zatížení do 200 kg/m2 š od 0,6 do 0,9 m v přes 10 do 25 m</t>
  </si>
  <si>
    <t>-1962645270</t>
  </si>
  <si>
    <t>8</t>
  </si>
  <si>
    <t>941311321</t>
  </si>
  <si>
    <t>Odborná prohlídka lešení řadového modulového lehkého s podlahami zatížení do 200 kg/m2 š od 0,6 do 0,9 m v do 25 m pl přes 500 do 2000 m2 nezakrytého</t>
  </si>
  <si>
    <t>kus</t>
  </si>
  <si>
    <t>141545593</t>
  </si>
  <si>
    <t>944311112</t>
  </si>
  <si>
    <t>Montáž záchytného ohrazení trubkového/dílcového na vnějších stranách objektů hl pádu do 6 m</t>
  </si>
  <si>
    <t>m</t>
  </si>
  <si>
    <t>-1052284061</t>
  </si>
  <si>
    <t>95 "objekt A</t>
  </si>
  <si>
    <t>70 "objekt B</t>
  </si>
  <si>
    <t>10</t>
  </si>
  <si>
    <t>944311212</t>
  </si>
  <si>
    <t>Příplatek k záchytnému ohrazení na vnějších stranách objektů hl pádu do 6 m za každý den použití</t>
  </si>
  <si>
    <t>-827291310</t>
  </si>
  <si>
    <t>165*90 'Přepočtené koeficientem množství</t>
  </si>
  <si>
    <t>11</t>
  </si>
  <si>
    <t>944311812</t>
  </si>
  <si>
    <t>Demontáž záchytného ohrazení trubkového/dílcového na vnějších stranách objektů hl pádu do 6 m</t>
  </si>
  <si>
    <t>803200375</t>
  </si>
  <si>
    <t>962032641</t>
  </si>
  <si>
    <t>Bourání zdiva komínového z cihel z cihel pálených, šamotových nebo vápenopískových na MC</t>
  </si>
  <si>
    <t>-1617849868</t>
  </si>
  <si>
    <t>0,34*6,44 "komín nadstřešní část a podstrešní část na úroveň podlahy</t>
  </si>
  <si>
    <t>13</t>
  </si>
  <si>
    <t>993121111</t>
  </si>
  <si>
    <t>Dovoz a odvoz lešení prostorového lehkého do 10 km včetně naložení a složení</t>
  </si>
  <si>
    <t>2080760873</t>
  </si>
  <si>
    <t>14</t>
  </si>
  <si>
    <t>993121119</t>
  </si>
  <si>
    <t>Příplatek k ceně dovozu a odvozu lešení prostorového lehkého ZKD 10 km přes 10 km</t>
  </si>
  <si>
    <t>-1326603855</t>
  </si>
  <si>
    <t>2000*2 'Přepočtené koeficientem množství</t>
  </si>
  <si>
    <t>15</t>
  </si>
  <si>
    <t>9-spec.01</t>
  </si>
  <si>
    <t>kpl.</t>
  </si>
  <si>
    <t>-517242992</t>
  </si>
  <si>
    <t>997</t>
  </si>
  <si>
    <t>Doprava suti a vybouraných hmot</t>
  </si>
  <si>
    <t>16</t>
  </si>
  <si>
    <t>997013215</t>
  </si>
  <si>
    <t>Vnitrostaveništní doprava suti a vybouraných hmot pro budovy v přes 15 do 18 m ručně</t>
  </si>
  <si>
    <t>t</t>
  </si>
  <si>
    <t>-119705748</t>
  </si>
  <si>
    <t>17</t>
  </si>
  <si>
    <t>997013501</t>
  </si>
  <si>
    <t>Odvoz suti a vybouraných hmot na skládku nebo meziskládku do 1 km se složením</t>
  </si>
  <si>
    <t>-690387715</t>
  </si>
  <si>
    <t>18</t>
  </si>
  <si>
    <t>997013509</t>
  </si>
  <si>
    <t>Příplatek k odvozu suti a vybouraných hmot na skládku ZKD 1 km přes 1 km</t>
  </si>
  <si>
    <t>729199594</t>
  </si>
  <si>
    <t>61,79*29 'Přepočtené koeficientem množství</t>
  </si>
  <si>
    <t>19</t>
  </si>
  <si>
    <t>997013603</t>
  </si>
  <si>
    <t>Poplatek za uložení na skládce (skládkovné) stavebního odpadu cihelného kód odpadu 17 01 02</t>
  </si>
  <si>
    <t>-1169736611</t>
  </si>
  <si>
    <t>20</t>
  </si>
  <si>
    <t>997013607</t>
  </si>
  <si>
    <t>Poplatek za uložení na skládce (skládkovné) stavebního odpadu keramického kód odpadu 17 01 03</t>
  </si>
  <si>
    <t>1083645372</t>
  </si>
  <si>
    <t>997013631</t>
  </si>
  <si>
    <t>Poplatek za uložení na skládce (skládkovné) stavebního odpadu směsného kód odpadu 17 09 04</t>
  </si>
  <si>
    <t>7328963</t>
  </si>
  <si>
    <t>22</t>
  </si>
  <si>
    <t>997013811</t>
  </si>
  <si>
    <t>Poplatek za uložení na skládce (skládkovné) stavebního odpadu dřevěného kód odpadu 17 02 01</t>
  </si>
  <si>
    <t>106849463</t>
  </si>
  <si>
    <t>998</t>
  </si>
  <si>
    <t>Přesun hmot</t>
  </si>
  <si>
    <t>23</t>
  </si>
  <si>
    <t>998018003</t>
  </si>
  <si>
    <t>Přesun hmot pro budovy ruční pro budovy v přes 12 do 24 m</t>
  </si>
  <si>
    <t>696803091</t>
  </si>
  <si>
    <t>PSV</t>
  </si>
  <si>
    <t>Práce a dodávky PSV</t>
  </si>
  <si>
    <t>712</t>
  </si>
  <si>
    <t>Povlakové krytiny</t>
  </si>
  <si>
    <t>24</t>
  </si>
  <si>
    <t>712363351</t>
  </si>
  <si>
    <t>Povlakové krytiny střech do 10° z tvarovaných poplastovaných lišt pásek rš 50 mm</t>
  </si>
  <si>
    <t>-2091713564</t>
  </si>
  <si>
    <t>6,9 "K.13</t>
  </si>
  <si>
    <t>25</t>
  </si>
  <si>
    <t>712363352</t>
  </si>
  <si>
    <t>Povlakové krytiny střech do 10° z tvarovaných poplastovaných lišt délky 2 m koutová lišta vnitřní rš 100 mm</t>
  </si>
  <si>
    <t>178939420</t>
  </si>
  <si>
    <t>6,9 "K.03</t>
  </si>
  <si>
    <t>26</t>
  </si>
  <si>
    <t>998712313</t>
  </si>
  <si>
    <t>Přesun hmot procentní pro krytiny povlakové ruční v objektech v přes 12 do 24 m</t>
  </si>
  <si>
    <t>%</t>
  </si>
  <si>
    <t>75047469</t>
  </si>
  <si>
    <t>741</t>
  </si>
  <si>
    <t>Elektroinstalace - silnoproud</t>
  </si>
  <si>
    <t>27</t>
  </si>
  <si>
    <t>741420001</t>
  </si>
  <si>
    <t>Montáž drát nebo lano hromosvodné svodové D do 10 mm s podpěrou</t>
  </si>
  <si>
    <t>-1246460341</t>
  </si>
  <si>
    <t>(22,15+10,84+8,96)*1,2 "objekt A</t>
  </si>
  <si>
    <t>(5,69+6,95+10,57+7,34+11,923)*1,2 "objekt B</t>
  </si>
  <si>
    <t>28</t>
  </si>
  <si>
    <t>M</t>
  </si>
  <si>
    <t>35441077</t>
  </si>
  <si>
    <t>drát D 8mm AlMgSi</t>
  </si>
  <si>
    <t>kg</t>
  </si>
  <si>
    <t>32</t>
  </si>
  <si>
    <t>2073728556</t>
  </si>
  <si>
    <t>101,308*0,13514 'Přepočtené koeficientem množství</t>
  </si>
  <si>
    <t>29</t>
  </si>
  <si>
    <t>741421831</t>
  </si>
  <si>
    <t>Demontáž drátu nebo lana svodového vedení D do 8 mm šikmá střecha</t>
  </si>
  <si>
    <t>1206991546</t>
  </si>
  <si>
    <t>30</t>
  </si>
  <si>
    <t>741421851</t>
  </si>
  <si>
    <t>Demontáž vedení hromosvodné-podpěra střešní pod hřeben</t>
  </si>
  <si>
    <t>-993892842</t>
  </si>
  <si>
    <t>(10,84+5,44+7,88+3,67+4,6)*1,2 "objekt A</t>
  </si>
  <si>
    <t>(17,49+6,92)*1,2 "objekt B</t>
  </si>
  <si>
    <t>31</t>
  </si>
  <si>
    <t>741810001</t>
  </si>
  <si>
    <t>Celková prohlídka elektrického rozvodu a zařízení do 100 000,- Kč</t>
  </si>
  <si>
    <t>-36872896</t>
  </si>
  <si>
    <t>998741313</t>
  </si>
  <si>
    <t>Přesun hmot procentní pro silnoproud ruční v objektech v přes 12 do 24 m</t>
  </si>
  <si>
    <t>1122391349</t>
  </si>
  <si>
    <t>762</t>
  </si>
  <si>
    <t>Konstrukce tesařské</t>
  </si>
  <si>
    <t>33</t>
  </si>
  <si>
    <t>762342314</t>
  </si>
  <si>
    <t>Montáž laťování na střechách složitých sklonu do 60° osové vzdálenosti přes 150 do 360 mm</t>
  </si>
  <si>
    <t>-1354641010</t>
  </si>
  <si>
    <t>11,1+329,21+32,62+17,32 "objekt A</t>
  </si>
  <si>
    <t>74,59+219,97+20,28 "objekt B</t>
  </si>
  <si>
    <t>34</t>
  </si>
  <si>
    <t>60514114</t>
  </si>
  <si>
    <t>řezivo jehličnaté lať impregnovaná dl 4 m</t>
  </si>
  <si>
    <t>71674761</t>
  </si>
  <si>
    <t>(11,1+329,21+32,62+17,32)*4*0,04*0,06 "objekt A</t>
  </si>
  <si>
    <t>(74,59+219,97+20,28)*4*0,04*0,06 "objekt B</t>
  </si>
  <si>
    <t>6,768*1,1 'Přepočtené koeficientem množství</t>
  </si>
  <si>
    <t>35</t>
  </si>
  <si>
    <t>762342511</t>
  </si>
  <si>
    <t>Montáž kontralatí na podklad bez tepelné izolace</t>
  </si>
  <si>
    <t>-249507640</t>
  </si>
  <si>
    <t>(11,1+329,21+32,62+17,32)*1,5 "objekt A</t>
  </si>
  <si>
    <t>(74,59+219,97+20,28)*1,5 "objekt B</t>
  </si>
  <si>
    <t>36</t>
  </si>
  <si>
    <t>2030355626</t>
  </si>
  <si>
    <t>(11,1+329,21+32,62+17,32)*1,5*0,04*0,06 "objekt A</t>
  </si>
  <si>
    <t>(74,59+219,97+20,28)*1,5*0,04*0,06 "objekt B</t>
  </si>
  <si>
    <t>2,538*1,1 'Přepočtené koeficientem množství</t>
  </si>
  <si>
    <t>37</t>
  </si>
  <si>
    <t>762342812</t>
  </si>
  <si>
    <t>Demontáž laťování střech z latí osové vzdálenosti do 0,50 m</t>
  </si>
  <si>
    <t>-422984357</t>
  </si>
  <si>
    <t>(11,1+329,21+32,62+17,32)*2 "objekt A latě / kontralatě</t>
  </si>
  <si>
    <t>(74,59+219,97+20,28)*2 "objekt B latě / kontralatě</t>
  </si>
  <si>
    <t>38</t>
  </si>
  <si>
    <t>762395000</t>
  </si>
  <si>
    <t>Spojovací prostředky krovů, bednění, laťování, nadstřešních konstrukcí</t>
  </si>
  <si>
    <t>1630381846</t>
  </si>
  <si>
    <t>39</t>
  </si>
  <si>
    <t>762-spec.01</t>
  </si>
  <si>
    <t>Poškození spodní části krokve u štítové zdi a přilehlé části pozednice (viz. pozice 1)</t>
  </si>
  <si>
    <t>-1567846485</t>
  </si>
  <si>
    <t>40</t>
  </si>
  <si>
    <t>762-spec.02</t>
  </si>
  <si>
    <t>Poškození patní části krokve (viz. pozice 2)</t>
  </si>
  <si>
    <t>-1688352773</t>
  </si>
  <si>
    <t>41</t>
  </si>
  <si>
    <t>762-spec.03</t>
  </si>
  <si>
    <t>Poškození patní části krokve v plné vazbě (viz. pozice 3)</t>
  </si>
  <si>
    <t>-1895663688</t>
  </si>
  <si>
    <t>42</t>
  </si>
  <si>
    <t>762-spec.04</t>
  </si>
  <si>
    <t>Poškození spodní části krokve a levé kleštiny na ploše přilehlé ke štítové zdi (viz. pozice 4)</t>
  </si>
  <si>
    <t>686706170</t>
  </si>
  <si>
    <t>43</t>
  </si>
  <si>
    <t>762-spec.05</t>
  </si>
  <si>
    <t>Zatékání srážkové vody do konstrukce krovu v okolí úžlabí mezi krovem a krovem věže (viz. pozice 5)</t>
  </si>
  <si>
    <t>908186420</t>
  </si>
  <si>
    <t>44</t>
  </si>
  <si>
    <t>762-spec.06</t>
  </si>
  <si>
    <t>Poškození pozednice, pomocné úžlabní krokve a patních částí dvou krokví (viz. pozice 6)</t>
  </si>
  <si>
    <t>2126210405</t>
  </si>
  <si>
    <t>45</t>
  </si>
  <si>
    <t>762-spec.07</t>
  </si>
  <si>
    <t>Poškození pozednice a patní části krokve (viz. pozice 7)</t>
  </si>
  <si>
    <t>140633222</t>
  </si>
  <si>
    <t>46</t>
  </si>
  <si>
    <t>762-spec.08</t>
  </si>
  <si>
    <t>Vaznice ve štítu vikýře (viz. pozice 8)</t>
  </si>
  <si>
    <t>1140456326</t>
  </si>
  <si>
    <t>47</t>
  </si>
  <si>
    <t>762-spec.09</t>
  </si>
  <si>
    <t>Poškození patní části krokve (viz. pozice 9)</t>
  </si>
  <si>
    <t>742250260</t>
  </si>
  <si>
    <t>48</t>
  </si>
  <si>
    <t>762-spec.10</t>
  </si>
  <si>
    <t>Poškození patní části krokve v místě zatékání srážkové vody (viz. pozice 10)</t>
  </si>
  <si>
    <t>-1006101296</t>
  </si>
  <si>
    <t>49</t>
  </si>
  <si>
    <t>762-spec.11</t>
  </si>
  <si>
    <t>Poškození pozdenice, spodní části úžlabní krokve a paty jedné z krokví (viz. pozice 11)</t>
  </si>
  <si>
    <t>1652273308</t>
  </si>
  <si>
    <t>50</t>
  </si>
  <si>
    <t>762-spec.12</t>
  </si>
  <si>
    <t>Zatékání srážkové vody do konstrukce krovu v úžlabí na spodní část úžlabní a jedné přilehlé krokve (viz. pozice 12)</t>
  </si>
  <si>
    <t>855776561</t>
  </si>
  <si>
    <t>51</t>
  </si>
  <si>
    <t>762-spec.13</t>
  </si>
  <si>
    <t>Zatékání srážkové vody do konstrukce krovu v úžlabí na spodní část úžlabní krokve a pozednice (viz. pozice 13)</t>
  </si>
  <si>
    <t>-138369164</t>
  </si>
  <si>
    <t>52</t>
  </si>
  <si>
    <t>998762313</t>
  </si>
  <si>
    <t>Přesun hmot procentní pro kce tesařské ruční v objektech v přes 12 do 24 m</t>
  </si>
  <si>
    <t>-504813533</t>
  </si>
  <si>
    <t>764</t>
  </si>
  <si>
    <t>Konstrukce klempířské</t>
  </si>
  <si>
    <t>53</t>
  </si>
  <si>
    <t>764001801</t>
  </si>
  <si>
    <t>Demontáž podkladního plechu do suti</t>
  </si>
  <si>
    <t>-531871185</t>
  </si>
  <si>
    <t>62,3 "budoucí K.12</t>
  </si>
  <si>
    <t>54</t>
  </si>
  <si>
    <t>764001891</t>
  </si>
  <si>
    <t>Demontáž úžlabí do suti</t>
  </si>
  <si>
    <t>-809841645</t>
  </si>
  <si>
    <t>57,1 "budoucí K.02</t>
  </si>
  <si>
    <t>55</t>
  </si>
  <si>
    <t>764002812</t>
  </si>
  <si>
    <t>Demontáž okapového plechu do suti v krytině skládané</t>
  </si>
  <si>
    <t>-277370443</t>
  </si>
  <si>
    <t>69,2 "budoucí K.08</t>
  </si>
  <si>
    <t>62,3 "budoucí K.11</t>
  </si>
  <si>
    <t>56</t>
  </si>
  <si>
    <t>764002871</t>
  </si>
  <si>
    <t>Demontáž lemování zdí do suti</t>
  </si>
  <si>
    <t>-1912936176</t>
  </si>
  <si>
    <t>6,9 "budoucí K.03</t>
  </si>
  <si>
    <t>81,6 "budoucí K.06</t>
  </si>
  <si>
    <t>68,9 "budoucí K.07</t>
  </si>
  <si>
    <t>5,8 "budoucí K.09</t>
  </si>
  <si>
    <t>5,8 "budoucí K.10</t>
  </si>
  <si>
    <t>6,9 "budoucí K.13</t>
  </si>
  <si>
    <t>57</t>
  </si>
  <si>
    <t>764004801</t>
  </si>
  <si>
    <t>Demontáž podokapního žlabu do suti</t>
  </si>
  <si>
    <t>193472807</t>
  </si>
  <si>
    <t>62,3 "budoucí K.05</t>
  </si>
  <si>
    <t>58</t>
  </si>
  <si>
    <t>764004831</t>
  </si>
  <si>
    <t>Demontáž mezistřešního nebo zaatikového žlabu do suti</t>
  </si>
  <si>
    <t>-1822952194</t>
  </si>
  <si>
    <t>6,9 "budoucí K.01</t>
  </si>
  <si>
    <t>59</t>
  </si>
  <si>
    <t>764004841</t>
  </si>
  <si>
    <t>Demontáž háku do suti</t>
  </si>
  <si>
    <t>-674995293</t>
  </si>
  <si>
    <t>63 "budoucí K.04</t>
  </si>
  <si>
    <t>60</t>
  </si>
  <si>
    <t>764004861</t>
  </si>
  <si>
    <t>Demontáž svodu do suti</t>
  </si>
  <si>
    <t>1625639307</t>
  </si>
  <si>
    <t>34 "objekt A</t>
  </si>
  <si>
    <t>48 "objekt B</t>
  </si>
  <si>
    <t>61</t>
  </si>
  <si>
    <t>764011403x</t>
  </si>
  <si>
    <t>Podkladní plech z PZ plechu pro hřebeny, nároží, úžlabí nebo okapové hrany tl 0,55 mm rš 230 mm</t>
  </si>
  <si>
    <t>-1097631935</t>
  </si>
  <si>
    <t>62,3 "K.12</t>
  </si>
  <si>
    <t>62</t>
  </si>
  <si>
    <t>764212434x</t>
  </si>
  <si>
    <t>Oplechování rovné okapové hrany z Pz plechu rš 320 mm</t>
  </si>
  <si>
    <t>62571757</t>
  </si>
  <si>
    <t>69,2 "K.08</t>
  </si>
  <si>
    <t>63</t>
  </si>
  <si>
    <t>764212436x</t>
  </si>
  <si>
    <t>Oplechování rovné okapové hrany z Pz plechu rš 430 mm</t>
  </si>
  <si>
    <t>781932128</t>
  </si>
  <si>
    <t>42,3 "K.11</t>
  </si>
  <si>
    <t>64</t>
  </si>
  <si>
    <t>764212607x</t>
  </si>
  <si>
    <t>Oplechování úžlabí z Pz s povrchovou úpravou rš 590 mm</t>
  </si>
  <si>
    <t>363445274</t>
  </si>
  <si>
    <t>57,1 "K.02</t>
  </si>
  <si>
    <t>65</t>
  </si>
  <si>
    <t>764311413x</t>
  </si>
  <si>
    <t>Lemování rovných zdí střech s krytinou skládanou z Pz plechu rš 180 mm</t>
  </si>
  <si>
    <t>-1645566074</t>
  </si>
  <si>
    <t>81,6 "K.06</t>
  </si>
  <si>
    <t>66</t>
  </si>
  <si>
    <t>764311414x</t>
  </si>
  <si>
    <t>Boční lemování s krytinou skládanou z Pz plechu rš 220 mm</t>
  </si>
  <si>
    <t>-493871626</t>
  </si>
  <si>
    <t>68,9 "K.07</t>
  </si>
  <si>
    <t>67</t>
  </si>
  <si>
    <t>764311416x</t>
  </si>
  <si>
    <t>Lemování rovných zdí střech s krytinou skládanou z Pz plechu rš 460 mm</t>
  </si>
  <si>
    <t>-2056227019</t>
  </si>
  <si>
    <t>5,8 "K.10</t>
  </si>
  <si>
    <t>68</t>
  </si>
  <si>
    <t>764311417x</t>
  </si>
  <si>
    <t>Lemování rovných zdí střech s krytinou skládanou z Pz plechu rš 520 mm</t>
  </si>
  <si>
    <t>1596908126</t>
  </si>
  <si>
    <t>5,8 "K.09</t>
  </si>
  <si>
    <t>69</t>
  </si>
  <si>
    <t>764511415</t>
  </si>
  <si>
    <t>Žlab podokapní hranatý z Pz plechu rš 400 mm</t>
  </si>
  <si>
    <t>1137233320</t>
  </si>
  <si>
    <t>62,3 "K.05</t>
  </si>
  <si>
    <t>70</t>
  </si>
  <si>
    <t>5534493x</t>
  </si>
  <si>
    <t>hák žlabový hranatý Pz 620mm</t>
  </si>
  <si>
    <t>724696294</t>
  </si>
  <si>
    <t>63 "K.04</t>
  </si>
  <si>
    <t>71</t>
  </si>
  <si>
    <t>764515411x</t>
  </si>
  <si>
    <t>Žlaby mezistřešní nebo zaatikové uložené v lůžku z Pz plechu s povrchovou úpravou rš 560 mm</t>
  </si>
  <si>
    <t>-1882629229</t>
  </si>
  <si>
    <t>6,9 "K.01</t>
  </si>
  <si>
    <t>72</t>
  </si>
  <si>
    <t>764518422</t>
  </si>
  <si>
    <t>Svody kruhové včetně objímek, kolen, odskoků z Pz plechu průměru 100 mm</t>
  </si>
  <si>
    <t>542769068</t>
  </si>
  <si>
    <t>73</t>
  </si>
  <si>
    <t>764-spec.01</t>
  </si>
  <si>
    <t>Ozdobný prvek na štítu z TiZn (K.A.01)</t>
  </si>
  <si>
    <t>917711254</t>
  </si>
  <si>
    <t>74</t>
  </si>
  <si>
    <t>764-spec.02</t>
  </si>
  <si>
    <t>Ozdobný prvek na štítu z TiZn (K.A.02)</t>
  </si>
  <si>
    <t>-1599239714</t>
  </si>
  <si>
    <t>75</t>
  </si>
  <si>
    <t>764-spec.03</t>
  </si>
  <si>
    <t>Ozdobné zakončení střechy věže z TiZn (K.A.03)</t>
  </si>
  <si>
    <t>714779172</t>
  </si>
  <si>
    <t>76</t>
  </si>
  <si>
    <t>764-spec.04</t>
  </si>
  <si>
    <t>Zakončení střechy arkýře z TiZn (K.A.04)</t>
  </si>
  <si>
    <t>-1657309533</t>
  </si>
  <si>
    <t>77</t>
  </si>
  <si>
    <t>764-spec.05</t>
  </si>
  <si>
    <t>Ozdobné zakončení hřebene střechy z TiZn (K.A.05)</t>
  </si>
  <si>
    <t>-294846856</t>
  </si>
  <si>
    <t>78</t>
  </si>
  <si>
    <t>764-spec.06</t>
  </si>
  <si>
    <t>Oplechování vikýře z TiZn (K.A.06)</t>
  </si>
  <si>
    <t>1086213742</t>
  </si>
  <si>
    <t>79</t>
  </si>
  <si>
    <t>764-spec.07</t>
  </si>
  <si>
    <t>Ozdobný prvek na štítu z TiZn (K.A.07)</t>
  </si>
  <si>
    <t>-444073501</t>
  </si>
  <si>
    <t>80</t>
  </si>
  <si>
    <t>764-spec.08</t>
  </si>
  <si>
    <t>Ozdobný prvek na štítu z TiZn (K.A.08)</t>
  </si>
  <si>
    <t>-178500346</t>
  </si>
  <si>
    <t>81</t>
  </si>
  <si>
    <t>764-spec.09</t>
  </si>
  <si>
    <t>Ozdobný prvek na štítu z TiZn (K.A.09)</t>
  </si>
  <si>
    <t>-1130425719</t>
  </si>
  <si>
    <t>82</t>
  </si>
  <si>
    <t>764-spec.10</t>
  </si>
  <si>
    <t>Opatrná demontáž ozdobných prvků pro vytvoření kopie</t>
  </si>
  <si>
    <t>1913443320</t>
  </si>
  <si>
    <t>12+3+1+1+2+3+6+12+5 "budoucí K.A.01 - 09</t>
  </si>
  <si>
    <t>83</t>
  </si>
  <si>
    <t>998764313</t>
  </si>
  <si>
    <t>Přesun hmot procentní pro konstrukce klempířské ruční v objektech v přes 12 do 24 m</t>
  </si>
  <si>
    <t>-1685731643</t>
  </si>
  <si>
    <t>765</t>
  </si>
  <si>
    <t>Krytina skládaná</t>
  </si>
  <si>
    <t>84</t>
  </si>
  <si>
    <t>765111805</t>
  </si>
  <si>
    <t>Demontáž krytiny keramické drážkové sklonu do 30° se zvětralou maltou do suti</t>
  </si>
  <si>
    <t>-1522633362</t>
  </si>
  <si>
    <t>85</t>
  </si>
  <si>
    <t>765111811</t>
  </si>
  <si>
    <t>Příplatek k demontáži krytiny keramické drážkové do suti za sklon přes 30°</t>
  </si>
  <si>
    <t>-547509793</t>
  </si>
  <si>
    <t>86</t>
  </si>
  <si>
    <t>765111865</t>
  </si>
  <si>
    <t>Demontáž krytiny keramické hřebenů a nároží sklonu do 30° se zvětralou maltou do suti</t>
  </si>
  <si>
    <t>1567091738</t>
  </si>
  <si>
    <t>10,05+10,89+2,86+5,06+10,66+4,54+4,62+7,78+6,3 "objekt A det.A</t>
  </si>
  <si>
    <t>8,07+8,04+4,01+7,64 "objekt B det.A</t>
  </si>
  <si>
    <t>87</t>
  </si>
  <si>
    <t>765111881</t>
  </si>
  <si>
    <t>Příplatek k demontáži krytiny keramické hřebenů a nároží z prejzů do suti za sklon přes 30°</t>
  </si>
  <si>
    <t>-550958434</t>
  </si>
  <si>
    <t>88</t>
  </si>
  <si>
    <t>765113015</t>
  </si>
  <si>
    <t>Krytina keramická drážková maloformátová (přes 12 ks/m2) režná sklonu do 30° na sucho</t>
  </si>
  <si>
    <t>1236589194</t>
  </si>
  <si>
    <t>89</t>
  </si>
  <si>
    <t>765113351</t>
  </si>
  <si>
    <t>Krytina keramická drážková hřeben z hřebenáčů režných zplna do malty</t>
  </si>
  <si>
    <t>-1348196513</t>
  </si>
  <si>
    <t>90</t>
  </si>
  <si>
    <t>765113411</t>
  </si>
  <si>
    <t>Krytina keramická úžlabí na plech do malty</t>
  </si>
  <si>
    <t>2121444122</t>
  </si>
  <si>
    <t>9,87+8,53+5,74+5,67+5,44+6,13 "objekt A</t>
  </si>
  <si>
    <t>8,48+5,21+7,73+7,75 "objekt B</t>
  </si>
  <si>
    <t>91</t>
  </si>
  <si>
    <t>765113911</t>
  </si>
  <si>
    <t>Příplatek ke krytině keramické drážkové za sklon přes 30° do 40°</t>
  </si>
  <si>
    <t>-129510132</t>
  </si>
  <si>
    <t>17,35 "objekt A</t>
  </si>
  <si>
    <t>92</t>
  </si>
  <si>
    <t>765113912</t>
  </si>
  <si>
    <t>Příplatek ke krytině keramické drážkové za sklon přes 40° do 50°</t>
  </si>
  <si>
    <t>-2011789879</t>
  </si>
  <si>
    <t>11,1+329,21 "objekt A</t>
  </si>
  <si>
    <t>219,97 "objekt B</t>
  </si>
  <si>
    <t>93</t>
  </si>
  <si>
    <t>765113913</t>
  </si>
  <si>
    <t>Příplatek ke krytině keramické drážkové za sklon přes 50°</t>
  </si>
  <si>
    <t>-1951417447</t>
  </si>
  <si>
    <t>32,62 "objekt A</t>
  </si>
  <si>
    <t>20,28 "objekt B</t>
  </si>
  <si>
    <t>94</t>
  </si>
  <si>
    <t>765115252</t>
  </si>
  <si>
    <t>Montáž držáku hromosvodu na hřeben keramické krytiny</t>
  </si>
  <si>
    <t>1770284963</t>
  </si>
  <si>
    <t>95</t>
  </si>
  <si>
    <t>59660654</t>
  </si>
  <si>
    <t>držák hromosvodu Pz na hřebenáč keramické krytiny</t>
  </si>
  <si>
    <t>1554706168</t>
  </si>
  <si>
    <t>68,208*1,03 'Přepočtené koeficientem množství</t>
  </si>
  <si>
    <t>96</t>
  </si>
  <si>
    <t>765115302</t>
  </si>
  <si>
    <t>Montáž střešního výlezu pl jednotlivě přes 0,25 m2 pro keramickou krytinu</t>
  </si>
  <si>
    <t>1744163778</t>
  </si>
  <si>
    <t>4 "objekt A</t>
  </si>
  <si>
    <t>4 "objekt B</t>
  </si>
  <si>
    <t>97</t>
  </si>
  <si>
    <t>61140606</t>
  </si>
  <si>
    <t>výlez střešní pro sklon střechy 20-65° 46x61cm</t>
  </si>
  <si>
    <t>-458027835</t>
  </si>
  <si>
    <t>98</t>
  </si>
  <si>
    <t>765192001</t>
  </si>
  <si>
    <t>Nouzové (provizorní) zakrytí střechy plachtou</t>
  </si>
  <si>
    <t>-2088983646</t>
  </si>
  <si>
    <t>99</t>
  </si>
  <si>
    <t>765192811</t>
  </si>
  <si>
    <t>Demontáž střešního výlezu jakékoliv plochy</t>
  </si>
  <si>
    <t>-2019149371</t>
  </si>
  <si>
    <t>100</t>
  </si>
  <si>
    <t>765211809</t>
  </si>
  <si>
    <t>Demontáž krytiny keramické drážkové na zdech s tvrdou maltou do suti</t>
  </si>
  <si>
    <t>-1086561350</t>
  </si>
  <si>
    <t>75,76 "objekt A</t>
  </si>
  <si>
    <t>70,58 "objekt B</t>
  </si>
  <si>
    <t>101</t>
  </si>
  <si>
    <t>765213351</t>
  </si>
  <si>
    <t>Krytina keramická drážková maloformátová (přes 4,5 ks/m) režná na římsách malty do malty š přes 20 do 40 cm</t>
  </si>
  <si>
    <t>-168773675</t>
  </si>
  <si>
    <t>102</t>
  </si>
  <si>
    <t>765-spec.01</t>
  </si>
  <si>
    <t>Větrací komínek - demontáž, dodávka a montáž nového</t>
  </si>
  <si>
    <t>-1166982353</t>
  </si>
  <si>
    <t>103</t>
  </si>
  <si>
    <t>765-spec.02</t>
  </si>
  <si>
    <t>Oprava a přesun komínové lávky</t>
  </si>
  <si>
    <t>-727768429</t>
  </si>
  <si>
    <t>2 "objekt A</t>
  </si>
  <si>
    <t>104</t>
  </si>
  <si>
    <t>998765313</t>
  </si>
  <si>
    <t>Přesun hmot procentní pro krytiny skládané ruční v objektech v přes 12 do 24 m</t>
  </si>
  <si>
    <t>-1655763961</t>
  </si>
  <si>
    <t>783</t>
  </si>
  <si>
    <t>Dokončovací práce - nátěry</t>
  </si>
  <si>
    <t>105</t>
  </si>
  <si>
    <t>783201403</t>
  </si>
  <si>
    <t>Oprášení tesařských konstrukcí před provedením nátěru</t>
  </si>
  <si>
    <t>-1970812196</t>
  </si>
  <si>
    <t>106</t>
  </si>
  <si>
    <t>783213121</t>
  </si>
  <si>
    <t>Napouštěcí dvojnásobný syntetický biocidní nátěr tesařských konstrukcí zabudovaných do konstrukce</t>
  </si>
  <si>
    <t>-198044068</t>
  </si>
  <si>
    <t>107</t>
  </si>
  <si>
    <t>783214121</t>
  </si>
  <si>
    <t>Sanační biocidní ošetření stříkáním tesařských konstrukcí zabudovaných do konstrukce</t>
  </si>
  <si>
    <t>2068325850</t>
  </si>
  <si>
    <t>108</t>
  </si>
  <si>
    <t>783823177</t>
  </si>
  <si>
    <t>Penetrační vápenný nátěr omítek stupně členitosti 4</t>
  </si>
  <si>
    <t>-835034391</t>
  </si>
  <si>
    <t>109</t>
  </si>
  <si>
    <t>783827447</t>
  </si>
  <si>
    <t>Krycí dvojnásobný vápenný nátěr omítek stupně členitosti 3</t>
  </si>
  <si>
    <t>-510544114</t>
  </si>
  <si>
    <t>VRN</t>
  </si>
  <si>
    <t>Vedlejší rozpočtové náklady</t>
  </si>
  <si>
    <t>VRN3</t>
  </si>
  <si>
    <t>Zařízení staveniště</t>
  </si>
  <si>
    <t>110</t>
  </si>
  <si>
    <t>030001000</t>
  </si>
  <si>
    <t>1024</t>
  </si>
  <si>
    <t>741488997</t>
  </si>
  <si>
    <t>VRN4</t>
  </si>
  <si>
    <t>Inženýrská činnost</t>
  </si>
  <si>
    <t>111</t>
  </si>
  <si>
    <t>041403000</t>
  </si>
  <si>
    <t>Bezpečnost a ochrana zdraví při práci na staveništi</t>
  </si>
  <si>
    <t>-664791234</t>
  </si>
  <si>
    <t>VRN6</t>
  </si>
  <si>
    <t>Územní vlivy</t>
  </si>
  <si>
    <t>112</t>
  </si>
  <si>
    <t>065002000</t>
  </si>
  <si>
    <t>Mimostaveništní doprava materiálů, výrobků a strojů</t>
  </si>
  <si>
    <t>2004587970</t>
  </si>
  <si>
    <t>VRN8</t>
  </si>
  <si>
    <t>Další náklady na pracovníky</t>
  </si>
  <si>
    <t>113</t>
  </si>
  <si>
    <t>081002000</t>
  </si>
  <si>
    <t>Doprava zaměstnanců</t>
  </si>
  <si>
    <t>-313758606</t>
  </si>
  <si>
    <t>VRN9</t>
  </si>
  <si>
    <t>Ostatní náklady</t>
  </si>
  <si>
    <t>114</t>
  </si>
  <si>
    <t>094002000</t>
  </si>
  <si>
    <t>Ostatní náklady související s výstavbou</t>
  </si>
  <si>
    <t>419233007</t>
  </si>
  <si>
    <t>VP</t>
  </si>
  <si>
    <t xml:space="preserve">  Vícepráce</t>
  </si>
  <si>
    <t>PN</t>
  </si>
  <si>
    <t>Stávající komíny budou vyspraveny a opatřeny novými hlavicemi, které budou vyhotoveny na základě dochovaných hlavic na budově kaple gymnázia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</si>
</sst>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1" fillId="3" borderId="22" xfId="0" applyFont="1" applyFill="1" applyBorder="1" applyAlignment="1" applyProtection="1">
      <alignment horizontal="left" vertical="center"/>
      <protection locked="0"/>
    </xf>
    <xf numFmtId="0" fontId="21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0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" customHeight="1">
      <c r="AR2" s="243" t="s">
        <v>5</v>
      </c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S2" s="17" t="s">
        <v>6</v>
      </c>
      <c r="BT2" s="17" t="s">
        <v>7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208" t="s">
        <v>14</v>
      </c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R5" s="20"/>
      <c r="BE5" s="205" t="s">
        <v>15</v>
      </c>
      <c r="BS5" s="17" t="s">
        <v>6</v>
      </c>
    </row>
    <row r="6" spans="1:74" s="1" customFormat="1" ht="36.9" customHeight="1">
      <c r="B6" s="20"/>
      <c r="D6" s="26" t="s">
        <v>16</v>
      </c>
      <c r="K6" s="210" t="s">
        <v>17</v>
      </c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R6" s="20"/>
      <c r="BE6" s="206"/>
      <c r="BS6" s="17" t="s">
        <v>6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06"/>
      <c r="BS7" s="17" t="s">
        <v>6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06"/>
      <c r="BS8" s="17" t="s">
        <v>6</v>
      </c>
    </row>
    <row r="9" spans="1:74" s="1" customFormat="1" ht="14.4" customHeight="1">
      <c r="B9" s="20"/>
      <c r="AR9" s="20"/>
      <c r="BE9" s="206"/>
      <c r="BS9" s="17" t="s">
        <v>6</v>
      </c>
    </row>
    <row r="10" spans="1:74" s="1" customFormat="1" ht="12" customHeight="1">
      <c r="B10" s="20"/>
      <c r="D10" s="27" t="s">
        <v>24</v>
      </c>
      <c r="AK10" s="27" t="s">
        <v>25</v>
      </c>
      <c r="AN10" s="25" t="s">
        <v>26</v>
      </c>
      <c r="AR10" s="20"/>
      <c r="BE10" s="206"/>
      <c r="BS10" s="17" t="s">
        <v>6</v>
      </c>
    </row>
    <row r="11" spans="1:74" s="1" customFormat="1" ht="18.45" customHeight="1">
      <c r="B11" s="20"/>
      <c r="E11" s="25" t="s">
        <v>27</v>
      </c>
      <c r="AK11" s="27" t="s">
        <v>28</v>
      </c>
      <c r="AN11" s="25" t="s">
        <v>1</v>
      </c>
      <c r="AR11" s="20"/>
      <c r="BE11" s="206"/>
      <c r="BS11" s="17" t="s">
        <v>6</v>
      </c>
    </row>
    <row r="12" spans="1:74" s="1" customFormat="1" ht="6.9" customHeight="1">
      <c r="B12" s="20"/>
      <c r="AR12" s="20"/>
      <c r="BE12" s="206"/>
      <c r="BS12" s="17" t="s">
        <v>6</v>
      </c>
    </row>
    <row r="13" spans="1:74" s="1" customFormat="1" ht="12" customHeight="1">
      <c r="B13" s="20"/>
      <c r="D13" s="27" t="s">
        <v>29</v>
      </c>
      <c r="AK13" s="27" t="s">
        <v>25</v>
      </c>
      <c r="AN13" s="29" t="s">
        <v>30</v>
      </c>
      <c r="AR13" s="20"/>
      <c r="BE13" s="206"/>
      <c r="BS13" s="17" t="s">
        <v>6</v>
      </c>
    </row>
    <row r="14" spans="1:74" ht="13.2">
      <c r="B14" s="20"/>
      <c r="E14" s="211" t="s">
        <v>30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7" t="s">
        <v>28</v>
      </c>
      <c r="AN14" s="29" t="s">
        <v>30</v>
      </c>
      <c r="AR14" s="20"/>
      <c r="BE14" s="206"/>
      <c r="BS14" s="17" t="s">
        <v>6</v>
      </c>
    </row>
    <row r="15" spans="1:74" s="1" customFormat="1" ht="6.9" customHeight="1">
      <c r="B15" s="20"/>
      <c r="AR15" s="20"/>
      <c r="BE15" s="206"/>
      <c r="BS15" s="17" t="s">
        <v>3</v>
      </c>
    </row>
    <row r="16" spans="1:74" s="1" customFormat="1" ht="12" customHeight="1">
      <c r="B16" s="20"/>
      <c r="D16" s="27" t="s">
        <v>31</v>
      </c>
      <c r="AK16" s="27" t="s">
        <v>25</v>
      </c>
      <c r="AN16" s="25" t="s">
        <v>32</v>
      </c>
      <c r="AR16" s="20"/>
      <c r="BE16" s="206"/>
      <c r="BS16" s="17" t="s">
        <v>3</v>
      </c>
    </row>
    <row r="17" spans="1:71" s="1" customFormat="1" ht="18.45" customHeight="1">
      <c r="B17" s="20"/>
      <c r="E17" s="25" t="s">
        <v>33</v>
      </c>
      <c r="AK17" s="27" t="s">
        <v>28</v>
      </c>
      <c r="AN17" s="25" t="s">
        <v>34</v>
      </c>
      <c r="AR17" s="20"/>
      <c r="BE17" s="206"/>
      <c r="BS17" s="17" t="s">
        <v>35</v>
      </c>
    </row>
    <row r="18" spans="1:71" s="1" customFormat="1" ht="6.9" customHeight="1">
      <c r="B18" s="20"/>
      <c r="AR18" s="20"/>
      <c r="BE18" s="206"/>
      <c r="BS18" s="17" t="s">
        <v>6</v>
      </c>
    </row>
    <row r="19" spans="1:71" s="1" customFormat="1" ht="12" customHeight="1">
      <c r="B19" s="20"/>
      <c r="D19" s="27" t="s">
        <v>36</v>
      </c>
      <c r="AK19" s="27" t="s">
        <v>25</v>
      </c>
      <c r="AN19" s="25" t="s">
        <v>1</v>
      </c>
      <c r="AR19" s="20"/>
      <c r="BE19" s="206"/>
      <c r="BS19" s="17" t="s">
        <v>6</v>
      </c>
    </row>
    <row r="20" spans="1:71" s="1" customFormat="1" ht="18.45" customHeight="1">
      <c r="B20" s="20"/>
      <c r="E20" s="25" t="s">
        <v>37</v>
      </c>
      <c r="AK20" s="27" t="s">
        <v>28</v>
      </c>
      <c r="AN20" s="25" t="s">
        <v>1</v>
      </c>
      <c r="AR20" s="20"/>
      <c r="BE20" s="206"/>
      <c r="BS20" s="17" t="s">
        <v>35</v>
      </c>
    </row>
    <row r="21" spans="1:71" s="1" customFormat="1" ht="6.9" customHeight="1">
      <c r="B21" s="20"/>
      <c r="AR21" s="20"/>
      <c r="BE21" s="206"/>
    </row>
    <row r="22" spans="1:71" s="1" customFormat="1" ht="12" customHeight="1">
      <c r="B22" s="20"/>
      <c r="D22" s="27" t="s">
        <v>38</v>
      </c>
      <c r="AR22" s="20"/>
      <c r="BE22" s="206"/>
    </row>
    <row r="23" spans="1:71" s="1" customFormat="1" ht="71.25" customHeight="1">
      <c r="B23" s="20"/>
      <c r="E23" s="213" t="s">
        <v>39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20"/>
      <c r="BE23" s="206"/>
    </row>
    <row r="24" spans="1:71" s="1" customFormat="1" ht="6.9" customHeight="1">
      <c r="B24" s="20"/>
      <c r="AR24" s="20"/>
      <c r="BE24" s="206"/>
    </row>
    <row r="25" spans="1:71" s="1" customFormat="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6"/>
    </row>
    <row r="26" spans="1:71" s="2" customFormat="1" ht="25.95" customHeight="1">
      <c r="A26" s="32"/>
      <c r="B26" s="33"/>
      <c r="C26" s="32"/>
      <c r="D26" s="34" t="s">
        <v>40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14">
        <f>ROUND(AG94,2)</f>
        <v>0</v>
      </c>
      <c r="AL26" s="215"/>
      <c r="AM26" s="215"/>
      <c r="AN26" s="215"/>
      <c r="AO26" s="215"/>
      <c r="AP26" s="32"/>
      <c r="AQ26" s="32"/>
      <c r="AR26" s="33"/>
      <c r="BE26" s="206"/>
    </row>
    <row r="27" spans="1:7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06"/>
    </row>
    <row r="28" spans="1:71" s="2" customFormat="1" ht="13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16" t="s">
        <v>41</v>
      </c>
      <c r="M28" s="216"/>
      <c r="N28" s="216"/>
      <c r="O28" s="216"/>
      <c r="P28" s="216"/>
      <c r="Q28" s="32"/>
      <c r="R28" s="32"/>
      <c r="S28" s="32"/>
      <c r="T28" s="32"/>
      <c r="U28" s="32"/>
      <c r="V28" s="32"/>
      <c r="W28" s="216" t="s">
        <v>42</v>
      </c>
      <c r="X28" s="216"/>
      <c r="Y28" s="216"/>
      <c r="Z28" s="216"/>
      <c r="AA28" s="216"/>
      <c r="AB28" s="216"/>
      <c r="AC28" s="216"/>
      <c r="AD28" s="216"/>
      <c r="AE28" s="216"/>
      <c r="AF28" s="32"/>
      <c r="AG28" s="32"/>
      <c r="AH28" s="32"/>
      <c r="AI28" s="32"/>
      <c r="AJ28" s="32"/>
      <c r="AK28" s="216" t="s">
        <v>43</v>
      </c>
      <c r="AL28" s="216"/>
      <c r="AM28" s="216"/>
      <c r="AN28" s="216"/>
      <c r="AO28" s="216"/>
      <c r="AP28" s="32"/>
      <c r="AQ28" s="32"/>
      <c r="AR28" s="33"/>
      <c r="BE28" s="206"/>
    </row>
    <row r="29" spans="1:71" s="3" customFormat="1" ht="14.4" customHeight="1">
      <c r="B29" s="37"/>
      <c r="D29" s="27" t="s">
        <v>44</v>
      </c>
      <c r="F29" s="27" t="s">
        <v>45</v>
      </c>
      <c r="L29" s="219">
        <v>0.21</v>
      </c>
      <c r="M29" s="218"/>
      <c r="N29" s="218"/>
      <c r="O29" s="218"/>
      <c r="P29" s="218"/>
      <c r="W29" s="217">
        <f>ROUND(AZ94, 2)</f>
        <v>0</v>
      </c>
      <c r="X29" s="218"/>
      <c r="Y29" s="218"/>
      <c r="Z29" s="218"/>
      <c r="AA29" s="218"/>
      <c r="AB29" s="218"/>
      <c r="AC29" s="218"/>
      <c r="AD29" s="218"/>
      <c r="AE29" s="218"/>
      <c r="AK29" s="217">
        <f>ROUND(AV94, 2)</f>
        <v>0</v>
      </c>
      <c r="AL29" s="218"/>
      <c r="AM29" s="218"/>
      <c r="AN29" s="218"/>
      <c r="AO29" s="218"/>
      <c r="AR29" s="37"/>
      <c r="BE29" s="207"/>
    </row>
    <row r="30" spans="1:71" s="3" customFormat="1" ht="14.4" customHeight="1">
      <c r="B30" s="37"/>
      <c r="F30" s="27" t="s">
        <v>46</v>
      </c>
      <c r="L30" s="219">
        <v>0.12</v>
      </c>
      <c r="M30" s="218"/>
      <c r="N30" s="218"/>
      <c r="O30" s="218"/>
      <c r="P30" s="218"/>
      <c r="W30" s="217">
        <f>ROUND(BA94, 2)</f>
        <v>0</v>
      </c>
      <c r="X30" s="218"/>
      <c r="Y30" s="218"/>
      <c r="Z30" s="218"/>
      <c r="AA30" s="218"/>
      <c r="AB30" s="218"/>
      <c r="AC30" s="218"/>
      <c r="AD30" s="218"/>
      <c r="AE30" s="218"/>
      <c r="AK30" s="217">
        <f>ROUND(AW94, 2)</f>
        <v>0</v>
      </c>
      <c r="AL30" s="218"/>
      <c r="AM30" s="218"/>
      <c r="AN30" s="218"/>
      <c r="AO30" s="218"/>
      <c r="AR30" s="37"/>
      <c r="BE30" s="207"/>
    </row>
    <row r="31" spans="1:71" s="3" customFormat="1" ht="14.4" hidden="1" customHeight="1">
      <c r="B31" s="37"/>
      <c r="F31" s="27" t="s">
        <v>47</v>
      </c>
      <c r="L31" s="219">
        <v>0.21</v>
      </c>
      <c r="M31" s="218"/>
      <c r="N31" s="218"/>
      <c r="O31" s="218"/>
      <c r="P31" s="218"/>
      <c r="W31" s="217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17">
        <v>0</v>
      </c>
      <c r="AL31" s="218"/>
      <c r="AM31" s="218"/>
      <c r="AN31" s="218"/>
      <c r="AO31" s="218"/>
      <c r="AR31" s="37"/>
      <c r="BE31" s="207"/>
    </row>
    <row r="32" spans="1:71" s="3" customFormat="1" ht="14.4" hidden="1" customHeight="1">
      <c r="B32" s="37"/>
      <c r="F32" s="27" t="s">
        <v>48</v>
      </c>
      <c r="L32" s="219">
        <v>0.12</v>
      </c>
      <c r="M32" s="218"/>
      <c r="N32" s="218"/>
      <c r="O32" s="218"/>
      <c r="P32" s="218"/>
      <c r="W32" s="217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17">
        <v>0</v>
      </c>
      <c r="AL32" s="218"/>
      <c r="AM32" s="218"/>
      <c r="AN32" s="218"/>
      <c r="AO32" s="218"/>
      <c r="AR32" s="37"/>
      <c r="BE32" s="207"/>
    </row>
    <row r="33" spans="1:57" s="3" customFormat="1" ht="14.4" hidden="1" customHeight="1">
      <c r="B33" s="37"/>
      <c r="F33" s="27" t="s">
        <v>49</v>
      </c>
      <c r="L33" s="219">
        <v>0</v>
      </c>
      <c r="M33" s="218"/>
      <c r="N33" s="218"/>
      <c r="O33" s="218"/>
      <c r="P33" s="218"/>
      <c r="W33" s="217">
        <f>ROUND(BD94, 2)</f>
        <v>0</v>
      </c>
      <c r="X33" s="218"/>
      <c r="Y33" s="218"/>
      <c r="Z33" s="218"/>
      <c r="AA33" s="218"/>
      <c r="AB33" s="218"/>
      <c r="AC33" s="218"/>
      <c r="AD33" s="218"/>
      <c r="AE33" s="218"/>
      <c r="AK33" s="217">
        <v>0</v>
      </c>
      <c r="AL33" s="218"/>
      <c r="AM33" s="218"/>
      <c r="AN33" s="218"/>
      <c r="AO33" s="218"/>
      <c r="AR33" s="37"/>
      <c r="BE33" s="207"/>
    </row>
    <row r="34" spans="1:57" s="2" customFormat="1" ht="6.9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06"/>
    </row>
    <row r="35" spans="1:57" s="2" customFormat="1" ht="25.95" customHeight="1">
      <c r="A35" s="32"/>
      <c r="B35" s="33"/>
      <c r="C35" s="38"/>
      <c r="D35" s="39" t="s">
        <v>50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51</v>
      </c>
      <c r="U35" s="40"/>
      <c r="V35" s="40"/>
      <c r="W35" s="40"/>
      <c r="X35" s="220" t="s">
        <v>52</v>
      </c>
      <c r="Y35" s="221"/>
      <c r="Z35" s="221"/>
      <c r="AA35" s="221"/>
      <c r="AB35" s="221"/>
      <c r="AC35" s="40"/>
      <c r="AD35" s="40"/>
      <c r="AE35" s="40"/>
      <c r="AF35" s="40"/>
      <c r="AG35" s="40"/>
      <c r="AH35" s="40"/>
      <c r="AI35" s="40"/>
      <c r="AJ35" s="40"/>
      <c r="AK35" s="222">
        <f>SUM(AK26:AK33)</f>
        <v>0</v>
      </c>
      <c r="AL35" s="221"/>
      <c r="AM35" s="221"/>
      <c r="AN35" s="221"/>
      <c r="AO35" s="223"/>
      <c r="AP35" s="38"/>
      <c r="AQ35" s="38"/>
      <c r="AR35" s="33"/>
      <c r="BE35" s="32"/>
    </row>
    <row r="36" spans="1:57" s="2" customFormat="1" ht="6.9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" customHeight="1">
      <c r="B38" s="20"/>
      <c r="AR38" s="20"/>
    </row>
    <row r="39" spans="1:57" s="1" customFormat="1" ht="14.4" customHeight="1">
      <c r="B39" s="20"/>
      <c r="AR39" s="20"/>
    </row>
    <row r="40" spans="1:57" s="1" customFormat="1" ht="14.4" customHeight="1">
      <c r="B40" s="20"/>
      <c r="AR40" s="20"/>
    </row>
    <row r="41" spans="1:57" s="1" customFormat="1" ht="14.4" customHeight="1">
      <c r="B41" s="20"/>
      <c r="AR41" s="20"/>
    </row>
    <row r="42" spans="1:57" s="1" customFormat="1" ht="14.4" customHeight="1">
      <c r="B42" s="20"/>
      <c r="AR42" s="20"/>
    </row>
    <row r="43" spans="1:57" s="1" customFormat="1" ht="14.4" customHeight="1">
      <c r="B43" s="20"/>
      <c r="AR43" s="20"/>
    </row>
    <row r="44" spans="1:57" s="1" customFormat="1" ht="14.4" customHeight="1">
      <c r="B44" s="20"/>
      <c r="AR44" s="20"/>
    </row>
    <row r="45" spans="1:57" s="1" customFormat="1" ht="14.4" customHeight="1">
      <c r="B45" s="20"/>
      <c r="AR45" s="20"/>
    </row>
    <row r="46" spans="1:57" s="1" customFormat="1" ht="14.4" customHeight="1">
      <c r="B46" s="20"/>
      <c r="AR46" s="20"/>
    </row>
    <row r="47" spans="1:57" s="1" customFormat="1" ht="14.4" customHeight="1">
      <c r="B47" s="20"/>
      <c r="AR47" s="20"/>
    </row>
    <row r="48" spans="1:57" s="1" customFormat="1" ht="14.4" customHeight="1">
      <c r="B48" s="20"/>
      <c r="AR48" s="20"/>
    </row>
    <row r="49" spans="1:57" s="2" customFormat="1" ht="14.4" customHeight="1">
      <c r="B49" s="42"/>
      <c r="D49" s="43" t="s">
        <v>53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54</v>
      </c>
      <c r="AI49" s="44"/>
      <c r="AJ49" s="44"/>
      <c r="AK49" s="44"/>
      <c r="AL49" s="44"/>
      <c r="AM49" s="44"/>
      <c r="AN49" s="44"/>
      <c r="AO49" s="44"/>
      <c r="AR49" s="42"/>
    </row>
    <row r="50" spans="1:57" ht="10.199999999999999">
      <c r="B50" s="20"/>
      <c r="AR50" s="20"/>
    </row>
    <row r="51" spans="1:57" ht="10.199999999999999">
      <c r="B51" s="20"/>
      <c r="AR51" s="20"/>
    </row>
    <row r="52" spans="1:57" ht="10.199999999999999">
      <c r="B52" s="20"/>
      <c r="AR52" s="20"/>
    </row>
    <row r="53" spans="1:57" ht="10.199999999999999">
      <c r="B53" s="20"/>
      <c r="AR53" s="20"/>
    </row>
    <row r="54" spans="1:57" ht="10.199999999999999">
      <c r="B54" s="20"/>
      <c r="AR54" s="20"/>
    </row>
    <row r="55" spans="1:57" ht="10.199999999999999">
      <c r="B55" s="20"/>
      <c r="AR55" s="20"/>
    </row>
    <row r="56" spans="1:57" ht="10.199999999999999">
      <c r="B56" s="20"/>
      <c r="AR56" s="20"/>
    </row>
    <row r="57" spans="1:57" ht="10.199999999999999">
      <c r="B57" s="20"/>
      <c r="AR57" s="20"/>
    </row>
    <row r="58" spans="1:57" ht="10.199999999999999">
      <c r="B58" s="20"/>
      <c r="AR58" s="20"/>
    </row>
    <row r="59" spans="1:57" ht="10.199999999999999">
      <c r="B59" s="20"/>
      <c r="AR59" s="20"/>
    </row>
    <row r="60" spans="1:57" s="2" customFormat="1" ht="13.2">
      <c r="A60" s="32"/>
      <c r="B60" s="33"/>
      <c r="C60" s="32"/>
      <c r="D60" s="45" t="s">
        <v>55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56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55</v>
      </c>
      <c r="AI60" s="35"/>
      <c r="AJ60" s="35"/>
      <c r="AK60" s="35"/>
      <c r="AL60" s="35"/>
      <c r="AM60" s="45" t="s">
        <v>56</v>
      </c>
      <c r="AN60" s="35"/>
      <c r="AO60" s="35"/>
      <c r="AP60" s="32"/>
      <c r="AQ60" s="32"/>
      <c r="AR60" s="33"/>
      <c r="BE60" s="32"/>
    </row>
    <row r="61" spans="1:57" ht="10.199999999999999">
      <c r="B61" s="20"/>
      <c r="AR61" s="20"/>
    </row>
    <row r="62" spans="1:57" ht="10.199999999999999">
      <c r="B62" s="20"/>
      <c r="AR62" s="20"/>
    </row>
    <row r="63" spans="1:57" ht="10.199999999999999">
      <c r="B63" s="20"/>
      <c r="AR63" s="20"/>
    </row>
    <row r="64" spans="1:57" s="2" customFormat="1" ht="13.2">
      <c r="A64" s="32"/>
      <c r="B64" s="33"/>
      <c r="C64" s="32"/>
      <c r="D64" s="43" t="s">
        <v>57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58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ht="10.199999999999999">
      <c r="B65" s="20"/>
      <c r="AR65" s="20"/>
    </row>
    <row r="66" spans="1:57" ht="10.199999999999999">
      <c r="B66" s="20"/>
      <c r="AR66" s="20"/>
    </row>
    <row r="67" spans="1:57" ht="10.199999999999999">
      <c r="B67" s="20"/>
      <c r="AR67" s="20"/>
    </row>
    <row r="68" spans="1:57" ht="10.199999999999999">
      <c r="B68" s="20"/>
      <c r="AR68" s="20"/>
    </row>
    <row r="69" spans="1:57" ht="10.199999999999999">
      <c r="B69" s="20"/>
      <c r="AR69" s="20"/>
    </row>
    <row r="70" spans="1:57" ht="10.199999999999999">
      <c r="B70" s="20"/>
      <c r="AR70" s="20"/>
    </row>
    <row r="71" spans="1:57" ht="10.199999999999999">
      <c r="B71" s="20"/>
      <c r="AR71" s="20"/>
    </row>
    <row r="72" spans="1:57" ht="10.199999999999999">
      <c r="B72" s="20"/>
      <c r="AR72" s="20"/>
    </row>
    <row r="73" spans="1:57" ht="10.199999999999999">
      <c r="B73" s="20"/>
      <c r="AR73" s="20"/>
    </row>
    <row r="74" spans="1:57" ht="10.199999999999999">
      <c r="B74" s="20"/>
      <c r="AR74" s="20"/>
    </row>
    <row r="75" spans="1:57" s="2" customFormat="1" ht="13.2">
      <c r="A75" s="32"/>
      <c r="B75" s="33"/>
      <c r="C75" s="32"/>
      <c r="D75" s="45" t="s">
        <v>55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56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55</v>
      </c>
      <c r="AI75" s="35"/>
      <c r="AJ75" s="35"/>
      <c r="AK75" s="35"/>
      <c r="AL75" s="35"/>
      <c r="AM75" s="45" t="s">
        <v>56</v>
      </c>
      <c r="AN75" s="35"/>
      <c r="AO75" s="35"/>
      <c r="AP75" s="32"/>
      <c r="AQ75" s="32"/>
      <c r="AR75" s="33"/>
      <c r="BE75" s="32"/>
    </row>
    <row r="76" spans="1:57" s="2" customFormat="1" ht="10.199999999999999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0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0" s="2" customFormat="1" ht="24.9" customHeight="1">
      <c r="A82" s="32"/>
      <c r="B82" s="33"/>
      <c r="C82" s="21" t="s">
        <v>59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0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0" s="4" customFormat="1" ht="12" customHeight="1">
      <c r="B84" s="51"/>
      <c r="C84" s="27" t="s">
        <v>13</v>
      </c>
      <c r="L84" s="4" t="str">
        <f>K5</f>
        <v>25/649</v>
      </c>
      <c r="AR84" s="51"/>
    </row>
    <row r="85" spans="1:90" s="5" customFormat="1" ht="36.9" customHeight="1">
      <c r="B85" s="52"/>
      <c r="C85" s="53" t="s">
        <v>16</v>
      </c>
      <c r="L85" s="224" t="str">
        <f>K6</f>
        <v>Oprava šikmých střech Gymnázium Bohumila Hrabala</v>
      </c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R85" s="52"/>
    </row>
    <row r="86" spans="1:90" s="2" customFormat="1" ht="6.9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0" s="2" customFormat="1" ht="12" customHeight="1">
      <c r="A87" s="32"/>
      <c r="B87" s="33"/>
      <c r="C87" s="27" t="s">
        <v>20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ul. Komenského 779/10, Nymburk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26" t="str">
        <f>IF(AN8= "","",AN8)</f>
        <v>3. 5. 2025</v>
      </c>
      <c r="AN87" s="226"/>
      <c r="AO87" s="32"/>
      <c r="AP87" s="32"/>
      <c r="AQ87" s="32"/>
      <c r="AR87" s="33"/>
      <c r="BE87" s="32"/>
    </row>
    <row r="88" spans="1:90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0" s="2" customFormat="1" ht="15.15" customHeight="1">
      <c r="A89" s="32"/>
      <c r="B89" s="33"/>
      <c r="C89" s="27" t="s">
        <v>24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Město Nymburk, Náměstí Přemyslovců 163/20, Nymburk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31</v>
      </c>
      <c r="AJ89" s="32"/>
      <c r="AK89" s="32"/>
      <c r="AL89" s="32"/>
      <c r="AM89" s="227" t="str">
        <f>IF(E17="","",E17)</f>
        <v>DEKPROJEKT s.r.o.</v>
      </c>
      <c r="AN89" s="228"/>
      <c r="AO89" s="228"/>
      <c r="AP89" s="228"/>
      <c r="AQ89" s="32"/>
      <c r="AR89" s="33"/>
      <c r="AS89" s="229" t="s">
        <v>60</v>
      </c>
      <c r="AT89" s="230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0" s="2" customFormat="1" ht="15.15" customHeight="1">
      <c r="A90" s="32"/>
      <c r="B90" s="33"/>
      <c r="C90" s="27" t="s">
        <v>29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36</v>
      </c>
      <c r="AJ90" s="32"/>
      <c r="AK90" s="32"/>
      <c r="AL90" s="32"/>
      <c r="AM90" s="227" t="str">
        <f>IF(E20="","",E20)</f>
        <v>Ing. Josef Vyskočil</v>
      </c>
      <c r="AN90" s="228"/>
      <c r="AO90" s="228"/>
      <c r="AP90" s="228"/>
      <c r="AQ90" s="32"/>
      <c r="AR90" s="33"/>
      <c r="AS90" s="231"/>
      <c r="AT90" s="232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0" s="2" customFormat="1" ht="10.8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31"/>
      <c r="AT91" s="232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0" s="2" customFormat="1" ht="29.25" customHeight="1">
      <c r="A92" s="32"/>
      <c r="B92" s="33"/>
      <c r="C92" s="233" t="s">
        <v>61</v>
      </c>
      <c r="D92" s="234"/>
      <c r="E92" s="234"/>
      <c r="F92" s="234"/>
      <c r="G92" s="234"/>
      <c r="H92" s="60"/>
      <c r="I92" s="235" t="s">
        <v>62</v>
      </c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6" t="s">
        <v>63</v>
      </c>
      <c r="AH92" s="234"/>
      <c r="AI92" s="234"/>
      <c r="AJ92" s="234"/>
      <c r="AK92" s="234"/>
      <c r="AL92" s="234"/>
      <c r="AM92" s="234"/>
      <c r="AN92" s="235" t="s">
        <v>64</v>
      </c>
      <c r="AO92" s="234"/>
      <c r="AP92" s="237"/>
      <c r="AQ92" s="61" t="s">
        <v>65</v>
      </c>
      <c r="AR92" s="33"/>
      <c r="AS92" s="62" t="s">
        <v>66</v>
      </c>
      <c r="AT92" s="63" t="s">
        <v>67</v>
      </c>
      <c r="AU92" s="63" t="s">
        <v>68</v>
      </c>
      <c r="AV92" s="63" t="s">
        <v>69</v>
      </c>
      <c r="AW92" s="63" t="s">
        <v>70</v>
      </c>
      <c r="AX92" s="63" t="s">
        <v>71</v>
      </c>
      <c r="AY92" s="63" t="s">
        <v>72</v>
      </c>
      <c r="AZ92" s="63" t="s">
        <v>73</v>
      </c>
      <c r="BA92" s="63" t="s">
        <v>74</v>
      </c>
      <c r="BB92" s="63" t="s">
        <v>75</v>
      </c>
      <c r="BC92" s="63" t="s">
        <v>76</v>
      </c>
      <c r="BD92" s="64" t="s">
        <v>77</v>
      </c>
      <c r="BE92" s="32"/>
    </row>
    <row r="93" spans="1:90" s="2" customFormat="1" ht="10.8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0" s="6" customFormat="1" ht="32.4" customHeight="1">
      <c r="B94" s="68"/>
      <c r="C94" s="69" t="s">
        <v>78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41">
        <f>ROUND(AG95,2)</f>
        <v>0</v>
      </c>
      <c r="AH94" s="241"/>
      <c r="AI94" s="241"/>
      <c r="AJ94" s="241"/>
      <c r="AK94" s="241"/>
      <c r="AL94" s="241"/>
      <c r="AM94" s="241"/>
      <c r="AN94" s="242">
        <f>SUM(AG94,AT94)</f>
        <v>0</v>
      </c>
      <c r="AO94" s="242"/>
      <c r="AP94" s="242"/>
      <c r="AQ94" s="72" t="s">
        <v>1</v>
      </c>
      <c r="AR94" s="68"/>
      <c r="AS94" s="73">
        <f>ROUND(AS95,2)</f>
        <v>0</v>
      </c>
      <c r="AT94" s="74">
        <f>ROUND(SUM(AV94:AW94),2)</f>
        <v>0</v>
      </c>
      <c r="AU94" s="75">
        <f>ROUND(AU95,5)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ROUND(AZ95,2)</f>
        <v>0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79</v>
      </c>
      <c r="BT94" s="77" t="s">
        <v>80</v>
      </c>
      <c r="BV94" s="77" t="s">
        <v>81</v>
      </c>
      <c r="BW94" s="77" t="s">
        <v>4</v>
      </c>
      <c r="BX94" s="77" t="s">
        <v>82</v>
      </c>
      <c r="CL94" s="77" t="s">
        <v>1</v>
      </c>
    </row>
    <row r="95" spans="1:90" s="7" customFormat="1" ht="24.75" customHeight="1">
      <c r="A95" s="78" t="s">
        <v>83</v>
      </c>
      <c r="B95" s="79"/>
      <c r="C95" s="80"/>
      <c r="D95" s="240" t="s">
        <v>14</v>
      </c>
      <c r="E95" s="240"/>
      <c r="F95" s="240"/>
      <c r="G95" s="240"/>
      <c r="H95" s="240"/>
      <c r="I95" s="81"/>
      <c r="J95" s="240" t="s">
        <v>17</v>
      </c>
      <c r="K95" s="240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38">
        <f>'25-649 - Oprava šikmých s...'!J28</f>
        <v>0</v>
      </c>
      <c r="AH95" s="239"/>
      <c r="AI95" s="239"/>
      <c r="AJ95" s="239"/>
      <c r="AK95" s="239"/>
      <c r="AL95" s="239"/>
      <c r="AM95" s="239"/>
      <c r="AN95" s="238">
        <f>SUM(AG95,AT95)</f>
        <v>0</v>
      </c>
      <c r="AO95" s="239"/>
      <c r="AP95" s="239"/>
      <c r="AQ95" s="82" t="s">
        <v>84</v>
      </c>
      <c r="AR95" s="79"/>
      <c r="AS95" s="83">
        <v>0</v>
      </c>
      <c r="AT95" s="84">
        <f>ROUND(SUM(AV95:AW95),2)</f>
        <v>0</v>
      </c>
      <c r="AU95" s="85">
        <f>'25-649 - Oprava šikmých s...'!P132</f>
        <v>0</v>
      </c>
      <c r="AV95" s="84">
        <f>'25-649 - Oprava šikmých s...'!J31</f>
        <v>0</v>
      </c>
      <c r="AW95" s="84">
        <f>'25-649 - Oprava šikmých s...'!J32</f>
        <v>0</v>
      </c>
      <c r="AX95" s="84">
        <f>'25-649 - Oprava šikmých s...'!J33</f>
        <v>0</v>
      </c>
      <c r="AY95" s="84">
        <f>'25-649 - Oprava šikmých s...'!J34</f>
        <v>0</v>
      </c>
      <c r="AZ95" s="84">
        <f>'25-649 - Oprava šikmých s...'!F31</f>
        <v>0</v>
      </c>
      <c r="BA95" s="84">
        <f>'25-649 - Oprava šikmých s...'!F32</f>
        <v>0</v>
      </c>
      <c r="BB95" s="84">
        <f>'25-649 - Oprava šikmých s...'!F33</f>
        <v>0</v>
      </c>
      <c r="BC95" s="84">
        <f>'25-649 - Oprava šikmých s...'!F34</f>
        <v>0</v>
      </c>
      <c r="BD95" s="86">
        <f>'25-649 - Oprava šikmých s...'!F35</f>
        <v>0</v>
      </c>
      <c r="BT95" s="87" t="s">
        <v>85</v>
      </c>
      <c r="BU95" s="87" t="s">
        <v>86</v>
      </c>
      <c r="BV95" s="87" t="s">
        <v>81</v>
      </c>
      <c r="BW95" s="87" t="s">
        <v>4</v>
      </c>
      <c r="BX95" s="87" t="s">
        <v>82</v>
      </c>
      <c r="CL95" s="87" t="s">
        <v>1</v>
      </c>
    </row>
    <row r="96" spans="1:90" s="2" customFormat="1" ht="30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3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2" customFormat="1" ht="6.9" customHeight="1">
      <c r="A97" s="32"/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5-649 - Oprava šikmých s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68"/>
  <sheetViews>
    <sheetView showGridLines="0" tabSelected="1" topLeftCell="A171" workbookViewId="0">
      <selection activeCell="F177" sqref="F177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3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7" t="s">
        <v>4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1:46" s="1" customFormat="1" ht="24.9" customHeight="1">
      <c r="B4" s="20"/>
      <c r="D4" s="21" t="s">
        <v>88</v>
      </c>
      <c r="L4" s="20"/>
      <c r="M4" s="88" t="s">
        <v>10</v>
      </c>
      <c r="AT4" s="17" t="s">
        <v>3</v>
      </c>
    </row>
    <row r="5" spans="1:46" s="1" customFormat="1" ht="6.9" customHeight="1">
      <c r="B5" s="20"/>
      <c r="L5" s="20"/>
    </row>
    <row r="6" spans="1:46" s="2" customFormat="1" ht="12" customHeight="1">
      <c r="A6" s="32"/>
      <c r="B6" s="33"/>
      <c r="C6" s="32"/>
      <c r="D6" s="27" t="s">
        <v>16</v>
      </c>
      <c r="E6" s="32"/>
      <c r="F6" s="32"/>
      <c r="G6" s="32"/>
      <c r="H6" s="32"/>
      <c r="I6" s="32"/>
      <c r="J6" s="32"/>
      <c r="K6" s="32"/>
      <c r="L6" s="4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46" s="2" customFormat="1" ht="16.5" customHeight="1">
      <c r="A7" s="32"/>
      <c r="B7" s="33"/>
      <c r="C7" s="32"/>
      <c r="D7" s="32"/>
      <c r="E7" s="224" t="s">
        <v>17</v>
      </c>
      <c r="F7" s="244"/>
      <c r="G7" s="244"/>
      <c r="H7" s="244"/>
      <c r="I7" s="32"/>
      <c r="J7" s="32"/>
      <c r="K7" s="32"/>
      <c r="L7" s="4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46" s="2" customFormat="1" ht="10.199999999999999">
      <c r="A8" s="32"/>
      <c r="B8" s="33"/>
      <c r="C8" s="32"/>
      <c r="D8" s="32"/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2" customHeight="1">
      <c r="A9" s="32"/>
      <c r="B9" s="33"/>
      <c r="C9" s="32"/>
      <c r="D9" s="27" t="s">
        <v>18</v>
      </c>
      <c r="E9" s="32"/>
      <c r="F9" s="25" t="s">
        <v>1</v>
      </c>
      <c r="G9" s="32"/>
      <c r="H9" s="32"/>
      <c r="I9" s="27" t="s">
        <v>19</v>
      </c>
      <c r="J9" s="25" t="s">
        <v>1</v>
      </c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20</v>
      </c>
      <c r="E10" s="32"/>
      <c r="F10" s="25" t="s">
        <v>21</v>
      </c>
      <c r="G10" s="32"/>
      <c r="H10" s="32"/>
      <c r="I10" s="27" t="s">
        <v>22</v>
      </c>
      <c r="J10" s="55" t="str">
        <f>'Rekapitulace stavby'!AN8</f>
        <v>3. 5. 2025</v>
      </c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0.8" customHeight="1">
      <c r="A11" s="32"/>
      <c r="B11" s="33"/>
      <c r="C11" s="32"/>
      <c r="D11" s="32"/>
      <c r="E11" s="32"/>
      <c r="F11" s="32"/>
      <c r="G11" s="32"/>
      <c r="H11" s="3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24</v>
      </c>
      <c r="E12" s="32"/>
      <c r="F12" s="32"/>
      <c r="G12" s="32"/>
      <c r="H12" s="32"/>
      <c r="I12" s="27" t="s">
        <v>25</v>
      </c>
      <c r="J12" s="25" t="s">
        <v>26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8" customHeight="1">
      <c r="A13" s="32"/>
      <c r="B13" s="33"/>
      <c r="C13" s="32"/>
      <c r="D13" s="32"/>
      <c r="E13" s="25" t="s">
        <v>27</v>
      </c>
      <c r="F13" s="32"/>
      <c r="G13" s="32"/>
      <c r="H13" s="32"/>
      <c r="I13" s="27" t="s">
        <v>28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6.9" customHeight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7" t="s">
        <v>29</v>
      </c>
      <c r="E15" s="32"/>
      <c r="F15" s="32"/>
      <c r="G15" s="32"/>
      <c r="H15" s="32"/>
      <c r="I15" s="27" t="s">
        <v>25</v>
      </c>
      <c r="J15" s="28" t="str">
        <f>'Rekapitulace stavby'!AN13</f>
        <v>Vyplň údaj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8" customHeight="1">
      <c r="A16" s="32"/>
      <c r="B16" s="33"/>
      <c r="C16" s="32"/>
      <c r="D16" s="32"/>
      <c r="E16" s="245" t="str">
        <f>'Rekapitulace stavby'!E14</f>
        <v>Vyplň údaj</v>
      </c>
      <c r="F16" s="208"/>
      <c r="G16" s="208"/>
      <c r="H16" s="208"/>
      <c r="I16" s="27" t="s">
        <v>28</v>
      </c>
      <c r="J16" s="28" t="str">
        <f>'Rekapitulace stavby'!AN14</f>
        <v>Vyplň údaj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6.9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31</v>
      </c>
      <c r="E18" s="32"/>
      <c r="F18" s="32"/>
      <c r="G18" s="32"/>
      <c r="H18" s="32"/>
      <c r="I18" s="27" t="s">
        <v>25</v>
      </c>
      <c r="J18" s="25" t="s">
        <v>32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">
        <v>33</v>
      </c>
      <c r="F19" s="32"/>
      <c r="G19" s="32"/>
      <c r="H19" s="32"/>
      <c r="I19" s="27" t="s">
        <v>28</v>
      </c>
      <c r="J19" s="25" t="s">
        <v>34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36</v>
      </c>
      <c r="E21" s="32"/>
      <c r="F21" s="32"/>
      <c r="G21" s="32"/>
      <c r="H21" s="32"/>
      <c r="I21" s="27" t="s">
        <v>25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5" t="s">
        <v>37</v>
      </c>
      <c r="F22" s="32"/>
      <c r="G22" s="32"/>
      <c r="H22" s="32"/>
      <c r="I22" s="27" t="s">
        <v>28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38</v>
      </c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8" customFormat="1" ht="95.25" customHeight="1">
      <c r="A25" s="89"/>
      <c r="B25" s="90"/>
      <c r="C25" s="89"/>
      <c r="D25" s="89"/>
      <c r="E25" s="213" t="s">
        <v>89</v>
      </c>
      <c r="F25" s="213"/>
      <c r="G25" s="213"/>
      <c r="H25" s="213"/>
      <c r="I25" s="89"/>
      <c r="J25" s="89"/>
      <c r="K25" s="89"/>
      <c r="L25" s="91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</row>
    <row r="26" spans="1:31" s="2" customFormat="1" ht="6.9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" customHeight="1">
      <c r="A27" s="32"/>
      <c r="B27" s="33"/>
      <c r="C27" s="32"/>
      <c r="D27" s="66"/>
      <c r="E27" s="66"/>
      <c r="F27" s="66"/>
      <c r="G27" s="66"/>
      <c r="H27" s="66"/>
      <c r="I27" s="66"/>
      <c r="J27" s="66"/>
      <c r="K27" s="66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25.35" customHeight="1">
      <c r="A28" s="32"/>
      <c r="B28" s="33"/>
      <c r="C28" s="32"/>
      <c r="D28" s="92" t="s">
        <v>40</v>
      </c>
      <c r="E28" s="32"/>
      <c r="F28" s="32"/>
      <c r="G28" s="32"/>
      <c r="H28" s="32"/>
      <c r="I28" s="32"/>
      <c r="J28" s="71">
        <f>ROUND(J132, 2)</f>
        <v>0</v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4.4" customHeight="1">
      <c r="A30" s="32"/>
      <c r="B30" s="33"/>
      <c r="C30" s="32"/>
      <c r="D30" s="32"/>
      <c r="E30" s="32"/>
      <c r="F30" s="36" t="s">
        <v>42</v>
      </c>
      <c r="G30" s="32"/>
      <c r="H30" s="32"/>
      <c r="I30" s="36" t="s">
        <v>41</v>
      </c>
      <c r="J30" s="36" t="s">
        <v>43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4.4" customHeight="1">
      <c r="A31" s="32"/>
      <c r="B31" s="33"/>
      <c r="C31" s="32"/>
      <c r="D31" s="93" t="s">
        <v>44</v>
      </c>
      <c r="E31" s="27" t="s">
        <v>45</v>
      </c>
      <c r="F31" s="94">
        <f>ROUND((ROUND((SUM(BE132:BE416)),  2) + SUM(BE418:BE467)), 2)</f>
        <v>0</v>
      </c>
      <c r="G31" s="32"/>
      <c r="H31" s="32"/>
      <c r="I31" s="95">
        <v>0.21</v>
      </c>
      <c r="J31" s="94">
        <f>ROUND((ROUND(((SUM(BE132:BE416))*I31),  2) + (SUM(BE418:BE467)*I31)), 2)</f>
        <v>0</v>
      </c>
      <c r="K31" s="32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3"/>
      <c r="C32" s="32"/>
      <c r="D32" s="32"/>
      <c r="E32" s="27" t="s">
        <v>46</v>
      </c>
      <c r="F32" s="94">
        <f>ROUND((ROUND((SUM(BF132:BF416)),  2) + SUM(BF418:BF467)), 2)</f>
        <v>0</v>
      </c>
      <c r="G32" s="32"/>
      <c r="H32" s="32"/>
      <c r="I32" s="95">
        <v>0.12</v>
      </c>
      <c r="J32" s="94">
        <f>ROUND((ROUND(((SUM(BF132:BF416))*I32),  2) + (SUM(BF418:BF467)*I32)),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hidden="1" customHeight="1">
      <c r="A33" s="32"/>
      <c r="B33" s="33"/>
      <c r="C33" s="32"/>
      <c r="D33" s="32"/>
      <c r="E33" s="27" t="s">
        <v>47</v>
      </c>
      <c r="F33" s="94">
        <f>ROUND((ROUND((SUM(BG132:BG416)),  2) + SUM(BG418:BG467)), 2)</f>
        <v>0</v>
      </c>
      <c r="G33" s="32"/>
      <c r="H33" s="32"/>
      <c r="I33" s="95">
        <v>0.21</v>
      </c>
      <c r="J33" s="94">
        <f>0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hidden="1" customHeight="1">
      <c r="A34" s="32"/>
      <c r="B34" s="33"/>
      <c r="C34" s="32"/>
      <c r="D34" s="32"/>
      <c r="E34" s="27" t="s">
        <v>48</v>
      </c>
      <c r="F34" s="94">
        <f>ROUND((ROUND((SUM(BH132:BH416)),  2) + SUM(BH418:BH467)), 2)</f>
        <v>0</v>
      </c>
      <c r="G34" s="32"/>
      <c r="H34" s="32"/>
      <c r="I34" s="95">
        <v>0.12</v>
      </c>
      <c r="J34" s="94">
        <f>0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3"/>
      <c r="C35" s="32"/>
      <c r="D35" s="32"/>
      <c r="E35" s="27" t="s">
        <v>49</v>
      </c>
      <c r="F35" s="94">
        <f>ROUND((ROUND((SUM(BI132:BI416)),  2) + SUM(BI418:BI467)), 2)</f>
        <v>0</v>
      </c>
      <c r="G35" s="32"/>
      <c r="H35" s="32"/>
      <c r="I35" s="95">
        <v>0</v>
      </c>
      <c r="J35" s="9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6.9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25.35" customHeight="1">
      <c r="A37" s="32"/>
      <c r="B37" s="33"/>
      <c r="C37" s="96"/>
      <c r="D37" s="97" t="s">
        <v>50</v>
      </c>
      <c r="E37" s="60"/>
      <c r="F37" s="60"/>
      <c r="G37" s="98" t="s">
        <v>51</v>
      </c>
      <c r="H37" s="99" t="s">
        <v>52</v>
      </c>
      <c r="I37" s="60"/>
      <c r="J37" s="100">
        <f>SUM(J28:J35)</f>
        <v>0</v>
      </c>
      <c r="K37" s="101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1" customFormat="1" ht="14.4" customHeight="1">
      <c r="B39" s="20"/>
      <c r="L39" s="20"/>
    </row>
    <row r="40" spans="1:31" s="1" customFormat="1" ht="14.4" customHeight="1">
      <c r="B40" s="20"/>
      <c r="L40" s="20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53</v>
      </c>
      <c r="E50" s="44"/>
      <c r="F50" s="44"/>
      <c r="G50" s="43" t="s">
        <v>54</v>
      </c>
      <c r="H50" s="44"/>
      <c r="I50" s="44"/>
      <c r="J50" s="44"/>
      <c r="K50" s="44"/>
      <c r="L50" s="42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2"/>
      <c r="B61" s="33"/>
      <c r="C61" s="32"/>
      <c r="D61" s="45" t="s">
        <v>55</v>
      </c>
      <c r="E61" s="35"/>
      <c r="F61" s="102" t="s">
        <v>56</v>
      </c>
      <c r="G61" s="45" t="s">
        <v>55</v>
      </c>
      <c r="H61" s="35"/>
      <c r="I61" s="35"/>
      <c r="J61" s="103" t="s">
        <v>56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2"/>
      <c r="B65" s="33"/>
      <c r="C65" s="32"/>
      <c r="D65" s="43" t="s">
        <v>57</v>
      </c>
      <c r="E65" s="46"/>
      <c r="F65" s="46"/>
      <c r="G65" s="43" t="s">
        <v>58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2"/>
      <c r="B76" s="33"/>
      <c r="C76" s="32"/>
      <c r="D76" s="45" t="s">
        <v>55</v>
      </c>
      <c r="E76" s="35"/>
      <c r="F76" s="102" t="s">
        <v>56</v>
      </c>
      <c r="G76" s="45" t="s">
        <v>55</v>
      </c>
      <c r="H76" s="35"/>
      <c r="I76" s="35"/>
      <c r="J76" s="103" t="s">
        <v>56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90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24" t="str">
        <f>E7</f>
        <v>Oprava šikmých střech Gymnázium Bohumila Hrabala</v>
      </c>
      <c r="F85" s="244"/>
      <c r="G85" s="244"/>
      <c r="H85" s="24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6.9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2" customHeight="1">
      <c r="A87" s="32"/>
      <c r="B87" s="33"/>
      <c r="C87" s="27" t="s">
        <v>20</v>
      </c>
      <c r="D87" s="32"/>
      <c r="E87" s="32"/>
      <c r="F87" s="25" t="str">
        <f>F10</f>
        <v>ul. Komenského 779/10, Nymburk</v>
      </c>
      <c r="G87" s="32"/>
      <c r="H87" s="32"/>
      <c r="I87" s="27" t="s">
        <v>22</v>
      </c>
      <c r="J87" s="55" t="str">
        <f>IF(J10="","",J10)</f>
        <v>3. 5. 2025</v>
      </c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5.15" customHeight="1">
      <c r="A89" s="32"/>
      <c r="B89" s="33"/>
      <c r="C89" s="27" t="s">
        <v>24</v>
      </c>
      <c r="D89" s="32"/>
      <c r="E89" s="32"/>
      <c r="F89" s="25" t="str">
        <f>E13</f>
        <v>Město Nymburk, Náměstí Přemyslovců 163/20, Nymburk</v>
      </c>
      <c r="G89" s="32"/>
      <c r="H89" s="32"/>
      <c r="I89" s="27" t="s">
        <v>31</v>
      </c>
      <c r="J89" s="30" t="str">
        <f>E19</f>
        <v>DEKPROJEKT s.r.o.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15.15" customHeight="1">
      <c r="A90" s="32"/>
      <c r="B90" s="33"/>
      <c r="C90" s="27" t="s">
        <v>29</v>
      </c>
      <c r="D90" s="32"/>
      <c r="E90" s="32"/>
      <c r="F90" s="25" t="str">
        <f>IF(E16="","",E16)</f>
        <v>Vyplň údaj</v>
      </c>
      <c r="G90" s="32"/>
      <c r="H90" s="32"/>
      <c r="I90" s="27" t="s">
        <v>36</v>
      </c>
      <c r="J90" s="30" t="str">
        <f>E22</f>
        <v>Ing. Josef Vyskočil</v>
      </c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0.3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9.25" customHeight="1">
      <c r="A92" s="32"/>
      <c r="B92" s="33"/>
      <c r="C92" s="104" t="s">
        <v>91</v>
      </c>
      <c r="D92" s="96"/>
      <c r="E92" s="96"/>
      <c r="F92" s="96"/>
      <c r="G92" s="96"/>
      <c r="H92" s="96"/>
      <c r="I92" s="96"/>
      <c r="J92" s="105" t="s">
        <v>92</v>
      </c>
      <c r="K92" s="96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2.8" customHeight="1">
      <c r="A94" s="32"/>
      <c r="B94" s="33"/>
      <c r="C94" s="106" t="s">
        <v>93</v>
      </c>
      <c r="D94" s="32"/>
      <c r="E94" s="32"/>
      <c r="F94" s="32"/>
      <c r="G94" s="32"/>
      <c r="H94" s="32"/>
      <c r="I94" s="32"/>
      <c r="J94" s="71">
        <f>J132</f>
        <v>0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U94" s="17" t="s">
        <v>94</v>
      </c>
    </row>
    <row r="95" spans="1:47" s="9" customFormat="1" ht="24.9" customHeight="1">
      <c r="B95" s="107"/>
      <c r="D95" s="108" t="s">
        <v>95</v>
      </c>
      <c r="E95" s="109"/>
      <c r="F95" s="109"/>
      <c r="G95" s="109"/>
      <c r="H95" s="109"/>
      <c r="I95" s="109"/>
      <c r="J95" s="110">
        <f>J133</f>
        <v>0</v>
      </c>
      <c r="L95" s="107"/>
    </row>
    <row r="96" spans="1:47" s="10" customFormat="1" ht="19.95" customHeight="1">
      <c r="B96" s="111"/>
      <c r="D96" s="112" t="s">
        <v>96</v>
      </c>
      <c r="E96" s="113"/>
      <c r="F96" s="113"/>
      <c r="G96" s="113"/>
      <c r="H96" s="113"/>
      <c r="I96" s="113"/>
      <c r="J96" s="114">
        <f>J134</f>
        <v>0</v>
      </c>
      <c r="L96" s="111"/>
    </row>
    <row r="97" spans="2:12" s="10" customFormat="1" ht="19.95" customHeight="1">
      <c r="B97" s="111"/>
      <c r="D97" s="112" t="s">
        <v>97</v>
      </c>
      <c r="E97" s="113"/>
      <c r="F97" s="113"/>
      <c r="G97" s="113"/>
      <c r="H97" s="113"/>
      <c r="I97" s="113"/>
      <c r="J97" s="114">
        <f>J142</f>
        <v>0</v>
      </c>
      <c r="L97" s="111"/>
    </row>
    <row r="98" spans="2:12" s="10" customFormat="1" ht="19.95" customHeight="1">
      <c r="B98" s="111"/>
      <c r="D98" s="112" t="s">
        <v>98</v>
      </c>
      <c r="E98" s="113"/>
      <c r="F98" s="113"/>
      <c r="G98" s="113"/>
      <c r="H98" s="113"/>
      <c r="I98" s="113"/>
      <c r="J98" s="114">
        <f>J150</f>
        <v>0</v>
      </c>
      <c r="L98" s="111"/>
    </row>
    <row r="99" spans="2:12" s="10" customFormat="1" ht="19.95" customHeight="1">
      <c r="B99" s="111"/>
      <c r="D99" s="112" t="s">
        <v>99</v>
      </c>
      <c r="E99" s="113"/>
      <c r="F99" s="113"/>
      <c r="G99" s="113"/>
      <c r="H99" s="113"/>
      <c r="I99" s="113"/>
      <c r="J99" s="114">
        <f>J175</f>
        <v>0</v>
      </c>
      <c r="L99" s="111"/>
    </row>
    <row r="100" spans="2:12" s="10" customFormat="1" ht="19.95" customHeight="1">
      <c r="B100" s="111"/>
      <c r="D100" s="112" t="s">
        <v>100</v>
      </c>
      <c r="E100" s="113"/>
      <c r="F100" s="113"/>
      <c r="G100" s="113"/>
      <c r="H100" s="113"/>
      <c r="I100" s="113"/>
      <c r="J100" s="114">
        <f>J184</f>
        <v>0</v>
      </c>
      <c r="L100" s="111"/>
    </row>
    <row r="101" spans="2:12" s="9" customFormat="1" ht="24.9" customHeight="1">
      <c r="B101" s="107"/>
      <c r="D101" s="108" t="s">
        <v>101</v>
      </c>
      <c r="E101" s="109"/>
      <c r="F101" s="109"/>
      <c r="G101" s="109"/>
      <c r="H101" s="109"/>
      <c r="I101" s="109"/>
      <c r="J101" s="110">
        <f>J186</f>
        <v>0</v>
      </c>
      <c r="L101" s="107"/>
    </row>
    <row r="102" spans="2:12" s="10" customFormat="1" ht="19.95" customHeight="1">
      <c r="B102" s="111"/>
      <c r="D102" s="112" t="s">
        <v>102</v>
      </c>
      <c r="E102" s="113"/>
      <c r="F102" s="113"/>
      <c r="G102" s="113"/>
      <c r="H102" s="113"/>
      <c r="I102" s="113"/>
      <c r="J102" s="114">
        <f>J187</f>
        <v>0</v>
      </c>
      <c r="L102" s="111"/>
    </row>
    <row r="103" spans="2:12" s="10" customFormat="1" ht="19.95" customHeight="1">
      <c r="B103" s="111"/>
      <c r="D103" s="112" t="s">
        <v>103</v>
      </c>
      <c r="E103" s="113"/>
      <c r="F103" s="113"/>
      <c r="G103" s="113"/>
      <c r="H103" s="113"/>
      <c r="I103" s="113"/>
      <c r="J103" s="114">
        <f>J193</f>
        <v>0</v>
      </c>
      <c r="L103" s="111"/>
    </row>
    <row r="104" spans="2:12" s="10" customFormat="1" ht="19.95" customHeight="1">
      <c r="B104" s="111"/>
      <c r="D104" s="112" t="s">
        <v>104</v>
      </c>
      <c r="E104" s="113"/>
      <c r="F104" s="113"/>
      <c r="G104" s="113"/>
      <c r="H104" s="113"/>
      <c r="I104" s="113"/>
      <c r="J104" s="114">
        <f>J210</f>
        <v>0</v>
      </c>
      <c r="L104" s="111"/>
    </row>
    <row r="105" spans="2:12" s="10" customFormat="1" ht="19.95" customHeight="1">
      <c r="B105" s="111"/>
      <c r="D105" s="112" t="s">
        <v>105</v>
      </c>
      <c r="E105" s="113"/>
      <c r="F105" s="113"/>
      <c r="G105" s="113"/>
      <c r="H105" s="113"/>
      <c r="I105" s="113"/>
      <c r="J105" s="114">
        <f>J253</f>
        <v>0</v>
      </c>
      <c r="L105" s="111"/>
    </row>
    <row r="106" spans="2:12" s="10" customFormat="1" ht="19.95" customHeight="1">
      <c r="B106" s="111"/>
      <c r="D106" s="112" t="s">
        <v>106</v>
      </c>
      <c r="E106" s="113"/>
      <c r="F106" s="113"/>
      <c r="G106" s="113"/>
      <c r="H106" s="113"/>
      <c r="I106" s="113"/>
      <c r="J106" s="114">
        <f>J318</f>
        <v>0</v>
      </c>
      <c r="L106" s="111"/>
    </row>
    <row r="107" spans="2:12" s="10" customFormat="1" ht="19.95" customHeight="1">
      <c r="B107" s="111"/>
      <c r="D107" s="112" t="s">
        <v>107</v>
      </c>
      <c r="E107" s="113"/>
      <c r="F107" s="113"/>
      <c r="G107" s="113"/>
      <c r="H107" s="113"/>
      <c r="I107" s="113"/>
      <c r="J107" s="114">
        <f>J383</f>
        <v>0</v>
      </c>
      <c r="L107" s="111"/>
    </row>
    <row r="108" spans="2:12" s="9" customFormat="1" ht="24.9" customHeight="1">
      <c r="B108" s="107"/>
      <c r="D108" s="108" t="s">
        <v>108</v>
      </c>
      <c r="E108" s="109"/>
      <c r="F108" s="109"/>
      <c r="G108" s="109"/>
      <c r="H108" s="109"/>
      <c r="I108" s="109"/>
      <c r="J108" s="110">
        <f>J406</f>
        <v>0</v>
      </c>
      <c r="L108" s="107"/>
    </row>
    <row r="109" spans="2:12" s="10" customFormat="1" ht="19.95" customHeight="1">
      <c r="B109" s="111"/>
      <c r="D109" s="112" t="s">
        <v>109</v>
      </c>
      <c r="E109" s="113"/>
      <c r="F109" s="113"/>
      <c r="G109" s="113"/>
      <c r="H109" s="113"/>
      <c r="I109" s="113"/>
      <c r="J109" s="114">
        <f>J407</f>
        <v>0</v>
      </c>
      <c r="L109" s="111"/>
    </row>
    <row r="110" spans="2:12" s="10" customFormat="1" ht="19.95" customHeight="1">
      <c r="B110" s="111"/>
      <c r="D110" s="112" t="s">
        <v>110</v>
      </c>
      <c r="E110" s="113"/>
      <c r="F110" s="113"/>
      <c r="G110" s="113"/>
      <c r="H110" s="113"/>
      <c r="I110" s="113"/>
      <c r="J110" s="114">
        <f>J409</f>
        <v>0</v>
      </c>
      <c r="L110" s="111"/>
    </row>
    <row r="111" spans="2:12" s="10" customFormat="1" ht="19.95" customHeight="1">
      <c r="B111" s="111"/>
      <c r="D111" s="112" t="s">
        <v>111</v>
      </c>
      <c r="E111" s="113"/>
      <c r="F111" s="113"/>
      <c r="G111" s="113"/>
      <c r="H111" s="113"/>
      <c r="I111" s="113"/>
      <c r="J111" s="114">
        <f>J411</f>
        <v>0</v>
      </c>
      <c r="L111" s="111"/>
    </row>
    <row r="112" spans="2:12" s="10" customFormat="1" ht="19.95" customHeight="1">
      <c r="B112" s="111"/>
      <c r="D112" s="112" t="s">
        <v>112</v>
      </c>
      <c r="E112" s="113"/>
      <c r="F112" s="113"/>
      <c r="G112" s="113"/>
      <c r="H112" s="113"/>
      <c r="I112" s="113"/>
      <c r="J112" s="114">
        <f>J413</f>
        <v>0</v>
      </c>
      <c r="L112" s="111"/>
    </row>
    <row r="113" spans="1:31" s="10" customFormat="1" ht="19.95" customHeight="1">
      <c r="B113" s="111"/>
      <c r="D113" s="112" t="s">
        <v>113</v>
      </c>
      <c r="E113" s="113"/>
      <c r="F113" s="113"/>
      <c r="G113" s="113"/>
      <c r="H113" s="113"/>
      <c r="I113" s="113"/>
      <c r="J113" s="114">
        <f>J415</f>
        <v>0</v>
      </c>
      <c r="L113" s="111"/>
    </row>
    <row r="114" spans="1:31" s="9" customFormat="1" ht="21.75" customHeight="1">
      <c r="B114" s="107"/>
      <c r="D114" s="115" t="s">
        <v>114</v>
      </c>
      <c r="J114" s="116">
        <f>J417</f>
        <v>0</v>
      </c>
      <c r="L114" s="107"/>
    </row>
    <row r="115" spans="1:31" s="2" customFormat="1" ht="21.7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6.9" customHeight="1">
      <c r="A116" s="32"/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20" spans="1:31" s="2" customFormat="1" ht="6.9" customHeight="1">
      <c r="A120" s="32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24.9" customHeight="1">
      <c r="A121" s="32"/>
      <c r="B121" s="33"/>
      <c r="C121" s="21" t="s">
        <v>115</v>
      </c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16</v>
      </c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6.5" customHeight="1">
      <c r="A124" s="32"/>
      <c r="B124" s="33"/>
      <c r="C124" s="32"/>
      <c r="D124" s="32"/>
      <c r="E124" s="224" t="str">
        <f>E7</f>
        <v>Oprava šikmých střech Gymnázium Bohumila Hrabala</v>
      </c>
      <c r="F124" s="244"/>
      <c r="G124" s="244"/>
      <c r="H124" s="244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2" customHeight="1">
      <c r="A126" s="32"/>
      <c r="B126" s="33"/>
      <c r="C126" s="27" t="s">
        <v>20</v>
      </c>
      <c r="D126" s="32"/>
      <c r="E126" s="32"/>
      <c r="F126" s="25" t="str">
        <f>F10</f>
        <v>ul. Komenského 779/10, Nymburk</v>
      </c>
      <c r="G126" s="32"/>
      <c r="H126" s="32"/>
      <c r="I126" s="27" t="s">
        <v>22</v>
      </c>
      <c r="J126" s="55" t="str">
        <f>IF(J10="","",J10)</f>
        <v>3. 5. 2025</v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6.9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15" customHeight="1">
      <c r="A128" s="32"/>
      <c r="B128" s="33"/>
      <c r="C128" s="27" t="s">
        <v>24</v>
      </c>
      <c r="D128" s="32"/>
      <c r="E128" s="32"/>
      <c r="F128" s="25" t="str">
        <f>E13</f>
        <v>Město Nymburk, Náměstí Přemyslovců 163/20, Nymburk</v>
      </c>
      <c r="G128" s="32"/>
      <c r="H128" s="32"/>
      <c r="I128" s="27" t="s">
        <v>31</v>
      </c>
      <c r="J128" s="30" t="str">
        <f>E19</f>
        <v>DEKPROJEKT s.r.o.</v>
      </c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5.15" customHeight="1">
      <c r="A129" s="32"/>
      <c r="B129" s="33"/>
      <c r="C129" s="27" t="s">
        <v>29</v>
      </c>
      <c r="D129" s="32"/>
      <c r="E129" s="32"/>
      <c r="F129" s="25" t="str">
        <f>IF(E16="","",E16)</f>
        <v>Vyplň údaj</v>
      </c>
      <c r="G129" s="32"/>
      <c r="H129" s="32"/>
      <c r="I129" s="27" t="s">
        <v>36</v>
      </c>
      <c r="J129" s="30" t="str">
        <f>E22</f>
        <v>Ing. Josef Vyskočil</v>
      </c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0.3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11" customFormat="1" ht="29.25" customHeight="1">
      <c r="A131" s="117"/>
      <c r="B131" s="118"/>
      <c r="C131" s="119" t="s">
        <v>116</v>
      </c>
      <c r="D131" s="120" t="s">
        <v>65</v>
      </c>
      <c r="E131" s="120" t="s">
        <v>61</v>
      </c>
      <c r="F131" s="120" t="s">
        <v>62</v>
      </c>
      <c r="G131" s="120" t="s">
        <v>117</v>
      </c>
      <c r="H131" s="120" t="s">
        <v>118</v>
      </c>
      <c r="I131" s="120" t="s">
        <v>119</v>
      </c>
      <c r="J131" s="121" t="s">
        <v>92</v>
      </c>
      <c r="K131" s="122" t="s">
        <v>120</v>
      </c>
      <c r="L131" s="123"/>
      <c r="M131" s="62" t="s">
        <v>1</v>
      </c>
      <c r="N131" s="63" t="s">
        <v>44</v>
      </c>
      <c r="O131" s="63" t="s">
        <v>121</v>
      </c>
      <c r="P131" s="63" t="s">
        <v>122</v>
      </c>
      <c r="Q131" s="63" t="s">
        <v>123</v>
      </c>
      <c r="R131" s="63" t="s">
        <v>124</v>
      </c>
      <c r="S131" s="63" t="s">
        <v>125</v>
      </c>
      <c r="T131" s="64" t="s">
        <v>126</v>
      </c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</row>
    <row r="132" spans="1:65" s="2" customFormat="1" ht="22.8" customHeight="1">
      <c r="A132" s="32"/>
      <c r="B132" s="33"/>
      <c r="C132" s="69" t="s">
        <v>127</v>
      </c>
      <c r="D132" s="32"/>
      <c r="E132" s="32"/>
      <c r="F132" s="32"/>
      <c r="G132" s="32"/>
      <c r="H132" s="32"/>
      <c r="I132" s="32"/>
      <c r="J132" s="124">
        <f>BK132</f>
        <v>0</v>
      </c>
      <c r="K132" s="32"/>
      <c r="L132" s="33"/>
      <c r="M132" s="65"/>
      <c r="N132" s="56"/>
      <c r="O132" s="66"/>
      <c r="P132" s="125">
        <f>P133+P186+P406+P417</f>
        <v>0</v>
      </c>
      <c r="Q132" s="66"/>
      <c r="R132" s="125">
        <f>R133+R186+R406+R417</f>
        <v>58.240753440000006</v>
      </c>
      <c r="S132" s="66"/>
      <c r="T132" s="126">
        <f>T133+T186+T406+T417</f>
        <v>61.790401599999996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7" t="s">
        <v>79</v>
      </c>
      <c r="AU132" s="17" t="s">
        <v>94</v>
      </c>
      <c r="BK132" s="127">
        <f>BK133+BK186+BK406+BK417</f>
        <v>0</v>
      </c>
    </row>
    <row r="133" spans="1:65" s="12" customFormat="1" ht="25.95" customHeight="1">
      <c r="B133" s="128"/>
      <c r="D133" s="129" t="s">
        <v>79</v>
      </c>
      <c r="E133" s="130" t="s">
        <v>128</v>
      </c>
      <c r="F133" s="130" t="s">
        <v>129</v>
      </c>
      <c r="I133" s="131"/>
      <c r="J133" s="116">
        <f>BK133</f>
        <v>0</v>
      </c>
      <c r="L133" s="128"/>
      <c r="M133" s="132"/>
      <c r="N133" s="133"/>
      <c r="O133" s="133"/>
      <c r="P133" s="134">
        <f>P134+P142+P150+P175+P184</f>
        <v>0</v>
      </c>
      <c r="Q133" s="133"/>
      <c r="R133" s="134">
        <f>R134+R142+R150+R175+R184</f>
        <v>10.011544700000002</v>
      </c>
      <c r="S133" s="133"/>
      <c r="T133" s="135">
        <f>T134+T142+T150+T175+T184</f>
        <v>3.6594899999999999</v>
      </c>
      <c r="AR133" s="129" t="s">
        <v>85</v>
      </c>
      <c r="AT133" s="136" t="s">
        <v>79</v>
      </c>
      <c r="AU133" s="136" t="s">
        <v>80</v>
      </c>
      <c r="AY133" s="129" t="s">
        <v>130</v>
      </c>
      <c r="BK133" s="137">
        <f>BK134+BK142+BK150+BK175+BK184</f>
        <v>0</v>
      </c>
    </row>
    <row r="134" spans="1:65" s="12" customFormat="1" ht="22.8" customHeight="1">
      <c r="B134" s="128"/>
      <c r="D134" s="129" t="s">
        <v>79</v>
      </c>
      <c r="E134" s="138" t="s">
        <v>131</v>
      </c>
      <c r="F134" s="138" t="s">
        <v>132</v>
      </c>
      <c r="I134" s="131"/>
      <c r="J134" s="139">
        <f>BK134</f>
        <v>0</v>
      </c>
      <c r="L134" s="128"/>
      <c r="M134" s="132"/>
      <c r="N134" s="133"/>
      <c r="O134" s="133"/>
      <c r="P134" s="134">
        <f>SUM(P135:P141)</f>
        <v>0</v>
      </c>
      <c r="Q134" s="133"/>
      <c r="R134" s="134">
        <f>SUM(R135:R141)</f>
        <v>5.2534575000000006</v>
      </c>
      <c r="S134" s="133"/>
      <c r="T134" s="135">
        <f>SUM(T135:T141)</f>
        <v>0</v>
      </c>
      <c r="AR134" s="129" t="s">
        <v>85</v>
      </c>
      <c r="AT134" s="136" t="s">
        <v>79</v>
      </c>
      <c r="AU134" s="136" t="s">
        <v>85</v>
      </c>
      <c r="AY134" s="129" t="s">
        <v>130</v>
      </c>
      <c r="BK134" s="137">
        <f>SUM(BK135:BK141)</f>
        <v>0</v>
      </c>
    </row>
    <row r="135" spans="1:65" s="2" customFormat="1" ht="33" customHeight="1">
      <c r="A135" s="32"/>
      <c r="B135" s="140"/>
      <c r="C135" s="141" t="s">
        <v>85</v>
      </c>
      <c r="D135" s="141" t="s">
        <v>133</v>
      </c>
      <c r="E135" s="142" t="s">
        <v>134</v>
      </c>
      <c r="F135" s="143" t="s">
        <v>135</v>
      </c>
      <c r="G135" s="144" t="s">
        <v>136</v>
      </c>
      <c r="H135" s="145">
        <v>0.5</v>
      </c>
      <c r="I135" s="146"/>
      <c r="J135" s="147">
        <f>ROUND(I135*H135,2)</f>
        <v>0</v>
      </c>
      <c r="K135" s="148"/>
      <c r="L135" s="33"/>
      <c r="M135" s="149" t="s">
        <v>1</v>
      </c>
      <c r="N135" s="150" t="s">
        <v>45</v>
      </c>
      <c r="O135" s="58"/>
      <c r="P135" s="151">
        <f>O135*H135</f>
        <v>0</v>
      </c>
      <c r="Q135" s="151">
        <v>2.1286</v>
      </c>
      <c r="R135" s="151">
        <f>Q135*H135</f>
        <v>1.0643</v>
      </c>
      <c r="S135" s="151">
        <v>0</v>
      </c>
      <c r="T135" s="152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3" t="s">
        <v>137</v>
      </c>
      <c r="AT135" s="153" t="s">
        <v>133</v>
      </c>
      <c r="AU135" s="153" t="s">
        <v>87</v>
      </c>
      <c r="AY135" s="17" t="s">
        <v>130</v>
      </c>
      <c r="BE135" s="154">
        <f>IF(N135="základní",J135,0)</f>
        <v>0</v>
      </c>
      <c r="BF135" s="154">
        <f>IF(N135="snížená",J135,0)</f>
        <v>0</v>
      </c>
      <c r="BG135" s="154">
        <f>IF(N135="zákl. přenesená",J135,0)</f>
        <v>0</v>
      </c>
      <c r="BH135" s="154">
        <f>IF(N135="sníž. přenesená",J135,0)</f>
        <v>0</v>
      </c>
      <c r="BI135" s="154">
        <f>IF(N135="nulová",J135,0)</f>
        <v>0</v>
      </c>
      <c r="BJ135" s="17" t="s">
        <v>85</v>
      </c>
      <c r="BK135" s="154">
        <f>ROUND(I135*H135,2)</f>
        <v>0</v>
      </c>
      <c r="BL135" s="17" t="s">
        <v>137</v>
      </c>
      <c r="BM135" s="153" t="s">
        <v>138</v>
      </c>
    </row>
    <row r="136" spans="1:65" s="13" customFormat="1" ht="10.199999999999999">
      <c r="B136" s="155"/>
      <c r="D136" s="156" t="s">
        <v>139</v>
      </c>
      <c r="E136" s="157" t="s">
        <v>1</v>
      </c>
      <c r="F136" s="158" t="s">
        <v>140</v>
      </c>
      <c r="H136" s="159">
        <v>0.5</v>
      </c>
      <c r="I136" s="160"/>
      <c r="L136" s="155"/>
      <c r="M136" s="161"/>
      <c r="N136" s="162"/>
      <c r="O136" s="162"/>
      <c r="P136" s="162"/>
      <c r="Q136" s="162"/>
      <c r="R136" s="162"/>
      <c r="S136" s="162"/>
      <c r="T136" s="163"/>
      <c r="AT136" s="157" t="s">
        <v>139</v>
      </c>
      <c r="AU136" s="157" t="s">
        <v>87</v>
      </c>
      <c r="AV136" s="13" t="s">
        <v>87</v>
      </c>
      <c r="AW136" s="13" t="s">
        <v>35</v>
      </c>
      <c r="AX136" s="13" t="s">
        <v>85</v>
      </c>
      <c r="AY136" s="157" t="s">
        <v>130</v>
      </c>
    </row>
    <row r="137" spans="1:65" s="2" customFormat="1" ht="24.15" customHeight="1">
      <c r="A137" s="32"/>
      <c r="B137" s="140"/>
      <c r="C137" s="141" t="s">
        <v>87</v>
      </c>
      <c r="D137" s="141" t="s">
        <v>133</v>
      </c>
      <c r="E137" s="142" t="s">
        <v>141</v>
      </c>
      <c r="F137" s="143" t="s">
        <v>142</v>
      </c>
      <c r="G137" s="144" t="s">
        <v>136</v>
      </c>
      <c r="H137" s="145">
        <v>2.1949999999999998</v>
      </c>
      <c r="I137" s="146"/>
      <c r="J137" s="147">
        <f>ROUND(I137*H137,2)</f>
        <v>0</v>
      </c>
      <c r="K137" s="148"/>
      <c r="L137" s="33"/>
      <c r="M137" s="149" t="s">
        <v>1</v>
      </c>
      <c r="N137" s="150" t="s">
        <v>45</v>
      </c>
      <c r="O137" s="58"/>
      <c r="P137" s="151">
        <f>O137*H137</f>
        <v>0</v>
      </c>
      <c r="Q137" s="151">
        <v>1.9085000000000001</v>
      </c>
      <c r="R137" s="151">
        <f>Q137*H137</f>
        <v>4.1891575000000003</v>
      </c>
      <c r="S137" s="151">
        <v>0</v>
      </c>
      <c r="T137" s="152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3" t="s">
        <v>137</v>
      </c>
      <c r="AT137" s="153" t="s">
        <v>133</v>
      </c>
      <c r="AU137" s="153" t="s">
        <v>87</v>
      </c>
      <c r="AY137" s="17" t="s">
        <v>130</v>
      </c>
      <c r="BE137" s="154">
        <f>IF(N137="základní",J137,0)</f>
        <v>0</v>
      </c>
      <c r="BF137" s="154">
        <f>IF(N137="snížená",J137,0)</f>
        <v>0</v>
      </c>
      <c r="BG137" s="154">
        <f>IF(N137="zákl. přenesená",J137,0)</f>
        <v>0</v>
      </c>
      <c r="BH137" s="154">
        <f>IF(N137="sníž. přenesená",J137,0)</f>
        <v>0</v>
      </c>
      <c r="BI137" s="154">
        <f>IF(N137="nulová",J137,0)</f>
        <v>0</v>
      </c>
      <c r="BJ137" s="17" t="s">
        <v>85</v>
      </c>
      <c r="BK137" s="154">
        <f>ROUND(I137*H137,2)</f>
        <v>0</v>
      </c>
      <c r="BL137" s="17" t="s">
        <v>137</v>
      </c>
      <c r="BM137" s="153" t="s">
        <v>143</v>
      </c>
    </row>
    <row r="138" spans="1:65" s="14" customFormat="1" ht="10.199999999999999">
      <c r="B138" s="164"/>
      <c r="D138" s="156" t="s">
        <v>139</v>
      </c>
      <c r="E138" s="165" t="s">
        <v>1</v>
      </c>
      <c r="F138" s="166" t="s">
        <v>144</v>
      </c>
      <c r="H138" s="165" t="s">
        <v>1</v>
      </c>
      <c r="I138" s="167"/>
      <c r="L138" s="164"/>
      <c r="M138" s="168"/>
      <c r="N138" s="169"/>
      <c r="O138" s="169"/>
      <c r="P138" s="169"/>
      <c r="Q138" s="169"/>
      <c r="R138" s="169"/>
      <c r="S138" s="169"/>
      <c r="T138" s="170"/>
      <c r="AT138" s="165" t="s">
        <v>139</v>
      </c>
      <c r="AU138" s="165" t="s">
        <v>87</v>
      </c>
      <c r="AV138" s="14" t="s">
        <v>85</v>
      </c>
      <c r="AW138" s="14" t="s">
        <v>35</v>
      </c>
      <c r="AX138" s="14" t="s">
        <v>80</v>
      </c>
      <c r="AY138" s="165" t="s">
        <v>130</v>
      </c>
    </row>
    <row r="139" spans="1:65" s="13" customFormat="1" ht="10.199999999999999">
      <c r="B139" s="155"/>
      <c r="D139" s="156" t="s">
        <v>139</v>
      </c>
      <c r="E139" s="157" t="s">
        <v>1</v>
      </c>
      <c r="F139" s="158" t="s">
        <v>145</v>
      </c>
      <c r="H139" s="159">
        <v>1.1359999999999999</v>
      </c>
      <c r="I139" s="160"/>
      <c r="L139" s="155"/>
      <c r="M139" s="161"/>
      <c r="N139" s="162"/>
      <c r="O139" s="162"/>
      <c r="P139" s="162"/>
      <c r="Q139" s="162"/>
      <c r="R139" s="162"/>
      <c r="S139" s="162"/>
      <c r="T139" s="163"/>
      <c r="AT139" s="157" t="s">
        <v>139</v>
      </c>
      <c r="AU139" s="157" t="s">
        <v>87</v>
      </c>
      <c r="AV139" s="13" t="s">
        <v>87</v>
      </c>
      <c r="AW139" s="13" t="s">
        <v>35</v>
      </c>
      <c r="AX139" s="13" t="s">
        <v>80</v>
      </c>
      <c r="AY139" s="157" t="s">
        <v>130</v>
      </c>
    </row>
    <row r="140" spans="1:65" s="13" customFormat="1" ht="10.199999999999999">
      <c r="B140" s="155"/>
      <c r="D140" s="156" t="s">
        <v>139</v>
      </c>
      <c r="E140" s="157" t="s">
        <v>1</v>
      </c>
      <c r="F140" s="158" t="s">
        <v>146</v>
      </c>
      <c r="H140" s="159">
        <v>1.0589999999999999</v>
      </c>
      <c r="I140" s="160"/>
      <c r="L140" s="155"/>
      <c r="M140" s="161"/>
      <c r="N140" s="162"/>
      <c r="O140" s="162"/>
      <c r="P140" s="162"/>
      <c r="Q140" s="162"/>
      <c r="R140" s="162"/>
      <c r="S140" s="162"/>
      <c r="T140" s="163"/>
      <c r="AT140" s="157" t="s">
        <v>139</v>
      </c>
      <c r="AU140" s="157" t="s">
        <v>87</v>
      </c>
      <c r="AV140" s="13" t="s">
        <v>87</v>
      </c>
      <c r="AW140" s="13" t="s">
        <v>35</v>
      </c>
      <c r="AX140" s="13" t="s">
        <v>80</v>
      </c>
      <c r="AY140" s="157" t="s">
        <v>130</v>
      </c>
    </row>
    <row r="141" spans="1:65" s="15" customFormat="1" ht="10.199999999999999">
      <c r="B141" s="171"/>
      <c r="D141" s="156" t="s">
        <v>139</v>
      </c>
      <c r="E141" s="172" t="s">
        <v>1</v>
      </c>
      <c r="F141" s="173" t="s">
        <v>147</v>
      </c>
      <c r="H141" s="174">
        <v>2.1949999999999998</v>
      </c>
      <c r="I141" s="175"/>
      <c r="L141" s="171"/>
      <c r="M141" s="176"/>
      <c r="N141" s="177"/>
      <c r="O141" s="177"/>
      <c r="P141" s="177"/>
      <c r="Q141" s="177"/>
      <c r="R141" s="177"/>
      <c r="S141" s="177"/>
      <c r="T141" s="178"/>
      <c r="AT141" s="172" t="s">
        <v>139</v>
      </c>
      <c r="AU141" s="172" t="s">
        <v>87</v>
      </c>
      <c r="AV141" s="15" t="s">
        <v>137</v>
      </c>
      <c r="AW141" s="15" t="s">
        <v>35</v>
      </c>
      <c r="AX141" s="15" t="s">
        <v>85</v>
      </c>
      <c r="AY141" s="172" t="s">
        <v>130</v>
      </c>
    </row>
    <row r="142" spans="1:65" s="12" customFormat="1" ht="22.8" customHeight="1">
      <c r="B142" s="128"/>
      <c r="D142" s="129" t="s">
        <v>79</v>
      </c>
      <c r="E142" s="138" t="s">
        <v>148</v>
      </c>
      <c r="F142" s="138" t="s">
        <v>149</v>
      </c>
      <c r="I142" s="131"/>
      <c r="J142" s="139">
        <f>BK142</f>
        <v>0</v>
      </c>
      <c r="L142" s="128"/>
      <c r="M142" s="132"/>
      <c r="N142" s="133"/>
      <c r="O142" s="133"/>
      <c r="P142" s="134">
        <f>SUM(P143:P149)</f>
        <v>0</v>
      </c>
      <c r="Q142" s="133"/>
      <c r="R142" s="134">
        <f>SUM(R143:R149)</f>
        <v>4.7580872000000003</v>
      </c>
      <c r="S142" s="133"/>
      <c r="T142" s="135">
        <f>SUM(T143:T149)</f>
        <v>0</v>
      </c>
      <c r="AR142" s="129" t="s">
        <v>85</v>
      </c>
      <c r="AT142" s="136" t="s">
        <v>79</v>
      </c>
      <c r="AU142" s="136" t="s">
        <v>85</v>
      </c>
      <c r="AY142" s="129" t="s">
        <v>130</v>
      </c>
      <c r="BK142" s="137">
        <f>SUM(BK143:BK149)</f>
        <v>0</v>
      </c>
    </row>
    <row r="143" spans="1:65" s="2" customFormat="1" ht="33" customHeight="1">
      <c r="A143" s="32"/>
      <c r="B143" s="140"/>
      <c r="C143" s="141" t="s">
        <v>131</v>
      </c>
      <c r="D143" s="141" t="s">
        <v>133</v>
      </c>
      <c r="E143" s="142" t="s">
        <v>150</v>
      </c>
      <c r="F143" s="143" t="s">
        <v>151</v>
      </c>
      <c r="G143" s="144" t="s">
        <v>152</v>
      </c>
      <c r="H143" s="145">
        <v>73.17</v>
      </c>
      <c r="I143" s="146"/>
      <c r="J143" s="147">
        <f>ROUND(I143*H143,2)</f>
        <v>0</v>
      </c>
      <c r="K143" s="148"/>
      <c r="L143" s="33"/>
      <c r="M143" s="149" t="s">
        <v>1</v>
      </c>
      <c r="N143" s="150" t="s">
        <v>45</v>
      </c>
      <c r="O143" s="58"/>
      <c r="P143" s="151">
        <f>O143*H143</f>
        <v>0</v>
      </c>
      <c r="Q143" s="151">
        <v>6.3759999999999997E-2</v>
      </c>
      <c r="R143" s="151">
        <f>Q143*H143</f>
        <v>4.6653191999999999</v>
      </c>
      <c r="S143" s="151">
        <v>0</v>
      </c>
      <c r="T143" s="152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3" t="s">
        <v>137</v>
      </c>
      <c r="AT143" s="153" t="s">
        <v>133</v>
      </c>
      <c r="AU143" s="153" t="s">
        <v>87</v>
      </c>
      <c r="AY143" s="17" t="s">
        <v>130</v>
      </c>
      <c r="BE143" s="154">
        <f>IF(N143="základní",J143,0)</f>
        <v>0</v>
      </c>
      <c r="BF143" s="154">
        <f>IF(N143="snížená",J143,0)</f>
        <v>0</v>
      </c>
      <c r="BG143" s="154">
        <f>IF(N143="zákl. přenesená",J143,0)</f>
        <v>0</v>
      </c>
      <c r="BH143" s="154">
        <f>IF(N143="sníž. přenesená",J143,0)</f>
        <v>0</v>
      </c>
      <c r="BI143" s="154">
        <f>IF(N143="nulová",J143,0)</f>
        <v>0</v>
      </c>
      <c r="BJ143" s="17" t="s">
        <v>85</v>
      </c>
      <c r="BK143" s="154">
        <f>ROUND(I143*H143,2)</f>
        <v>0</v>
      </c>
      <c r="BL143" s="17" t="s">
        <v>137</v>
      </c>
      <c r="BM143" s="153" t="s">
        <v>153</v>
      </c>
    </row>
    <row r="144" spans="1:65" s="14" customFormat="1" ht="10.199999999999999">
      <c r="B144" s="164"/>
      <c r="D144" s="156" t="s">
        <v>139</v>
      </c>
      <c r="E144" s="165" t="s">
        <v>1</v>
      </c>
      <c r="F144" s="166" t="s">
        <v>154</v>
      </c>
      <c r="H144" s="165" t="s">
        <v>1</v>
      </c>
      <c r="I144" s="167"/>
      <c r="L144" s="164"/>
      <c r="M144" s="168"/>
      <c r="N144" s="169"/>
      <c r="O144" s="169"/>
      <c r="P144" s="169"/>
      <c r="Q144" s="169"/>
      <c r="R144" s="169"/>
      <c r="S144" s="169"/>
      <c r="T144" s="170"/>
      <c r="AT144" s="165" t="s">
        <v>139</v>
      </c>
      <c r="AU144" s="165" t="s">
        <v>87</v>
      </c>
      <c r="AV144" s="14" t="s">
        <v>85</v>
      </c>
      <c r="AW144" s="14" t="s">
        <v>35</v>
      </c>
      <c r="AX144" s="14" t="s">
        <v>80</v>
      </c>
      <c r="AY144" s="165" t="s">
        <v>130</v>
      </c>
    </row>
    <row r="145" spans="1:65" s="13" customFormat="1" ht="10.199999999999999">
      <c r="B145" s="155"/>
      <c r="D145" s="156" t="s">
        <v>139</v>
      </c>
      <c r="E145" s="157" t="s">
        <v>1</v>
      </c>
      <c r="F145" s="158" t="s">
        <v>155</v>
      </c>
      <c r="H145" s="159">
        <v>37.880000000000003</v>
      </c>
      <c r="I145" s="160"/>
      <c r="L145" s="155"/>
      <c r="M145" s="161"/>
      <c r="N145" s="162"/>
      <c r="O145" s="162"/>
      <c r="P145" s="162"/>
      <c r="Q145" s="162"/>
      <c r="R145" s="162"/>
      <c r="S145" s="162"/>
      <c r="T145" s="163"/>
      <c r="AT145" s="157" t="s">
        <v>139</v>
      </c>
      <c r="AU145" s="157" t="s">
        <v>87</v>
      </c>
      <c r="AV145" s="13" t="s">
        <v>87</v>
      </c>
      <c r="AW145" s="13" t="s">
        <v>35</v>
      </c>
      <c r="AX145" s="13" t="s">
        <v>80</v>
      </c>
      <c r="AY145" s="157" t="s">
        <v>130</v>
      </c>
    </row>
    <row r="146" spans="1:65" s="13" customFormat="1" ht="10.199999999999999">
      <c r="B146" s="155"/>
      <c r="D146" s="156" t="s">
        <v>139</v>
      </c>
      <c r="E146" s="157" t="s">
        <v>1</v>
      </c>
      <c r="F146" s="158" t="s">
        <v>156</v>
      </c>
      <c r="H146" s="159">
        <v>35.29</v>
      </c>
      <c r="I146" s="160"/>
      <c r="L146" s="155"/>
      <c r="M146" s="161"/>
      <c r="N146" s="162"/>
      <c r="O146" s="162"/>
      <c r="P146" s="162"/>
      <c r="Q146" s="162"/>
      <c r="R146" s="162"/>
      <c r="S146" s="162"/>
      <c r="T146" s="163"/>
      <c r="AT146" s="157" t="s">
        <v>139</v>
      </c>
      <c r="AU146" s="157" t="s">
        <v>87</v>
      </c>
      <c r="AV146" s="13" t="s">
        <v>87</v>
      </c>
      <c r="AW146" s="13" t="s">
        <v>35</v>
      </c>
      <c r="AX146" s="13" t="s">
        <v>80</v>
      </c>
      <c r="AY146" s="157" t="s">
        <v>130</v>
      </c>
    </row>
    <row r="147" spans="1:65" s="15" customFormat="1" ht="10.199999999999999">
      <c r="B147" s="171"/>
      <c r="D147" s="156" t="s">
        <v>139</v>
      </c>
      <c r="E147" s="172" t="s">
        <v>1</v>
      </c>
      <c r="F147" s="173" t="s">
        <v>147</v>
      </c>
      <c r="H147" s="174">
        <v>73.17</v>
      </c>
      <c r="I147" s="175"/>
      <c r="L147" s="171"/>
      <c r="M147" s="176"/>
      <c r="N147" s="177"/>
      <c r="O147" s="177"/>
      <c r="P147" s="177"/>
      <c r="Q147" s="177"/>
      <c r="R147" s="177"/>
      <c r="S147" s="177"/>
      <c r="T147" s="178"/>
      <c r="AT147" s="172" t="s">
        <v>139</v>
      </c>
      <c r="AU147" s="172" t="s">
        <v>87</v>
      </c>
      <c r="AV147" s="15" t="s">
        <v>137</v>
      </c>
      <c r="AW147" s="15" t="s">
        <v>35</v>
      </c>
      <c r="AX147" s="15" t="s">
        <v>85</v>
      </c>
      <c r="AY147" s="172" t="s">
        <v>130</v>
      </c>
    </row>
    <row r="148" spans="1:65" s="2" customFormat="1" ht="24.15" customHeight="1">
      <c r="A148" s="32"/>
      <c r="B148" s="140"/>
      <c r="C148" s="141" t="s">
        <v>137</v>
      </c>
      <c r="D148" s="141" t="s">
        <v>133</v>
      </c>
      <c r="E148" s="142" t="s">
        <v>157</v>
      </c>
      <c r="F148" s="143" t="s">
        <v>158</v>
      </c>
      <c r="G148" s="144" t="s">
        <v>152</v>
      </c>
      <c r="H148" s="145">
        <v>20.8</v>
      </c>
      <c r="I148" s="146"/>
      <c r="J148" s="147">
        <f>ROUND(I148*H148,2)</f>
        <v>0</v>
      </c>
      <c r="K148" s="148"/>
      <c r="L148" s="33"/>
      <c r="M148" s="149" t="s">
        <v>1</v>
      </c>
      <c r="N148" s="150" t="s">
        <v>45</v>
      </c>
      <c r="O148" s="58"/>
      <c r="P148" s="151">
        <f>O148*H148</f>
        <v>0</v>
      </c>
      <c r="Q148" s="151">
        <v>4.4600000000000004E-3</v>
      </c>
      <c r="R148" s="151">
        <f>Q148*H148</f>
        <v>9.2768000000000017E-2</v>
      </c>
      <c r="S148" s="151">
        <v>0</v>
      </c>
      <c r="T148" s="152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3" t="s">
        <v>137</v>
      </c>
      <c r="AT148" s="153" t="s">
        <v>133</v>
      </c>
      <c r="AU148" s="153" t="s">
        <v>87</v>
      </c>
      <c r="AY148" s="17" t="s">
        <v>130</v>
      </c>
      <c r="BE148" s="154">
        <f>IF(N148="základní",J148,0)</f>
        <v>0</v>
      </c>
      <c r="BF148" s="154">
        <f>IF(N148="snížená",J148,0)</f>
        <v>0</v>
      </c>
      <c r="BG148" s="154">
        <f>IF(N148="zákl. přenesená",J148,0)</f>
        <v>0</v>
      </c>
      <c r="BH148" s="154">
        <f>IF(N148="sníž. přenesená",J148,0)</f>
        <v>0</v>
      </c>
      <c r="BI148" s="154">
        <f>IF(N148="nulová",J148,0)</f>
        <v>0</v>
      </c>
      <c r="BJ148" s="17" t="s">
        <v>85</v>
      </c>
      <c r="BK148" s="154">
        <f>ROUND(I148*H148,2)</f>
        <v>0</v>
      </c>
      <c r="BL148" s="17" t="s">
        <v>137</v>
      </c>
      <c r="BM148" s="153" t="s">
        <v>159</v>
      </c>
    </row>
    <row r="149" spans="1:65" s="13" customFormat="1" ht="10.199999999999999">
      <c r="B149" s="155"/>
      <c r="D149" s="156" t="s">
        <v>139</v>
      </c>
      <c r="E149" s="157" t="s">
        <v>1</v>
      </c>
      <c r="F149" s="158" t="s">
        <v>160</v>
      </c>
      <c r="H149" s="159">
        <v>20.8</v>
      </c>
      <c r="I149" s="160"/>
      <c r="L149" s="155"/>
      <c r="M149" s="161"/>
      <c r="N149" s="162"/>
      <c r="O149" s="162"/>
      <c r="P149" s="162"/>
      <c r="Q149" s="162"/>
      <c r="R149" s="162"/>
      <c r="S149" s="162"/>
      <c r="T149" s="163"/>
      <c r="AT149" s="157" t="s">
        <v>139</v>
      </c>
      <c r="AU149" s="157" t="s">
        <v>87</v>
      </c>
      <c r="AV149" s="13" t="s">
        <v>87</v>
      </c>
      <c r="AW149" s="13" t="s">
        <v>35</v>
      </c>
      <c r="AX149" s="13" t="s">
        <v>85</v>
      </c>
      <c r="AY149" s="157" t="s">
        <v>130</v>
      </c>
    </row>
    <row r="150" spans="1:65" s="12" customFormat="1" ht="22.8" customHeight="1">
      <c r="B150" s="128"/>
      <c r="D150" s="129" t="s">
        <v>79</v>
      </c>
      <c r="E150" s="138" t="s">
        <v>161</v>
      </c>
      <c r="F150" s="138" t="s">
        <v>162</v>
      </c>
      <c r="I150" s="131"/>
      <c r="J150" s="139">
        <f>BK150</f>
        <v>0</v>
      </c>
      <c r="L150" s="128"/>
      <c r="M150" s="132"/>
      <c r="N150" s="133"/>
      <c r="O150" s="133"/>
      <c r="P150" s="134">
        <f>SUM(P151:P174)</f>
        <v>0</v>
      </c>
      <c r="Q150" s="133"/>
      <c r="R150" s="134">
        <f>SUM(R151:R174)</f>
        <v>0</v>
      </c>
      <c r="S150" s="133"/>
      <c r="T150" s="135">
        <f>SUM(T151:T174)</f>
        <v>3.6594899999999999</v>
      </c>
      <c r="AR150" s="129" t="s">
        <v>85</v>
      </c>
      <c r="AT150" s="136" t="s">
        <v>79</v>
      </c>
      <c r="AU150" s="136" t="s">
        <v>85</v>
      </c>
      <c r="AY150" s="129" t="s">
        <v>130</v>
      </c>
      <c r="BK150" s="137">
        <f>SUM(BK151:BK174)</f>
        <v>0</v>
      </c>
    </row>
    <row r="151" spans="1:65" s="2" customFormat="1" ht="33" customHeight="1">
      <c r="A151" s="32"/>
      <c r="B151" s="140"/>
      <c r="C151" s="141" t="s">
        <v>163</v>
      </c>
      <c r="D151" s="141" t="s">
        <v>133</v>
      </c>
      <c r="E151" s="142" t="s">
        <v>164</v>
      </c>
      <c r="F151" s="143" t="s">
        <v>165</v>
      </c>
      <c r="G151" s="144" t="s">
        <v>152</v>
      </c>
      <c r="H151" s="145">
        <v>2000</v>
      </c>
      <c r="I151" s="146"/>
      <c r="J151" s="147">
        <f>ROUND(I151*H151,2)</f>
        <v>0</v>
      </c>
      <c r="K151" s="148"/>
      <c r="L151" s="33"/>
      <c r="M151" s="149" t="s">
        <v>1</v>
      </c>
      <c r="N151" s="150" t="s">
        <v>45</v>
      </c>
      <c r="O151" s="58"/>
      <c r="P151" s="151">
        <f>O151*H151</f>
        <v>0</v>
      </c>
      <c r="Q151" s="151">
        <v>0</v>
      </c>
      <c r="R151" s="151">
        <f>Q151*H151</f>
        <v>0</v>
      </c>
      <c r="S151" s="151">
        <v>0</v>
      </c>
      <c r="T151" s="152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3" t="s">
        <v>137</v>
      </c>
      <c r="AT151" s="153" t="s">
        <v>133</v>
      </c>
      <c r="AU151" s="153" t="s">
        <v>87</v>
      </c>
      <c r="AY151" s="17" t="s">
        <v>130</v>
      </c>
      <c r="BE151" s="154">
        <f>IF(N151="základní",J151,0)</f>
        <v>0</v>
      </c>
      <c r="BF151" s="154">
        <f>IF(N151="snížená",J151,0)</f>
        <v>0</v>
      </c>
      <c r="BG151" s="154">
        <f>IF(N151="zákl. přenesená",J151,0)</f>
        <v>0</v>
      </c>
      <c r="BH151" s="154">
        <f>IF(N151="sníž. přenesená",J151,0)</f>
        <v>0</v>
      </c>
      <c r="BI151" s="154">
        <f>IF(N151="nulová",J151,0)</f>
        <v>0</v>
      </c>
      <c r="BJ151" s="17" t="s">
        <v>85</v>
      </c>
      <c r="BK151" s="154">
        <f>ROUND(I151*H151,2)</f>
        <v>0</v>
      </c>
      <c r="BL151" s="17" t="s">
        <v>137</v>
      </c>
      <c r="BM151" s="153" t="s">
        <v>166</v>
      </c>
    </row>
    <row r="152" spans="1:65" s="13" customFormat="1" ht="10.199999999999999">
      <c r="B152" s="155"/>
      <c r="D152" s="156" t="s">
        <v>139</v>
      </c>
      <c r="E152" s="157" t="s">
        <v>1</v>
      </c>
      <c r="F152" s="158" t="s">
        <v>167</v>
      </c>
      <c r="H152" s="159">
        <v>950</v>
      </c>
      <c r="I152" s="160"/>
      <c r="L152" s="155"/>
      <c r="M152" s="161"/>
      <c r="N152" s="162"/>
      <c r="O152" s="162"/>
      <c r="P152" s="162"/>
      <c r="Q152" s="162"/>
      <c r="R152" s="162"/>
      <c r="S152" s="162"/>
      <c r="T152" s="163"/>
      <c r="AT152" s="157" t="s">
        <v>139</v>
      </c>
      <c r="AU152" s="157" t="s">
        <v>87</v>
      </c>
      <c r="AV152" s="13" t="s">
        <v>87</v>
      </c>
      <c r="AW152" s="13" t="s">
        <v>35</v>
      </c>
      <c r="AX152" s="13" t="s">
        <v>80</v>
      </c>
      <c r="AY152" s="157" t="s">
        <v>130</v>
      </c>
    </row>
    <row r="153" spans="1:65" s="13" customFormat="1" ht="10.199999999999999">
      <c r="B153" s="155"/>
      <c r="D153" s="156" t="s">
        <v>139</v>
      </c>
      <c r="E153" s="157" t="s">
        <v>1</v>
      </c>
      <c r="F153" s="158" t="s">
        <v>168</v>
      </c>
      <c r="H153" s="159">
        <v>1050</v>
      </c>
      <c r="I153" s="160"/>
      <c r="L153" s="155"/>
      <c r="M153" s="161"/>
      <c r="N153" s="162"/>
      <c r="O153" s="162"/>
      <c r="P153" s="162"/>
      <c r="Q153" s="162"/>
      <c r="R153" s="162"/>
      <c r="S153" s="162"/>
      <c r="T153" s="163"/>
      <c r="AT153" s="157" t="s">
        <v>139</v>
      </c>
      <c r="AU153" s="157" t="s">
        <v>87</v>
      </c>
      <c r="AV153" s="13" t="s">
        <v>87</v>
      </c>
      <c r="AW153" s="13" t="s">
        <v>35</v>
      </c>
      <c r="AX153" s="13" t="s">
        <v>80</v>
      </c>
      <c r="AY153" s="157" t="s">
        <v>130</v>
      </c>
    </row>
    <row r="154" spans="1:65" s="15" customFormat="1" ht="10.199999999999999">
      <c r="B154" s="171"/>
      <c r="D154" s="156" t="s">
        <v>139</v>
      </c>
      <c r="E154" s="172" t="s">
        <v>1</v>
      </c>
      <c r="F154" s="173" t="s">
        <v>147</v>
      </c>
      <c r="H154" s="174">
        <v>2000</v>
      </c>
      <c r="I154" s="175"/>
      <c r="L154" s="171"/>
      <c r="M154" s="176"/>
      <c r="N154" s="177"/>
      <c r="O154" s="177"/>
      <c r="P154" s="177"/>
      <c r="Q154" s="177"/>
      <c r="R154" s="177"/>
      <c r="S154" s="177"/>
      <c r="T154" s="178"/>
      <c r="AT154" s="172" t="s">
        <v>139</v>
      </c>
      <c r="AU154" s="172" t="s">
        <v>87</v>
      </c>
      <c r="AV154" s="15" t="s">
        <v>137</v>
      </c>
      <c r="AW154" s="15" t="s">
        <v>35</v>
      </c>
      <c r="AX154" s="15" t="s">
        <v>85</v>
      </c>
      <c r="AY154" s="172" t="s">
        <v>130</v>
      </c>
    </row>
    <row r="155" spans="1:65" s="2" customFormat="1" ht="37.799999999999997" customHeight="1">
      <c r="A155" s="32"/>
      <c r="B155" s="140"/>
      <c r="C155" s="141" t="s">
        <v>148</v>
      </c>
      <c r="D155" s="141" t="s">
        <v>133</v>
      </c>
      <c r="E155" s="142" t="s">
        <v>169</v>
      </c>
      <c r="F155" s="143" t="s">
        <v>170</v>
      </c>
      <c r="G155" s="144" t="s">
        <v>152</v>
      </c>
      <c r="H155" s="145">
        <v>180000</v>
      </c>
      <c r="I155" s="146"/>
      <c r="J155" s="147">
        <f>ROUND(I155*H155,2)</f>
        <v>0</v>
      </c>
      <c r="K155" s="148"/>
      <c r="L155" s="33"/>
      <c r="M155" s="149" t="s">
        <v>1</v>
      </c>
      <c r="N155" s="150" t="s">
        <v>45</v>
      </c>
      <c r="O155" s="58"/>
      <c r="P155" s="151">
        <f>O155*H155</f>
        <v>0</v>
      </c>
      <c r="Q155" s="151">
        <v>0</v>
      </c>
      <c r="R155" s="151">
        <f>Q155*H155</f>
        <v>0</v>
      </c>
      <c r="S155" s="151">
        <v>0</v>
      </c>
      <c r="T155" s="152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3" t="s">
        <v>137</v>
      </c>
      <c r="AT155" s="153" t="s">
        <v>133</v>
      </c>
      <c r="AU155" s="153" t="s">
        <v>87</v>
      </c>
      <c r="AY155" s="17" t="s">
        <v>130</v>
      </c>
      <c r="BE155" s="154">
        <f>IF(N155="základní",J155,0)</f>
        <v>0</v>
      </c>
      <c r="BF155" s="154">
        <f>IF(N155="snížená",J155,0)</f>
        <v>0</v>
      </c>
      <c r="BG155" s="154">
        <f>IF(N155="zákl. přenesená",J155,0)</f>
        <v>0</v>
      </c>
      <c r="BH155" s="154">
        <f>IF(N155="sníž. přenesená",J155,0)</f>
        <v>0</v>
      </c>
      <c r="BI155" s="154">
        <f>IF(N155="nulová",J155,0)</f>
        <v>0</v>
      </c>
      <c r="BJ155" s="17" t="s">
        <v>85</v>
      </c>
      <c r="BK155" s="154">
        <f>ROUND(I155*H155,2)</f>
        <v>0</v>
      </c>
      <c r="BL155" s="17" t="s">
        <v>137</v>
      </c>
      <c r="BM155" s="153" t="s">
        <v>171</v>
      </c>
    </row>
    <row r="156" spans="1:65" s="13" customFormat="1" ht="10.199999999999999">
      <c r="B156" s="155"/>
      <c r="D156" s="156" t="s">
        <v>139</v>
      </c>
      <c r="F156" s="158" t="s">
        <v>172</v>
      </c>
      <c r="H156" s="159">
        <v>180000</v>
      </c>
      <c r="I156" s="160"/>
      <c r="L156" s="155"/>
      <c r="M156" s="161"/>
      <c r="N156" s="162"/>
      <c r="O156" s="162"/>
      <c r="P156" s="162"/>
      <c r="Q156" s="162"/>
      <c r="R156" s="162"/>
      <c r="S156" s="162"/>
      <c r="T156" s="163"/>
      <c r="AT156" s="157" t="s">
        <v>139</v>
      </c>
      <c r="AU156" s="157" t="s">
        <v>87</v>
      </c>
      <c r="AV156" s="13" t="s">
        <v>87</v>
      </c>
      <c r="AW156" s="13" t="s">
        <v>3</v>
      </c>
      <c r="AX156" s="13" t="s">
        <v>85</v>
      </c>
      <c r="AY156" s="157" t="s">
        <v>130</v>
      </c>
    </row>
    <row r="157" spans="1:65" s="2" customFormat="1" ht="33" customHeight="1">
      <c r="A157" s="32"/>
      <c r="B157" s="140"/>
      <c r="C157" s="141" t="s">
        <v>173</v>
      </c>
      <c r="D157" s="141" t="s">
        <v>133</v>
      </c>
      <c r="E157" s="142" t="s">
        <v>174</v>
      </c>
      <c r="F157" s="143" t="s">
        <v>175</v>
      </c>
      <c r="G157" s="144" t="s">
        <v>152</v>
      </c>
      <c r="H157" s="145">
        <v>2000</v>
      </c>
      <c r="I157" s="146"/>
      <c r="J157" s="147">
        <f>ROUND(I157*H157,2)</f>
        <v>0</v>
      </c>
      <c r="K157" s="148"/>
      <c r="L157" s="33"/>
      <c r="M157" s="149" t="s">
        <v>1</v>
      </c>
      <c r="N157" s="150" t="s">
        <v>45</v>
      </c>
      <c r="O157" s="58"/>
      <c r="P157" s="151">
        <f>O157*H157</f>
        <v>0</v>
      </c>
      <c r="Q157" s="151">
        <v>0</v>
      </c>
      <c r="R157" s="151">
        <f>Q157*H157</f>
        <v>0</v>
      </c>
      <c r="S157" s="151">
        <v>0</v>
      </c>
      <c r="T157" s="152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3" t="s">
        <v>137</v>
      </c>
      <c r="AT157" s="153" t="s">
        <v>133</v>
      </c>
      <c r="AU157" s="153" t="s">
        <v>87</v>
      </c>
      <c r="AY157" s="17" t="s">
        <v>130</v>
      </c>
      <c r="BE157" s="154">
        <f>IF(N157="základní",J157,0)</f>
        <v>0</v>
      </c>
      <c r="BF157" s="154">
        <f>IF(N157="snížená",J157,0)</f>
        <v>0</v>
      </c>
      <c r="BG157" s="154">
        <f>IF(N157="zákl. přenesená",J157,0)</f>
        <v>0</v>
      </c>
      <c r="BH157" s="154">
        <f>IF(N157="sníž. přenesená",J157,0)</f>
        <v>0</v>
      </c>
      <c r="BI157" s="154">
        <f>IF(N157="nulová",J157,0)</f>
        <v>0</v>
      </c>
      <c r="BJ157" s="17" t="s">
        <v>85</v>
      </c>
      <c r="BK157" s="154">
        <f>ROUND(I157*H157,2)</f>
        <v>0</v>
      </c>
      <c r="BL157" s="17" t="s">
        <v>137</v>
      </c>
      <c r="BM157" s="153" t="s">
        <v>176</v>
      </c>
    </row>
    <row r="158" spans="1:65" s="2" customFormat="1" ht="44.25" customHeight="1">
      <c r="A158" s="32"/>
      <c r="B158" s="140"/>
      <c r="C158" s="141" t="s">
        <v>177</v>
      </c>
      <c r="D158" s="141" t="s">
        <v>133</v>
      </c>
      <c r="E158" s="142" t="s">
        <v>178</v>
      </c>
      <c r="F158" s="143" t="s">
        <v>179</v>
      </c>
      <c r="G158" s="144" t="s">
        <v>180</v>
      </c>
      <c r="H158" s="145">
        <v>2</v>
      </c>
      <c r="I158" s="146"/>
      <c r="J158" s="147">
        <f>ROUND(I158*H158,2)</f>
        <v>0</v>
      </c>
      <c r="K158" s="148"/>
      <c r="L158" s="33"/>
      <c r="M158" s="149" t="s">
        <v>1</v>
      </c>
      <c r="N158" s="150" t="s">
        <v>45</v>
      </c>
      <c r="O158" s="58"/>
      <c r="P158" s="151">
        <f>O158*H158</f>
        <v>0</v>
      </c>
      <c r="Q158" s="151">
        <v>0</v>
      </c>
      <c r="R158" s="151">
        <f>Q158*H158</f>
        <v>0</v>
      </c>
      <c r="S158" s="151">
        <v>0</v>
      </c>
      <c r="T158" s="152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3" t="s">
        <v>137</v>
      </c>
      <c r="AT158" s="153" t="s">
        <v>133</v>
      </c>
      <c r="AU158" s="153" t="s">
        <v>87</v>
      </c>
      <c r="AY158" s="17" t="s">
        <v>130</v>
      </c>
      <c r="BE158" s="154">
        <f>IF(N158="základní",J158,0)</f>
        <v>0</v>
      </c>
      <c r="BF158" s="154">
        <f>IF(N158="snížená",J158,0)</f>
        <v>0</v>
      </c>
      <c r="BG158" s="154">
        <f>IF(N158="zákl. přenesená",J158,0)</f>
        <v>0</v>
      </c>
      <c r="BH158" s="154">
        <f>IF(N158="sníž. přenesená",J158,0)</f>
        <v>0</v>
      </c>
      <c r="BI158" s="154">
        <f>IF(N158="nulová",J158,0)</f>
        <v>0</v>
      </c>
      <c r="BJ158" s="17" t="s">
        <v>85</v>
      </c>
      <c r="BK158" s="154">
        <f>ROUND(I158*H158,2)</f>
        <v>0</v>
      </c>
      <c r="BL158" s="17" t="s">
        <v>137</v>
      </c>
      <c r="BM158" s="153" t="s">
        <v>181</v>
      </c>
    </row>
    <row r="159" spans="1:65" s="2" customFormat="1" ht="24.15" customHeight="1">
      <c r="A159" s="32"/>
      <c r="B159" s="140"/>
      <c r="C159" s="141" t="s">
        <v>161</v>
      </c>
      <c r="D159" s="141" t="s">
        <v>133</v>
      </c>
      <c r="E159" s="142" t="s">
        <v>182</v>
      </c>
      <c r="F159" s="143" t="s">
        <v>183</v>
      </c>
      <c r="G159" s="144" t="s">
        <v>184</v>
      </c>
      <c r="H159" s="145">
        <v>165</v>
      </c>
      <c r="I159" s="146"/>
      <c r="J159" s="147">
        <f>ROUND(I159*H159,2)</f>
        <v>0</v>
      </c>
      <c r="K159" s="148"/>
      <c r="L159" s="33"/>
      <c r="M159" s="149" t="s">
        <v>1</v>
      </c>
      <c r="N159" s="150" t="s">
        <v>45</v>
      </c>
      <c r="O159" s="58"/>
      <c r="P159" s="151">
        <f>O159*H159</f>
        <v>0</v>
      </c>
      <c r="Q159" s="151">
        <v>0</v>
      </c>
      <c r="R159" s="151">
        <f>Q159*H159</f>
        <v>0</v>
      </c>
      <c r="S159" s="151">
        <v>0</v>
      </c>
      <c r="T159" s="152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3" t="s">
        <v>137</v>
      </c>
      <c r="AT159" s="153" t="s">
        <v>133</v>
      </c>
      <c r="AU159" s="153" t="s">
        <v>87</v>
      </c>
      <c r="AY159" s="17" t="s">
        <v>130</v>
      </c>
      <c r="BE159" s="154">
        <f>IF(N159="základní",J159,0)</f>
        <v>0</v>
      </c>
      <c r="BF159" s="154">
        <f>IF(N159="snížená",J159,0)</f>
        <v>0</v>
      </c>
      <c r="BG159" s="154">
        <f>IF(N159="zákl. přenesená",J159,0)</f>
        <v>0</v>
      </c>
      <c r="BH159" s="154">
        <f>IF(N159="sníž. přenesená",J159,0)</f>
        <v>0</v>
      </c>
      <c r="BI159" s="154">
        <f>IF(N159="nulová",J159,0)</f>
        <v>0</v>
      </c>
      <c r="BJ159" s="17" t="s">
        <v>85</v>
      </c>
      <c r="BK159" s="154">
        <f>ROUND(I159*H159,2)</f>
        <v>0</v>
      </c>
      <c r="BL159" s="17" t="s">
        <v>137</v>
      </c>
      <c r="BM159" s="153" t="s">
        <v>185</v>
      </c>
    </row>
    <row r="160" spans="1:65" s="13" customFormat="1" ht="10.199999999999999">
      <c r="B160" s="155"/>
      <c r="D160" s="156" t="s">
        <v>139</v>
      </c>
      <c r="E160" s="157" t="s">
        <v>1</v>
      </c>
      <c r="F160" s="158" t="s">
        <v>186</v>
      </c>
      <c r="H160" s="159">
        <v>95</v>
      </c>
      <c r="I160" s="160"/>
      <c r="L160" s="155"/>
      <c r="M160" s="161"/>
      <c r="N160" s="162"/>
      <c r="O160" s="162"/>
      <c r="P160" s="162"/>
      <c r="Q160" s="162"/>
      <c r="R160" s="162"/>
      <c r="S160" s="162"/>
      <c r="T160" s="163"/>
      <c r="AT160" s="157" t="s">
        <v>139</v>
      </c>
      <c r="AU160" s="157" t="s">
        <v>87</v>
      </c>
      <c r="AV160" s="13" t="s">
        <v>87</v>
      </c>
      <c r="AW160" s="13" t="s">
        <v>35</v>
      </c>
      <c r="AX160" s="13" t="s">
        <v>80</v>
      </c>
      <c r="AY160" s="157" t="s">
        <v>130</v>
      </c>
    </row>
    <row r="161" spans="1:65" s="13" customFormat="1" ht="10.199999999999999">
      <c r="B161" s="155"/>
      <c r="D161" s="156" t="s">
        <v>139</v>
      </c>
      <c r="E161" s="157" t="s">
        <v>1</v>
      </c>
      <c r="F161" s="158" t="s">
        <v>187</v>
      </c>
      <c r="H161" s="159">
        <v>70</v>
      </c>
      <c r="I161" s="160"/>
      <c r="L161" s="155"/>
      <c r="M161" s="161"/>
      <c r="N161" s="162"/>
      <c r="O161" s="162"/>
      <c r="P161" s="162"/>
      <c r="Q161" s="162"/>
      <c r="R161" s="162"/>
      <c r="S161" s="162"/>
      <c r="T161" s="163"/>
      <c r="AT161" s="157" t="s">
        <v>139</v>
      </c>
      <c r="AU161" s="157" t="s">
        <v>87</v>
      </c>
      <c r="AV161" s="13" t="s">
        <v>87</v>
      </c>
      <c r="AW161" s="13" t="s">
        <v>35</v>
      </c>
      <c r="AX161" s="13" t="s">
        <v>80</v>
      </c>
      <c r="AY161" s="157" t="s">
        <v>130</v>
      </c>
    </row>
    <row r="162" spans="1:65" s="15" customFormat="1" ht="10.199999999999999">
      <c r="B162" s="171"/>
      <c r="D162" s="156" t="s">
        <v>139</v>
      </c>
      <c r="E162" s="172" t="s">
        <v>1</v>
      </c>
      <c r="F162" s="173" t="s">
        <v>147</v>
      </c>
      <c r="H162" s="174">
        <v>165</v>
      </c>
      <c r="I162" s="175"/>
      <c r="L162" s="171"/>
      <c r="M162" s="176"/>
      <c r="N162" s="177"/>
      <c r="O162" s="177"/>
      <c r="P162" s="177"/>
      <c r="Q162" s="177"/>
      <c r="R162" s="177"/>
      <c r="S162" s="177"/>
      <c r="T162" s="178"/>
      <c r="AT162" s="172" t="s">
        <v>139</v>
      </c>
      <c r="AU162" s="172" t="s">
        <v>87</v>
      </c>
      <c r="AV162" s="15" t="s">
        <v>137</v>
      </c>
      <c r="AW162" s="15" t="s">
        <v>35</v>
      </c>
      <c r="AX162" s="15" t="s">
        <v>85</v>
      </c>
      <c r="AY162" s="172" t="s">
        <v>130</v>
      </c>
    </row>
    <row r="163" spans="1:65" s="2" customFormat="1" ht="33" customHeight="1">
      <c r="A163" s="32"/>
      <c r="B163" s="140"/>
      <c r="C163" s="141" t="s">
        <v>188</v>
      </c>
      <c r="D163" s="141" t="s">
        <v>133</v>
      </c>
      <c r="E163" s="142" t="s">
        <v>189</v>
      </c>
      <c r="F163" s="143" t="s">
        <v>190</v>
      </c>
      <c r="G163" s="144" t="s">
        <v>184</v>
      </c>
      <c r="H163" s="145">
        <v>14850</v>
      </c>
      <c r="I163" s="146"/>
      <c r="J163" s="147">
        <f>ROUND(I163*H163,2)</f>
        <v>0</v>
      </c>
      <c r="K163" s="148"/>
      <c r="L163" s="33"/>
      <c r="M163" s="149" t="s">
        <v>1</v>
      </c>
      <c r="N163" s="150" t="s">
        <v>45</v>
      </c>
      <c r="O163" s="58"/>
      <c r="P163" s="151">
        <f>O163*H163</f>
        <v>0</v>
      </c>
      <c r="Q163" s="151">
        <v>0</v>
      </c>
      <c r="R163" s="151">
        <f>Q163*H163</f>
        <v>0</v>
      </c>
      <c r="S163" s="151">
        <v>0</v>
      </c>
      <c r="T163" s="152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3" t="s">
        <v>137</v>
      </c>
      <c r="AT163" s="153" t="s">
        <v>133</v>
      </c>
      <c r="AU163" s="153" t="s">
        <v>87</v>
      </c>
      <c r="AY163" s="17" t="s">
        <v>130</v>
      </c>
      <c r="BE163" s="154">
        <f>IF(N163="základní",J163,0)</f>
        <v>0</v>
      </c>
      <c r="BF163" s="154">
        <f>IF(N163="snížená",J163,0)</f>
        <v>0</v>
      </c>
      <c r="BG163" s="154">
        <f>IF(N163="zákl. přenesená",J163,0)</f>
        <v>0</v>
      </c>
      <c r="BH163" s="154">
        <f>IF(N163="sníž. přenesená",J163,0)</f>
        <v>0</v>
      </c>
      <c r="BI163" s="154">
        <f>IF(N163="nulová",J163,0)</f>
        <v>0</v>
      </c>
      <c r="BJ163" s="17" t="s">
        <v>85</v>
      </c>
      <c r="BK163" s="154">
        <f>ROUND(I163*H163,2)</f>
        <v>0</v>
      </c>
      <c r="BL163" s="17" t="s">
        <v>137</v>
      </c>
      <c r="BM163" s="153" t="s">
        <v>191</v>
      </c>
    </row>
    <row r="164" spans="1:65" s="13" customFormat="1" ht="10.199999999999999">
      <c r="B164" s="155"/>
      <c r="D164" s="156" t="s">
        <v>139</v>
      </c>
      <c r="F164" s="158" t="s">
        <v>192</v>
      </c>
      <c r="H164" s="159">
        <v>14850</v>
      </c>
      <c r="I164" s="160"/>
      <c r="L164" s="155"/>
      <c r="M164" s="161"/>
      <c r="N164" s="162"/>
      <c r="O164" s="162"/>
      <c r="P164" s="162"/>
      <c r="Q164" s="162"/>
      <c r="R164" s="162"/>
      <c r="S164" s="162"/>
      <c r="T164" s="163"/>
      <c r="AT164" s="157" t="s">
        <v>139</v>
      </c>
      <c r="AU164" s="157" t="s">
        <v>87</v>
      </c>
      <c r="AV164" s="13" t="s">
        <v>87</v>
      </c>
      <c r="AW164" s="13" t="s">
        <v>3</v>
      </c>
      <c r="AX164" s="13" t="s">
        <v>85</v>
      </c>
      <c r="AY164" s="157" t="s">
        <v>130</v>
      </c>
    </row>
    <row r="165" spans="1:65" s="2" customFormat="1" ht="33" customHeight="1">
      <c r="A165" s="32"/>
      <c r="B165" s="140"/>
      <c r="C165" s="141" t="s">
        <v>193</v>
      </c>
      <c r="D165" s="141" t="s">
        <v>133</v>
      </c>
      <c r="E165" s="142" t="s">
        <v>194</v>
      </c>
      <c r="F165" s="143" t="s">
        <v>195</v>
      </c>
      <c r="G165" s="144" t="s">
        <v>184</v>
      </c>
      <c r="H165" s="145">
        <v>165</v>
      </c>
      <c r="I165" s="146"/>
      <c r="J165" s="147">
        <f>ROUND(I165*H165,2)</f>
        <v>0</v>
      </c>
      <c r="K165" s="148"/>
      <c r="L165" s="33"/>
      <c r="M165" s="149" t="s">
        <v>1</v>
      </c>
      <c r="N165" s="150" t="s">
        <v>45</v>
      </c>
      <c r="O165" s="58"/>
      <c r="P165" s="151">
        <f>O165*H165</f>
        <v>0</v>
      </c>
      <c r="Q165" s="151">
        <v>0</v>
      </c>
      <c r="R165" s="151">
        <f>Q165*H165</f>
        <v>0</v>
      </c>
      <c r="S165" s="151">
        <v>0</v>
      </c>
      <c r="T165" s="152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3" t="s">
        <v>137</v>
      </c>
      <c r="AT165" s="153" t="s">
        <v>133</v>
      </c>
      <c r="AU165" s="153" t="s">
        <v>87</v>
      </c>
      <c r="AY165" s="17" t="s">
        <v>130</v>
      </c>
      <c r="BE165" s="154">
        <f>IF(N165="základní",J165,0)</f>
        <v>0</v>
      </c>
      <c r="BF165" s="154">
        <f>IF(N165="snížená",J165,0)</f>
        <v>0</v>
      </c>
      <c r="BG165" s="154">
        <f>IF(N165="zákl. přenesená",J165,0)</f>
        <v>0</v>
      </c>
      <c r="BH165" s="154">
        <f>IF(N165="sníž. přenesená",J165,0)</f>
        <v>0</v>
      </c>
      <c r="BI165" s="154">
        <f>IF(N165="nulová",J165,0)</f>
        <v>0</v>
      </c>
      <c r="BJ165" s="17" t="s">
        <v>85</v>
      </c>
      <c r="BK165" s="154">
        <f>ROUND(I165*H165,2)</f>
        <v>0</v>
      </c>
      <c r="BL165" s="17" t="s">
        <v>137</v>
      </c>
      <c r="BM165" s="153" t="s">
        <v>196</v>
      </c>
    </row>
    <row r="166" spans="1:65" s="2" customFormat="1" ht="33" customHeight="1">
      <c r="A166" s="32"/>
      <c r="B166" s="140"/>
      <c r="C166" s="141" t="s">
        <v>8</v>
      </c>
      <c r="D166" s="141" t="s">
        <v>133</v>
      </c>
      <c r="E166" s="142" t="s">
        <v>197</v>
      </c>
      <c r="F166" s="143" t="s">
        <v>198</v>
      </c>
      <c r="G166" s="144" t="s">
        <v>136</v>
      </c>
      <c r="H166" s="145">
        <v>2.19</v>
      </c>
      <c r="I166" s="146"/>
      <c r="J166" s="147">
        <f>ROUND(I166*H166,2)</f>
        <v>0</v>
      </c>
      <c r="K166" s="148"/>
      <c r="L166" s="33"/>
      <c r="M166" s="149" t="s">
        <v>1</v>
      </c>
      <c r="N166" s="150" t="s">
        <v>45</v>
      </c>
      <c r="O166" s="58"/>
      <c r="P166" s="151">
        <f>O166*H166</f>
        <v>0</v>
      </c>
      <c r="Q166" s="151">
        <v>0</v>
      </c>
      <c r="R166" s="151">
        <f>Q166*H166</f>
        <v>0</v>
      </c>
      <c r="S166" s="151">
        <v>1.671</v>
      </c>
      <c r="T166" s="152">
        <f>S166*H166</f>
        <v>3.6594899999999999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3" t="s">
        <v>137</v>
      </c>
      <c r="AT166" s="153" t="s">
        <v>133</v>
      </c>
      <c r="AU166" s="153" t="s">
        <v>87</v>
      </c>
      <c r="AY166" s="17" t="s">
        <v>130</v>
      </c>
      <c r="BE166" s="154">
        <f>IF(N166="základní",J166,0)</f>
        <v>0</v>
      </c>
      <c r="BF166" s="154">
        <f>IF(N166="snížená",J166,0)</f>
        <v>0</v>
      </c>
      <c r="BG166" s="154">
        <f>IF(N166="zákl. přenesená",J166,0)</f>
        <v>0</v>
      </c>
      <c r="BH166" s="154">
        <f>IF(N166="sníž. přenesená",J166,0)</f>
        <v>0</v>
      </c>
      <c r="BI166" s="154">
        <f>IF(N166="nulová",J166,0)</f>
        <v>0</v>
      </c>
      <c r="BJ166" s="17" t="s">
        <v>85</v>
      </c>
      <c r="BK166" s="154">
        <f>ROUND(I166*H166,2)</f>
        <v>0</v>
      </c>
      <c r="BL166" s="17" t="s">
        <v>137</v>
      </c>
      <c r="BM166" s="153" t="s">
        <v>199</v>
      </c>
    </row>
    <row r="167" spans="1:65" s="13" customFormat="1" ht="20.399999999999999">
      <c r="B167" s="155"/>
      <c r="D167" s="156" t="s">
        <v>139</v>
      </c>
      <c r="E167" s="157" t="s">
        <v>1</v>
      </c>
      <c r="F167" s="158" t="s">
        <v>200</v>
      </c>
      <c r="H167" s="159">
        <v>2.19</v>
      </c>
      <c r="I167" s="160"/>
      <c r="L167" s="155"/>
      <c r="M167" s="161"/>
      <c r="N167" s="162"/>
      <c r="O167" s="162"/>
      <c r="P167" s="162"/>
      <c r="Q167" s="162"/>
      <c r="R167" s="162"/>
      <c r="S167" s="162"/>
      <c r="T167" s="163"/>
      <c r="AT167" s="157" t="s">
        <v>139</v>
      </c>
      <c r="AU167" s="157" t="s">
        <v>87</v>
      </c>
      <c r="AV167" s="13" t="s">
        <v>87</v>
      </c>
      <c r="AW167" s="13" t="s">
        <v>35</v>
      </c>
      <c r="AX167" s="13" t="s">
        <v>85</v>
      </c>
      <c r="AY167" s="157" t="s">
        <v>130</v>
      </c>
    </row>
    <row r="168" spans="1:65" s="2" customFormat="1" ht="24.15" customHeight="1">
      <c r="A168" s="32"/>
      <c r="B168" s="140"/>
      <c r="C168" s="141" t="s">
        <v>201</v>
      </c>
      <c r="D168" s="141" t="s">
        <v>133</v>
      </c>
      <c r="E168" s="142" t="s">
        <v>202</v>
      </c>
      <c r="F168" s="143" t="s">
        <v>203</v>
      </c>
      <c r="G168" s="144" t="s">
        <v>136</v>
      </c>
      <c r="H168" s="145">
        <v>2000</v>
      </c>
      <c r="I168" s="146"/>
      <c r="J168" s="147">
        <f>ROUND(I168*H168,2)</f>
        <v>0</v>
      </c>
      <c r="K168" s="148"/>
      <c r="L168" s="33"/>
      <c r="M168" s="149" t="s">
        <v>1</v>
      </c>
      <c r="N168" s="150" t="s">
        <v>45</v>
      </c>
      <c r="O168" s="58"/>
      <c r="P168" s="151">
        <f>O168*H168</f>
        <v>0</v>
      </c>
      <c r="Q168" s="151">
        <v>0</v>
      </c>
      <c r="R168" s="151">
        <f>Q168*H168</f>
        <v>0</v>
      </c>
      <c r="S168" s="151">
        <v>0</v>
      </c>
      <c r="T168" s="152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53" t="s">
        <v>137</v>
      </c>
      <c r="AT168" s="153" t="s">
        <v>133</v>
      </c>
      <c r="AU168" s="153" t="s">
        <v>87</v>
      </c>
      <c r="AY168" s="17" t="s">
        <v>130</v>
      </c>
      <c r="BE168" s="154">
        <f>IF(N168="základní",J168,0)</f>
        <v>0</v>
      </c>
      <c r="BF168" s="154">
        <f>IF(N168="snížená",J168,0)</f>
        <v>0</v>
      </c>
      <c r="BG168" s="154">
        <f>IF(N168="zákl. přenesená",J168,0)</f>
        <v>0</v>
      </c>
      <c r="BH168" s="154">
        <f>IF(N168="sníž. přenesená",J168,0)</f>
        <v>0</v>
      </c>
      <c r="BI168" s="154">
        <f>IF(N168="nulová",J168,0)</f>
        <v>0</v>
      </c>
      <c r="BJ168" s="17" t="s">
        <v>85</v>
      </c>
      <c r="BK168" s="154">
        <f>ROUND(I168*H168,2)</f>
        <v>0</v>
      </c>
      <c r="BL168" s="17" t="s">
        <v>137</v>
      </c>
      <c r="BM168" s="153" t="s">
        <v>204</v>
      </c>
    </row>
    <row r="169" spans="1:65" s="13" customFormat="1" ht="10.199999999999999">
      <c r="B169" s="155"/>
      <c r="D169" s="156" t="s">
        <v>139</v>
      </c>
      <c r="E169" s="157" t="s">
        <v>1</v>
      </c>
      <c r="F169" s="158" t="s">
        <v>167</v>
      </c>
      <c r="H169" s="159">
        <v>950</v>
      </c>
      <c r="I169" s="160"/>
      <c r="L169" s="155"/>
      <c r="M169" s="161"/>
      <c r="N169" s="162"/>
      <c r="O169" s="162"/>
      <c r="P169" s="162"/>
      <c r="Q169" s="162"/>
      <c r="R169" s="162"/>
      <c r="S169" s="162"/>
      <c r="T169" s="163"/>
      <c r="AT169" s="157" t="s">
        <v>139</v>
      </c>
      <c r="AU169" s="157" t="s">
        <v>87</v>
      </c>
      <c r="AV169" s="13" t="s">
        <v>87</v>
      </c>
      <c r="AW169" s="13" t="s">
        <v>35</v>
      </c>
      <c r="AX169" s="13" t="s">
        <v>80</v>
      </c>
      <c r="AY169" s="157" t="s">
        <v>130</v>
      </c>
    </row>
    <row r="170" spans="1:65" s="13" customFormat="1" ht="10.199999999999999">
      <c r="B170" s="155"/>
      <c r="D170" s="156" t="s">
        <v>139</v>
      </c>
      <c r="E170" s="157" t="s">
        <v>1</v>
      </c>
      <c r="F170" s="158" t="s">
        <v>168</v>
      </c>
      <c r="H170" s="159">
        <v>1050</v>
      </c>
      <c r="I170" s="160"/>
      <c r="L170" s="155"/>
      <c r="M170" s="161"/>
      <c r="N170" s="162"/>
      <c r="O170" s="162"/>
      <c r="P170" s="162"/>
      <c r="Q170" s="162"/>
      <c r="R170" s="162"/>
      <c r="S170" s="162"/>
      <c r="T170" s="163"/>
      <c r="AT170" s="157" t="s">
        <v>139</v>
      </c>
      <c r="AU170" s="157" t="s">
        <v>87</v>
      </c>
      <c r="AV170" s="13" t="s">
        <v>87</v>
      </c>
      <c r="AW170" s="13" t="s">
        <v>35</v>
      </c>
      <c r="AX170" s="13" t="s">
        <v>80</v>
      </c>
      <c r="AY170" s="157" t="s">
        <v>130</v>
      </c>
    </row>
    <row r="171" spans="1:65" s="15" customFormat="1" ht="10.199999999999999">
      <c r="B171" s="171"/>
      <c r="D171" s="156" t="s">
        <v>139</v>
      </c>
      <c r="E171" s="172" t="s">
        <v>1</v>
      </c>
      <c r="F171" s="173" t="s">
        <v>147</v>
      </c>
      <c r="H171" s="174">
        <v>2000</v>
      </c>
      <c r="I171" s="175"/>
      <c r="L171" s="171"/>
      <c r="M171" s="176"/>
      <c r="N171" s="177"/>
      <c r="O171" s="177"/>
      <c r="P171" s="177"/>
      <c r="Q171" s="177"/>
      <c r="R171" s="177"/>
      <c r="S171" s="177"/>
      <c r="T171" s="178"/>
      <c r="AT171" s="172" t="s">
        <v>139</v>
      </c>
      <c r="AU171" s="172" t="s">
        <v>87</v>
      </c>
      <c r="AV171" s="15" t="s">
        <v>137</v>
      </c>
      <c r="AW171" s="15" t="s">
        <v>35</v>
      </c>
      <c r="AX171" s="15" t="s">
        <v>85</v>
      </c>
      <c r="AY171" s="172" t="s">
        <v>130</v>
      </c>
    </row>
    <row r="172" spans="1:65" s="2" customFormat="1" ht="24.15" customHeight="1">
      <c r="A172" s="32"/>
      <c r="B172" s="140"/>
      <c r="C172" s="141" t="s">
        <v>205</v>
      </c>
      <c r="D172" s="141" t="s">
        <v>133</v>
      </c>
      <c r="E172" s="142" t="s">
        <v>206</v>
      </c>
      <c r="F172" s="143" t="s">
        <v>207</v>
      </c>
      <c r="G172" s="144" t="s">
        <v>136</v>
      </c>
      <c r="H172" s="145">
        <v>4000</v>
      </c>
      <c r="I172" s="146"/>
      <c r="J172" s="147">
        <f>ROUND(I172*H172,2)</f>
        <v>0</v>
      </c>
      <c r="K172" s="148"/>
      <c r="L172" s="33"/>
      <c r="M172" s="149" t="s">
        <v>1</v>
      </c>
      <c r="N172" s="150" t="s">
        <v>45</v>
      </c>
      <c r="O172" s="58"/>
      <c r="P172" s="151">
        <f>O172*H172</f>
        <v>0</v>
      </c>
      <c r="Q172" s="151">
        <v>0</v>
      </c>
      <c r="R172" s="151">
        <f>Q172*H172</f>
        <v>0</v>
      </c>
      <c r="S172" s="151">
        <v>0</v>
      </c>
      <c r="T172" s="152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53" t="s">
        <v>137</v>
      </c>
      <c r="AT172" s="153" t="s">
        <v>133</v>
      </c>
      <c r="AU172" s="153" t="s">
        <v>87</v>
      </c>
      <c r="AY172" s="17" t="s">
        <v>130</v>
      </c>
      <c r="BE172" s="154">
        <f>IF(N172="základní",J172,0)</f>
        <v>0</v>
      </c>
      <c r="BF172" s="154">
        <f>IF(N172="snížená",J172,0)</f>
        <v>0</v>
      </c>
      <c r="BG172" s="154">
        <f>IF(N172="zákl. přenesená",J172,0)</f>
        <v>0</v>
      </c>
      <c r="BH172" s="154">
        <f>IF(N172="sníž. přenesená",J172,0)</f>
        <v>0</v>
      </c>
      <c r="BI172" s="154">
        <f>IF(N172="nulová",J172,0)</f>
        <v>0</v>
      </c>
      <c r="BJ172" s="17" t="s">
        <v>85</v>
      </c>
      <c r="BK172" s="154">
        <f>ROUND(I172*H172,2)</f>
        <v>0</v>
      </c>
      <c r="BL172" s="17" t="s">
        <v>137</v>
      </c>
      <c r="BM172" s="153" t="s">
        <v>208</v>
      </c>
    </row>
    <row r="173" spans="1:65" s="13" customFormat="1" ht="10.199999999999999">
      <c r="B173" s="155"/>
      <c r="D173" s="156" t="s">
        <v>139</v>
      </c>
      <c r="F173" s="158" t="s">
        <v>209</v>
      </c>
      <c r="H173" s="159">
        <v>4000</v>
      </c>
      <c r="I173" s="160"/>
      <c r="L173" s="155"/>
      <c r="M173" s="161"/>
      <c r="N173" s="162"/>
      <c r="O173" s="162"/>
      <c r="P173" s="162"/>
      <c r="Q173" s="162"/>
      <c r="R173" s="162"/>
      <c r="S173" s="162"/>
      <c r="T173" s="163"/>
      <c r="AT173" s="157" t="s">
        <v>139</v>
      </c>
      <c r="AU173" s="157" t="s">
        <v>87</v>
      </c>
      <c r="AV173" s="13" t="s">
        <v>87</v>
      </c>
      <c r="AW173" s="13" t="s">
        <v>3</v>
      </c>
      <c r="AX173" s="13" t="s">
        <v>85</v>
      </c>
      <c r="AY173" s="157" t="s">
        <v>130</v>
      </c>
    </row>
    <row r="174" spans="1:65" s="2" customFormat="1" ht="42" customHeight="1">
      <c r="A174" s="32"/>
      <c r="B174" s="140"/>
      <c r="C174" s="141" t="s">
        <v>210</v>
      </c>
      <c r="D174" s="141" t="s">
        <v>133</v>
      </c>
      <c r="E174" s="142" t="s">
        <v>211</v>
      </c>
      <c r="F174" s="143" t="s">
        <v>706</v>
      </c>
      <c r="G174" s="144" t="s">
        <v>212</v>
      </c>
      <c r="H174" s="145">
        <v>4</v>
      </c>
      <c r="I174" s="146"/>
      <c r="J174" s="147">
        <f>ROUND(I174*H174,2)</f>
        <v>0</v>
      </c>
      <c r="K174" s="148"/>
      <c r="L174" s="33"/>
      <c r="M174" s="149" t="s">
        <v>1</v>
      </c>
      <c r="N174" s="150" t="s">
        <v>45</v>
      </c>
      <c r="O174" s="58"/>
      <c r="P174" s="151">
        <f>O174*H174</f>
        <v>0</v>
      </c>
      <c r="Q174" s="151">
        <v>0</v>
      </c>
      <c r="R174" s="151">
        <f>Q174*H174</f>
        <v>0</v>
      </c>
      <c r="S174" s="151">
        <v>0</v>
      </c>
      <c r="T174" s="152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3" t="s">
        <v>137</v>
      </c>
      <c r="AT174" s="153" t="s">
        <v>133</v>
      </c>
      <c r="AU174" s="153" t="s">
        <v>87</v>
      </c>
      <c r="AY174" s="17" t="s">
        <v>130</v>
      </c>
      <c r="BE174" s="154">
        <f>IF(N174="základní",J174,0)</f>
        <v>0</v>
      </c>
      <c r="BF174" s="154">
        <f>IF(N174="snížená",J174,0)</f>
        <v>0</v>
      </c>
      <c r="BG174" s="154">
        <f>IF(N174="zákl. přenesená",J174,0)</f>
        <v>0</v>
      </c>
      <c r="BH174" s="154">
        <f>IF(N174="sníž. přenesená",J174,0)</f>
        <v>0</v>
      </c>
      <c r="BI174" s="154">
        <f>IF(N174="nulová",J174,0)</f>
        <v>0</v>
      </c>
      <c r="BJ174" s="17" t="s">
        <v>85</v>
      </c>
      <c r="BK174" s="154">
        <f>ROUND(I174*H174,2)</f>
        <v>0</v>
      </c>
      <c r="BL174" s="17" t="s">
        <v>137</v>
      </c>
      <c r="BM174" s="153" t="s">
        <v>213</v>
      </c>
    </row>
    <row r="175" spans="1:65" s="12" customFormat="1" ht="22.8" customHeight="1">
      <c r="B175" s="128"/>
      <c r="D175" s="129" t="s">
        <v>79</v>
      </c>
      <c r="E175" s="138" t="s">
        <v>214</v>
      </c>
      <c r="F175" s="138" t="s">
        <v>215</v>
      </c>
      <c r="I175" s="131"/>
      <c r="J175" s="139">
        <f>BK175</f>
        <v>0</v>
      </c>
      <c r="L175" s="128"/>
      <c r="M175" s="132"/>
      <c r="N175" s="133"/>
      <c r="O175" s="133"/>
      <c r="P175" s="134">
        <f>SUM(P176:P183)</f>
        <v>0</v>
      </c>
      <c r="Q175" s="133"/>
      <c r="R175" s="134">
        <f>SUM(R176:R183)</f>
        <v>0</v>
      </c>
      <c r="S175" s="133"/>
      <c r="T175" s="135">
        <f>SUM(T176:T183)</f>
        <v>0</v>
      </c>
      <c r="AR175" s="129" t="s">
        <v>85</v>
      </c>
      <c r="AT175" s="136" t="s">
        <v>79</v>
      </c>
      <c r="AU175" s="136" t="s">
        <v>85</v>
      </c>
      <c r="AY175" s="129" t="s">
        <v>130</v>
      </c>
      <c r="BK175" s="137">
        <f>SUM(BK176:BK183)</f>
        <v>0</v>
      </c>
    </row>
    <row r="176" spans="1:65" s="2" customFormat="1" ht="24.15" customHeight="1">
      <c r="A176" s="32"/>
      <c r="B176" s="140"/>
      <c r="C176" s="141" t="s">
        <v>216</v>
      </c>
      <c r="D176" s="141" t="s">
        <v>133</v>
      </c>
      <c r="E176" s="142" t="s">
        <v>217</v>
      </c>
      <c r="F176" s="143" t="s">
        <v>218</v>
      </c>
      <c r="G176" s="144" t="s">
        <v>219</v>
      </c>
      <c r="H176" s="145">
        <v>61.79</v>
      </c>
      <c r="I176" s="146"/>
      <c r="J176" s="147">
        <f>ROUND(I176*H176,2)</f>
        <v>0</v>
      </c>
      <c r="K176" s="148"/>
      <c r="L176" s="33"/>
      <c r="M176" s="149" t="s">
        <v>1</v>
      </c>
      <c r="N176" s="150" t="s">
        <v>45</v>
      </c>
      <c r="O176" s="58"/>
      <c r="P176" s="151">
        <f>O176*H176</f>
        <v>0</v>
      </c>
      <c r="Q176" s="151">
        <v>0</v>
      </c>
      <c r="R176" s="151">
        <f>Q176*H176</f>
        <v>0</v>
      </c>
      <c r="S176" s="151">
        <v>0</v>
      </c>
      <c r="T176" s="152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3" t="s">
        <v>137</v>
      </c>
      <c r="AT176" s="153" t="s">
        <v>133</v>
      </c>
      <c r="AU176" s="153" t="s">
        <v>87</v>
      </c>
      <c r="AY176" s="17" t="s">
        <v>130</v>
      </c>
      <c r="BE176" s="154">
        <f>IF(N176="základní",J176,0)</f>
        <v>0</v>
      </c>
      <c r="BF176" s="154">
        <f>IF(N176="snížená",J176,0)</f>
        <v>0</v>
      </c>
      <c r="BG176" s="154">
        <f>IF(N176="zákl. přenesená",J176,0)</f>
        <v>0</v>
      </c>
      <c r="BH176" s="154">
        <f>IF(N176="sníž. přenesená",J176,0)</f>
        <v>0</v>
      </c>
      <c r="BI176" s="154">
        <f>IF(N176="nulová",J176,0)</f>
        <v>0</v>
      </c>
      <c r="BJ176" s="17" t="s">
        <v>85</v>
      </c>
      <c r="BK176" s="154">
        <f>ROUND(I176*H176,2)</f>
        <v>0</v>
      </c>
      <c r="BL176" s="17" t="s">
        <v>137</v>
      </c>
      <c r="BM176" s="153" t="s">
        <v>220</v>
      </c>
    </row>
    <row r="177" spans="1:65" s="2" customFormat="1" ht="24.15" customHeight="1">
      <c r="A177" s="32"/>
      <c r="B177" s="140"/>
      <c r="C177" s="141" t="s">
        <v>221</v>
      </c>
      <c r="D177" s="141" t="s">
        <v>133</v>
      </c>
      <c r="E177" s="142" t="s">
        <v>222</v>
      </c>
      <c r="F177" s="143" t="s">
        <v>223</v>
      </c>
      <c r="G177" s="144" t="s">
        <v>219</v>
      </c>
      <c r="H177" s="145">
        <v>61.79</v>
      </c>
      <c r="I177" s="146"/>
      <c r="J177" s="147">
        <f>ROUND(I177*H177,2)</f>
        <v>0</v>
      </c>
      <c r="K177" s="148"/>
      <c r="L177" s="33"/>
      <c r="M177" s="149" t="s">
        <v>1</v>
      </c>
      <c r="N177" s="150" t="s">
        <v>45</v>
      </c>
      <c r="O177" s="58"/>
      <c r="P177" s="151">
        <f>O177*H177</f>
        <v>0</v>
      </c>
      <c r="Q177" s="151">
        <v>0</v>
      </c>
      <c r="R177" s="151">
        <f>Q177*H177</f>
        <v>0</v>
      </c>
      <c r="S177" s="151">
        <v>0</v>
      </c>
      <c r="T177" s="152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53" t="s">
        <v>137</v>
      </c>
      <c r="AT177" s="153" t="s">
        <v>133</v>
      </c>
      <c r="AU177" s="153" t="s">
        <v>87</v>
      </c>
      <c r="AY177" s="17" t="s">
        <v>130</v>
      </c>
      <c r="BE177" s="154">
        <f>IF(N177="základní",J177,0)</f>
        <v>0</v>
      </c>
      <c r="BF177" s="154">
        <f>IF(N177="snížená",J177,0)</f>
        <v>0</v>
      </c>
      <c r="BG177" s="154">
        <f>IF(N177="zákl. přenesená",J177,0)</f>
        <v>0</v>
      </c>
      <c r="BH177" s="154">
        <f>IF(N177="sníž. přenesená",J177,0)</f>
        <v>0</v>
      </c>
      <c r="BI177" s="154">
        <f>IF(N177="nulová",J177,0)</f>
        <v>0</v>
      </c>
      <c r="BJ177" s="17" t="s">
        <v>85</v>
      </c>
      <c r="BK177" s="154">
        <f>ROUND(I177*H177,2)</f>
        <v>0</v>
      </c>
      <c r="BL177" s="17" t="s">
        <v>137</v>
      </c>
      <c r="BM177" s="153" t="s">
        <v>224</v>
      </c>
    </row>
    <row r="178" spans="1:65" s="2" customFormat="1" ht="24.15" customHeight="1">
      <c r="A178" s="32"/>
      <c r="B178" s="140"/>
      <c r="C178" s="141" t="s">
        <v>225</v>
      </c>
      <c r="D178" s="141" t="s">
        <v>133</v>
      </c>
      <c r="E178" s="142" t="s">
        <v>226</v>
      </c>
      <c r="F178" s="143" t="s">
        <v>227</v>
      </c>
      <c r="G178" s="144" t="s">
        <v>219</v>
      </c>
      <c r="H178" s="145">
        <v>1791.91</v>
      </c>
      <c r="I178" s="146"/>
      <c r="J178" s="147">
        <f>ROUND(I178*H178,2)</f>
        <v>0</v>
      </c>
      <c r="K178" s="148"/>
      <c r="L178" s="33"/>
      <c r="M178" s="149" t="s">
        <v>1</v>
      </c>
      <c r="N178" s="150" t="s">
        <v>45</v>
      </c>
      <c r="O178" s="58"/>
      <c r="P178" s="151">
        <f>O178*H178</f>
        <v>0</v>
      </c>
      <c r="Q178" s="151">
        <v>0</v>
      </c>
      <c r="R178" s="151">
        <f>Q178*H178</f>
        <v>0</v>
      </c>
      <c r="S178" s="151">
        <v>0</v>
      </c>
      <c r="T178" s="152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3" t="s">
        <v>137</v>
      </c>
      <c r="AT178" s="153" t="s">
        <v>133</v>
      </c>
      <c r="AU178" s="153" t="s">
        <v>87</v>
      </c>
      <c r="AY178" s="17" t="s">
        <v>130</v>
      </c>
      <c r="BE178" s="154">
        <f>IF(N178="základní",J178,0)</f>
        <v>0</v>
      </c>
      <c r="BF178" s="154">
        <f>IF(N178="snížená",J178,0)</f>
        <v>0</v>
      </c>
      <c r="BG178" s="154">
        <f>IF(N178="zákl. přenesená",J178,0)</f>
        <v>0</v>
      </c>
      <c r="BH178" s="154">
        <f>IF(N178="sníž. přenesená",J178,0)</f>
        <v>0</v>
      </c>
      <c r="BI178" s="154">
        <f>IF(N178="nulová",J178,0)</f>
        <v>0</v>
      </c>
      <c r="BJ178" s="17" t="s">
        <v>85</v>
      </c>
      <c r="BK178" s="154">
        <f>ROUND(I178*H178,2)</f>
        <v>0</v>
      </c>
      <c r="BL178" s="17" t="s">
        <v>137</v>
      </c>
      <c r="BM178" s="153" t="s">
        <v>228</v>
      </c>
    </row>
    <row r="179" spans="1:65" s="13" customFormat="1" ht="10.199999999999999">
      <c r="B179" s="155"/>
      <c r="D179" s="156" t="s">
        <v>139</v>
      </c>
      <c r="F179" s="158" t="s">
        <v>229</v>
      </c>
      <c r="H179" s="159">
        <v>1791.91</v>
      </c>
      <c r="I179" s="160"/>
      <c r="L179" s="155"/>
      <c r="M179" s="161"/>
      <c r="N179" s="162"/>
      <c r="O179" s="162"/>
      <c r="P179" s="162"/>
      <c r="Q179" s="162"/>
      <c r="R179" s="162"/>
      <c r="S179" s="162"/>
      <c r="T179" s="163"/>
      <c r="AT179" s="157" t="s">
        <v>139</v>
      </c>
      <c r="AU179" s="157" t="s">
        <v>87</v>
      </c>
      <c r="AV179" s="13" t="s">
        <v>87</v>
      </c>
      <c r="AW179" s="13" t="s">
        <v>3</v>
      </c>
      <c r="AX179" s="13" t="s">
        <v>85</v>
      </c>
      <c r="AY179" s="157" t="s">
        <v>130</v>
      </c>
    </row>
    <row r="180" spans="1:65" s="2" customFormat="1" ht="33" customHeight="1">
      <c r="A180" s="32"/>
      <c r="B180" s="140"/>
      <c r="C180" s="141" t="s">
        <v>230</v>
      </c>
      <c r="D180" s="141" t="s">
        <v>133</v>
      </c>
      <c r="E180" s="142" t="s">
        <v>231</v>
      </c>
      <c r="F180" s="143" t="s">
        <v>232</v>
      </c>
      <c r="G180" s="144" t="s">
        <v>219</v>
      </c>
      <c r="H180" s="145">
        <v>3.6589999999999998</v>
      </c>
      <c r="I180" s="146"/>
      <c r="J180" s="147">
        <f>ROUND(I180*H180,2)</f>
        <v>0</v>
      </c>
      <c r="K180" s="148"/>
      <c r="L180" s="33"/>
      <c r="M180" s="149" t="s">
        <v>1</v>
      </c>
      <c r="N180" s="150" t="s">
        <v>45</v>
      </c>
      <c r="O180" s="58"/>
      <c r="P180" s="151">
        <f>O180*H180</f>
        <v>0</v>
      </c>
      <c r="Q180" s="151">
        <v>0</v>
      </c>
      <c r="R180" s="151">
        <f>Q180*H180</f>
        <v>0</v>
      </c>
      <c r="S180" s="151">
        <v>0</v>
      </c>
      <c r="T180" s="152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53" t="s">
        <v>137</v>
      </c>
      <c r="AT180" s="153" t="s">
        <v>133</v>
      </c>
      <c r="AU180" s="153" t="s">
        <v>87</v>
      </c>
      <c r="AY180" s="17" t="s">
        <v>130</v>
      </c>
      <c r="BE180" s="154">
        <f>IF(N180="základní",J180,0)</f>
        <v>0</v>
      </c>
      <c r="BF180" s="154">
        <f>IF(N180="snížená",J180,0)</f>
        <v>0</v>
      </c>
      <c r="BG180" s="154">
        <f>IF(N180="zákl. přenesená",J180,0)</f>
        <v>0</v>
      </c>
      <c r="BH180" s="154">
        <f>IF(N180="sníž. přenesená",J180,0)</f>
        <v>0</v>
      </c>
      <c r="BI180" s="154">
        <f>IF(N180="nulová",J180,0)</f>
        <v>0</v>
      </c>
      <c r="BJ180" s="17" t="s">
        <v>85</v>
      </c>
      <c r="BK180" s="154">
        <f>ROUND(I180*H180,2)</f>
        <v>0</v>
      </c>
      <c r="BL180" s="17" t="s">
        <v>137</v>
      </c>
      <c r="BM180" s="153" t="s">
        <v>233</v>
      </c>
    </row>
    <row r="181" spans="1:65" s="2" customFormat="1" ht="33" customHeight="1">
      <c r="A181" s="32"/>
      <c r="B181" s="140"/>
      <c r="C181" s="141" t="s">
        <v>234</v>
      </c>
      <c r="D181" s="141" t="s">
        <v>133</v>
      </c>
      <c r="E181" s="142" t="s">
        <v>235</v>
      </c>
      <c r="F181" s="143" t="s">
        <v>236</v>
      </c>
      <c r="G181" s="144" t="s">
        <v>219</v>
      </c>
      <c r="H181" s="145">
        <v>48.991999999999997</v>
      </c>
      <c r="I181" s="146"/>
      <c r="J181" s="147">
        <f>ROUND(I181*H181,2)</f>
        <v>0</v>
      </c>
      <c r="K181" s="148"/>
      <c r="L181" s="33"/>
      <c r="M181" s="149" t="s">
        <v>1</v>
      </c>
      <c r="N181" s="150" t="s">
        <v>45</v>
      </c>
      <c r="O181" s="58"/>
      <c r="P181" s="151">
        <f>O181*H181</f>
        <v>0</v>
      </c>
      <c r="Q181" s="151">
        <v>0</v>
      </c>
      <c r="R181" s="151">
        <f>Q181*H181</f>
        <v>0</v>
      </c>
      <c r="S181" s="151">
        <v>0</v>
      </c>
      <c r="T181" s="152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53" t="s">
        <v>137</v>
      </c>
      <c r="AT181" s="153" t="s">
        <v>133</v>
      </c>
      <c r="AU181" s="153" t="s">
        <v>87</v>
      </c>
      <c r="AY181" s="17" t="s">
        <v>130</v>
      </c>
      <c r="BE181" s="154">
        <f>IF(N181="základní",J181,0)</f>
        <v>0</v>
      </c>
      <c r="BF181" s="154">
        <f>IF(N181="snížená",J181,0)</f>
        <v>0</v>
      </c>
      <c r="BG181" s="154">
        <f>IF(N181="zákl. přenesená",J181,0)</f>
        <v>0</v>
      </c>
      <c r="BH181" s="154">
        <f>IF(N181="sníž. přenesená",J181,0)</f>
        <v>0</v>
      </c>
      <c r="BI181" s="154">
        <f>IF(N181="nulová",J181,0)</f>
        <v>0</v>
      </c>
      <c r="BJ181" s="17" t="s">
        <v>85</v>
      </c>
      <c r="BK181" s="154">
        <f>ROUND(I181*H181,2)</f>
        <v>0</v>
      </c>
      <c r="BL181" s="17" t="s">
        <v>137</v>
      </c>
      <c r="BM181" s="153" t="s">
        <v>237</v>
      </c>
    </row>
    <row r="182" spans="1:65" s="2" customFormat="1" ht="33" customHeight="1">
      <c r="A182" s="32"/>
      <c r="B182" s="140"/>
      <c r="C182" s="141" t="s">
        <v>7</v>
      </c>
      <c r="D182" s="141" t="s">
        <v>133</v>
      </c>
      <c r="E182" s="142" t="s">
        <v>238</v>
      </c>
      <c r="F182" s="143" t="s">
        <v>239</v>
      </c>
      <c r="G182" s="144" t="s">
        <v>219</v>
      </c>
      <c r="H182" s="145">
        <v>2.0880000000000001</v>
      </c>
      <c r="I182" s="146"/>
      <c r="J182" s="147">
        <f>ROUND(I182*H182,2)</f>
        <v>0</v>
      </c>
      <c r="K182" s="148"/>
      <c r="L182" s="33"/>
      <c r="M182" s="149" t="s">
        <v>1</v>
      </c>
      <c r="N182" s="150" t="s">
        <v>45</v>
      </c>
      <c r="O182" s="58"/>
      <c r="P182" s="151">
        <f>O182*H182</f>
        <v>0</v>
      </c>
      <c r="Q182" s="151">
        <v>0</v>
      </c>
      <c r="R182" s="151">
        <f>Q182*H182</f>
        <v>0</v>
      </c>
      <c r="S182" s="151">
        <v>0</v>
      </c>
      <c r="T182" s="152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53" t="s">
        <v>137</v>
      </c>
      <c r="AT182" s="153" t="s">
        <v>133</v>
      </c>
      <c r="AU182" s="153" t="s">
        <v>87</v>
      </c>
      <c r="AY182" s="17" t="s">
        <v>130</v>
      </c>
      <c r="BE182" s="154">
        <f>IF(N182="základní",J182,0)</f>
        <v>0</v>
      </c>
      <c r="BF182" s="154">
        <f>IF(N182="snížená",J182,0)</f>
        <v>0</v>
      </c>
      <c r="BG182" s="154">
        <f>IF(N182="zákl. přenesená",J182,0)</f>
        <v>0</v>
      </c>
      <c r="BH182" s="154">
        <f>IF(N182="sníž. přenesená",J182,0)</f>
        <v>0</v>
      </c>
      <c r="BI182" s="154">
        <f>IF(N182="nulová",J182,0)</f>
        <v>0</v>
      </c>
      <c r="BJ182" s="17" t="s">
        <v>85</v>
      </c>
      <c r="BK182" s="154">
        <f>ROUND(I182*H182,2)</f>
        <v>0</v>
      </c>
      <c r="BL182" s="17" t="s">
        <v>137</v>
      </c>
      <c r="BM182" s="153" t="s">
        <v>240</v>
      </c>
    </row>
    <row r="183" spans="1:65" s="2" customFormat="1" ht="33" customHeight="1">
      <c r="A183" s="32"/>
      <c r="B183" s="140"/>
      <c r="C183" s="141" t="s">
        <v>241</v>
      </c>
      <c r="D183" s="141" t="s">
        <v>133</v>
      </c>
      <c r="E183" s="142" t="s">
        <v>242</v>
      </c>
      <c r="F183" s="143" t="s">
        <v>243</v>
      </c>
      <c r="G183" s="144" t="s">
        <v>219</v>
      </c>
      <c r="H183" s="145">
        <v>7.0510000000000002</v>
      </c>
      <c r="I183" s="146"/>
      <c r="J183" s="147">
        <f>ROUND(I183*H183,2)</f>
        <v>0</v>
      </c>
      <c r="K183" s="148"/>
      <c r="L183" s="33"/>
      <c r="M183" s="149" t="s">
        <v>1</v>
      </c>
      <c r="N183" s="150" t="s">
        <v>45</v>
      </c>
      <c r="O183" s="58"/>
      <c r="P183" s="151">
        <f>O183*H183</f>
        <v>0</v>
      </c>
      <c r="Q183" s="151">
        <v>0</v>
      </c>
      <c r="R183" s="151">
        <f>Q183*H183</f>
        <v>0</v>
      </c>
      <c r="S183" s="151">
        <v>0</v>
      </c>
      <c r="T183" s="152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53" t="s">
        <v>137</v>
      </c>
      <c r="AT183" s="153" t="s">
        <v>133</v>
      </c>
      <c r="AU183" s="153" t="s">
        <v>87</v>
      </c>
      <c r="AY183" s="17" t="s">
        <v>130</v>
      </c>
      <c r="BE183" s="154">
        <f>IF(N183="základní",J183,0)</f>
        <v>0</v>
      </c>
      <c r="BF183" s="154">
        <f>IF(N183="snížená",J183,0)</f>
        <v>0</v>
      </c>
      <c r="BG183" s="154">
        <f>IF(N183="zákl. přenesená",J183,0)</f>
        <v>0</v>
      </c>
      <c r="BH183" s="154">
        <f>IF(N183="sníž. přenesená",J183,0)</f>
        <v>0</v>
      </c>
      <c r="BI183" s="154">
        <f>IF(N183="nulová",J183,0)</f>
        <v>0</v>
      </c>
      <c r="BJ183" s="17" t="s">
        <v>85</v>
      </c>
      <c r="BK183" s="154">
        <f>ROUND(I183*H183,2)</f>
        <v>0</v>
      </c>
      <c r="BL183" s="17" t="s">
        <v>137</v>
      </c>
      <c r="BM183" s="153" t="s">
        <v>244</v>
      </c>
    </row>
    <row r="184" spans="1:65" s="12" customFormat="1" ht="22.8" customHeight="1">
      <c r="B184" s="128"/>
      <c r="D184" s="129" t="s">
        <v>79</v>
      </c>
      <c r="E184" s="138" t="s">
        <v>245</v>
      </c>
      <c r="F184" s="138" t="s">
        <v>246</v>
      </c>
      <c r="I184" s="131"/>
      <c r="J184" s="139">
        <f>BK184</f>
        <v>0</v>
      </c>
      <c r="L184" s="128"/>
      <c r="M184" s="132"/>
      <c r="N184" s="133"/>
      <c r="O184" s="133"/>
      <c r="P184" s="134">
        <f>P185</f>
        <v>0</v>
      </c>
      <c r="Q184" s="133"/>
      <c r="R184" s="134">
        <f>R185</f>
        <v>0</v>
      </c>
      <c r="S184" s="133"/>
      <c r="T184" s="135">
        <f>T185</f>
        <v>0</v>
      </c>
      <c r="AR184" s="129" t="s">
        <v>85</v>
      </c>
      <c r="AT184" s="136" t="s">
        <v>79</v>
      </c>
      <c r="AU184" s="136" t="s">
        <v>85</v>
      </c>
      <c r="AY184" s="129" t="s">
        <v>130</v>
      </c>
      <c r="BK184" s="137">
        <f>BK185</f>
        <v>0</v>
      </c>
    </row>
    <row r="185" spans="1:65" s="2" customFormat="1" ht="24.15" customHeight="1">
      <c r="A185" s="32"/>
      <c r="B185" s="140"/>
      <c r="C185" s="141" t="s">
        <v>247</v>
      </c>
      <c r="D185" s="141" t="s">
        <v>133</v>
      </c>
      <c r="E185" s="142" t="s">
        <v>248</v>
      </c>
      <c r="F185" s="143" t="s">
        <v>249</v>
      </c>
      <c r="G185" s="144" t="s">
        <v>219</v>
      </c>
      <c r="H185" s="145">
        <v>10.012</v>
      </c>
      <c r="I185" s="146"/>
      <c r="J185" s="147">
        <f>ROUND(I185*H185,2)</f>
        <v>0</v>
      </c>
      <c r="K185" s="148"/>
      <c r="L185" s="33"/>
      <c r="M185" s="149" t="s">
        <v>1</v>
      </c>
      <c r="N185" s="150" t="s">
        <v>45</v>
      </c>
      <c r="O185" s="58"/>
      <c r="P185" s="151">
        <f>O185*H185</f>
        <v>0</v>
      </c>
      <c r="Q185" s="151">
        <v>0</v>
      </c>
      <c r="R185" s="151">
        <f>Q185*H185</f>
        <v>0</v>
      </c>
      <c r="S185" s="151">
        <v>0</v>
      </c>
      <c r="T185" s="152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3" t="s">
        <v>137</v>
      </c>
      <c r="AT185" s="153" t="s">
        <v>133</v>
      </c>
      <c r="AU185" s="153" t="s">
        <v>87</v>
      </c>
      <c r="AY185" s="17" t="s">
        <v>130</v>
      </c>
      <c r="BE185" s="154">
        <f>IF(N185="základní",J185,0)</f>
        <v>0</v>
      </c>
      <c r="BF185" s="154">
        <f>IF(N185="snížená",J185,0)</f>
        <v>0</v>
      </c>
      <c r="BG185" s="154">
        <f>IF(N185="zákl. přenesená",J185,0)</f>
        <v>0</v>
      </c>
      <c r="BH185" s="154">
        <f>IF(N185="sníž. přenesená",J185,0)</f>
        <v>0</v>
      </c>
      <c r="BI185" s="154">
        <f>IF(N185="nulová",J185,0)</f>
        <v>0</v>
      </c>
      <c r="BJ185" s="17" t="s">
        <v>85</v>
      </c>
      <c r="BK185" s="154">
        <f>ROUND(I185*H185,2)</f>
        <v>0</v>
      </c>
      <c r="BL185" s="17" t="s">
        <v>137</v>
      </c>
      <c r="BM185" s="153" t="s">
        <v>250</v>
      </c>
    </row>
    <row r="186" spans="1:65" s="12" customFormat="1" ht="25.95" customHeight="1">
      <c r="B186" s="128"/>
      <c r="D186" s="129" t="s">
        <v>79</v>
      </c>
      <c r="E186" s="130" t="s">
        <v>251</v>
      </c>
      <c r="F186" s="130" t="s">
        <v>252</v>
      </c>
      <c r="I186" s="131"/>
      <c r="J186" s="116">
        <f>BK186</f>
        <v>0</v>
      </c>
      <c r="L186" s="128"/>
      <c r="M186" s="132"/>
      <c r="N186" s="133"/>
      <c r="O186" s="133"/>
      <c r="P186" s="134">
        <f>P187+P193+P210+P253+P318+P383</f>
        <v>0</v>
      </c>
      <c r="Q186" s="133"/>
      <c r="R186" s="134">
        <f>R187+R193+R210+R253+R318+R383</f>
        <v>48.229208740000004</v>
      </c>
      <c r="S186" s="133"/>
      <c r="T186" s="135">
        <f>T187+T193+T210+T253+T318+T383</f>
        <v>58.130911599999997</v>
      </c>
      <c r="AR186" s="129" t="s">
        <v>87</v>
      </c>
      <c r="AT186" s="136" t="s">
        <v>79</v>
      </c>
      <c r="AU186" s="136" t="s">
        <v>80</v>
      </c>
      <c r="AY186" s="129" t="s">
        <v>130</v>
      </c>
      <c r="BK186" s="137">
        <f>BK187+BK193+BK210+BK253+BK318+BK383</f>
        <v>0</v>
      </c>
    </row>
    <row r="187" spans="1:65" s="12" customFormat="1" ht="22.8" customHeight="1">
      <c r="B187" s="128"/>
      <c r="D187" s="129" t="s">
        <v>79</v>
      </c>
      <c r="E187" s="138" t="s">
        <v>253</v>
      </c>
      <c r="F187" s="138" t="s">
        <v>254</v>
      </c>
      <c r="I187" s="131"/>
      <c r="J187" s="139">
        <f>BK187</f>
        <v>0</v>
      </c>
      <c r="L187" s="128"/>
      <c r="M187" s="132"/>
      <c r="N187" s="133"/>
      <c r="O187" s="133"/>
      <c r="P187" s="134">
        <f>SUM(P188:P192)</f>
        <v>0</v>
      </c>
      <c r="Q187" s="133"/>
      <c r="R187" s="134">
        <f>SUM(R188:R192)</f>
        <v>1.0143000000000001E-2</v>
      </c>
      <c r="S187" s="133"/>
      <c r="T187" s="135">
        <f>SUM(T188:T192)</f>
        <v>0</v>
      </c>
      <c r="AR187" s="129" t="s">
        <v>87</v>
      </c>
      <c r="AT187" s="136" t="s">
        <v>79</v>
      </c>
      <c r="AU187" s="136" t="s">
        <v>85</v>
      </c>
      <c r="AY187" s="129" t="s">
        <v>130</v>
      </c>
      <c r="BK187" s="137">
        <f>SUM(BK188:BK192)</f>
        <v>0</v>
      </c>
    </row>
    <row r="188" spans="1:65" s="2" customFormat="1" ht="24.15" customHeight="1">
      <c r="A188" s="32"/>
      <c r="B188" s="140"/>
      <c r="C188" s="141" t="s">
        <v>255</v>
      </c>
      <c r="D188" s="141" t="s">
        <v>133</v>
      </c>
      <c r="E188" s="142" t="s">
        <v>256</v>
      </c>
      <c r="F188" s="143" t="s">
        <v>257</v>
      </c>
      <c r="G188" s="144" t="s">
        <v>184</v>
      </c>
      <c r="H188" s="145">
        <v>6.9</v>
      </c>
      <c r="I188" s="146"/>
      <c r="J188" s="147">
        <f>ROUND(I188*H188,2)</f>
        <v>0</v>
      </c>
      <c r="K188" s="148"/>
      <c r="L188" s="33"/>
      <c r="M188" s="149" t="s">
        <v>1</v>
      </c>
      <c r="N188" s="150" t="s">
        <v>45</v>
      </c>
      <c r="O188" s="58"/>
      <c r="P188" s="151">
        <f>O188*H188</f>
        <v>0</v>
      </c>
      <c r="Q188" s="151">
        <v>3.2000000000000003E-4</v>
      </c>
      <c r="R188" s="151">
        <f>Q188*H188</f>
        <v>2.2080000000000003E-3</v>
      </c>
      <c r="S188" s="151">
        <v>0</v>
      </c>
      <c r="T188" s="152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53" t="s">
        <v>216</v>
      </c>
      <c r="AT188" s="153" t="s">
        <v>133</v>
      </c>
      <c r="AU188" s="153" t="s">
        <v>87</v>
      </c>
      <c r="AY188" s="17" t="s">
        <v>130</v>
      </c>
      <c r="BE188" s="154">
        <f>IF(N188="základní",J188,0)</f>
        <v>0</v>
      </c>
      <c r="BF188" s="154">
        <f>IF(N188="snížená",J188,0)</f>
        <v>0</v>
      </c>
      <c r="BG188" s="154">
        <f>IF(N188="zákl. přenesená",J188,0)</f>
        <v>0</v>
      </c>
      <c r="BH188" s="154">
        <f>IF(N188="sníž. přenesená",J188,0)</f>
        <v>0</v>
      </c>
      <c r="BI188" s="154">
        <f>IF(N188="nulová",J188,0)</f>
        <v>0</v>
      </c>
      <c r="BJ188" s="17" t="s">
        <v>85</v>
      </c>
      <c r="BK188" s="154">
        <f>ROUND(I188*H188,2)</f>
        <v>0</v>
      </c>
      <c r="BL188" s="17" t="s">
        <v>216</v>
      </c>
      <c r="BM188" s="153" t="s">
        <v>258</v>
      </c>
    </row>
    <row r="189" spans="1:65" s="13" customFormat="1" ht="10.199999999999999">
      <c r="B189" s="155"/>
      <c r="D189" s="156" t="s">
        <v>139</v>
      </c>
      <c r="E189" s="157" t="s">
        <v>1</v>
      </c>
      <c r="F189" s="158" t="s">
        <v>259</v>
      </c>
      <c r="H189" s="159">
        <v>6.9</v>
      </c>
      <c r="I189" s="160"/>
      <c r="L189" s="155"/>
      <c r="M189" s="161"/>
      <c r="N189" s="162"/>
      <c r="O189" s="162"/>
      <c r="P189" s="162"/>
      <c r="Q189" s="162"/>
      <c r="R189" s="162"/>
      <c r="S189" s="162"/>
      <c r="T189" s="163"/>
      <c r="AT189" s="157" t="s">
        <v>139</v>
      </c>
      <c r="AU189" s="157" t="s">
        <v>87</v>
      </c>
      <c r="AV189" s="13" t="s">
        <v>87</v>
      </c>
      <c r="AW189" s="13" t="s">
        <v>35</v>
      </c>
      <c r="AX189" s="13" t="s">
        <v>85</v>
      </c>
      <c r="AY189" s="157" t="s">
        <v>130</v>
      </c>
    </row>
    <row r="190" spans="1:65" s="2" customFormat="1" ht="37.799999999999997" customHeight="1">
      <c r="A190" s="32"/>
      <c r="B190" s="140"/>
      <c r="C190" s="141" t="s">
        <v>260</v>
      </c>
      <c r="D190" s="141" t="s">
        <v>133</v>
      </c>
      <c r="E190" s="142" t="s">
        <v>261</v>
      </c>
      <c r="F190" s="143" t="s">
        <v>262</v>
      </c>
      <c r="G190" s="144" t="s">
        <v>184</v>
      </c>
      <c r="H190" s="145">
        <v>6.9</v>
      </c>
      <c r="I190" s="146"/>
      <c r="J190" s="147">
        <f>ROUND(I190*H190,2)</f>
        <v>0</v>
      </c>
      <c r="K190" s="148"/>
      <c r="L190" s="33"/>
      <c r="M190" s="149" t="s">
        <v>1</v>
      </c>
      <c r="N190" s="150" t="s">
        <v>45</v>
      </c>
      <c r="O190" s="58"/>
      <c r="P190" s="151">
        <f>O190*H190</f>
        <v>0</v>
      </c>
      <c r="Q190" s="151">
        <v>1.15E-3</v>
      </c>
      <c r="R190" s="151">
        <f>Q190*H190</f>
        <v>7.9350000000000011E-3</v>
      </c>
      <c r="S190" s="151">
        <v>0</v>
      </c>
      <c r="T190" s="152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3" t="s">
        <v>216</v>
      </c>
      <c r="AT190" s="153" t="s">
        <v>133</v>
      </c>
      <c r="AU190" s="153" t="s">
        <v>87</v>
      </c>
      <c r="AY190" s="17" t="s">
        <v>130</v>
      </c>
      <c r="BE190" s="154">
        <f>IF(N190="základní",J190,0)</f>
        <v>0</v>
      </c>
      <c r="BF190" s="154">
        <f>IF(N190="snížená",J190,0)</f>
        <v>0</v>
      </c>
      <c r="BG190" s="154">
        <f>IF(N190="zákl. přenesená",J190,0)</f>
        <v>0</v>
      </c>
      <c r="BH190" s="154">
        <f>IF(N190="sníž. přenesená",J190,0)</f>
        <v>0</v>
      </c>
      <c r="BI190" s="154">
        <f>IF(N190="nulová",J190,0)</f>
        <v>0</v>
      </c>
      <c r="BJ190" s="17" t="s">
        <v>85</v>
      </c>
      <c r="BK190" s="154">
        <f>ROUND(I190*H190,2)</f>
        <v>0</v>
      </c>
      <c r="BL190" s="17" t="s">
        <v>216</v>
      </c>
      <c r="BM190" s="153" t="s">
        <v>263</v>
      </c>
    </row>
    <row r="191" spans="1:65" s="13" customFormat="1" ht="10.199999999999999">
      <c r="B191" s="155"/>
      <c r="D191" s="156" t="s">
        <v>139</v>
      </c>
      <c r="E191" s="157" t="s">
        <v>1</v>
      </c>
      <c r="F191" s="158" t="s">
        <v>264</v>
      </c>
      <c r="H191" s="159">
        <v>6.9</v>
      </c>
      <c r="I191" s="160"/>
      <c r="L191" s="155"/>
      <c r="M191" s="161"/>
      <c r="N191" s="162"/>
      <c r="O191" s="162"/>
      <c r="P191" s="162"/>
      <c r="Q191" s="162"/>
      <c r="R191" s="162"/>
      <c r="S191" s="162"/>
      <c r="T191" s="163"/>
      <c r="AT191" s="157" t="s">
        <v>139</v>
      </c>
      <c r="AU191" s="157" t="s">
        <v>87</v>
      </c>
      <c r="AV191" s="13" t="s">
        <v>87</v>
      </c>
      <c r="AW191" s="13" t="s">
        <v>35</v>
      </c>
      <c r="AX191" s="13" t="s">
        <v>85</v>
      </c>
      <c r="AY191" s="157" t="s">
        <v>130</v>
      </c>
    </row>
    <row r="192" spans="1:65" s="2" customFormat="1" ht="24.15" customHeight="1">
      <c r="A192" s="32"/>
      <c r="B192" s="140"/>
      <c r="C192" s="141" t="s">
        <v>265</v>
      </c>
      <c r="D192" s="141" t="s">
        <v>133</v>
      </c>
      <c r="E192" s="142" t="s">
        <v>266</v>
      </c>
      <c r="F192" s="143" t="s">
        <v>267</v>
      </c>
      <c r="G192" s="144" t="s">
        <v>268</v>
      </c>
      <c r="H192" s="179"/>
      <c r="I192" s="146"/>
      <c r="J192" s="147">
        <f>ROUND(I192*H192,2)</f>
        <v>0</v>
      </c>
      <c r="K192" s="148"/>
      <c r="L192" s="33"/>
      <c r="M192" s="149" t="s">
        <v>1</v>
      </c>
      <c r="N192" s="150" t="s">
        <v>45</v>
      </c>
      <c r="O192" s="58"/>
      <c r="P192" s="151">
        <f>O192*H192</f>
        <v>0</v>
      </c>
      <c r="Q192" s="151">
        <v>0</v>
      </c>
      <c r="R192" s="151">
        <f>Q192*H192</f>
        <v>0</v>
      </c>
      <c r="S192" s="151">
        <v>0</v>
      </c>
      <c r="T192" s="152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3" t="s">
        <v>216</v>
      </c>
      <c r="AT192" s="153" t="s">
        <v>133</v>
      </c>
      <c r="AU192" s="153" t="s">
        <v>87</v>
      </c>
      <c r="AY192" s="17" t="s">
        <v>130</v>
      </c>
      <c r="BE192" s="154">
        <f>IF(N192="základní",J192,0)</f>
        <v>0</v>
      </c>
      <c r="BF192" s="154">
        <f>IF(N192="snížená",J192,0)</f>
        <v>0</v>
      </c>
      <c r="BG192" s="154">
        <f>IF(N192="zákl. přenesená",J192,0)</f>
        <v>0</v>
      </c>
      <c r="BH192" s="154">
        <f>IF(N192="sníž. přenesená",J192,0)</f>
        <v>0</v>
      </c>
      <c r="BI192" s="154">
        <f>IF(N192="nulová",J192,0)</f>
        <v>0</v>
      </c>
      <c r="BJ192" s="17" t="s">
        <v>85</v>
      </c>
      <c r="BK192" s="154">
        <f>ROUND(I192*H192,2)</f>
        <v>0</v>
      </c>
      <c r="BL192" s="17" t="s">
        <v>216</v>
      </c>
      <c r="BM192" s="153" t="s">
        <v>269</v>
      </c>
    </row>
    <row r="193" spans="1:65" s="12" customFormat="1" ht="22.8" customHeight="1">
      <c r="B193" s="128"/>
      <c r="D193" s="129" t="s">
        <v>79</v>
      </c>
      <c r="E193" s="138" t="s">
        <v>270</v>
      </c>
      <c r="F193" s="138" t="s">
        <v>271</v>
      </c>
      <c r="I193" s="131"/>
      <c r="J193" s="139">
        <f>BK193</f>
        <v>0</v>
      </c>
      <c r="L193" s="128"/>
      <c r="M193" s="132"/>
      <c r="N193" s="133"/>
      <c r="O193" s="133"/>
      <c r="P193" s="134">
        <f>SUM(P194:P209)</f>
        <v>0</v>
      </c>
      <c r="Q193" s="133"/>
      <c r="R193" s="134">
        <f>SUM(R194:R209)</f>
        <v>1.3691000000000002E-2</v>
      </c>
      <c r="S193" s="133"/>
      <c r="T193" s="135">
        <f>SUM(T194:T209)</f>
        <v>7.8037600000000013E-2</v>
      </c>
      <c r="AR193" s="129" t="s">
        <v>87</v>
      </c>
      <c r="AT193" s="136" t="s">
        <v>79</v>
      </c>
      <c r="AU193" s="136" t="s">
        <v>85</v>
      </c>
      <c r="AY193" s="129" t="s">
        <v>130</v>
      </c>
      <c r="BK193" s="137">
        <f>SUM(BK194:BK209)</f>
        <v>0</v>
      </c>
    </row>
    <row r="194" spans="1:65" s="2" customFormat="1" ht="24.15" customHeight="1">
      <c r="A194" s="32"/>
      <c r="B194" s="140"/>
      <c r="C194" s="141" t="s">
        <v>272</v>
      </c>
      <c r="D194" s="141" t="s">
        <v>133</v>
      </c>
      <c r="E194" s="142" t="s">
        <v>273</v>
      </c>
      <c r="F194" s="143" t="s">
        <v>274</v>
      </c>
      <c r="G194" s="144" t="s">
        <v>184</v>
      </c>
      <c r="H194" s="145">
        <v>101.30800000000001</v>
      </c>
      <c r="I194" s="146"/>
      <c r="J194" s="147">
        <f>ROUND(I194*H194,2)</f>
        <v>0</v>
      </c>
      <c r="K194" s="148"/>
      <c r="L194" s="33"/>
      <c r="M194" s="149" t="s">
        <v>1</v>
      </c>
      <c r="N194" s="150" t="s">
        <v>45</v>
      </c>
      <c r="O194" s="58"/>
      <c r="P194" s="151">
        <f>O194*H194</f>
        <v>0</v>
      </c>
      <c r="Q194" s="151">
        <v>0</v>
      </c>
      <c r="R194" s="151">
        <f>Q194*H194</f>
        <v>0</v>
      </c>
      <c r="S194" s="151">
        <v>0</v>
      </c>
      <c r="T194" s="152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53" t="s">
        <v>216</v>
      </c>
      <c r="AT194" s="153" t="s">
        <v>133</v>
      </c>
      <c r="AU194" s="153" t="s">
        <v>87</v>
      </c>
      <c r="AY194" s="17" t="s">
        <v>130</v>
      </c>
      <c r="BE194" s="154">
        <f>IF(N194="základní",J194,0)</f>
        <v>0</v>
      </c>
      <c r="BF194" s="154">
        <f>IF(N194="snížená",J194,0)</f>
        <v>0</v>
      </c>
      <c r="BG194" s="154">
        <f>IF(N194="zákl. přenesená",J194,0)</f>
        <v>0</v>
      </c>
      <c r="BH194" s="154">
        <f>IF(N194="sníž. přenesená",J194,0)</f>
        <v>0</v>
      </c>
      <c r="BI194" s="154">
        <f>IF(N194="nulová",J194,0)</f>
        <v>0</v>
      </c>
      <c r="BJ194" s="17" t="s">
        <v>85</v>
      </c>
      <c r="BK194" s="154">
        <f>ROUND(I194*H194,2)</f>
        <v>0</v>
      </c>
      <c r="BL194" s="17" t="s">
        <v>216</v>
      </c>
      <c r="BM194" s="153" t="s">
        <v>275</v>
      </c>
    </row>
    <row r="195" spans="1:65" s="13" customFormat="1" ht="10.199999999999999">
      <c r="B195" s="155"/>
      <c r="D195" s="156" t="s">
        <v>139</v>
      </c>
      <c r="E195" s="157" t="s">
        <v>1</v>
      </c>
      <c r="F195" s="158" t="s">
        <v>276</v>
      </c>
      <c r="H195" s="159">
        <v>50.34</v>
      </c>
      <c r="I195" s="160"/>
      <c r="L195" s="155"/>
      <c r="M195" s="161"/>
      <c r="N195" s="162"/>
      <c r="O195" s="162"/>
      <c r="P195" s="162"/>
      <c r="Q195" s="162"/>
      <c r="R195" s="162"/>
      <c r="S195" s="162"/>
      <c r="T195" s="163"/>
      <c r="AT195" s="157" t="s">
        <v>139</v>
      </c>
      <c r="AU195" s="157" t="s">
        <v>87</v>
      </c>
      <c r="AV195" s="13" t="s">
        <v>87</v>
      </c>
      <c r="AW195" s="13" t="s">
        <v>35</v>
      </c>
      <c r="AX195" s="13" t="s">
        <v>80</v>
      </c>
      <c r="AY195" s="157" t="s">
        <v>130</v>
      </c>
    </row>
    <row r="196" spans="1:65" s="13" customFormat="1" ht="10.199999999999999">
      <c r="B196" s="155"/>
      <c r="D196" s="156" t="s">
        <v>139</v>
      </c>
      <c r="E196" s="157" t="s">
        <v>1</v>
      </c>
      <c r="F196" s="158" t="s">
        <v>277</v>
      </c>
      <c r="H196" s="159">
        <v>50.968000000000004</v>
      </c>
      <c r="I196" s="160"/>
      <c r="L196" s="155"/>
      <c r="M196" s="161"/>
      <c r="N196" s="162"/>
      <c r="O196" s="162"/>
      <c r="P196" s="162"/>
      <c r="Q196" s="162"/>
      <c r="R196" s="162"/>
      <c r="S196" s="162"/>
      <c r="T196" s="163"/>
      <c r="AT196" s="157" t="s">
        <v>139</v>
      </c>
      <c r="AU196" s="157" t="s">
        <v>87</v>
      </c>
      <c r="AV196" s="13" t="s">
        <v>87</v>
      </c>
      <c r="AW196" s="13" t="s">
        <v>35</v>
      </c>
      <c r="AX196" s="13" t="s">
        <v>80</v>
      </c>
      <c r="AY196" s="157" t="s">
        <v>130</v>
      </c>
    </row>
    <row r="197" spans="1:65" s="15" customFormat="1" ht="10.199999999999999">
      <c r="B197" s="171"/>
      <c r="D197" s="156" t="s">
        <v>139</v>
      </c>
      <c r="E197" s="172" t="s">
        <v>1</v>
      </c>
      <c r="F197" s="173" t="s">
        <v>147</v>
      </c>
      <c r="H197" s="174">
        <v>101.30800000000001</v>
      </c>
      <c r="I197" s="175"/>
      <c r="L197" s="171"/>
      <c r="M197" s="176"/>
      <c r="N197" s="177"/>
      <c r="O197" s="177"/>
      <c r="P197" s="177"/>
      <c r="Q197" s="177"/>
      <c r="R197" s="177"/>
      <c r="S197" s="177"/>
      <c r="T197" s="178"/>
      <c r="AT197" s="172" t="s">
        <v>139</v>
      </c>
      <c r="AU197" s="172" t="s">
        <v>87</v>
      </c>
      <c r="AV197" s="15" t="s">
        <v>137</v>
      </c>
      <c r="AW197" s="15" t="s">
        <v>35</v>
      </c>
      <c r="AX197" s="15" t="s">
        <v>85</v>
      </c>
      <c r="AY197" s="172" t="s">
        <v>130</v>
      </c>
    </row>
    <row r="198" spans="1:65" s="2" customFormat="1" ht="16.5" customHeight="1">
      <c r="A198" s="32"/>
      <c r="B198" s="140"/>
      <c r="C198" s="180" t="s">
        <v>278</v>
      </c>
      <c r="D198" s="180" t="s">
        <v>279</v>
      </c>
      <c r="E198" s="181" t="s">
        <v>280</v>
      </c>
      <c r="F198" s="182" t="s">
        <v>281</v>
      </c>
      <c r="G198" s="183" t="s">
        <v>282</v>
      </c>
      <c r="H198" s="184">
        <v>13.691000000000001</v>
      </c>
      <c r="I198" s="185"/>
      <c r="J198" s="186">
        <f>ROUND(I198*H198,2)</f>
        <v>0</v>
      </c>
      <c r="K198" s="187"/>
      <c r="L198" s="188"/>
      <c r="M198" s="189" t="s">
        <v>1</v>
      </c>
      <c r="N198" s="190" t="s">
        <v>45</v>
      </c>
      <c r="O198" s="58"/>
      <c r="P198" s="151">
        <f>O198*H198</f>
        <v>0</v>
      </c>
      <c r="Q198" s="151">
        <v>1E-3</v>
      </c>
      <c r="R198" s="151">
        <f>Q198*H198</f>
        <v>1.3691000000000002E-2</v>
      </c>
      <c r="S198" s="151">
        <v>0</v>
      </c>
      <c r="T198" s="152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53" t="s">
        <v>283</v>
      </c>
      <c r="AT198" s="153" t="s">
        <v>279</v>
      </c>
      <c r="AU198" s="153" t="s">
        <v>87</v>
      </c>
      <c r="AY198" s="17" t="s">
        <v>130</v>
      </c>
      <c r="BE198" s="154">
        <f>IF(N198="základní",J198,0)</f>
        <v>0</v>
      </c>
      <c r="BF198" s="154">
        <f>IF(N198="snížená",J198,0)</f>
        <v>0</v>
      </c>
      <c r="BG198" s="154">
        <f>IF(N198="zákl. přenesená",J198,0)</f>
        <v>0</v>
      </c>
      <c r="BH198" s="154">
        <f>IF(N198="sníž. přenesená",J198,0)</f>
        <v>0</v>
      </c>
      <c r="BI198" s="154">
        <f>IF(N198="nulová",J198,0)</f>
        <v>0</v>
      </c>
      <c r="BJ198" s="17" t="s">
        <v>85</v>
      </c>
      <c r="BK198" s="154">
        <f>ROUND(I198*H198,2)</f>
        <v>0</v>
      </c>
      <c r="BL198" s="17" t="s">
        <v>216</v>
      </c>
      <c r="BM198" s="153" t="s">
        <v>284</v>
      </c>
    </row>
    <row r="199" spans="1:65" s="13" customFormat="1" ht="10.199999999999999">
      <c r="B199" s="155"/>
      <c r="D199" s="156" t="s">
        <v>139</v>
      </c>
      <c r="F199" s="158" t="s">
        <v>285</v>
      </c>
      <c r="H199" s="159">
        <v>13.691000000000001</v>
      </c>
      <c r="I199" s="160"/>
      <c r="L199" s="155"/>
      <c r="M199" s="161"/>
      <c r="N199" s="162"/>
      <c r="O199" s="162"/>
      <c r="P199" s="162"/>
      <c r="Q199" s="162"/>
      <c r="R199" s="162"/>
      <c r="S199" s="162"/>
      <c r="T199" s="163"/>
      <c r="AT199" s="157" t="s">
        <v>139</v>
      </c>
      <c r="AU199" s="157" t="s">
        <v>87</v>
      </c>
      <c r="AV199" s="13" t="s">
        <v>87</v>
      </c>
      <c r="AW199" s="13" t="s">
        <v>3</v>
      </c>
      <c r="AX199" s="13" t="s">
        <v>85</v>
      </c>
      <c r="AY199" s="157" t="s">
        <v>130</v>
      </c>
    </row>
    <row r="200" spans="1:65" s="2" customFormat="1" ht="24.15" customHeight="1">
      <c r="A200" s="32"/>
      <c r="B200" s="140"/>
      <c r="C200" s="141" t="s">
        <v>286</v>
      </c>
      <c r="D200" s="141" t="s">
        <v>133</v>
      </c>
      <c r="E200" s="142" t="s">
        <v>287</v>
      </c>
      <c r="F200" s="143" t="s">
        <v>288</v>
      </c>
      <c r="G200" s="144" t="s">
        <v>184</v>
      </c>
      <c r="H200" s="145">
        <v>101.30800000000001</v>
      </c>
      <c r="I200" s="146"/>
      <c r="J200" s="147">
        <f>ROUND(I200*H200,2)</f>
        <v>0</v>
      </c>
      <c r="K200" s="148"/>
      <c r="L200" s="33"/>
      <c r="M200" s="149" t="s">
        <v>1</v>
      </c>
      <c r="N200" s="150" t="s">
        <v>45</v>
      </c>
      <c r="O200" s="58"/>
      <c r="P200" s="151">
        <f>O200*H200</f>
        <v>0</v>
      </c>
      <c r="Q200" s="151">
        <v>0</v>
      </c>
      <c r="R200" s="151">
        <f>Q200*H200</f>
        <v>0</v>
      </c>
      <c r="S200" s="151">
        <v>4.0000000000000002E-4</v>
      </c>
      <c r="T200" s="152">
        <f>S200*H200</f>
        <v>4.0523200000000002E-2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53" t="s">
        <v>216</v>
      </c>
      <c r="AT200" s="153" t="s">
        <v>133</v>
      </c>
      <c r="AU200" s="153" t="s">
        <v>87</v>
      </c>
      <c r="AY200" s="17" t="s">
        <v>130</v>
      </c>
      <c r="BE200" s="154">
        <f>IF(N200="základní",J200,0)</f>
        <v>0</v>
      </c>
      <c r="BF200" s="154">
        <f>IF(N200="snížená",J200,0)</f>
        <v>0</v>
      </c>
      <c r="BG200" s="154">
        <f>IF(N200="zákl. přenesená",J200,0)</f>
        <v>0</v>
      </c>
      <c r="BH200" s="154">
        <f>IF(N200="sníž. přenesená",J200,0)</f>
        <v>0</v>
      </c>
      <c r="BI200" s="154">
        <f>IF(N200="nulová",J200,0)</f>
        <v>0</v>
      </c>
      <c r="BJ200" s="17" t="s">
        <v>85</v>
      </c>
      <c r="BK200" s="154">
        <f>ROUND(I200*H200,2)</f>
        <v>0</v>
      </c>
      <c r="BL200" s="17" t="s">
        <v>216</v>
      </c>
      <c r="BM200" s="153" t="s">
        <v>289</v>
      </c>
    </row>
    <row r="201" spans="1:65" s="13" customFormat="1" ht="10.199999999999999">
      <c r="B201" s="155"/>
      <c r="D201" s="156" t="s">
        <v>139</v>
      </c>
      <c r="E201" s="157" t="s">
        <v>1</v>
      </c>
      <c r="F201" s="158" t="s">
        <v>276</v>
      </c>
      <c r="H201" s="159">
        <v>50.34</v>
      </c>
      <c r="I201" s="160"/>
      <c r="L201" s="155"/>
      <c r="M201" s="161"/>
      <c r="N201" s="162"/>
      <c r="O201" s="162"/>
      <c r="P201" s="162"/>
      <c r="Q201" s="162"/>
      <c r="R201" s="162"/>
      <c r="S201" s="162"/>
      <c r="T201" s="163"/>
      <c r="AT201" s="157" t="s">
        <v>139</v>
      </c>
      <c r="AU201" s="157" t="s">
        <v>87</v>
      </c>
      <c r="AV201" s="13" t="s">
        <v>87</v>
      </c>
      <c r="AW201" s="13" t="s">
        <v>35</v>
      </c>
      <c r="AX201" s="13" t="s">
        <v>80</v>
      </c>
      <c r="AY201" s="157" t="s">
        <v>130</v>
      </c>
    </row>
    <row r="202" spans="1:65" s="13" customFormat="1" ht="10.199999999999999">
      <c r="B202" s="155"/>
      <c r="D202" s="156" t="s">
        <v>139</v>
      </c>
      <c r="E202" s="157" t="s">
        <v>1</v>
      </c>
      <c r="F202" s="158" t="s">
        <v>277</v>
      </c>
      <c r="H202" s="159">
        <v>50.968000000000004</v>
      </c>
      <c r="I202" s="160"/>
      <c r="L202" s="155"/>
      <c r="M202" s="161"/>
      <c r="N202" s="162"/>
      <c r="O202" s="162"/>
      <c r="P202" s="162"/>
      <c r="Q202" s="162"/>
      <c r="R202" s="162"/>
      <c r="S202" s="162"/>
      <c r="T202" s="163"/>
      <c r="AT202" s="157" t="s">
        <v>139</v>
      </c>
      <c r="AU202" s="157" t="s">
        <v>87</v>
      </c>
      <c r="AV202" s="13" t="s">
        <v>87</v>
      </c>
      <c r="AW202" s="13" t="s">
        <v>35</v>
      </c>
      <c r="AX202" s="13" t="s">
        <v>80</v>
      </c>
      <c r="AY202" s="157" t="s">
        <v>130</v>
      </c>
    </row>
    <row r="203" spans="1:65" s="15" customFormat="1" ht="10.199999999999999">
      <c r="B203" s="171"/>
      <c r="D203" s="156" t="s">
        <v>139</v>
      </c>
      <c r="E203" s="172" t="s">
        <v>1</v>
      </c>
      <c r="F203" s="173" t="s">
        <v>147</v>
      </c>
      <c r="H203" s="174">
        <v>101.30800000000001</v>
      </c>
      <c r="I203" s="175"/>
      <c r="L203" s="171"/>
      <c r="M203" s="176"/>
      <c r="N203" s="177"/>
      <c r="O203" s="177"/>
      <c r="P203" s="177"/>
      <c r="Q203" s="177"/>
      <c r="R203" s="177"/>
      <c r="S203" s="177"/>
      <c r="T203" s="178"/>
      <c r="AT203" s="172" t="s">
        <v>139</v>
      </c>
      <c r="AU203" s="172" t="s">
        <v>87</v>
      </c>
      <c r="AV203" s="15" t="s">
        <v>137</v>
      </c>
      <c r="AW203" s="15" t="s">
        <v>35</v>
      </c>
      <c r="AX203" s="15" t="s">
        <v>85</v>
      </c>
      <c r="AY203" s="172" t="s">
        <v>130</v>
      </c>
    </row>
    <row r="204" spans="1:65" s="2" customFormat="1" ht="24.15" customHeight="1">
      <c r="A204" s="32"/>
      <c r="B204" s="140"/>
      <c r="C204" s="141" t="s">
        <v>290</v>
      </c>
      <c r="D204" s="141" t="s">
        <v>133</v>
      </c>
      <c r="E204" s="142" t="s">
        <v>291</v>
      </c>
      <c r="F204" s="143" t="s">
        <v>292</v>
      </c>
      <c r="G204" s="144" t="s">
        <v>180</v>
      </c>
      <c r="H204" s="145">
        <v>68.207999999999998</v>
      </c>
      <c r="I204" s="146"/>
      <c r="J204" s="147">
        <f>ROUND(I204*H204,2)</f>
        <v>0</v>
      </c>
      <c r="K204" s="148"/>
      <c r="L204" s="33"/>
      <c r="M204" s="149" t="s">
        <v>1</v>
      </c>
      <c r="N204" s="150" t="s">
        <v>45</v>
      </c>
      <c r="O204" s="58"/>
      <c r="P204" s="151">
        <f>O204*H204</f>
        <v>0</v>
      </c>
      <c r="Q204" s="151">
        <v>0</v>
      </c>
      <c r="R204" s="151">
        <f>Q204*H204</f>
        <v>0</v>
      </c>
      <c r="S204" s="151">
        <v>5.5000000000000003E-4</v>
      </c>
      <c r="T204" s="152">
        <f>S204*H204</f>
        <v>3.7514400000000003E-2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53" t="s">
        <v>216</v>
      </c>
      <c r="AT204" s="153" t="s">
        <v>133</v>
      </c>
      <c r="AU204" s="153" t="s">
        <v>87</v>
      </c>
      <c r="AY204" s="17" t="s">
        <v>130</v>
      </c>
      <c r="BE204" s="154">
        <f>IF(N204="základní",J204,0)</f>
        <v>0</v>
      </c>
      <c r="BF204" s="154">
        <f>IF(N204="snížená",J204,0)</f>
        <v>0</v>
      </c>
      <c r="BG204" s="154">
        <f>IF(N204="zákl. přenesená",J204,0)</f>
        <v>0</v>
      </c>
      <c r="BH204" s="154">
        <f>IF(N204="sníž. přenesená",J204,0)</f>
        <v>0</v>
      </c>
      <c r="BI204" s="154">
        <f>IF(N204="nulová",J204,0)</f>
        <v>0</v>
      </c>
      <c r="BJ204" s="17" t="s">
        <v>85</v>
      </c>
      <c r="BK204" s="154">
        <f>ROUND(I204*H204,2)</f>
        <v>0</v>
      </c>
      <c r="BL204" s="17" t="s">
        <v>216</v>
      </c>
      <c r="BM204" s="153" t="s">
        <v>293</v>
      </c>
    </row>
    <row r="205" spans="1:65" s="13" customFormat="1" ht="10.199999999999999">
      <c r="B205" s="155"/>
      <c r="D205" s="156" t="s">
        <v>139</v>
      </c>
      <c r="E205" s="157" t="s">
        <v>1</v>
      </c>
      <c r="F205" s="158" t="s">
        <v>294</v>
      </c>
      <c r="H205" s="159">
        <v>38.915999999999997</v>
      </c>
      <c r="I205" s="160"/>
      <c r="L205" s="155"/>
      <c r="M205" s="161"/>
      <c r="N205" s="162"/>
      <c r="O205" s="162"/>
      <c r="P205" s="162"/>
      <c r="Q205" s="162"/>
      <c r="R205" s="162"/>
      <c r="S205" s="162"/>
      <c r="T205" s="163"/>
      <c r="AT205" s="157" t="s">
        <v>139</v>
      </c>
      <c r="AU205" s="157" t="s">
        <v>87</v>
      </c>
      <c r="AV205" s="13" t="s">
        <v>87</v>
      </c>
      <c r="AW205" s="13" t="s">
        <v>35</v>
      </c>
      <c r="AX205" s="13" t="s">
        <v>80</v>
      </c>
      <c r="AY205" s="157" t="s">
        <v>130</v>
      </c>
    </row>
    <row r="206" spans="1:65" s="13" customFormat="1" ht="10.199999999999999">
      <c r="B206" s="155"/>
      <c r="D206" s="156" t="s">
        <v>139</v>
      </c>
      <c r="E206" s="157" t="s">
        <v>1</v>
      </c>
      <c r="F206" s="158" t="s">
        <v>295</v>
      </c>
      <c r="H206" s="159">
        <v>29.292000000000002</v>
      </c>
      <c r="I206" s="160"/>
      <c r="L206" s="155"/>
      <c r="M206" s="161"/>
      <c r="N206" s="162"/>
      <c r="O206" s="162"/>
      <c r="P206" s="162"/>
      <c r="Q206" s="162"/>
      <c r="R206" s="162"/>
      <c r="S206" s="162"/>
      <c r="T206" s="163"/>
      <c r="AT206" s="157" t="s">
        <v>139</v>
      </c>
      <c r="AU206" s="157" t="s">
        <v>87</v>
      </c>
      <c r="AV206" s="13" t="s">
        <v>87</v>
      </c>
      <c r="AW206" s="13" t="s">
        <v>35</v>
      </c>
      <c r="AX206" s="13" t="s">
        <v>80</v>
      </c>
      <c r="AY206" s="157" t="s">
        <v>130</v>
      </c>
    </row>
    <row r="207" spans="1:65" s="15" customFormat="1" ht="10.199999999999999">
      <c r="B207" s="171"/>
      <c r="D207" s="156" t="s">
        <v>139</v>
      </c>
      <c r="E207" s="172" t="s">
        <v>1</v>
      </c>
      <c r="F207" s="173" t="s">
        <v>147</v>
      </c>
      <c r="H207" s="174">
        <v>68.207999999999998</v>
      </c>
      <c r="I207" s="175"/>
      <c r="L207" s="171"/>
      <c r="M207" s="176"/>
      <c r="N207" s="177"/>
      <c r="O207" s="177"/>
      <c r="P207" s="177"/>
      <c r="Q207" s="177"/>
      <c r="R207" s="177"/>
      <c r="S207" s="177"/>
      <c r="T207" s="178"/>
      <c r="AT207" s="172" t="s">
        <v>139</v>
      </c>
      <c r="AU207" s="172" t="s">
        <v>87</v>
      </c>
      <c r="AV207" s="15" t="s">
        <v>137</v>
      </c>
      <c r="AW207" s="15" t="s">
        <v>35</v>
      </c>
      <c r="AX207" s="15" t="s">
        <v>85</v>
      </c>
      <c r="AY207" s="172" t="s">
        <v>130</v>
      </c>
    </row>
    <row r="208" spans="1:65" s="2" customFormat="1" ht="24.15" customHeight="1">
      <c r="A208" s="32"/>
      <c r="B208" s="140"/>
      <c r="C208" s="141" t="s">
        <v>296</v>
      </c>
      <c r="D208" s="141" t="s">
        <v>133</v>
      </c>
      <c r="E208" s="142" t="s">
        <v>297</v>
      </c>
      <c r="F208" s="143" t="s">
        <v>298</v>
      </c>
      <c r="G208" s="144" t="s">
        <v>180</v>
      </c>
      <c r="H208" s="145">
        <v>1</v>
      </c>
      <c r="I208" s="146"/>
      <c r="J208" s="147">
        <f>ROUND(I208*H208,2)</f>
        <v>0</v>
      </c>
      <c r="K208" s="148"/>
      <c r="L208" s="33"/>
      <c r="M208" s="149" t="s">
        <v>1</v>
      </c>
      <c r="N208" s="150" t="s">
        <v>45</v>
      </c>
      <c r="O208" s="58"/>
      <c r="P208" s="151">
        <f>O208*H208</f>
        <v>0</v>
      </c>
      <c r="Q208" s="151">
        <v>0</v>
      </c>
      <c r="R208" s="151">
        <f>Q208*H208</f>
        <v>0</v>
      </c>
      <c r="S208" s="151">
        <v>0</v>
      </c>
      <c r="T208" s="152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53" t="s">
        <v>216</v>
      </c>
      <c r="AT208" s="153" t="s">
        <v>133</v>
      </c>
      <c r="AU208" s="153" t="s">
        <v>87</v>
      </c>
      <c r="AY208" s="17" t="s">
        <v>130</v>
      </c>
      <c r="BE208" s="154">
        <f>IF(N208="základní",J208,0)</f>
        <v>0</v>
      </c>
      <c r="BF208" s="154">
        <f>IF(N208="snížená",J208,0)</f>
        <v>0</v>
      </c>
      <c r="BG208" s="154">
        <f>IF(N208="zákl. přenesená",J208,0)</f>
        <v>0</v>
      </c>
      <c r="BH208" s="154">
        <f>IF(N208="sníž. přenesená",J208,0)</f>
        <v>0</v>
      </c>
      <c r="BI208" s="154">
        <f>IF(N208="nulová",J208,0)</f>
        <v>0</v>
      </c>
      <c r="BJ208" s="17" t="s">
        <v>85</v>
      </c>
      <c r="BK208" s="154">
        <f>ROUND(I208*H208,2)</f>
        <v>0</v>
      </c>
      <c r="BL208" s="17" t="s">
        <v>216</v>
      </c>
      <c r="BM208" s="153" t="s">
        <v>299</v>
      </c>
    </row>
    <row r="209" spans="1:65" s="2" customFormat="1" ht="24.15" customHeight="1">
      <c r="A209" s="32"/>
      <c r="B209" s="140"/>
      <c r="C209" s="141" t="s">
        <v>283</v>
      </c>
      <c r="D209" s="141" t="s">
        <v>133</v>
      </c>
      <c r="E209" s="142" t="s">
        <v>300</v>
      </c>
      <c r="F209" s="143" t="s">
        <v>301</v>
      </c>
      <c r="G209" s="144" t="s">
        <v>268</v>
      </c>
      <c r="H209" s="179"/>
      <c r="I209" s="146"/>
      <c r="J209" s="147">
        <f>ROUND(I209*H209,2)</f>
        <v>0</v>
      </c>
      <c r="K209" s="148"/>
      <c r="L209" s="33"/>
      <c r="M209" s="149" t="s">
        <v>1</v>
      </c>
      <c r="N209" s="150" t="s">
        <v>45</v>
      </c>
      <c r="O209" s="58"/>
      <c r="P209" s="151">
        <f>O209*H209</f>
        <v>0</v>
      </c>
      <c r="Q209" s="151">
        <v>0</v>
      </c>
      <c r="R209" s="151">
        <f>Q209*H209</f>
        <v>0</v>
      </c>
      <c r="S209" s="151">
        <v>0</v>
      </c>
      <c r="T209" s="152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53" t="s">
        <v>216</v>
      </c>
      <c r="AT209" s="153" t="s">
        <v>133</v>
      </c>
      <c r="AU209" s="153" t="s">
        <v>87</v>
      </c>
      <c r="AY209" s="17" t="s">
        <v>130</v>
      </c>
      <c r="BE209" s="154">
        <f>IF(N209="základní",J209,0)</f>
        <v>0</v>
      </c>
      <c r="BF209" s="154">
        <f>IF(N209="snížená",J209,0)</f>
        <v>0</v>
      </c>
      <c r="BG209" s="154">
        <f>IF(N209="zákl. přenesená",J209,0)</f>
        <v>0</v>
      </c>
      <c r="BH209" s="154">
        <f>IF(N209="sníž. přenesená",J209,0)</f>
        <v>0</v>
      </c>
      <c r="BI209" s="154">
        <f>IF(N209="nulová",J209,0)</f>
        <v>0</v>
      </c>
      <c r="BJ209" s="17" t="s">
        <v>85</v>
      </c>
      <c r="BK209" s="154">
        <f>ROUND(I209*H209,2)</f>
        <v>0</v>
      </c>
      <c r="BL209" s="17" t="s">
        <v>216</v>
      </c>
      <c r="BM209" s="153" t="s">
        <v>302</v>
      </c>
    </row>
    <row r="210" spans="1:65" s="12" customFormat="1" ht="22.8" customHeight="1">
      <c r="B210" s="128"/>
      <c r="D210" s="129" t="s">
        <v>79</v>
      </c>
      <c r="E210" s="138" t="s">
        <v>303</v>
      </c>
      <c r="F210" s="138" t="s">
        <v>304</v>
      </c>
      <c r="I210" s="131"/>
      <c r="J210" s="139">
        <f>BK210</f>
        <v>0</v>
      </c>
      <c r="L210" s="128"/>
      <c r="M210" s="132"/>
      <c r="N210" s="133"/>
      <c r="O210" s="133"/>
      <c r="P210" s="134">
        <f>SUM(P211:P252)</f>
        <v>0</v>
      </c>
      <c r="Q210" s="133"/>
      <c r="R210" s="134">
        <f>SUM(R211:R252)</f>
        <v>5.8640517399999998</v>
      </c>
      <c r="S210" s="133"/>
      <c r="T210" s="135">
        <f>SUM(T211:T252)</f>
        <v>7.0509000000000004</v>
      </c>
      <c r="AR210" s="129" t="s">
        <v>87</v>
      </c>
      <c r="AT210" s="136" t="s">
        <v>79</v>
      </c>
      <c r="AU210" s="136" t="s">
        <v>85</v>
      </c>
      <c r="AY210" s="129" t="s">
        <v>130</v>
      </c>
      <c r="BK210" s="137">
        <f>SUM(BK211:BK252)</f>
        <v>0</v>
      </c>
    </row>
    <row r="211" spans="1:65" s="2" customFormat="1" ht="24.15" customHeight="1">
      <c r="A211" s="32"/>
      <c r="B211" s="140"/>
      <c r="C211" s="141" t="s">
        <v>305</v>
      </c>
      <c r="D211" s="141" t="s">
        <v>133</v>
      </c>
      <c r="E211" s="142" t="s">
        <v>306</v>
      </c>
      <c r="F211" s="143" t="s">
        <v>307</v>
      </c>
      <c r="G211" s="144" t="s">
        <v>152</v>
      </c>
      <c r="H211" s="145">
        <v>705.09</v>
      </c>
      <c r="I211" s="146"/>
      <c r="J211" s="147">
        <f>ROUND(I211*H211,2)</f>
        <v>0</v>
      </c>
      <c r="K211" s="148"/>
      <c r="L211" s="33"/>
      <c r="M211" s="149" t="s">
        <v>1</v>
      </c>
      <c r="N211" s="150" t="s">
        <v>45</v>
      </c>
      <c r="O211" s="58"/>
      <c r="P211" s="151">
        <f>O211*H211</f>
        <v>0</v>
      </c>
      <c r="Q211" s="151">
        <v>0</v>
      </c>
      <c r="R211" s="151">
        <f>Q211*H211</f>
        <v>0</v>
      </c>
      <c r="S211" s="151">
        <v>0</v>
      </c>
      <c r="T211" s="152">
        <f>S211*H211</f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53" t="s">
        <v>216</v>
      </c>
      <c r="AT211" s="153" t="s">
        <v>133</v>
      </c>
      <c r="AU211" s="153" t="s">
        <v>87</v>
      </c>
      <c r="AY211" s="17" t="s">
        <v>130</v>
      </c>
      <c r="BE211" s="154">
        <f>IF(N211="základní",J211,0)</f>
        <v>0</v>
      </c>
      <c r="BF211" s="154">
        <f>IF(N211="snížená",J211,0)</f>
        <v>0</v>
      </c>
      <c r="BG211" s="154">
        <f>IF(N211="zákl. přenesená",J211,0)</f>
        <v>0</v>
      </c>
      <c r="BH211" s="154">
        <f>IF(N211="sníž. přenesená",J211,0)</f>
        <v>0</v>
      </c>
      <c r="BI211" s="154">
        <f>IF(N211="nulová",J211,0)</f>
        <v>0</v>
      </c>
      <c r="BJ211" s="17" t="s">
        <v>85</v>
      </c>
      <c r="BK211" s="154">
        <f>ROUND(I211*H211,2)</f>
        <v>0</v>
      </c>
      <c r="BL211" s="17" t="s">
        <v>216</v>
      </c>
      <c r="BM211" s="153" t="s">
        <v>308</v>
      </c>
    </row>
    <row r="212" spans="1:65" s="13" customFormat="1" ht="10.199999999999999">
      <c r="B212" s="155"/>
      <c r="D212" s="156" t="s">
        <v>139</v>
      </c>
      <c r="E212" s="157" t="s">
        <v>1</v>
      </c>
      <c r="F212" s="158" t="s">
        <v>309</v>
      </c>
      <c r="H212" s="159">
        <v>390.25</v>
      </c>
      <c r="I212" s="160"/>
      <c r="L212" s="155"/>
      <c r="M212" s="161"/>
      <c r="N212" s="162"/>
      <c r="O212" s="162"/>
      <c r="P212" s="162"/>
      <c r="Q212" s="162"/>
      <c r="R212" s="162"/>
      <c r="S212" s="162"/>
      <c r="T212" s="163"/>
      <c r="AT212" s="157" t="s">
        <v>139</v>
      </c>
      <c r="AU212" s="157" t="s">
        <v>87</v>
      </c>
      <c r="AV212" s="13" t="s">
        <v>87</v>
      </c>
      <c r="AW212" s="13" t="s">
        <v>35</v>
      </c>
      <c r="AX212" s="13" t="s">
        <v>80</v>
      </c>
      <c r="AY212" s="157" t="s">
        <v>130</v>
      </c>
    </row>
    <row r="213" spans="1:65" s="13" customFormat="1" ht="10.199999999999999">
      <c r="B213" s="155"/>
      <c r="D213" s="156" t="s">
        <v>139</v>
      </c>
      <c r="E213" s="157" t="s">
        <v>1</v>
      </c>
      <c r="F213" s="158" t="s">
        <v>310</v>
      </c>
      <c r="H213" s="159">
        <v>314.83999999999997</v>
      </c>
      <c r="I213" s="160"/>
      <c r="L213" s="155"/>
      <c r="M213" s="161"/>
      <c r="N213" s="162"/>
      <c r="O213" s="162"/>
      <c r="P213" s="162"/>
      <c r="Q213" s="162"/>
      <c r="R213" s="162"/>
      <c r="S213" s="162"/>
      <c r="T213" s="163"/>
      <c r="AT213" s="157" t="s">
        <v>139</v>
      </c>
      <c r="AU213" s="157" t="s">
        <v>87</v>
      </c>
      <c r="AV213" s="13" t="s">
        <v>87</v>
      </c>
      <c r="AW213" s="13" t="s">
        <v>35</v>
      </c>
      <c r="AX213" s="13" t="s">
        <v>80</v>
      </c>
      <c r="AY213" s="157" t="s">
        <v>130</v>
      </c>
    </row>
    <row r="214" spans="1:65" s="15" customFormat="1" ht="10.199999999999999">
      <c r="B214" s="171"/>
      <c r="D214" s="156" t="s">
        <v>139</v>
      </c>
      <c r="E214" s="172" t="s">
        <v>1</v>
      </c>
      <c r="F214" s="173" t="s">
        <v>147</v>
      </c>
      <c r="H214" s="174">
        <v>705.08999999999992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139</v>
      </c>
      <c r="AU214" s="172" t="s">
        <v>87</v>
      </c>
      <c r="AV214" s="15" t="s">
        <v>137</v>
      </c>
      <c r="AW214" s="15" t="s">
        <v>35</v>
      </c>
      <c r="AX214" s="15" t="s">
        <v>85</v>
      </c>
      <c r="AY214" s="172" t="s">
        <v>130</v>
      </c>
    </row>
    <row r="215" spans="1:65" s="2" customFormat="1" ht="16.5" customHeight="1">
      <c r="A215" s="32"/>
      <c r="B215" s="140"/>
      <c r="C215" s="180" t="s">
        <v>311</v>
      </c>
      <c r="D215" s="180" t="s">
        <v>279</v>
      </c>
      <c r="E215" s="181" t="s">
        <v>312</v>
      </c>
      <c r="F215" s="182" t="s">
        <v>313</v>
      </c>
      <c r="G215" s="183" t="s">
        <v>136</v>
      </c>
      <c r="H215" s="184">
        <v>7.4450000000000003</v>
      </c>
      <c r="I215" s="185"/>
      <c r="J215" s="186">
        <f>ROUND(I215*H215,2)</f>
        <v>0</v>
      </c>
      <c r="K215" s="187"/>
      <c r="L215" s="188"/>
      <c r="M215" s="189" t="s">
        <v>1</v>
      </c>
      <c r="N215" s="190" t="s">
        <v>45</v>
      </c>
      <c r="O215" s="58"/>
      <c r="P215" s="151">
        <f>O215*H215</f>
        <v>0</v>
      </c>
      <c r="Q215" s="151">
        <v>0.55000000000000004</v>
      </c>
      <c r="R215" s="151">
        <f>Q215*H215</f>
        <v>4.0947500000000003</v>
      </c>
      <c r="S215" s="151">
        <v>0</v>
      </c>
      <c r="T215" s="152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53" t="s">
        <v>283</v>
      </c>
      <c r="AT215" s="153" t="s">
        <v>279</v>
      </c>
      <c r="AU215" s="153" t="s">
        <v>87</v>
      </c>
      <c r="AY215" s="17" t="s">
        <v>130</v>
      </c>
      <c r="BE215" s="154">
        <f>IF(N215="základní",J215,0)</f>
        <v>0</v>
      </c>
      <c r="BF215" s="154">
        <f>IF(N215="snížená",J215,0)</f>
        <v>0</v>
      </c>
      <c r="BG215" s="154">
        <f>IF(N215="zákl. přenesená",J215,0)</f>
        <v>0</v>
      </c>
      <c r="BH215" s="154">
        <f>IF(N215="sníž. přenesená",J215,0)</f>
        <v>0</v>
      </c>
      <c r="BI215" s="154">
        <f>IF(N215="nulová",J215,0)</f>
        <v>0</v>
      </c>
      <c r="BJ215" s="17" t="s">
        <v>85</v>
      </c>
      <c r="BK215" s="154">
        <f>ROUND(I215*H215,2)</f>
        <v>0</v>
      </c>
      <c r="BL215" s="17" t="s">
        <v>216</v>
      </c>
      <c r="BM215" s="153" t="s">
        <v>314</v>
      </c>
    </row>
    <row r="216" spans="1:65" s="13" customFormat="1" ht="10.199999999999999">
      <c r="B216" s="155"/>
      <c r="D216" s="156" t="s">
        <v>139</v>
      </c>
      <c r="E216" s="157" t="s">
        <v>1</v>
      </c>
      <c r="F216" s="158" t="s">
        <v>315</v>
      </c>
      <c r="H216" s="159">
        <v>3.746</v>
      </c>
      <c r="I216" s="160"/>
      <c r="L216" s="155"/>
      <c r="M216" s="161"/>
      <c r="N216" s="162"/>
      <c r="O216" s="162"/>
      <c r="P216" s="162"/>
      <c r="Q216" s="162"/>
      <c r="R216" s="162"/>
      <c r="S216" s="162"/>
      <c r="T216" s="163"/>
      <c r="AT216" s="157" t="s">
        <v>139</v>
      </c>
      <c r="AU216" s="157" t="s">
        <v>87</v>
      </c>
      <c r="AV216" s="13" t="s">
        <v>87</v>
      </c>
      <c r="AW216" s="13" t="s">
        <v>35</v>
      </c>
      <c r="AX216" s="13" t="s">
        <v>80</v>
      </c>
      <c r="AY216" s="157" t="s">
        <v>130</v>
      </c>
    </row>
    <row r="217" spans="1:65" s="13" customFormat="1" ht="10.199999999999999">
      <c r="B217" s="155"/>
      <c r="D217" s="156" t="s">
        <v>139</v>
      </c>
      <c r="E217" s="157" t="s">
        <v>1</v>
      </c>
      <c r="F217" s="158" t="s">
        <v>316</v>
      </c>
      <c r="H217" s="159">
        <v>3.0219999999999998</v>
      </c>
      <c r="I217" s="160"/>
      <c r="L217" s="155"/>
      <c r="M217" s="161"/>
      <c r="N217" s="162"/>
      <c r="O217" s="162"/>
      <c r="P217" s="162"/>
      <c r="Q217" s="162"/>
      <c r="R217" s="162"/>
      <c r="S217" s="162"/>
      <c r="T217" s="163"/>
      <c r="AT217" s="157" t="s">
        <v>139</v>
      </c>
      <c r="AU217" s="157" t="s">
        <v>87</v>
      </c>
      <c r="AV217" s="13" t="s">
        <v>87</v>
      </c>
      <c r="AW217" s="13" t="s">
        <v>35</v>
      </c>
      <c r="AX217" s="13" t="s">
        <v>80</v>
      </c>
      <c r="AY217" s="157" t="s">
        <v>130</v>
      </c>
    </row>
    <row r="218" spans="1:65" s="15" customFormat="1" ht="10.199999999999999">
      <c r="B218" s="171"/>
      <c r="D218" s="156" t="s">
        <v>139</v>
      </c>
      <c r="E218" s="172" t="s">
        <v>1</v>
      </c>
      <c r="F218" s="173" t="s">
        <v>147</v>
      </c>
      <c r="H218" s="174">
        <v>6.7679999999999998</v>
      </c>
      <c r="I218" s="175"/>
      <c r="L218" s="171"/>
      <c r="M218" s="176"/>
      <c r="N218" s="177"/>
      <c r="O218" s="177"/>
      <c r="P218" s="177"/>
      <c r="Q218" s="177"/>
      <c r="R218" s="177"/>
      <c r="S218" s="177"/>
      <c r="T218" s="178"/>
      <c r="AT218" s="172" t="s">
        <v>139</v>
      </c>
      <c r="AU218" s="172" t="s">
        <v>87</v>
      </c>
      <c r="AV218" s="15" t="s">
        <v>137</v>
      </c>
      <c r="AW218" s="15" t="s">
        <v>35</v>
      </c>
      <c r="AX218" s="15" t="s">
        <v>85</v>
      </c>
      <c r="AY218" s="172" t="s">
        <v>130</v>
      </c>
    </row>
    <row r="219" spans="1:65" s="13" customFormat="1" ht="10.199999999999999">
      <c r="B219" s="155"/>
      <c r="D219" s="156" t="s">
        <v>139</v>
      </c>
      <c r="F219" s="158" t="s">
        <v>317</v>
      </c>
      <c r="H219" s="159">
        <v>7.4450000000000003</v>
      </c>
      <c r="I219" s="160"/>
      <c r="L219" s="155"/>
      <c r="M219" s="161"/>
      <c r="N219" s="162"/>
      <c r="O219" s="162"/>
      <c r="P219" s="162"/>
      <c r="Q219" s="162"/>
      <c r="R219" s="162"/>
      <c r="S219" s="162"/>
      <c r="T219" s="163"/>
      <c r="AT219" s="157" t="s">
        <v>139</v>
      </c>
      <c r="AU219" s="157" t="s">
        <v>87</v>
      </c>
      <c r="AV219" s="13" t="s">
        <v>87</v>
      </c>
      <c r="AW219" s="13" t="s">
        <v>3</v>
      </c>
      <c r="AX219" s="13" t="s">
        <v>85</v>
      </c>
      <c r="AY219" s="157" t="s">
        <v>130</v>
      </c>
    </row>
    <row r="220" spans="1:65" s="2" customFormat="1" ht="16.5" customHeight="1">
      <c r="A220" s="32"/>
      <c r="B220" s="140"/>
      <c r="C220" s="141" t="s">
        <v>318</v>
      </c>
      <c r="D220" s="141" t="s">
        <v>133</v>
      </c>
      <c r="E220" s="142" t="s">
        <v>319</v>
      </c>
      <c r="F220" s="143" t="s">
        <v>320</v>
      </c>
      <c r="G220" s="144" t="s">
        <v>184</v>
      </c>
      <c r="H220" s="145">
        <v>1057.635</v>
      </c>
      <c r="I220" s="146"/>
      <c r="J220" s="147">
        <f>ROUND(I220*H220,2)</f>
        <v>0</v>
      </c>
      <c r="K220" s="148"/>
      <c r="L220" s="33"/>
      <c r="M220" s="149" t="s">
        <v>1</v>
      </c>
      <c r="N220" s="150" t="s">
        <v>45</v>
      </c>
      <c r="O220" s="58"/>
      <c r="P220" s="151">
        <f>O220*H220</f>
        <v>0</v>
      </c>
      <c r="Q220" s="151">
        <v>2.0000000000000002E-5</v>
      </c>
      <c r="R220" s="151">
        <f>Q220*H220</f>
        <v>2.11527E-2</v>
      </c>
      <c r="S220" s="151">
        <v>0</v>
      </c>
      <c r="T220" s="152">
        <f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53" t="s">
        <v>216</v>
      </c>
      <c r="AT220" s="153" t="s">
        <v>133</v>
      </c>
      <c r="AU220" s="153" t="s">
        <v>87</v>
      </c>
      <c r="AY220" s="17" t="s">
        <v>130</v>
      </c>
      <c r="BE220" s="154">
        <f>IF(N220="základní",J220,0)</f>
        <v>0</v>
      </c>
      <c r="BF220" s="154">
        <f>IF(N220="snížená",J220,0)</f>
        <v>0</v>
      </c>
      <c r="BG220" s="154">
        <f>IF(N220="zákl. přenesená",J220,0)</f>
        <v>0</v>
      </c>
      <c r="BH220" s="154">
        <f>IF(N220="sníž. přenesená",J220,0)</f>
        <v>0</v>
      </c>
      <c r="BI220" s="154">
        <f>IF(N220="nulová",J220,0)</f>
        <v>0</v>
      </c>
      <c r="BJ220" s="17" t="s">
        <v>85</v>
      </c>
      <c r="BK220" s="154">
        <f>ROUND(I220*H220,2)</f>
        <v>0</v>
      </c>
      <c r="BL220" s="17" t="s">
        <v>216</v>
      </c>
      <c r="BM220" s="153" t="s">
        <v>321</v>
      </c>
    </row>
    <row r="221" spans="1:65" s="13" customFormat="1" ht="10.199999999999999">
      <c r="B221" s="155"/>
      <c r="D221" s="156" t="s">
        <v>139</v>
      </c>
      <c r="E221" s="157" t="s">
        <v>1</v>
      </c>
      <c r="F221" s="158" t="s">
        <v>322</v>
      </c>
      <c r="H221" s="159">
        <v>585.375</v>
      </c>
      <c r="I221" s="160"/>
      <c r="L221" s="155"/>
      <c r="M221" s="161"/>
      <c r="N221" s="162"/>
      <c r="O221" s="162"/>
      <c r="P221" s="162"/>
      <c r="Q221" s="162"/>
      <c r="R221" s="162"/>
      <c r="S221" s="162"/>
      <c r="T221" s="163"/>
      <c r="AT221" s="157" t="s">
        <v>139</v>
      </c>
      <c r="AU221" s="157" t="s">
        <v>87</v>
      </c>
      <c r="AV221" s="13" t="s">
        <v>87</v>
      </c>
      <c r="AW221" s="13" t="s">
        <v>35</v>
      </c>
      <c r="AX221" s="13" t="s">
        <v>80</v>
      </c>
      <c r="AY221" s="157" t="s">
        <v>130</v>
      </c>
    </row>
    <row r="222" spans="1:65" s="13" customFormat="1" ht="10.199999999999999">
      <c r="B222" s="155"/>
      <c r="D222" s="156" t="s">
        <v>139</v>
      </c>
      <c r="E222" s="157" t="s">
        <v>1</v>
      </c>
      <c r="F222" s="158" t="s">
        <v>323</v>
      </c>
      <c r="H222" s="159">
        <v>472.26</v>
      </c>
      <c r="I222" s="160"/>
      <c r="L222" s="155"/>
      <c r="M222" s="161"/>
      <c r="N222" s="162"/>
      <c r="O222" s="162"/>
      <c r="P222" s="162"/>
      <c r="Q222" s="162"/>
      <c r="R222" s="162"/>
      <c r="S222" s="162"/>
      <c r="T222" s="163"/>
      <c r="AT222" s="157" t="s">
        <v>139</v>
      </c>
      <c r="AU222" s="157" t="s">
        <v>87</v>
      </c>
      <c r="AV222" s="13" t="s">
        <v>87</v>
      </c>
      <c r="AW222" s="13" t="s">
        <v>35</v>
      </c>
      <c r="AX222" s="13" t="s">
        <v>80</v>
      </c>
      <c r="AY222" s="157" t="s">
        <v>130</v>
      </c>
    </row>
    <row r="223" spans="1:65" s="15" customFormat="1" ht="10.199999999999999">
      <c r="B223" s="171"/>
      <c r="D223" s="156" t="s">
        <v>139</v>
      </c>
      <c r="E223" s="172" t="s">
        <v>1</v>
      </c>
      <c r="F223" s="173" t="s">
        <v>147</v>
      </c>
      <c r="H223" s="174">
        <v>1057.635</v>
      </c>
      <c r="I223" s="175"/>
      <c r="L223" s="171"/>
      <c r="M223" s="176"/>
      <c r="N223" s="177"/>
      <c r="O223" s="177"/>
      <c r="P223" s="177"/>
      <c r="Q223" s="177"/>
      <c r="R223" s="177"/>
      <c r="S223" s="177"/>
      <c r="T223" s="178"/>
      <c r="AT223" s="172" t="s">
        <v>139</v>
      </c>
      <c r="AU223" s="172" t="s">
        <v>87</v>
      </c>
      <c r="AV223" s="15" t="s">
        <v>137</v>
      </c>
      <c r="AW223" s="15" t="s">
        <v>35</v>
      </c>
      <c r="AX223" s="15" t="s">
        <v>85</v>
      </c>
      <c r="AY223" s="172" t="s">
        <v>130</v>
      </c>
    </row>
    <row r="224" spans="1:65" s="2" customFormat="1" ht="16.5" customHeight="1">
      <c r="A224" s="32"/>
      <c r="B224" s="140"/>
      <c r="C224" s="180" t="s">
        <v>324</v>
      </c>
      <c r="D224" s="180" t="s">
        <v>279</v>
      </c>
      <c r="E224" s="181" t="s">
        <v>312</v>
      </c>
      <c r="F224" s="182" t="s">
        <v>313</v>
      </c>
      <c r="G224" s="183" t="s">
        <v>136</v>
      </c>
      <c r="H224" s="184">
        <v>2.7919999999999998</v>
      </c>
      <c r="I224" s="185"/>
      <c r="J224" s="186">
        <f>ROUND(I224*H224,2)</f>
        <v>0</v>
      </c>
      <c r="K224" s="187"/>
      <c r="L224" s="188"/>
      <c r="M224" s="189" t="s">
        <v>1</v>
      </c>
      <c r="N224" s="190" t="s">
        <v>45</v>
      </c>
      <c r="O224" s="58"/>
      <c r="P224" s="151">
        <f>O224*H224</f>
        <v>0</v>
      </c>
      <c r="Q224" s="151">
        <v>0.55000000000000004</v>
      </c>
      <c r="R224" s="151">
        <f>Q224*H224</f>
        <v>1.5356000000000001</v>
      </c>
      <c r="S224" s="151">
        <v>0</v>
      </c>
      <c r="T224" s="152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53" t="s">
        <v>283</v>
      </c>
      <c r="AT224" s="153" t="s">
        <v>279</v>
      </c>
      <c r="AU224" s="153" t="s">
        <v>87</v>
      </c>
      <c r="AY224" s="17" t="s">
        <v>130</v>
      </c>
      <c r="BE224" s="154">
        <f>IF(N224="základní",J224,0)</f>
        <v>0</v>
      </c>
      <c r="BF224" s="154">
        <f>IF(N224="snížená",J224,0)</f>
        <v>0</v>
      </c>
      <c r="BG224" s="154">
        <f>IF(N224="zákl. přenesená",J224,0)</f>
        <v>0</v>
      </c>
      <c r="BH224" s="154">
        <f>IF(N224="sníž. přenesená",J224,0)</f>
        <v>0</v>
      </c>
      <c r="BI224" s="154">
        <f>IF(N224="nulová",J224,0)</f>
        <v>0</v>
      </c>
      <c r="BJ224" s="17" t="s">
        <v>85</v>
      </c>
      <c r="BK224" s="154">
        <f>ROUND(I224*H224,2)</f>
        <v>0</v>
      </c>
      <c r="BL224" s="17" t="s">
        <v>216</v>
      </c>
      <c r="BM224" s="153" t="s">
        <v>325</v>
      </c>
    </row>
    <row r="225" spans="1:65" s="13" customFormat="1" ht="10.199999999999999">
      <c r="B225" s="155"/>
      <c r="D225" s="156" t="s">
        <v>139</v>
      </c>
      <c r="E225" s="157" t="s">
        <v>1</v>
      </c>
      <c r="F225" s="158" t="s">
        <v>326</v>
      </c>
      <c r="H225" s="159">
        <v>1.405</v>
      </c>
      <c r="I225" s="160"/>
      <c r="L225" s="155"/>
      <c r="M225" s="161"/>
      <c r="N225" s="162"/>
      <c r="O225" s="162"/>
      <c r="P225" s="162"/>
      <c r="Q225" s="162"/>
      <c r="R225" s="162"/>
      <c r="S225" s="162"/>
      <c r="T225" s="163"/>
      <c r="AT225" s="157" t="s">
        <v>139</v>
      </c>
      <c r="AU225" s="157" t="s">
        <v>87</v>
      </c>
      <c r="AV225" s="13" t="s">
        <v>87</v>
      </c>
      <c r="AW225" s="13" t="s">
        <v>35</v>
      </c>
      <c r="AX225" s="13" t="s">
        <v>80</v>
      </c>
      <c r="AY225" s="157" t="s">
        <v>130</v>
      </c>
    </row>
    <row r="226" spans="1:65" s="13" customFormat="1" ht="10.199999999999999">
      <c r="B226" s="155"/>
      <c r="D226" s="156" t="s">
        <v>139</v>
      </c>
      <c r="E226" s="157" t="s">
        <v>1</v>
      </c>
      <c r="F226" s="158" t="s">
        <v>327</v>
      </c>
      <c r="H226" s="159">
        <v>1.133</v>
      </c>
      <c r="I226" s="160"/>
      <c r="L226" s="155"/>
      <c r="M226" s="161"/>
      <c r="N226" s="162"/>
      <c r="O226" s="162"/>
      <c r="P226" s="162"/>
      <c r="Q226" s="162"/>
      <c r="R226" s="162"/>
      <c r="S226" s="162"/>
      <c r="T226" s="163"/>
      <c r="AT226" s="157" t="s">
        <v>139</v>
      </c>
      <c r="AU226" s="157" t="s">
        <v>87</v>
      </c>
      <c r="AV226" s="13" t="s">
        <v>87</v>
      </c>
      <c r="AW226" s="13" t="s">
        <v>35</v>
      </c>
      <c r="AX226" s="13" t="s">
        <v>80</v>
      </c>
      <c r="AY226" s="157" t="s">
        <v>130</v>
      </c>
    </row>
    <row r="227" spans="1:65" s="15" customFormat="1" ht="10.199999999999999">
      <c r="B227" s="171"/>
      <c r="D227" s="156" t="s">
        <v>139</v>
      </c>
      <c r="E227" s="172" t="s">
        <v>1</v>
      </c>
      <c r="F227" s="173" t="s">
        <v>147</v>
      </c>
      <c r="H227" s="174">
        <v>2.5380000000000003</v>
      </c>
      <c r="I227" s="175"/>
      <c r="L227" s="171"/>
      <c r="M227" s="176"/>
      <c r="N227" s="177"/>
      <c r="O227" s="177"/>
      <c r="P227" s="177"/>
      <c r="Q227" s="177"/>
      <c r="R227" s="177"/>
      <c r="S227" s="177"/>
      <c r="T227" s="178"/>
      <c r="AT227" s="172" t="s">
        <v>139</v>
      </c>
      <c r="AU227" s="172" t="s">
        <v>87</v>
      </c>
      <c r="AV227" s="15" t="s">
        <v>137</v>
      </c>
      <c r="AW227" s="15" t="s">
        <v>35</v>
      </c>
      <c r="AX227" s="15" t="s">
        <v>85</v>
      </c>
      <c r="AY227" s="172" t="s">
        <v>130</v>
      </c>
    </row>
    <row r="228" spans="1:65" s="13" customFormat="1" ht="10.199999999999999">
      <c r="B228" s="155"/>
      <c r="D228" s="156" t="s">
        <v>139</v>
      </c>
      <c r="F228" s="158" t="s">
        <v>328</v>
      </c>
      <c r="H228" s="159">
        <v>2.7919999999999998</v>
      </c>
      <c r="I228" s="160"/>
      <c r="L228" s="155"/>
      <c r="M228" s="161"/>
      <c r="N228" s="162"/>
      <c r="O228" s="162"/>
      <c r="P228" s="162"/>
      <c r="Q228" s="162"/>
      <c r="R228" s="162"/>
      <c r="S228" s="162"/>
      <c r="T228" s="163"/>
      <c r="AT228" s="157" t="s">
        <v>139</v>
      </c>
      <c r="AU228" s="157" t="s">
        <v>87</v>
      </c>
      <c r="AV228" s="13" t="s">
        <v>87</v>
      </c>
      <c r="AW228" s="13" t="s">
        <v>3</v>
      </c>
      <c r="AX228" s="13" t="s">
        <v>85</v>
      </c>
      <c r="AY228" s="157" t="s">
        <v>130</v>
      </c>
    </row>
    <row r="229" spans="1:65" s="2" customFormat="1" ht="24.15" customHeight="1">
      <c r="A229" s="32"/>
      <c r="B229" s="140"/>
      <c r="C229" s="141" t="s">
        <v>329</v>
      </c>
      <c r="D229" s="141" t="s">
        <v>133</v>
      </c>
      <c r="E229" s="142" t="s">
        <v>330</v>
      </c>
      <c r="F229" s="143" t="s">
        <v>331</v>
      </c>
      <c r="G229" s="144" t="s">
        <v>152</v>
      </c>
      <c r="H229" s="145">
        <v>1410.18</v>
      </c>
      <c r="I229" s="146"/>
      <c r="J229" s="147">
        <f>ROUND(I229*H229,2)</f>
        <v>0</v>
      </c>
      <c r="K229" s="148"/>
      <c r="L229" s="33"/>
      <c r="M229" s="149" t="s">
        <v>1</v>
      </c>
      <c r="N229" s="150" t="s">
        <v>45</v>
      </c>
      <c r="O229" s="58"/>
      <c r="P229" s="151">
        <f>O229*H229</f>
        <v>0</v>
      </c>
      <c r="Q229" s="151">
        <v>0</v>
      </c>
      <c r="R229" s="151">
        <f>Q229*H229</f>
        <v>0</v>
      </c>
      <c r="S229" s="151">
        <v>5.0000000000000001E-3</v>
      </c>
      <c r="T229" s="152">
        <f>S229*H229</f>
        <v>7.0509000000000004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53" t="s">
        <v>216</v>
      </c>
      <c r="AT229" s="153" t="s">
        <v>133</v>
      </c>
      <c r="AU229" s="153" t="s">
        <v>87</v>
      </c>
      <c r="AY229" s="17" t="s">
        <v>130</v>
      </c>
      <c r="BE229" s="154">
        <f>IF(N229="základní",J229,0)</f>
        <v>0</v>
      </c>
      <c r="BF229" s="154">
        <f>IF(N229="snížená",J229,0)</f>
        <v>0</v>
      </c>
      <c r="BG229" s="154">
        <f>IF(N229="zákl. přenesená",J229,0)</f>
        <v>0</v>
      </c>
      <c r="BH229" s="154">
        <f>IF(N229="sníž. přenesená",J229,0)</f>
        <v>0</v>
      </c>
      <c r="BI229" s="154">
        <f>IF(N229="nulová",J229,0)</f>
        <v>0</v>
      </c>
      <c r="BJ229" s="17" t="s">
        <v>85</v>
      </c>
      <c r="BK229" s="154">
        <f>ROUND(I229*H229,2)</f>
        <v>0</v>
      </c>
      <c r="BL229" s="17" t="s">
        <v>216</v>
      </c>
      <c r="BM229" s="153" t="s">
        <v>332</v>
      </c>
    </row>
    <row r="230" spans="1:65" s="13" customFormat="1" ht="10.199999999999999">
      <c r="B230" s="155"/>
      <c r="D230" s="156" t="s">
        <v>139</v>
      </c>
      <c r="E230" s="157" t="s">
        <v>1</v>
      </c>
      <c r="F230" s="158" t="s">
        <v>333</v>
      </c>
      <c r="H230" s="159">
        <v>780.5</v>
      </c>
      <c r="I230" s="160"/>
      <c r="L230" s="155"/>
      <c r="M230" s="161"/>
      <c r="N230" s="162"/>
      <c r="O230" s="162"/>
      <c r="P230" s="162"/>
      <c r="Q230" s="162"/>
      <c r="R230" s="162"/>
      <c r="S230" s="162"/>
      <c r="T230" s="163"/>
      <c r="AT230" s="157" t="s">
        <v>139</v>
      </c>
      <c r="AU230" s="157" t="s">
        <v>87</v>
      </c>
      <c r="AV230" s="13" t="s">
        <v>87</v>
      </c>
      <c r="AW230" s="13" t="s">
        <v>35</v>
      </c>
      <c r="AX230" s="13" t="s">
        <v>80</v>
      </c>
      <c r="AY230" s="157" t="s">
        <v>130</v>
      </c>
    </row>
    <row r="231" spans="1:65" s="13" customFormat="1" ht="10.199999999999999">
      <c r="B231" s="155"/>
      <c r="D231" s="156" t="s">
        <v>139</v>
      </c>
      <c r="E231" s="157" t="s">
        <v>1</v>
      </c>
      <c r="F231" s="158" t="s">
        <v>334</v>
      </c>
      <c r="H231" s="159">
        <v>629.67999999999995</v>
      </c>
      <c r="I231" s="160"/>
      <c r="L231" s="155"/>
      <c r="M231" s="161"/>
      <c r="N231" s="162"/>
      <c r="O231" s="162"/>
      <c r="P231" s="162"/>
      <c r="Q231" s="162"/>
      <c r="R231" s="162"/>
      <c r="S231" s="162"/>
      <c r="T231" s="163"/>
      <c r="AT231" s="157" t="s">
        <v>139</v>
      </c>
      <c r="AU231" s="157" t="s">
        <v>87</v>
      </c>
      <c r="AV231" s="13" t="s">
        <v>87</v>
      </c>
      <c r="AW231" s="13" t="s">
        <v>35</v>
      </c>
      <c r="AX231" s="13" t="s">
        <v>80</v>
      </c>
      <c r="AY231" s="157" t="s">
        <v>130</v>
      </c>
    </row>
    <row r="232" spans="1:65" s="15" customFormat="1" ht="10.199999999999999">
      <c r="B232" s="171"/>
      <c r="D232" s="156" t="s">
        <v>139</v>
      </c>
      <c r="E232" s="172" t="s">
        <v>1</v>
      </c>
      <c r="F232" s="173" t="s">
        <v>147</v>
      </c>
      <c r="H232" s="174">
        <v>1410.1799999999998</v>
      </c>
      <c r="I232" s="175"/>
      <c r="L232" s="171"/>
      <c r="M232" s="176"/>
      <c r="N232" s="177"/>
      <c r="O232" s="177"/>
      <c r="P232" s="177"/>
      <c r="Q232" s="177"/>
      <c r="R232" s="177"/>
      <c r="S232" s="177"/>
      <c r="T232" s="178"/>
      <c r="AT232" s="172" t="s">
        <v>139</v>
      </c>
      <c r="AU232" s="172" t="s">
        <v>87</v>
      </c>
      <c r="AV232" s="15" t="s">
        <v>137</v>
      </c>
      <c r="AW232" s="15" t="s">
        <v>35</v>
      </c>
      <c r="AX232" s="15" t="s">
        <v>85</v>
      </c>
      <c r="AY232" s="172" t="s">
        <v>130</v>
      </c>
    </row>
    <row r="233" spans="1:65" s="2" customFormat="1" ht="24.15" customHeight="1">
      <c r="A233" s="32"/>
      <c r="B233" s="140"/>
      <c r="C233" s="141" t="s">
        <v>335</v>
      </c>
      <c r="D233" s="141" t="s">
        <v>133</v>
      </c>
      <c r="E233" s="142" t="s">
        <v>336</v>
      </c>
      <c r="F233" s="143" t="s">
        <v>337</v>
      </c>
      <c r="G233" s="144" t="s">
        <v>136</v>
      </c>
      <c r="H233" s="145">
        <v>9.3059999999999992</v>
      </c>
      <c r="I233" s="146"/>
      <c r="J233" s="147">
        <f>ROUND(I233*H233,2)</f>
        <v>0</v>
      </c>
      <c r="K233" s="148"/>
      <c r="L233" s="33"/>
      <c r="M233" s="149" t="s">
        <v>1</v>
      </c>
      <c r="N233" s="150" t="s">
        <v>45</v>
      </c>
      <c r="O233" s="58"/>
      <c r="P233" s="151">
        <f>O233*H233</f>
        <v>0</v>
      </c>
      <c r="Q233" s="151">
        <v>2.2839999999999999E-2</v>
      </c>
      <c r="R233" s="151">
        <f>Q233*H233</f>
        <v>0.21254903999999997</v>
      </c>
      <c r="S233" s="151">
        <v>0</v>
      </c>
      <c r="T233" s="152">
        <f>S233*H233</f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53" t="s">
        <v>216</v>
      </c>
      <c r="AT233" s="153" t="s">
        <v>133</v>
      </c>
      <c r="AU233" s="153" t="s">
        <v>87</v>
      </c>
      <c r="AY233" s="17" t="s">
        <v>130</v>
      </c>
      <c r="BE233" s="154">
        <f>IF(N233="základní",J233,0)</f>
        <v>0</v>
      </c>
      <c r="BF233" s="154">
        <f>IF(N233="snížená",J233,0)</f>
        <v>0</v>
      </c>
      <c r="BG233" s="154">
        <f>IF(N233="zákl. přenesená",J233,0)</f>
        <v>0</v>
      </c>
      <c r="BH233" s="154">
        <f>IF(N233="sníž. přenesená",J233,0)</f>
        <v>0</v>
      </c>
      <c r="BI233" s="154">
        <f>IF(N233="nulová",J233,0)</f>
        <v>0</v>
      </c>
      <c r="BJ233" s="17" t="s">
        <v>85</v>
      </c>
      <c r="BK233" s="154">
        <f>ROUND(I233*H233,2)</f>
        <v>0</v>
      </c>
      <c r="BL233" s="17" t="s">
        <v>216</v>
      </c>
      <c r="BM233" s="153" t="s">
        <v>338</v>
      </c>
    </row>
    <row r="234" spans="1:65" s="13" customFormat="1" ht="10.199999999999999">
      <c r="B234" s="155"/>
      <c r="D234" s="156" t="s">
        <v>139</v>
      </c>
      <c r="E234" s="157" t="s">
        <v>1</v>
      </c>
      <c r="F234" s="158" t="s">
        <v>315</v>
      </c>
      <c r="H234" s="159">
        <v>3.746</v>
      </c>
      <c r="I234" s="160"/>
      <c r="L234" s="155"/>
      <c r="M234" s="161"/>
      <c r="N234" s="162"/>
      <c r="O234" s="162"/>
      <c r="P234" s="162"/>
      <c r="Q234" s="162"/>
      <c r="R234" s="162"/>
      <c r="S234" s="162"/>
      <c r="T234" s="163"/>
      <c r="AT234" s="157" t="s">
        <v>139</v>
      </c>
      <c r="AU234" s="157" t="s">
        <v>87</v>
      </c>
      <c r="AV234" s="13" t="s">
        <v>87</v>
      </c>
      <c r="AW234" s="13" t="s">
        <v>35</v>
      </c>
      <c r="AX234" s="13" t="s">
        <v>80</v>
      </c>
      <c r="AY234" s="157" t="s">
        <v>130</v>
      </c>
    </row>
    <row r="235" spans="1:65" s="13" customFormat="1" ht="10.199999999999999">
      <c r="B235" s="155"/>
      <c r="D235" s="156" t="s">
        <v>139</v>
      </c>
      <c r="E235" s="157" t="s">
        <v>1</v>
      </c>
      <c r="F235" s="158" t="s">
        <v>316</v>
      </c>
      <c r="H235" s="159">
        <v>3.0219999999999998</v>
      </c>
      <c r="I235" s="160"/>
      <c r="L235" s="155"/>
      <c r="M235" s="161"/>
      <c r="N235" s="162"/>
      <c r="O235" s="162"/>
      <c r="P235" s="162"/>
      <c r="Q235" s="162"/>
      <c r="R235" s="162"/>
      <c r="S235" s="162"/>
      <c r="T235" s="163"/>
      <c r="AT235" s="157" t="s">
        <v>139</v>
      </c>
      <c r="AU235" s="157" t="s">
        <v>87</v>
      </c>
      <c r="AV235" s="13" t="s">
        <v>87</v>
      </c>
      <c r="AW235" s="13" t="s">
        <v>35</v>
      </c>
      <c r="AX235" s="13" t="s">
        <v>80</v>
      </c>
      <c r="AY235" s="157" t="s">
        <v>130</v>
      </c>
    </row>
    <row r="236" spans="1:65" s="13" customFormat="1" ht="10.199999999999999">
      <c r="B236" s="155"/>
      <c r="D236" s="156" t="s">
        <v>139</v>
      </c>
      <c r="E236" s="157" t="s">
        <v>1</v>
      </c>
      <c r="F236" s="158" t="s">
        <v>326</v>
      </c>
      <c r="H236" s="159">
        <v>1.405</v>
      </c>
      <c r="I236" s="160"/>
      <c r="L236" s="155"/>
      <c r="M236" s="161"/>
      <c r="N236" s="162"/>
      <c r="O236" s="162"/>
      <c r="P236" s="162"/>
      <c r="Q236" s="162"/>
      <c r="R236" s="162"/>
      <c r="S236" s="162"/>
      <c r="T236" s="163"/>
      <c r="AT236" s="157" t="s">
        <v>139</v>
      </c>
      <c r="AU236" s="157" t="s">
        <v>87</v>
      </c>
      <c r="AV236" s="13" t="s">
        <v>87</v>
      </c>
      <c r="AW236" s="13" t="s">
        <v>35</v>
      </c>
      <c r="AX236" s="13" t="s">
        <v>80</v>
      </c>
      <c r="AY236" s="157" t="s">
        <v>130</v>
      </c>
    </row>
    <row r="237" spans="1:65" s="13" customFormat="1" ht="10.199999999999999">
      <c r="B237" s="155"/>
      <c r="D237" s="156" t="s">
        <v>139</v>
      </c>
      <c r="E237" s="157" t="s">
        <v>1</v>
      </c>
      <c r="F237" s="158" t="s">
        <v>327</v>
      </c>
      <c r="H237" s="159">
        <v>1.133</v>
      </c>
      <c r="I237" s="160"/>
      <c r="L237" s="155"/>
      <c r="M237" s="161"/>
      <c r="N237" s="162"/>
      <c r="O237" s="162"/>
      <c r="P237" s="162"/>
      <c r="Q237" s="162"/>
      <c r="R237" s="162"/>
      <c r="S237" s="162"/>
      <c r="T237" s="163"/>
      <c r="AT237" s="157" t="s">
        <v>139</v>
      </c>
      <c r="AU237" s="157" t="s">
        <v>87</v>
      </c>
      <c r="AV237" s="13" t="s">
        <v>87</v>
      </c>
      <c r="AW237" s="13" t="s">
        <v>35</v>
      </c>
      <c r="AX237" s="13" t="s">
        <v>80</v>
      </c>
      <c r="AY237" s="157" t="s">
        <v>130</v>
      </c>
    </row>
    <row r="238" spans="1:65" s="15" customFormat="1" ht="10.199999999999999">
      <c r="B238" s="171"/>
      <c r="D238" s="156" t="s">
        <v>139</v>
      </c>
      <c r="E238" s="172" t="s">
        <v>1</v>
      </c>
      <c r="F238" s="173" t="s">
        <v>147</v>
      </c>
      <c r="H238" s="174">
        <v>9.3060000000000009</v>
      </c>
      <c r="I238" s="175"/>
      <c r="L238" s="171"/>
      <c r="M238" s="176"/>
      <c r="N238" s="177"/>
      <c r="O238" s="177"/>
      <c r="P238" s="177"/>
      <c r="Q238" s="177"/>
      <c r="R238" s="177"/>
      <c r="S238" s="177"/>
      <c r="T238" s="178"/>
      <c r="AT238" s="172" t="s">
        <v>139</v>
      </c>
      <c r="AU238" s="172" t="s">
        <v>87</v>
      </c>
      <c r="AV238" s="15" t="s">
        <v>137</v>
      </c>
      <c r="AW238" s="15" t="s">
        <v>35</v>
      </c>
      <c r="AX238" s="15" t="s">
        <v>85</v>
      </c>
      <c r="AY238" s="172" t="s">
        <v>130</v>
      </c>
    </row>
    <row r="239" spans="1:65" s="2" customFormat="1" ht="24.15" customHeight="1">
      <c r="A239" s="32"/>
      <c r="B239" s="140"/>
      <c r="C239" s="141" t="s">
        <v>339</v>
      </c>
      <c r="D239" s="141" t="s">
        <v>133</v>
      </c>
      <c r="E239" s="142" t="s">
        <v>340</v>
      </c>
      <c r="F239" s="143" t="s">
        <v>341</v>
      </c>
      <c r="G239" s="144" t="s">
        <v>212</v>
      </c>
      <c r="H239" s="145">
        <v>1</v>
      </c>
      <c r="I239" s="146"/>
      <c r="J239" s="147">
        <f t="shared" ref="J239:J252" si="0">ROUND(I239*H239,2)</f>
        <v>0</v>
      </c>
      <c r="K239" s="148"/>
      <c r="L239" s="33"/>
      <c r="M239" s="149" t="s">
        <v>1</v>
      </c>
      <c r="N239" s="150" t="s">
        <v>45</v>
      </c>
      <c r="O239" s="58"/>
      <c r="P239" s="151">
        <f t="shared" ref="P239:P252" si="1">O239*H239</f>
        <v>0</v>
      </c>
      <c r="Q239" s="151">
        <v>0</v>
      </c>
      <c r="R239" s="151">
        <f t="shared" ref="R239:R252" si="2">Q239*H239</f>
        <v>0</v>
      </c>
      <c r="S239" s="151">
        <v>0</v>
      </c>
      <c r="T239" s="152">
        <f t="shared" ref="T239:T252" si="3">S239*H239</f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53" t="s">
        <v>216</v>
      </c>
      <c r="AT239" s="153" t="s">
        <v>133</v>
      </c>
      <c r="AU239" s="153" t="s">
        <v>87</v>
      </c>
      <c r="AY239" s="17" t="s">
        <v>130</v>
      </c>
      <c r="BE239" s="154">
        <f t="shared" ref="BE239:BE252" si="4">IF(N239="základní",J239,0)</f>
        <v>0</v>
      </c>
      <c r="BF239" s="154">
        <f t="shared" ref="BF239:BF252" si="5">IF(N239="snížená",J239,0)</f>
        <v>0</v>
      </c>
      <c r="BG239" s="154">
        <f t="shared" ref="BG239:BG252" si="6">IF(N239="zákl. přenesená",J239,0)</f>
        <v>0</v>
      </c>
      <c r="BH239" s="154">
        <f t="shared" ref="BH239:BH252" si="7">IF(N239="sníž. přenesená",J239,0)</f>
        <v>0</v>
      </c>
      <c r="BI239" s="154">
        <f t="shared" ref="BI239:BI252" si="8">IF(N239="nulová",J239,0)</f>
        <v>0</v>
      </c>
      <c r="BJ239" s="17" t="s">
        <v>85</v>
      </c>
      <c r="BK239" s="154">
        <f t="shared" ref="BK239:BK252" si="9">ROUND(I239*H239,2)</f>
        <v>0</v>
      </c>
      <c r="BL239" s="17" t="s">
        <v>216</v>
      </c>
      <c r="BM239" s="153" t="s">
        <v>342</v>
      </c>
    </row>
    <row r="240" spans="1:65" s="2" customFormat="1" ht="16.5" customHeight="1">
      <c r="A240" s="32"/>
      <c r="B240" s="140"/>
      <c r="C240" s="141" t="s">
        <v>343</v>
      </c>
      <c r="D240" s="141" t="s">
        <v>133</v>
      </c>
      <c r="E240" s="142" t="s">
        <v>344</v>
      </c>
      <c r="F240" s="143" t="s">
        <v>345</v>
      </c>
      <c r="G240" s="144" t="s">
        <v>212</v>
      </c>
      <c r="H240" s="145">
        <v>1</v>
      </c>
      <c r="I240" s="146"/>
      <c r="J240" s="147">
        <f t="shared" si="0"/>
        <v>0</v>
      </c>
      <c r="K240" s="148"/>
      <c r="L240" s="33"/>
      <c r="M240" s="149" t="s">
        <v>1</v>
      </c>
      <c r="N240" s="150" t="s">
        <v>45</v>
      </c>
      <c r="O240" s="58"/>
      <c r="P240" s="151">
        <f t="shared" si="1"/>
        <v>0</v>
      </c>
      <c r="Q240" s="151">
        <v>0</v>
      </c>
      <c r="R240" s="151">
        <f t="shared" si="2"/>
        <v>0</v>
      </c>
      <c r="S240" s="151">
        <v>0</v>
      </c>
      <c r="T240" s="152">
        <f t="shared" si="3"/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53" t="s">
        <v>216</v>
      </c>
      <c r="AT240" s="153" t="s">
        <v>133</v>
      </c>
      <c r="AU240" s="153" t="s">
        <v>87</v>
      </c>
      <c r="AY240" s="17" t="s">
        <v>130</v>
      </c>
      <c r="BE240" s="154">
        <f t="shared" si="4"/>
        <v>0</v>
      </c>
      <c r="BF240" s="154">
        <f t="shared" si="5"/>
        <v>0</v>
      </c>
      <c r="BG240" s="154">
        <f t="shared" si="6"/>
        <v>0</v>
      </c>
      <c r="BH240" s="154">
        <f t="shared" si="7"/>
        <v>0</v>
      </c>
      <c r="BI240" s="154">
        <f t="shared" si="8"/>
        <v>0</v>
      </c>
      <c r="BJ240" s="17" t="s">
        <v>85</v>
      </c>
      <c r="BK240" s="154">
        <f t="shared" si="9"/>
        <v>0</v>
      </c>
      <c r="BL240" s="17" t="s">
        <v>216</v>
      </c>
      <c r="BM240" s="153" t="s">
        <v>346</v>
      </c>
    </row>
    <row r="241" spans="1:65" s="2" customFormat="1" ht="21.75" customHeight="1">
      <c r="A241" s="32"/>
      <c r="B241" s="140"/>
      <c r="C241" s="141" t="s">
        <v>347</v>
      </c>
      <c r="D241" s="141" t="s">
        <v>133</v>
      </c>
      <c r="E241" s="142" t="s">
        <v>348</v>
      </c>
      <c r="F241" s="143" t="s">
        <v>349</v>
      </c>
      <c r="G241" s="144" t="s">
        <v>212</v>
      </c>
      <c r="H241" s="145">
        <v>1</v>
      </c>
      <c r="I241" s="146"/>
      <c r="J241" s="147">
        <f t="shared" si="0"/>
        <v>0</v>
      </c>
      <c r="K241" s="148"/>
      <c r="L241" s="33"/>
      <c r="M241" s="149" t="s">
        <v>1</v>
      </c>
      <c r="N241" s="150" t="s">
        <v>45</v>
      </c>
      <c r="O241" s="58"/>
      <c r="P241" s="151">
        <f t="shared" si="1"/>
        <v>0</v>
      </c>
      <c r="Q241" s="151">
        <v>0</v>
      </c>
      <c r="R241" s="151">
        <f t="shared" si="2"/>
        <v>0</v>
      </c>
      <c r="S241" s="151">
        <v>0</v>
      </c>
      <c r="T241" s="152">
        <f t="shared" si="3"/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53" t="s">
        <v>216</v>
      </c>
      <c r="AT241" s="153" t="s">
        <v>133</v>
      </c>
      <c r="AU241" s="153" t="s">
        <v>87</v>
      </c>
      <c r="AY241" s="17" t="s">
        <v>130</v>
      </c>
      <c r="BE241" s="154">
        <f t="shared" si="4"/>
        <v>0</v>
      </c>
      <c r="BF241" s="154">
        <f t="shared" si="5"/>
        <v>0</v>
      </c>
      <c r="BG241" s="154">
        <f t="shared" si="6"/>
        <v>0</v>
      </c>
      <c r="BH241" s="154">
        <f t="shared" si="7"/>
        <v>0</v>
      </c>
      <c r="BI241" s="154">
        <f t="shared" si="8"/>
        <v>0</v>
      </c>
      <c r="BJ241" s="17" t="s">
        <v>85</v>
      </c>
      <c r="BK241" s="154">
        <f t="shared" si="9"/>
        <v>0</v>
      </c>
      <c r="BL241" s="17" t="s">
        <v>216</v>
      </c>
      <c r="BM241" s="153" t="s">
        <v>350</v>
      </c>
    </row>
    <row r="242" spans="1:65" s="2" customFormat="1" ht="24.15" customHeight="1">
      <c r="A242" s="32"/>
      <c r="B242" s="140"/>
      <c r="C242" s="141" t="s">
        <v>351</v>
      </c>
      <c r="D242" s="141" t="s">
        <v>133</v>
      </c>
      <c r="E242" s="142" t="s">
        <v>352</v>
      </c>
      <c r="F242" s="143" t="s">
        <v>353</v>
      </c>
      <c r="G242" s="144" t="s">
        <v>212</v>
      </c>
      <c r="H242" s="145">
        <v>1</v>
      </c>
      <c r="I242" s="146"/>
      <c r="J242" s="147">
        <f t="shared" si="0"/>
        <v>0</v>
      </c>
      <c r="K242" s="148"/>
      <c r="L242" s="33"/>
      <c r="M242" s="149" t="s">
        <v>1</v>
      </c>
      <c r="N242" s="150" t="s">
        <v>45</v>
      </c>
      <c r="O242" s="58"/>
      <c r="P242" s="151">
        <f t="shared" si="1"/>
        <v>0</v>
      </c>
      <c r="Q242" s="151">
        <v>0</v>
      </c>
      <c r="R242" s="151">
        <f t="shared" si="2"/>
        <v>0</v>
      </c>
      <c r="S242" s="151">
        <v>0</v>
      </c>
      <c r="T242" s="152">
        <f t="shared" si="3"/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53" t="s">
        <v>216</v>
      </c>
      <c r="AT242" s="153" t="s">
        <v>133</v>
      </c>
      <c r="AU242" s="153" t="s">
        <v>87</v>
      </c>
      <c r="AY242" s="17" t="s">
        <v>130</v>
      </c>
      <c r="BE242" s="154">
        <f t="shared" si="4"/>
        <v>0</v>
      </c>
      <c r="BF242" s="154">
        <f t="shared" si="5"/>
        <v>0</v>
      </c>
      <c r="BG242" s="154">
        <f t="shared" si="6"/>
        <v>0</v>
      </c>
      <c r="BH242" s="154">
        <f t="shared" si="7"/>
        <v>0</v>
      </c>
      <c r="BI242" s="154">
        <f t="shared" si="8"/>
        <v>0</v>
      </c>
      <c r="BJ242" s="17" t="s">
        <v>85</v>
      </c>
      <c r="BK242" s="154">
        <f t="shared" si="9"/>
        <v>0</v>
      </c>
      <c r="BL242" s="17" t="s">
        <v>216</v>
      </c>
      <c r="BM242" s="153" t="s">
        <v>354</v>
      </c>
    </row>
    <row r="243" spans="1:65" s="2" customFormat="1" ht="33" customHeight="1">
      <c r="A243" s="32"/>
      <c r="B243" s="140"/>
      <c r="C243" s="141" t="s">
        <v>355</v>
      </c>
      <c r="D243" s="141" t="s">
        <v>133</v>
      </c>
      <c r="E243" s="142" t="s">
        <v>356</v>
      </c>
      <c r="F243" s="143" t="s">
        <v>357</v>
      </c>
      <c r="G243" s="144" t="s">
        <v>212</v>
      </c>
      <c r="H243" s="145">
        <v>2</v>
      </c>
      <c r="I243" s="146"/>
      <c r="J243" s="147">
        <f t="shared" si="0"/>
        <v>0</v>
      </c>
      <c r="K243" s="148"/>
      <c r="L243" s="33"/>
      <c r="M243" s="149" t="s">
        <v>1</v>
      </c>
      <c r="N243" s="150" t="s">
        <v>45</v>
      </c>
      <c r="O243" s="58"/>
      <c r="P243" s="151">
        <f t="shared" si="1"/>
        <v>0</v>
      </c>
      <c r="Q243" s="151">
        <v>0</v>
      </c>
      <c r="R243" s="151">
        <f t="shared" si="2"/>
        <v>0</v>
      </c>
      <c r="S243" s="151">
        <v>0</v>
      </c>
      <c r="T243" s="152">
        <f t="shared" si="3"/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53" t="s">
        <v>216</v>
      </c>
      <c r="AT243" s="153" t="s">
        <v>133</v>
      </c>
      <c r="AU243" s="153" t="s">
        <v>87</v>
      </c>
      <c r="AY243" s="17" t="s">
        <v>130</v>
      </c>
      <c r="BE243" s="154">
        <f t="shared" si="4"/>
        <v>0</v>
      </c>
      <c r="BF243" s="154">
        <f t="shared" si="5"/>
        <v>0</v>
      </c>
      <c r="BG243" s="154">
        <f t="shared" si="6"/>
        <v>0</v>
      </c>
      <c r="BH243" s="154">
        <f t="shared" si="7"/>
        <v>0</v>
      </c>
      <c r="BI243" s="154">
        <f t="shared" si="8"/>
        <v>0</v>
      </c>
      <c r="BJ243" s="17" t="s">
        <v>85</v>
      </c>
      <c r="BK243" s="154">
        <f t="shared" si="9"/>
        <v>0</v>
      </c>
      <c r="BL243" s="17" t="s">
        <v>216</v>
      </c>
      <c r="BM243" s="153" t="s">
        <v>358</v>
      </c>
    </row>
    <row r="244" spans="1:65" s="2" customFormat="1" ht="24.15" customHeight="1">
      <c r="A244" s="32"/>
      <c r="B244" s="140"/>
      <c r="C244" s="141" t="s">
        <v>359</v>
      </c>
      <c r="D244" s="141" t="s">
        <v>133</v>
      </c>
      <c r="E244" s="142" t="s">
        <v>360</v>
      </c>
      <c r="F244" s="143" t="s">
        <v>361</v>
      </c>
      <c r="G244" s="144" t="s">
        <v>212</v>
      </c>
      <c r="H244" s="145">
        <v>1</v>
      </c>
      <c r="I244" s="146"/>
      <c r="J244" s="147">
        <f t="shared" si="0"/>
        <v>0</v>
      </c>
      <c r="K244" s="148"/>
      <c r="L244" s="33"/>
      <c r="M244" s="149" t="s">
        <v>1</v>
      </c>
      <c r="N244" s="150" t="s">
        <v>45</v>
      </c>
      <c r="O244" s="58"/>
      <c r="P244" s="151">
        <f t="shared" si="1"/>
        <v>0</v>
      </c>
      <c r="Q244" s="151">
        <v>0</v>
      </c>
      <c r="R244" s="151">
        <f t="shared" si="2"/>
        <v>0</v>
      </c>
      <c r="S244" s="151">
        <v>0</v>
      </c>
      <c r="T244" s="152">
        <f t="shared" si="3"/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53" t="s">
        <v>216</v>
      </c>
      <c r="AT244" s="153" t="s">
        <v>133</v>
      </c>
      <c r="AU244" s="153" t="s">
        <v>87</v>
      </c>
      <c r="AY244" s="17" t="s">
        <v>130</v>
      </c>
      <c r="BE244" s="154">
        <f t="shared" si="4"/>
        <v>0</v>
      </c>
      <c r="BF244" s="154">
        <f t="shared" si="5"/>
        <v>0</v>
      </c>
      <c r="BG244" s="154">
        <f t="shared" si="6"/>
        <v>0</v>
      </c>
      <c r="BH244" s="154">
        <f t="shared" si="7"/>
        <v>0</v>
      </c>
      <c r="BI244" s="154">
        <f t="shared" si="8"/>
        <v>0</v>
      </c>
      <c r="BJ244" s="17" t="s">
        <v>85</v>
      </c>
      <c r="BK244" s="154">
        <f t="shared" si="9"/>
        <v>0</v>
      </c>
      <c r="BL244" s="17" t="s">
        <v>216</v>
      </c>
      <c r="BM244" s="153" t="s">
        <v>362</v>
      </c>
    </row>
    <row r="245" spans="1:65" s="2" customFormat="1" ht="21.75" customHeight="1">
      <c r="A245" s="32"/>
      <c r="B245" s="140"/>
      <c r="C245" s="141" t="s">
        <v>363</v>
      </c>
      <c r="D245" s="141" t="s">
        <v>133</v>
      </c>
      <c r="E245" s="142" t="s">
        <v>364</v>
      </c>
      <c r="F245" s="143" t="s">
        <v>365</v>
      </c>
      <c r="G245" s="144" t="s">
        <v>212</v>
      </c>
      <c r="H245" s="145">
        <v>1</v>
      </c>
      <c r="I245" s="146"/>
      <c r="J245" s="147">
        <f t="shared" si="0"/>
        <v>0</v>
      </c>
      <c r="K245" s="148"/>
      <c r="L245" s="33"/>
      <c r="M245" s="149" t="s">
        <v>1</v>
      </c>
      <c r="N245" s="150" t="s">
        <v>45</v>
      </c>
      <c r="O245" s="58"/>
      <c r="P245" s="151">
        <f t="shared" si="1"/>
        <v>0</v>
      </c>
      <c r="Q245" s="151">
        <v>0</v>
      </c>
      <c r="R245" s="151">
        <f t="shared" si="2"/>
        <v>0</v>
      </c>
      <c r="S245" s="151">
        <v>0</v>
      </c>
      <c r="T245" s="152">
        <f t="shared" si="3"/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53" t="s">
        <v>216</v>
      </c>
      <c r="AT245" s="153" t="s">
        <v>133</v>
      </c>
      <c r="AU245" s="153" t="s">
        <v>87</v>
      </c>
      <c r="AY245" s="17" t="s">
        <v>130</v>
      </c>
      <c r="BE245" s="154">
        <f t="shared" si="4"/>
        <v>0</v>
      </c>
      <c r="BF245" s="154">
        <f t="shared" si="5"/>
        <v>0</v>
      </c>
      <c r="BG245" s="154">
        <f t="shared" si="6"/>
        <v>0</v>
      </c>
      <c r="BH245" s="154">
        <f t="shared" si="7"/>
        <v>0</v>
      </c>
      <c r="BI245" s="154">
        <f t="shared" si="8"/>
        <v>0</v>
      </c>
      <c r="BJ245" s="17" t="s">
        <v>85</v>
      </c>
      <c r="BK245" s="154">
        <f t="shared" si="9"/>
        <v>0</v>
      </c>
      <c r="BL245" s="17" t="s">
        <v>216</v>
      </c>
      <c r="BM245" s="153" t="s">
        <v>366</v>
      </c>
    </row>
    <row r="246" spans="1:65" s="2" customFormat="1" ht="16.5" customHeight="1">
      <c r="A246" s="32"/>
      <c r="B246" s="140"/>
      <c r="C246" s="141" t="s">
        <v>367</v>
      </c>
      <c r="D246" s="141" t="s">
        <v>133</v>
      </c>
      <c r="E246" s="142" t="s">
        <v>368</v>
      </c>
      <c r="F246" s="143" t="s">
        <v>369</v>
      </c>
      <c r="G246" s="144" t="s">
        <v>212</v>
      </c>
      <c r="H246" s="145">
        <v>1</v>
      </c>
      <c r="I246" s="146"/>
      <c r="J246" s="147">
        <f t="shared" si="0"/>
        <v>0</v>
      </c>
      <c r="K246" s="148"/>
      <c r="L246" s="33"/>
      <c r="M246" s="149" t="s">
        <v>1</v>
      </c>
      <c r="N246" s="150" t="s">
        <v>45</v>
      </c>
      <c r="O246" s="58"/>
      <c r="P246" s="151">
        <f t="shared" si="1"/>
        <v>0</v>
      </c>
      <c r="Q246" s="151">
        <v>0</v>
      </c>
      <c r="R246" s="151">
        <f t="shared" si="2"/>
        <v>0</v>
      </c>
      <c r="S246" s="151">
        <v>0</v>
      </c>
      <c r="T246" s="152">
        <f t="shared" si="3"/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53" t="s">
        <v>216</v>
      </c>
      <c r="AT246" s="153" t="s">
        <v>133</v>
      </c>
      <c r="AU246" s="153" t="s">
        <v>87</v>
      </c>
      <c r="AY246" s="17" t="s">
        <v>130</v>
      </c>
      <c r="BE246" s="154">
        <f t="shared" si="4"/>
        <v>0</v>
      </c>
      <c r="BF246" s="154">
        <f t="shared" si="5"/>
        <v>0</v>
      </c>
      <c r="BG246" s="154">
        <f t="shared" si="6"/>
        <v>0</v>
      </c>
      <c r="BH246" s="154">
        <f t="shared" si="7"/>
        <v>0</v>
      </c>
      <c r="BI246" s="154">
        <f t="shared" si="8"/>
        <v>0</v>
      </c>
      <c r="BJ246" s="17" t="s">
        <v>85</v>
      </c>
      <c r="BK246" s="154">
        <f t="shared" si="9"/>
        <v>0</v>
      </c>
      <c r="BL246" s="17" t="s">
        <v>216</v>
      </c>
      <c r="BM246" s="153" t="s">
        <v>370</v>
      </c>
    </row>
    <row r="247" spans="1:65" s="2" customFormat="1" ht="16.5" customHeight="1">
      <c r="A247" s="32"/>
      <c r="B247" s="140"/>
      <c r="C247" s="141" t="s">
        <v>371</v>
      </c>
      <c r="D247" s="141" t="s">
        <v>133</v>
      </c>
      <c r="E247" s="142" t="s">
        <v>372</v>
      </c>
      <c r="F247" s="143" t="s">
        <v>373</v>
      </c>
      <c r="G247" s="144" t="s">
        <v>212</v>
      </c>
      <c r="H247" s="145">
        <v>1</v>
      </c>
      <c r="I247" s="146"/>
      <c r="J247" s="147">
        <f t="shared" si="0"/>
        <v>0</v>
      </c>
      <c r="K247" s="148"/>
      <c r="L247" s="33"/>
      <c r="M247" s="149" t="s">
        <v>1</v>
      </c>
      <c r="N247" s="150" t="s">
        <v>45</v>
      </c>
      <c r="O247" s="58"/>
      <c r="P247" s="151">
        <f t="shared" si="1"/>
        <v>0</v>
      </c>
      <c r="Q247" s="151">
        <v>0</v>
      </c>
      <c r="R247" s="151">
        <f t="shared" si="2"/>
        <v>0</v>
      </c>
      <c r="S247" s="151">
        <v>0</v>
      </c>
      <c r="T247" s="152">
        <f t="shared" si="3"/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53" t="s">
        <v>216</v>
      </c>
      <c r="AT247" s="153" t="s">
        <v>133</v>
      </c>
      <c r="AU247" s="153" t="s">
        <v>87</v>
      </c>
      <c r="AY247" s="17" t="s">
        <v>130</v>
      </c>
      <c r="BE247" s="154">
        <f t="shared" si="4"/>
        <v>0</v>
      </c>
      <c r="BF247" s="154">
        <f t="shared" si="5"/>
        <v>0</v>
      </c>
      <c r="BG247" s="154">
        <f t="shared" si="6"/>
        <v>0</v>
      </c>
      <c r="BH247" s="154">
        <f t="shared" si="7"/>
        <v>0</v>
      </c>
      <c r="BI247" s="154">
        <f t="shared" si="8"/>
        <v>0</v>
      </c>
      <c r="BJ247" s="17" t="s">
        <v>85</v>
      </c>
      <c r="BK247" s="154">
        <f t="shared" si="9"/>
        <v>0</v>
      </c>
      <c r="BL247" s="17" t="s">
        <v>216</v>
      </c>
      <c r="BM247" s="153" t="s">
        <v>374</v>
      </c>
    </row>
    <row r="248" spans="1:65" s="2" customFormat="1" ht="24.15" customHeight="1">
      <c r="A248" s="32"/>
      <c r="B248" s="140"/>
      <c r="C248" s="141" t="s">
        <v>375</v>
      </c>
      <c r="D248" s="141" t="s">
        <v>133</v>
      </c>
      <c r="E248" s="142" t="s">
        <v>376</v>
      </c>
      <c r="F248" s="143" t="s">
        <v>377</v>
      </c>
      <c r="G248" s="144" t="s">
        <v>212</v>
      </c>
      <c r="H248" s="145">
        <v>1</v>
      </c>
      <c r="I248" s="146"/>
      <c r="J248" s="147">
        <f t="shared" si="0"/>
        <v>0</v>
      </c>
      <c r="K248" s="148"/>
      <c r="L248" s="33"/>
      <c r="M248" s="149" t="s">
        <v>1</v>
      </c>
      <c r="N248" s="150" t="s">
        <v>45</v>
      </c>
      <c r="O248" s="58"/>
      <c r="P248" s="151">
        <f t="shared" si="1"/>
        <v>0</v>
      </c>
      <c r="Q248" s="151">
        <v>0</v>
      </c>
      <c r="R248" s="151">
        <f t="shared" si="2"/>
        <v>0</v>
      </c>
      <c r="S248" s="151">
        <v>0</v>
      </c>
      <c r="T248" s="152">
        <f t="shared" si="3"/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53" t="s">
        <v>216</v>
      </c>
      <c r="AT248" s="153" t="s">
        <v>133</v>
      </c>
      <c r="AU248" s="153" t="s">
        <v>87</v>
      </c>
      <c r="AY248" s="17" t="s">
        <v>130</v>
      </c>
      <c r="BE248" s="154">
        <f t="shared" si="4"/>
        <v>0</v>
      </c>
      <c r="BF248" s="154">
        <f t="shared" si="5"/>
        <v>0</v>
      </c>
      <c r="BG248" s="154">
        <f t="shared" si="6"/>
        <v>0</v>
      </c>
      <c r="BH248" s="154">
        <f t="shared" si="7"/>
        <v>0</v>
      </c>
      <c r="BI248" s="154">
        <f t="shared" si="8"/>
        <v>0</v>
      </c>
      <c r="BJ248" s="17" t="s">
        <v>85</v>
      </c>
      <c r="BK248" s="154">
        <f t="shared" si="9"/>
        <v>0</v>
      </c>
      <c r="BL248" s="17" t="s">
        <v>216</v>
      </c>
      <c r="BM248" s="153" t="s">
        <v>378</v>
      </c>
    </row>
    <row r="249" spans="1:65" s="2" customFormat="1" ht="24.15" customHeight="1">
      <c r="A249" s="32"/>
      <c r="B249" s="140"/>
      <c r="C249" s="141" t="s">
        <v>379</v>
      </c>
      <c r="D249" s="141" t="s">
        <v>133</v>
      </c>
      <c r="E249" s="142" t="s">
        <v>380</v>
      </c>
      <c r="F249" s="143" t="s">
        <v>381</v>
      </c>
      <c r="G249" s="144" t="s">
        <v>212</v>
      </c>
      <c r="H249" s="145">
        <v>1</v>
      </c>
      <c r="I249" s="146"/>
      <c r="J249" s="147">
        <f t="shared" si="0"/>
        <v>0</v>
      </c>
      <c r="K249" s="148"/>
      <c r="L249" s="33"/>
      <c r="M249" s="149" t="s">
        <v>1</v>
      </c>
      <c r="N249" s="150" t="s">
        <v>45</v>
      </c>
      <c r="O249" s="58"/>
      <c r="P249" s="151">
        <f t="shared" si="1"/>
        <v>0</v>
      </c>
      <c r="Q249" s="151">
        <v>0</v>
      </c>
      <c r="R249" s="151">
        <f t="shared" si="2"/>
        <v>0</v>
      </c>
      <c r="S249" s="151">
        <v>0</v>
      </c>
      <c r="T249" s="152">
        <f t="shared" si="3"/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53" t="s">
        <v>216</v>
      </c>
      <c r="AT249" s="153" t="s">
        <v>133</v>
      </c>
      <c r="AU249" s="153" t="s">
        <v>87</v>
      </c>
      <c r="AY249" s="17" t="s">
        <v>130</v>
      </c>
      <c r="BE249" s="154">
        <f t="shared" si="4"/>
        <v>0</v>
      </c>
      <c r="BF249" s="154">
        <f t="shared" si="5"/>
        <v>0</v>
      </c>
      <c r="BG249" s="154">
        <f t="shared" si="6"/>
        <v>0</v>
      </c>
      <c r="BH249" s="154">
        <f t="shared" si="7"/>
        <v>0</v>
      </c>
      <c r="BI249" s="154">
        <f t="shared" si="8"/>
        <v>0</v>
      </c>
      <c r="BJ249" s="17" t="s">
        <v>85</v>
      </c>
      <c r="BK249" s="154">
        <f t="shared" si="9"/>
        <v>0</v>
      </c>
      <c r="BL249" s="17" t="s">
        <v>216</v>
      </c>
      <c r="BM249" s="153" t="s">
        <v>382</v>
      </c>
    </row>
    <row r="250" spans="1:65" s="2" customFormat="1" ht="37.799999999999997" customHeight="1">
      <c r="A250" s="32"/>
      <c r="B250" s="140"/>
      <c r="C250" s="141" t="s">
        <v>383</v>
      </c>
      <c r="D250" s="141" t="s">
        <v>133</v>
      </c>
      <c r="E250" s="142" t="s">
        <v>384</v>
      </c>
      <c r="F250" s="143" t="s">
        <v>385</v>
      </c>
      <c r="G250" s="144" t="s">
        <v>212</v>
      </c>
      <c r="H250" s="145">
        <v>1</v>
      </c>
      <c r="I250" s="146"/>
      <c r="J250" s="147">
        <f t="shared" si="0"/>
        <v>0</v>
      </c>
      <c r="K250" s="148"/>
      <c r="L250" s="33"/>
      <c r="M250" s="149" t="s">
        <v>1</v>
      </c>
      <c r="N250" s="150" t="s">
        <v>45</v>
      </c>
      <c r="O250" s="58"/>
      <c r="P250" s="151">
        <f t="shared" si="1"/>
        <v>0</v>
      </c>
      <c r="Q250" s="151">
        <v>0</v>
      </c>
      <c r="R250" s="151">
        <f t="shared" si="2"/>
        <v>0</v>
      </c>
      <c r="S250" s="151">
        <v>0</v>
      </c>
      <c r="T250" s="152">
        <f t="shared" si="3"/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53" t="s">
        <v>216</v>
      </c>
      <c r="AT250" s="153" t="s">
        <v>133</v>
      </c>
      <c r="AU250" s="153" t="s">
        <v>87</v>
      </c>
      <c r="AY250" s="17" t="s">
        <v>130</v>
      </c>
      <c r="BE250" s="154">
        <f t="shared" si="4"/>
        <v>0</v>
      </c>
      <c r="BF250" s="154">
        <f t="shared" si="5"/>
        <v>0</v>
      </c>
      <c r="BG250" s="154">
        <f t="shared" si="6"/>
        <v>0</v>
      </c>
      <c r="BH250" s="154">
        <f t="shared" si="7"/>
        <v>0</v>
      </c>
      <c r="BI250" s="154">
        <f t="shared" si="8"/>
        <v>0</v>
      </c>
      <c r="BJ250" s="17" t="s">
        <v>85</v>
      </c>
      <c r="BK250" s="154">
        <f t="shared" si="9"/>
        <v>0</v>
      </c>
      <c r="BL250" s="17" t="s">
        <v>216</v>
      </c>
      <c r="BM250" s="153" t="s">
        <v>386</v>
      </c>
    </row>
    <row r="251" spans="1:65" s="2" customFormat="1" ht="33" customHeight="1">
      <c r="A251" s="32"/>
      <c r="B251" s="140"/>
      <c r="C251" s="141" t="s">
        <v>387</v>
      </c>
      <c r="D251" s="141" t="s">
        <v>133</v>
      </c>
      <c r="E251" s="142" t="s">
        <v>388</v>
      </c>
      <c r="F251" s="143" t="s">
        <v>389</v>
      </c>
      <c r="G251" s="144" t="s">
        <v>212</v>
      </c>
      <c r="H251" s="145">
        <v>1</v>
      </c>
      <c r="I251" s="146"/>
      <c r="J251" s="147">
        <f t="shared" si="0"/>
        <v>0</v>
      </c>
      <c r="K251" s="148"/>
      <c r="L251" s="33"/>
      <c r="M251" s="149" t="s">
        <v>1</v>
      </c>
      <c r="N251" s="150" t="s">
        <v>45</v>
      </c>
      <c r="O251" s="58"/>
      <c r="P251" s="151">
        <f t="shared" si="1"/>
        <v>0</v>
      </c>
      <c r="Q251" s="151">
        <v>0</v>
      </c>
      <c r="R251" s="151">
        <f t="shared" si="2"/>
        <v>0</v>
      </c>
      <c r="S251" s="151">
        <v>0</v>
      </c>
      <c r="T251" s="152">
        <f t="shared" si="3"/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53" t="s">
        <v>216</v>
      </c>
      <c r="AT251" s="153" t="s">
        <v>133</v>
      </c>
      <c r="AU251" s="153" t="s">
        <v>87</v>
      </c>
      <c r="AY251" s="17" t="s">
        <v>130</v>
      </c>
      <c r="BE251" s="154">
        <f t="shared" si="4"/>
        <v>0</v>
      </c>
      <c r="BF251" s="154">
        <f t="shared" si="5"/>
        <v>0</v>
      </c>
      <c r="BG251" s="154">
        <f t="shared" si="6"/>
        <v>0</v>
      </c>
      <c r="BH251" s="154">
        <f t="shared" si="7"/>
        <v>0</v>
      </c>
      <c r="BI251" s="154">
        <f t="shared" si="8"/>
        <v>0</v>
      </c>
      <c r="BJ251" s="17" t="s">
        <v>85</v>
      </c>
      <c r="BK251" s="154">
        <f t="shared" si="9"/>
        <v>0</v>
      </c>
      <c r="BL251" s="17" t="s">
        <v>216</v>
      </c>
      <c r="BM251" s="153" t="s">
        <v>390</v>
      </c>
    </row>
    <row r="252" spans="1:65" s="2" customFormat="1" ht="24.15" customHeight="1">
      <c r="A252" s="32"/>
      <c r="B252" s="140"/>
      <c r="C252" s="141" t="s">
        <v>391</v>
      </c>
      <c r="D252" s="141" t="s">
        <v>133</v>
      </c>
      <c r="E252" s="142" t="s">
        <v>392</v>
      </c>
      <c r="F252" s="143" t="s">
        <v>393</v>
      </c>
      <c r="G252" s="144" t="s">
        <v>268</v>
      </c>
      <c r="H252" s="179"/>
      <c r="I252" s="146"/>
      <c r="J252" s="147">
        <f t="shared" si="0"/>
        <v>0</v>
      </c>
      <c r="K252" s="148"/>
      <c r="L252" s="33"/>
      <c r="M252" s="149" t="s">
        <v>1</v>
      </c>
      <c r="N252" s="150" t="s">
        <v>45</v>
      </c>
      <c r="O252" s="58"/>
      <c r="P252" s="151">
        <f t="shared" si="1"/>
        <v>0</v>
      </c>
      <c r="Q252" s="151">
        <v>0</v>
      </c>
      <c r="R252" s="151">
        <f t="shared" si="2"/>
        <v>0</v>
      </c>
      <c r="S252" s="151">
        <v>0</v>
      </c>
      <c r="T252" s="152">
        <f t="shared" si="3"/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53" t="s">
        <v>216</v>
      </c>
      <c r="AT252" s="153" t="s">
        <v>133</v>
      </c>
      <c r="AU252" s="153" t="s">
        <v>87</v>
      </c>
      <c r="AY252" s="17" t="s">
        <v>130</v>
      </c>
      <c r="BE252" s="154">
        <f t="shared" si="4"/>
        <v>0</v>
      </c>
      <c r="BF252" s="154">
        <f t="shared" si="5"/>
        <v>0</v>
      </c>
      <c r="BG252" s="154">
        <f t="shared" si="6"/>
        <v>0</v>
      </c>
      <c r="BH252" s="154">
        <f t="shared" si="7"/>
        <v>0</v>
      </c>
      <c r="BI252" s="154">
        <f t="shared" si="8"/>
        <v>0</v>
      </c>
      <c r="BJ252" s="17" t="s">
        <v>85</v>
      </c>
      <c r="BK252" s="154">
        <f t="shared" si="9"/>
        <v>0</v>
      </c>
      <c r="BL252" s="17" t="s">
        <v>216</v>
      </c>
      <c r="BM252" s="153" t="s">
        <v>394</v>
      </c>
    </row>
    <row r="253" spans="1:65" s="12" customFormat="1" ht="22.8" customHeight="1">
      <c r="B253" s="128"/>
      <c r="D253" s="129" t="s">
        <v>79</v>
      </c>
      <c r="E253" s="138" t="s">
        <v>395</v>
      </c>
      <c r="F253" s="138" t="s">
        <v>396</v>
      </c>
      <c r="I253" s="131"/>
      <c r="J253" s="139">
        <f>BK253</f>
        <v>0</v>
      </c>
      <c r="L253" s="128"/>
      <c r="M253" s="132"/>
      <c r="N253" s="133"/>
      <c r="O253" s="133"/>
      <c r="P253" s="134">
        <f>SUM(P254:P317)</f>
        <v>0</v>
      </c>
      <c r="Q253" s="133"/>
      <c r="R253" s="134">
        <f>SUM(R254:R317)</f>
        <v>1.497053</v>
      </c>
      <c r="S253" s="133"/>
      <c r="T253" s="135">
        <f>SUM(T254:T317)</f>
        <v>2.0098929999999999</v>
      </c>
      <c r="AR253" s="129" t="s">
        <v>87</v>
      </c>
      <c r="AT253" s="136" t="s">
        <v>79</v>
      </c>
      <c r="AU253" s="136" t="s">
        <v>85</v>
      </c>
      <c r="AY253" s="129" t="s">
        <v>130</v>
      </c>
      <c r="BK253" s="137">
        <f>SUM(BK254:BK317)</f>
        <v>0</v>
      </c>
    </row>
    <row r="254" spans="1:65" s="2" customFormat="1" ht="16.5" customHeight="1">
      <c r="A254" s="32"/>
      <c r="B254" s="140"/>
      <c r="C254" s="141" t="s">
        <v>397</v>
      </c>
      <c r="D254" s="141" t="s">
        <v>133</v>
      </c>
      <c r="E254" s="142" t="s">
        <v>398</v>
      </c>
      <c r="F254" s="143" t="s">
        <v>399</v>
      </c>
      <c r="G254" s="144" t="s">
        <v>184</v>
      </c>
      <c r="H254" s="145">
        <v>62.3</v>
      </c>
      <c r="I254" s="146"/>
      <c r="J254" s="147">
        <f>ROUND(I254*H254,2)</f>
        <v>0</v>
      </c>
      <c r="K254" s="148"/>
      <c r="L254" s="33"/>
      <c r="M254" s="149" t="s">
        <v>1</v>
      </c>
      <c r="N254" s="150" t="s">
        <v>45</v>
      </c>
      <c r="O254" s="58"/>
      <c r="P254" s="151">
        <f>O254*H254</f>
        <v>0</v>
      </c>
      <c r="Q254" s="151">
        <v>0</v>
      </c>
      <c r="R254" s="151">
        <f>Q254*H254</f>
        <v>0</v>
      </c>
      <c r="S254" s="151">
        <v>1.7600000000000001E-3</v>
      </c>
      <c r="T254" s="152">
        <f>S254*H254</f>
        <v>0.109648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53" t="s">
        <v>216</v>
      </c>
      <c r="AT254" s="153" t="s">
        <v>133</v>
      </c>
      <c r="AU254" s="153" t="s">
        <v>87</v>
      </c>
      <c r="AY254" s="17" t="s">
        <v>130</v>
      </c>
      <c r="BE254" s="154">
        <f>IF(N254="základní",J254,0)</f>
        <v>0</v>
      </c>
      <c r="BF254" s="154">
        <f>IF(N254="snížená",J254,0)</f>
        <v>0</v>
      </c>
      <c r="BG254" s="154">
        <f>IF(N254="zákl. přenesená",J254,0)</f>
        <v>0</v>
      </c>
      <c r="BH254" s="154">
        <f>IF(N254="sníž. přenesená",J254,0)</f>
        <v>0</v>
      </c>
      <c r="BI254" s="154">
        <f>IF(N254="nulová",J254,0)</f>
        <v>0</v>
      </c>
      <c r="BJ254" s="17" t="s">
        <v>85</v>
      </c>
      <c r="BK254" s="154">
        <f>ROUND(I254*H254,2)</f>
        <v>0</v>
      </c>
      <c r="BL254" s="17" t="s">
        <v>216</v>
      </c>
      <c r="BM254" s="153" t="s">
        <v>400</v>
      </c>
    </row>
    <row r="255" spans="1:65" s="13" customFormat="1" ht="10.199999999999999">
      <c r="B255" s="155"/>
      <c r="D255" s="156" t="s">
        <v>139</v>
      </c>
      <c r="E255" s="157" t="s">
        <v>1</v>
      </c>
      <c r="F255" s="158" t="s">
        <v>401</v>
      </c>
      <c r="H255" s="159">
        <v>62.3</v>
      </c>
      <c r="I255" s="160"/>
      <c r="L255" s="155"/>
      <c r="M255" s="161"/>
      <c r="N255" s="162"/>
      <c r="O255" s="162"/>
      <c r="P255" s="162"/>
      <c r="Q255" s="162"/>
      <c r="R255" s="162"/>
      <c r="S255" s="162"/>
      <c r="T255" s="163"/>
      <c r="AT255" s="157" t="s">
        <v>139</v>
      </c>
      <c r="AU255" s="157" t="s">
        <v>87</v>
      </c>
      <c r="AV255" s="13" t="s">
        <v>87</v>
      </c>
      <c r="AW255" s="13" t="s">
        <v>35</v>
      </c>
      <c r="AX255" s="13" t="s">
        <v>85</v>
      </c>
      <c r="AY255" s="157" t="s">
        <v>130</v>
      </c>
    </row>
    <row r="256" spans="1:65" s="2" customFormat="1" ht="16.5" customHeight="1">
      <c r="A256" s="32"/>
      <c r="B256" s="140"/>
      <c r="C256" s="141" t="s">
        <v>402</v>
      </c>
      <c r="D256" s="141" t="s">
        <v>133</v>
      </c>
      <c r="E256" s="142" t="s">
        <v>403</v>
      </c>
      <c r="F256" s="143" t="s">
        <v>404</v>
      </c>
      <c r="G256" s="144" t="s">
        <v>184</v>
      </c>
      <c r="H256" s="145">
        <v>57.1</v>
      </c>
      <c r="I256" s="146"/>
      <c r="J256" s="147">
        <f>ROUND(I256*H256,2)</f>
        <v>0</v>
      </c>
      <c r="K256" s="148"/>
      <c r="L256" s="33"/>
      <c r="M256" s="149" t="s">
        <v>1</v>
      </c>
      <c r="N256" s="150" t="s">
        <v>45</v>
      </c>
      <c r="O256" s="58"/>
      <c r="P256" s="151">
        <f>O256*H256</f>
        <v>0</v>
      </c>
      <c r="Q256" s="151">
        <v>0</v>
      </c>
      <c r="R256" s="151">
        <f>Q256*H256</f>
        <v>0</v>
      </c>
      <c r="S256" s="151">
        <v>3.48E-3</v>
      </c>
      <c r="T256" s="152">
        <f>S256*H256</f>
        <v>0.198708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53" t="s">
        <v>216</v>
      </c>
      <c r="AT256" s="153" t="s">
        <v>133</v>
      </c>
      <c r="AU256" s="153" t="s">
        <v>87</v>
      </c>
      <c r="AY256" s="17" t="s">
        <v>130</v>
      </c>
      <c r="BE256" s="154">
        <f>IF(N256="základní",J256,0)</f>
        <v>0</v>
      </c>
      <c r="BF256" s="154">
        <f>IF(N256="snížená",J256,0)</f>
        <v>0</v>
      </c>
      <c r="BG256" s="154">
        <f>IF(N256="zákl. přenesená",J256,0)</f>
        <v>0</v>
      </c>
      <c r="BH256" s="154">
        <f>IF(N256="sníž. přenesená",J256,0)</f>
        <v>0</v>
      </c>
      <c r="BI256" s="154">
        <f>IF(N256="nulová",J256,0)</f>
        <v>0</v>
      </c>
      <c r="BJ256" s="17" t="s">
        <v>85</v>
      </c>
      <c r="BK256" s="154">
        <f>ROUND(I256*H256,2)</f>
        <v>0</v>
      </c>
      <c r="BL256" s="17" t="s">
        <v>216</v>
      </c>
      <c r="BM256" s="153" t="s">
        <v>405</v>
      </c>
    </row>
    <row r="257" spans="1:65" s="13" customFormat="1" ht="10.199999999999999">
      <c r="B257" s="155"/>
      <c r="D257" s="156" t="s">
        <v>139</v>
      </c>
      <c r="E257" s="157" t="s">
        <v>1</v>
      </c>
      <c r="F257" s="158" t="s">
        <v>406</v>
      </c>
      <c r="H257" s="159">
        <v>57.1</v>
      </c>
      <c r="I257" s="160"/>
      <c r="L257" s="155"/>
      <c r="M257" s="161"/>
      <c r="N257" s="162"/>
      <c r="O257" s="162"/>
      <c r="P257" s="162"/>
      <c r="Q257" s="162"/>
      <c r="R257" s="162"/>
      <c r="S257" s="162"/>
      <c r="T257" s="163"/>
      <c r="AT257" s="157" t="s">
        <v>139</v>
      </c>
      <c r="AU257" s="157" t="s">
        <v>87</v>
      </c>
      <c r="AV257" s="13" t="s">
        <v>87</v>
      </c>
      <c r="AW257" s="13" t="s">
        <v>35</v>
      </c>
      <c r="AX257" s="13" t="s">
        <v>85</v>
      </c>
      <c r="AY257" s="157" t="s">
        <v>130</v>
      </c>
    </row>
    <row r="258" spans="1:65" s="2" customFormat="1" ht="21.75" customHeight="1">
      <c r="A258" s="32"/>
      <c r="B258" s="140"/>
      <c r="C258" s="141" t="s">
        <v>407</v>
      </c>
      <c r="D258" s="141" t="s">
        <v>133</v>
      </c>
      <c r="E258" s="142" t="s">
        <v>408</v>
      </c>
      <c r="F258" s="143" t="s">
        <v>409</v>
      </c>
      <c r="G258" s="144" t="s">
        <v>184</v>
      </c>
      <c r="H258" s="145">
        <v>131.5</v>
      </c>
      <c r="I258" s="146"/>
      <c r="J258" s="147">
        <f>ROUND(I258*H258,2)</f>
        <v>0</v>
      </c>
      <c r="K258" s="148"/>
      <c r="L258" s="33"/>
      <c r="M258" s="149" t="s">
        <v>1</v>
      </c>
      <c r="N258" s="150" t="s">
        <v>45</v>
      </c>
      <c r="O258" s="58"/>
      <c r="P258" s="151">
        <f>O258*H258</f>
        <v>0</v>
      </c>
      <c r="Q258" s="151">
        <v>0</v>
      </c>
      <c r="R258" s="151">
        <f>Q258*H258</f>
        <v>0</v>
      </c>
      <c r="S258" s="151">
        <v>1.7700000000000001E-3</v>
      </c>
      <c r="T258" s="152">
        <f>S258*H258</f>
        <v>0.23275500000000002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53" t="s">
        <v>216</v>
      </c>
      <c r="AT258" s="153" t="s">
        <v>133</v>
      </c>
      <c r="AU258" s="153" t="s">
        <v>87</v>
      </c>
      <c r="AY258" s="17" t="s">
        <v>130</v>
      </c>
      <c r="BE258" s="154">
        <f>IF(N258="základní",J258,0)</f>
        <v>0</v>
      </c>
      <c r="BF258" s="154">
        <f>IF(N258="snížená",J258,0)</f>
        <v>0</v>
      </c>
      <c r="BG258" s="154">
        <f>IF(N258="zákl. přenesená",J258,0)</f>
        <v>0</v>
      </c>
      <c r="BH258" s="154">
        <f>IF(N258="sníž. přenesená",J258,0)</f>
        <v>0</v>
      </c>
      <c r="BI258" s="154">
        <f>IF(N258="nulová",J258,0)</f>
        <v>0</v>
      </c>
      <c r="BJ258" s="17" t="s">
        <v>85</v>
      </c>
      <c r="BK258" s="154">
        <f>ROUND(I258*H258,2)</f>
        <v>0</v>
      </c>
      <c r="BL258" s="17" t="s">
        <v>216</v>
      </c>
      <c r="BM258" s="153" t="s">
        <v>410</v>
      </c>
    </row>
    <row r="259" spans="1:65" s="13" customFormat="1" ht="10.199999999999999">
      <c r="B259" s="155"/>
      <c r="D259" s="156" t="s">
        <v>139</v>
      </c>
      <c r="E259" s="157" t="s">
        <v>1</v>
      </c>
      <c r="F259" s="158" t="s">
        <v>411</v>
      </c>
      <c r="H259" s="159">
        <v>69.2</v>
      </c>
      <c r="I259" s="160"/>
      <c r="L259" s="155"/>
      <c r="M259" s="161"/>
      <c r="N259" s="162"/>
      <c r="O259" s="162"/>
      <c r="P259" s="162"/>
      <c r="Q259" s="162"/>
      <c r="R259" s="162"/>
      <c r="S259" s="162"/>
      <c r="T259" s="163"/>
      <c r="AT259" s="157" t="s">
        <v>139</v>
      </c>
      <c r="AU259" s="157" t="s">
        <v>87</v>
      </c>
      <c r="AV259" s="13" t="s">
        <v>87</v>
      </c>
      <c r="AW259" s="13" t="s">
        <v>35</v>
      </c>
      <c r="AX259" s="13" t="s">
        <v>80</v>
      </c>
      <c r="AY259" s="157" t="s">
        <v>130</v>
      </c>
    </row>
    <row r="260" spans="1:65" s="13" customFormat="1" ht="10.199999999999999">
      <c r="B260" s="155"/>
      <c r="D260" s="156" t="s">
        <v>139</v>
      </c>
      <c r="E260" s="157" t="s">
        <v>1</v>
      </c>
      <c r="F260" s="158" t="s">
        <v>412</v>
      </c>
      <c r="H260" s="159">
        <v>62.3</v>
      </c>
      <c r="I260" s="160"/>
      <c r="L260" s="155"/>
      <c r="M260" s="161"/>
      <c r="N260" s="162"/>
      <c r="O260" s="162"/>
      <c r="P260" s="162"/>
      <c r="Q260" s="162"/>
      <c r="R260" s="162"/>
      <c r="S260" s="162"/>
      <c r="T260" s="163"/>
      <c r="AT260" s="157" t="s">
        <v>139</v>
      </c>
      <c r="AU260" s="157" t="s">
        <v>87</v>
      </c>
      <c r="AV260" s="13" t="s">
        <v>87</v>
      </c>
      <c r="AW260" s="13" t="s">
        <v>35</v>
      </c>
      <c r="AX260" s="13" t="s">
        <v>80</v>
      </c>
      <c r="AY260" s="157" t="s">
        <v>130</v>
      </c>
    </row>
    <row r="261" spans="1:65" s="15" customFormat="1" ht="10.199999999999999">
      <c r="B261" s="171"/>
      <c r="D261" s="156" t="s">
        <v>139</v>
      </c>
      <c r="E261" s="172" t="s">
        <v>1</v>
      </c>
      <c r="F261" s="173" t="s">
        <v>147</v>
      </c>
      <c r="H261" s="174">
        <v>131.5</v>
      </c>
      <c r="I261" s="175"/>
      <c r="L261" s="171"/>
      <c r="M261" s="176"/>
      <c r="N261" s="177"/>
      <c r="O261" s="177"/>
      <c r="P261" s="177"/>
      <c r="Q261" s="177"/>
      <c r="R261" s="177"/>
      <c r="S261" s="177"/>
      <c r="T261" s="178"/>
      <c r="AT261" s="172" t="s">
        <v>139</v>
      </c>
      <c r="AU261" s="172" t="s">
        <v>87</v>
      </c>
      <c r="AV261" s="15" t="s">
        <v>137</v>
      </c>
      <c r="AW261" s="15" t="s">
        <v>35</v>
      </c>
      <c r="AX261" s="15" t="s">
        <v>85</v>
      </c>
      <c r="AY261" s="172" t="s">
        <v>130</v>
      </c>
    </row>
    <row r="262" spans="1:65" s="2" customFormat="1" ht="16.5" customHeight="1">
      <c r="A262" s="32"/>
      <c r="B262" s="140"/>
      <c r="C262" s="141" t="s">
        <v>413</v>
      </c>
      <c r="D262" s="141" t="s">
        <v>133</v>
      </c>
      <c r="E262" s="142" t="s">
        <v>414</v>
      </c>
      <c r="F262" s="143" t="s">
        <v>415</v>
      </c>
      <c r="G262" s="144" t="s">
        <v>184</v>
      </c>
      <c r="H262" s="145">
        <v>175.9</v>
      </c>
      <c r="I262" s="146"/>
      <c r="J262" s="147">
        <f>ROUND(I262*H262,2)</f>
        <v>0</v>
      </c>
      <c r="K262" s="148"/>
      <c r="L262" s="33"/>
      <c r="M262" s="149" t="s">
        <v>1</v>
      </c>
      <c r="N262" s="150" t="s">
        <v>45</v>
      </c>
      <c r="O262" s="58"/>
      <c r="P262" s="151">
        <f>O262*H262</f>
        <v>0</v>
      </c>
      <c r="Q262" s="151">
        <v>0</v>
      </c>
      <c r="R262" s="151">
        <f>Q262*H262</f>
        <v>0</v>
      </c>
      <c r="S262" s="151">
        <v>1.75E-3</v>
      </c>
      <c r="T262" s="152">
        <f>S262*H262</f>
        <v>0.30782500000000002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53" t="s">
        <v>216</v>
      </c>
      <c r="AT262" s="153" t="s">
        <v>133</v>
      </c>
      <c r="AU262" s="153" t="s">
        <v>87</v>
      </c>
      <c r="AY262" s="17" t="s">
        <v>130</v>
      </c>
      <c r="BE262" s="154">
        <f>IF(N262="základní",J262,0)</f>
        <v>0</v>
      </c>
      <c r="BF262" s="154">
        <f>IF(N262="snížená",J262,0)</f>
        <v>0</v>
      </c>
      <c r="BG262" s="154">
        <f>IF(N262="zákl. přenesená",J262,0)</f>
        <v>0</v>
      </c>
      <c r="BH262" s="154">
        <f>IF(N262="sníž. přenesená",J262,0)</f>
        <v>0</v>
      </c>
      <c r="BI262" s="154">
        <f>IF(N262="nulová",J262,0)</f>
        <v>0</v>
      </c>
      <c r="BJ262" s="17" t="s">
        <v>85</v>
      </c>
      <c r="BK262" s="154">
        <f>ROUND(I262*H262,2)</f>
        <v>0</v>
      </c>
      <c r="BL262" s="17" t="s">
        <v>216</v>
      </c>
      <c r="BM262" s="153" t="s">
        <v>416</v>
      </c>
    </row>
    <row r="263" spans="1:65" s="13" customFormat="1" ht="10.199999999999999">
      <c r="B263" s="155"/>
      <c r="D263" s="156" t="s">
        <v>139</v>
      </c>
      <c r="E263" s="157" t="s">
        <v>1</v>
      </c>
      <c r="F263" s="158" t="s">
        <v>417</v>
      </c>
      <c r="H263" s="159">
        <v>6.9</v>
      </c>
      <c r="I263" s="160"/>
      <c r="L263" s="155"/>
      <c r="M263" s="161"/>
      <c r="N263" s="162"/>
      <c r="O263" s="162"/>
      <c r="P263" s="162"/>
      <c r="Q263" s="162"/>
      <c r="R263" s="162"/>
      <c r="S263" s="162"/>
      <c r="T263" s="163"/>
      <c r="AT263" s="157" t="s">
        <v>139</v>
      </c>
      <c r="AU263" s="157" t="s">
        <v>87</v>
      </c>
      <c r="AV263" s="13" t="s">
        <v>87</v>
      </c>
      <c r="AW263" s="13" t="s">
        <v>35</v>
      </c>
      <c r="AX263" s="13" t="s">
        <v>80</v>
      </c>
      <c r="AY263" s="157" t="s">
        <v>130</v>
      </c>
    </row>
    <row r="264" spans="1:65" s="13" customFormat="1" ht="10.199999999999999">
      <c r="B264" s="155"/>
      <c r="D264" s="156" t="s">
        <v>139</v>
      </c>
      <c r="E264" s="157" t="s">
        <v>1</v>
      </c>
      <c r="F264" s="158" t="s">
        <v>418</v>
      </c>
      <c r="H264" s="159">
        <v>81.599999999999994</v>
      </c>
      <c r="I264" s="160"/>
      <c r="L264" s="155"/>
      <c r="M264" s="161"/>
      <c r="N264" s="162"/>
      <c r="O264" s="162"/>
      <c r="P264" s="162"/>
      <c r="Q264" s="162"/>
      <c r="R264" s="162"/>
      <c r="S264" s="162"/>
      <c r="T264" s="163"/>
      <c r="AT264" s="157" t="s">
        <v>139</v>
      </c>
      <c r="AU264" s="157" t="s">
        <v>87</v>
      </c>
      <c r="AV264" s="13" t="s">
        <v>87</v>
      </c>
      <c r="AW264" s="13" t="s">
        <v>35</v>
      </c>
      <c r="AX264" s="13" t="s">
        <v>80</v>
      </c>
      <c r="AY264" s="157" t="s">
        <v>130</v>
      </c>
    </row>
    <row r="265" spans="1:65" s="13" customFormat="1" ht="10.199999999999999">
      <c r="B265" s="155"/>
      <c r="D265" s="156" t="s">
        <v>139</v>
      </c>
      <c r="E265" s="157" t="s">
        <v>1</v>
      </c>
      <c r="F265" s="158" t="s">
        <v>419</v>
      </c>
      <c r="H265" s="159">
        <v>68.900000000000006</v>
      </c>
      <c r="I265" s="160"/>
      <c r="L265" s="155"/>
      <c r="M265" s="161"/>
      <c r="N265" s="162"/>
      <c r="O265" s="162"/>
      <c r="P265" s="162"/>
      <c r="Q265" s="162"/>
      <c r="R265" s="162"/>
      <c r="S265" s="162"/>
      <c r="T265" s="163"/>
      <c r="AT265" s="157" t="s">
        <v>139</v>
      </c>
      <c r="AU265" s="157" t="s">
        <v>87</v>
      </c>
      <c r="AV265" s="13" t="s">
        <v>87</v>
      </c>
      <c r="AW265" s="13" t="s">
        <v>35</v>
      </c>
      <c r="AX265" s="13" t="s">
        <v>80</v>
      </c>
      <c r="AY265" s="157" t="s">
        <v>130</v>
      </c>
    </row>
    <row r="266" spans="1:65" s="13" customFormat="1" ht="10.199999999999999">
      <c r="B266" s="155"/>
      <c r="D266" s="156" t="s">
        <v>139</v>
      </c>
      <c r="E266" s="157" t="s">
        <v>1</v>
      </c>
      <c r="F266" s="158" t="s">
        <v>420</v>
      </c>
      <c r="H266" s="159">
        <v>5.8</v>
      </c>
      <c r="I266" s="160"/>
      <c r="L266" s="155"/>
      <c r="M266" s="161"/>
      <c r="N266" s="162"/>
      <c r="O266" s="162"/>
      <c r="P266" s="162"/>
      <c r="Q266" s="162"/>
      <c r="R266" s="162"/>
      <c r="S266" s="162"/>
      <c r="T266" s="163"/>
      <c r="AT266" s="157" t="s">
        <v>139</v>
      </c>
      <c r="AU266" s="157" t="s">
        <v>87</v>
      </c>
      <c r="AV266" s="13" t="s">
        <v>87</v>
      </c>
      <c r="AW266" s="13" t="s">
        <v>35</v>
      </c>
      <c r="AX266" s="13" t="s">
        <v>80</v>
      </c>
      <c r="AY266" s="157" t="s">
        <v>130</v>
      </c>
    </row>
    <row r="267" spans="1:65" s="13" customFormat="1" ht="10.199999999999999">
      <c r="B267" s="155"/>
      <c r="D267" s="156" t="s">
        <v>139</v>
      </c>
      <c r="E267" s="157" t="s">
        <v>1</v>
      </c>
      <c r="F267" s="158" t="s">
        <v>421</v>
      </c>
      <c r="H267" s="159">
        <v>5.8</v>
      </c>
      <c r="I267" s="160"/>
      <c r="L267" s="155"/>
      <c r="M267" s="161"/>
      <c r="N267" s="162"/>
      <c r="O267" s="162"/>
      <c r="P267" s="162"/>
      <c r="Q267" s="162"/>
      <c r="R267" s="162"/>
      <c r="S267" s="162"/>
      <c r="T267" s="163"/>
      <c r="AT267" s="157" t="s">
        <v>139</v>
      </c>
      <c r="AU267" s="157" t="s">
        <v>87</v>
      </c>
      <c r="AV267" s="13" t="s">
        <v>87</v>
      </c>
      <c r="AW267" s="13" t="s">
        <v>35</v>
      </c>
      <c r="AX267" s="13" t="s">
        <v>80</v>
      </c>
      <c r="AY267" s="157" t="s">
        <v>130</v>
      </c>
    </row>
    <row r="268" spans="1:65" s="13" customFormat="1" ht="10.199999999999999">
      <c r="B268" s="155"/>
      <c r="D268" s="156" t="s">
        <v>139</v>
      </c>
      <c r="E268" s="157" t="s">
        <v>1</v>
      </c>
      <c r="F268" s="158" t="s">
        <v>422</v>
      </c>
      <c r="H268" s="159">
        <v>6.9</v>
      </c>
      <c r="I268" s="160"/>
      <c r="L268" s="155"/>
      <c r="M268" s="161"/>
      <c r="N268" s="162"/>
      <c r="O268" s="162"/>
      <c r="P268" s="162"/>
      <c r="Q268" s="162"/>
      <c r="R268" s="162"/>
      <c r="S268" s="162"/>
      <c r="T268" s="163"/>
      <c r="AT268" s="157" t="s">
        <v>139</v>
      </c>
      <c r="AU268" s="157" t="s">
        <v>87</v>
      </c>
      <c r="AV268" s="13" t="s">
        <v>87</v>
      </c>
      <c r="AW268" s="13" t="s">
        <v>35</v>
      </c>
      <c r="AX268" s="13" t="s">
        <v>80</v>
      </c>
      <c r="AY268" s="157" t="s">
        <v>130</v>
      </c>
    </row>
    <row r="269" spans="1:65" s="15" customFormat="1" ht="10.199999999999999">
      <c r="B269" s="171"/>
      <c r="D269" s="156" t="s">
        <v>139</v>
      </c>
      <c r="E269" s="172" t="s">
        <v>1</v>
      </c>
      <c r="F269" s="173" t="s">
        <v>147</v>
      </c>
      <c r="H269" s="174">
        <v>175.90000000000003</v>
      </c>
      <c r="I269" s="175"/>
      <c r="L269" s="171"/>
      <c r="M269" s="176"/>
      <c r="N269" s="177"/>
      <c r="O269" s="177"/>
      <c r="P269" s="177"/>
      <c r="Q269" s="177"/>
      <c r="R269" s="177"/>
      <c r="S269" s="177"/>
      <c r="T269" s="178"/>
      <c r="AT269" s="172" t="s">
        <v>139</v>
      </c>
      <c r="AU269" s="172" t="s">
        <v>87</v>
      </c>
      <c r="AV269" s="15" t="s">
        <v>137</v>
      </c>
      <c r="AW269" s="15" t="s">
        <v>35</v>
      </c>
      <c r="AX269" s="15" t="s">
        <v>85</v>
      </c>
      <c r="AY269" s="172" t="s">
        <v>130</v>
      </c>
    </row>
    <row r="270" spans="1:65" s="2" customFormat="1" ht="16.5" customHeight="1">
      <c r="A270" s="32"/>
      <c r="B270" s="140"/>
      <c r="C270" s="141" t="s">
        <v>423</v>
      </c>
      <c r="D270" s="141" t="s">
        <v>133</v>
      </c>
      <c r="E270" s="142" t="s">
        <v>424</v>
      </c>
      <c r="F270" s="143" t="s">
        <v>425</v>
      </c>
      <c r="G270" s="144" t="s">
        <v>184</v>
      </c>
      <c r="H270" s="145">
        <v>62.3</v>
      </c>
      <c r="I270" s="146"/>
      <c r="J270" s="147">
        <f>ROUND(I270*H270,2)</f>
        <v>0</v>
      </c>
      <c r="K270" s="148"/>
      <c r="L270" s="33"/>
      <c r="M270" s="149" t="s">
        <v>1</v>
      </c>
      <c r="N270" s="150" t="s">
        <v>45</v>
      </c>
      <c r="O270" s="58"/>
      <c r="P270" s="151">
        <f>O270*H270</f>
        <v>0</v>
      </c>
      <c r="Q270" s="151">
        <v>0</v>
      </c>
      <c r="R270" s="151">
        <f>Q270*H270</f>
        <v>0</v>
      </c>
      <c r="S270" s="151">
        <v>2.5999999999999999E-3</v>
      </c>
      <c r="T270" s="152">
        <f>S270*H270</f>
        <v>0.16197999999999999</v>
      </c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R270" s="153" t="s">
        <v>216</v>
      </c>
      <c r="AT270" s="153" t="s">
        <v>133</v>
      </c>
      <c r="AU270" s="153" t="s">
        <v>87</v>
      </c>
      <c r="AY270" s="17" t="s">
        <v>130</v>
      </c>
      <c r="BE270" s="154">
        <f>IF(N270="základní",J270,0)</f>
        <v>0</v>
      </c>
      <c r="BF270" s="154">
        <f>IF(N270="snížená",J270,0)</f>
        <v>0</v>
      </c>
      <c r="BG270" s="154">
        <f>IF(N270="zákl. přenesená",J270,0)</f>
        <v>0</v>
      </c>
      <c r="BH270" s="154">
        <f>IF(N270="sníž. přenesená",J270,0)</f>
        <v>0</v>
      </c>
      <c r="BI270" s="154">
        <f>IF(N270="nulová",J270,0)</f>
        <v>0</v>
      </c>
      <c r="BJ270" s="17" t="s">
        <v>85</v>
      </c>
      <c r="BK270" s="154">
        <f>ROUND(I270*H270,2)</f>
        <v>0</v>
      </c>
      <c r="BL270" s="17" t="s">
        <v>216</v>
      </c>
      <c r="BM270" s="153" t="s">
        <v>426</v>
      </c>
    </row>
    <row r="271" spans="1:65" s="13" customFormat="1" ht="10.199999999999999">
      <c r="B271" s="155"/>
      <c r="D271" s="156" t="s">
        <v>139</v>
      </c>
      <c r="E271" s="157" t="s">
        <v>1</v>
      </c>
      <c r="F271" s="158" t="s">
        <v>427</v>
      </c>
      <c r="H271" s="159">
        <v>62.3</v>
      </c>
      <c r="I271" s="160"/>
      <c r="L271" s="155"/>
      <c r="M271" s="161"/>
      <c r="N271" s="162"/>
      <c r="O271" s="162"/>
      <c r="P271" s="162"/>
      <c r="Q271" s="162"/>
      <c r="R271" s="162"/>
      <c r="S271" s="162"/>
      <c r="T271" s="163"/>
      <c r="AT271" s="157" t="s">
        <v>139</v>
      </c>
      <c r="AU271" s="157" t="s">
        <v>87</v>
      </c>
      <c r="AV271" s="13" t="s">
        <v>87</v>
      </c>
      <c r="AW271" s="13" t="s">
        <v>35</v>
      </c>
      <c r="AX271" s="13" t="s">
        <v>85</v>
      </c>
      <c r="AY271" s="157" t="s">
        <v>130</v>
      </c>
    </row>
    <row r="272" spans="1:65" s="2" customFormat="1" ht="24.15" customHeight="1">
      <c r="A272" s="32"/>
      <c r="B272" s="140"/>
      <c r="C272" s="141" t="s">
        <v>428</v>
      </c>
      <c r="D272" s="141" t="s">
        <v>133</v>
      </c>
      <c r="E272" s="142" t="s">
        <v>429</v>
      </c>
      <c r="F272" s="143" t="s">
        <v>430</v>
      </c>
      <c r="G272" s="144" t="s">
        <v>184</v>
      </c>
      <c r="H272" s="145">
        <v>6.9</v>
      </c>
      <c r="I272" s="146"/>
      <c r="J272" s="147">
        <f>ROUND(I272*H272,2)</f>
        <v>0</v>
      </c>
      <c r="K272" s="148"/>
      <c r="L272" s="33"/>
      <c r="M272" s="149" t="s">
        <v>1</v>
      </c>
      <c r="N272" s="150" t="s">
        <v>45</v>
      </c>
      <c r="O272" s="58"/>
      <c r="P272" s="151">
        <f>O272*H272</f>
        <v>0</v>
      </c>
      <c r="Q272" s="151">
        <v>0</v>
      </c>
      <c r="R272" s="151">
        <f>Q272*H272</f>
        <v>0</v>
      </c>
      <c r="S272" s="151">
        <v>1.213E-2</v>
      </c>
      <c r="T272" s="152">
        <f>S272*H272</f>
        <v>8.3697000000000008E-2</v>
      </c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R272" s="153" t="s">
        <v>216</v>
      </c>
      <c r="AT272" s="153" t="s">
        <v>133</v>
      </c>
      <c r="AU272" s="153" t="s">
        <v>87</v>
      </c>
      <c r="AY272" s="17" t="s">
        <v>130</v>
      </c>
      <c r="BE272" s="154">
        <f>IF(N272="základní",J272,0)</f>
        <v>0</v>
      </c>
      <c r="BF272" s="154">
        <f>IF(N272="snížená",J272,0)</f>
        <v>0</v>
      </c>
      <c r="BG272" s="154">
        <f>IF(N272="zákl. přenesená",J272,0)</f>
        <v>0</v>
      </c>
      <c r="BH272" s="154">
        <f>IF(N272="sníž. přenesená",J272,0)</f>
        <v>0</v>
      </c>
      <c r="BI272" s="154">
        <f>IF(N272="nulová",J272,0)</f>
        <v>0</v>
      </c>
      <c r="BJ272" s="17" t="s">
        <v>85</v>
      </c>
      <c r="BK272" s="154">
        <f>ROUND(I272*H272,2)</f>
        <v>0</v>
      </c>
      <c r="BL272" s="17" t="s">
        <v>216</v>
      </c>
      <c r="BM272" s="153" t="s">
        <v>431</v>
      </c>
    </row>
    <row r="273" spans="1:65" s="13" customFormat="1" ht="10.199999999999999">
      <c r="B273" s="155"/>
      <c r="D273" s="156" t="s">
        <v>139</v>
      </c>
      <c r="E273" s="157" t="s">
        <v>1</v>
      </c>
      <c r="F273" s="158" t="s">
        <v>432</v>
      </c>
      <c r="H273" s="159">
        <v>6.9</v>
      </c>
      <c r="I273" s="160"/>
      <c r="L273" s="155"/>
      <c r="M273" s="161"/>
      <c r="N273" s="162"/>
      <c r="O273" s="162"/>
      <c r="P273" s="162"/>
      <c r="Q273" s="162"/>
      <c r="R273" s="162"/>
      <c r="S273" s="162"/>
      <c r="T273" s="163"/>
      <c r="AT273" s="157" t="s">
        <v>139</v>
      </c>
      <c r="AU273" s="157" t="s">
        <v>87</v>
      </c>
      <c r="AV273" s="13" t="s">
        <v>87</v>
      </c>
      <c r="AW273" s="13" t="s">
        <v>35</v>
      </c>
      <c r="AX273" s="13" t="s">
        <v>85</v>
      </c>
      <c r="AY273" s="157" t="s">
        <v>130</v>
      </c>
    </row>
    <row r="274" spans="1:65" s="2" customFormat="1" ht="16.5" customHeight="1">
      <c r="A274" s="32"/>
      <c r="B274" s="140"/>
      <c r="C274" s="141" t="s">
        <v>433</v>
      </c>
      <c r="D274" s="141" t="s">
        <v>133</v>
      </c>
      <c r="E274" s="142" t="s">
        <v>434</v>
      </c>
      <c r="F274" s="143" t="s">
        <v>435</v>
      </c>
      <c r="G274" s="144" t="s">
        <v>180</v>
      </c>
      <c r="H274" s="145">
        <v>63</v>
      </c>
      <c r="I274" s="146"/>
      <c r="J274" s="147">
        <f>ROUND(I274*H274,2)</f>
        <v>0</v>
      </c>
      <c r="K274" s="148"/>
      <c r="L274" s="33"/>
      <c r="M274" s="149" t="s">
        <v>1</v>
      </c>
      <c r="N274" s="150" t="s">
        <v>45</v>
      </c>
      <c r="O274" s="58"/>
      <c r="P274" s="151">
        <f>O274*H274</f>
        <v>0</v>
      </c>
      <c r="Q274" s="151">
        <v>0</v>
      </c>
      <c r="R274" s="151">
        <f>Q274*H274</f>
        <v>0</v>
      </c>
      <c r="S274" s="151">
        <v>9.4000000000000004E-3</v>
      </c>
      <c r="T274" s="152">
        <f>S274*H274</f>
        <v>0.59220000000000006</v>
      </c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53" t="s">
        <v>216</v>
      </c>
      <c r="AT274" s="153" t="s">
        <v>133</v>
      </c>
      <c r="AU274" s="153" t="s">
        <v>87</v>
      </c>
      <c r="AY274" s="17" t="s">
        <v>130</v>
      </c>
      <c r="BE274" s="154">
        <f>IF(N274="základní",J274,0)</f>
        <v>0</v>
      </c>
      <c r="BF274" s="154">
        <f>IF(N274="snížená",J274,0)</f>
        <v>0</v>
      </c>
      <c r="BG274" s="154">
        <f>IF(N274="zákl. přenesená",J274,0)</f>
        <v>0</v>
      </c>
      <c r="BH274" s="154">
        <f>IF(N274="sníž. přenesená",J274,0)</f>
        <v>0</v>
      </c>
      <c r="BI274" s="154">
        <f>IF(N274="nulová",J274,0)</f>
        <v>0</v>
      </c>
      <c r="BJ274" s="17" t="s">
        <v>85</v>
      </c>
      <c r="BK274" s="154">
        <f>ROUND(I274*H274,2)</f>
        <v>0</v>
      </c>
      <c r="BL274" s="17" t="s">
        <v>216</v>
      </c>
      <c r="BM274" s="153" t="s">
        <v>436</v>
      </c>
    </row>
    <row r="275" spans="1:65" s="13" customFormat="1" ht="10.199999999999999">
      <c r="B275" s="155"/>
      <c r="D275" s="156" t="s">
        <v>139</v>
      </c>
      <c r="E275" s="157" t="s">
        <v>1</v>
      </c>
      <c r="F275" s="158" t="s">
        <v>437</v>
      </c>
      <c r="H275" s="159">
        <v>63</v>
      </c>
      <c r="I275" s="160"/>
      <c r="L275" s="155"/>
      <c r="M275" s="161"/>
      <c r="N275" s="162"/>
      <c r="O275" s="162"/>
      <c r="P275" s="162"/>
      <c r="Q275" s="162"/>
      <c r="R275" s="162"/>
      <c r="S275" s="162"/>
      <c r="T275" s="163"/>
      <c r="AT275" s="157" t="s">
        <v>139</v>
      </c>
      <c r="AU275" s="157" t="s">
        <v>87</v>
      </c>
      <c r="AV275" s="13" t="s">
        <v>87</v>
      </c>
      <c r="AW275" s="13" t="s">
        <v>35</v>
      </c>
      <c r="AX275" s="13" t="s">
        <v>85</v>
      </c>
      <c r="AY275" s="157" t="s">
        <v>130</v>
      </c>
    </row>
    <row r="276" spans="1:65" s="2" customFormat="1" ht="16.5" customHeight="1">
      <c r="A276" s="32"/>
      <c r="B276" s="140"/>
      <c r="C276" s="141" t="s">
        <v>438</v>
      </c>
      <c r="D276" s="141" t="s">
        <v>133</v>
      </c>
      <c r="E276" s="142" t="s">
        <v>439</v>
      </c>
      <c r="F276" s="143" t="s">
        <v>440</v>
      </c>
      <c r="G276" s="144" t="s">
        <v>184</v>
      </c>
      <c r="H276" s="145">
        <v>82</v>
      </c>
      <c r="I276" s="146"/>
      <c r="J276" s="147">
        <f>ROUND(I276*H276,2)</f>
        <v>0</v>
      </c>
      <c r="K276" s="148"/>
      <c r="L276" s="33"/>
      <c r="M276" s="149" t="s">
        <v>1</v>
      </c>
      <c r="N276" s="150" t="s">
        <v>45</v>
      </c>
      <c r="O276" s="58"/>
      <c r="P276" s="151">
        <f>O276*H276</f>
        <v>0</v>
      </c>
      <c r="Q276" s="151">
        <v>0</v>
      </c>
      <c r="R276" s="151">
        <f>Q276*H276</f>
        <v>0</v>
      </c>
      <c r="S276" s="151">
        <v>3.9399999999999999E-3</v>
      </c>
      <c r="T276" s="152">
        <f>S276*H276</f>
        <v>0.32307999999999998</v>
      </c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R276" s="153" t="s">
        <v>216</v>
      </c>
      <c r="AT276" s="153" t="s">
        <v>133</v>
      </c>
      <c r="AU276" s="153" t="s">
        <v>87</v>
      </c>
      <c r="AY276" s="17" t="s">
        <v>130</v>
      </c>
      <c r="BE276" s="154">
        <f>IF(N276="základní",J276,0)</f>
        <v>0</v>
      </c>
      <c r="BF276" s="154">
        <f>IF(N276="snížená",J276,0)</f>
        <v>0</v>
      </c>
      <c r="BG276" s="154">
        <f>IF(N276="zákl. přenesená",J276,0)</f>
        <v>0</v>
      </c>
      <c r="BH276" s="154">
        <f>IF(N276="sníž. přenesená",J276,0)</f>
        <v>0</v>
      </c>
      <c r="BI276" s="154">
        <f>IF(N276="nulová",J276,0)</f>
        <v>0</v>
      </c>
      <c r="BJ276" s="17" t="s">
        <v>85</v>
      </c>
      <c r="BK276" s="154">
        <f>ROUND(I276*H276,2)</f>
        <v>0</v>
      </c>
      <c r="BL276" s="17" t="s">
        <v>216</v>
      </c>
      <c r="BM276" s="153" t="s">
        <v>441</v>
      </c>
    </row>
    <row r="277" spans="1:65" s="13" customFormat="1" ht="10.199999999999999">
      <c r="B277" s="155"/>
      <c r="D277" s="156" t="s">
        <v>139</v>
      </c>
      <c r="E277" s="157" t="s">
        <v>1</v>
      </c>
      <c r="F277" s="158" t="s">
        <v>442</v>
      </c>
      <c r="H277" s="159">
        <v>34</v>
      </c>
      <c r="I277" s="160"/>
      <c r="L277" s="155"/>
      <c r="M277" s="161"/>
      <c r="N277" s="162"/>
      <c r="O277" s="162"/>
      <c r="P277" s="162"/>
      <c r="Q277" s="162"/>
      <c r="R277" s="162"/>
      <c r="S277" s="162"/>
      <c r="T277" s="163"/>
      <c r="AT277" s="157" t="s">
        <v>139</v>
      </c>
      <c r="AU277" s="157" t="s">
        <v>87</v>
      </c>
      <c r="AV277" s="13" t="s">
        <v>87</v>
      </c>
      <c r="AW277" s="13" t="s">
        <v>35</v>
      </c>
      <c r="AX277" s="13" t="s">
        <v>80</v>
      </c>
      <c r="AY277" s="157" t="s">
        <v>130</v>
      </c>
    </row>
    <row r="278" spans="1:65" s="13" customFormat="1" ht="10.199999999999999">
      <c r="B278" s="155"/>
      <c r="D278" s="156" t="s">
        <v>139</v>
      </c>
      <c r="E278" s="157" t="s">
        <v>1</v>
      </c>
      <c r="F278" s="158" t="s">
        <v>443</v>
      </c>
      <c r="H278" s="159">
        <v>48</v>
      </c>
      <c r="I278" s="160"/>
      <c r="L278" s="155"/>
      <c r="M278" s="161"/>
      <c r="N278" s="162"/>
      <c r="O278" s="162"/>
      <c r="P278" s="162"/>
      <c r="Q278" s="162"/>
      <c r="R278" s="162"/>
      <c r="S278" s="162"/>
      <c r="T278" s="163"/>
      <c r="AT278" s="157" t="s">
        <v>139</v>
      </c>
      <c r="AU278" s="157" t="s">
        <v>87</v>
      </c>
      <c r="AV278" s="13" t="s">
        <v>87</v>
      </c>
      <c r="AW278" s="13" t="s">
        <v>35</v>
      </c>
      <c r="AX278" s="13" t="s">
        <v>80</v>
      </c>
      <c r="AY278" s="157" t="s">
        <v>130</v>
      </c>
    </row>
    <row r="279" spans="1:65" s="15" customFormat="1" ht="10.199999999999999">
      <c r="B279" s="171"/>
      <c r="D279" s="156" t="s">
        <v>139</v>
      </c>
      <c r="E279" s="172" t="s">
        <v>1</v>
      </c>
      <c r="F279" s="173" t="s">
        <v>147</v>
      </c>
      <c r="H279" s="174">
        <v>82</v>
      </c>
      <c r="I279" s="175"/>
      <c r="L279" s="171"/>
      <c r="M279" s="176"/>
      <c r="N279" s="177"/>
      <c r="O279" s="177"/>
      <c r="P279" s="177"/>
      <c r="Q279" s="177"/>
      <c r="R279" s="177"/>
      <c r="S279" s="177"/>
      <c r="T279" s="178"/>
      <c r="AT279" s="172" t="s">
        <v>139</v>
      </c>
      <c r="AU279" s="172" t="s">
        <v>87</v>
      </c>
      <c r="AV279" s="15" t="s">
        <v>137</v>
      </c>
      <c r="AW279" s="15" t="s">
        <v>35</v>
      </c>
      <c r="AX279" s="15" t="s">
        <v>85</v>
      </c>
      <c r="AY279" s="172" t="s">
        <v>130</v>
      </c>
    </row>
    <row r="280" spans="1:65" s="2" customFormat="1" ht="33" customHeight="1">
      <c r="A280" s="32"/>
      <c r="B280" s="140"/>
      <c r="C280" s="141" t="s">
        <v>444</v>
      </c>
      <c r="D280" s="141" t="s">
        <v>133</v>
      </c>
      <c r="E280" s="142" t="s">
        <v>445</v>
      </c>
      <c r="F280" s="143" t="s">
        <v>446</v>
      </c>
      <c r="G280" s="144" t="s">
        <v>184</v>
      </c>
      <c r="H280" s="145">
        <v>62.3</v>
      </c>
      <c r="I280" s="146"/>
      <c r="J280" s="147">
        <f>ROUND(I280*H280,2)</f>
        <v>0</v>
      </c>
      <c r="K280" s="148"/>
      <c r="L280" s="33"/>
      <c r="M280" s="149" t="s">
        <v>1</v>
      </c>
      <c r="N280" s="150" t="s">
        <v>45</v>
      </c>
      <c r="O280" s="58"/>
      <c r="P280" s="151">
        <f>O280*H280</f>
        <v>0</v>
      </c>
      <c r="Q280" s="151">
        <v>1.3600000000000001E-3</v>
      </c>
      <c r="R280" s="151">
        <f>Q280*H280</f>
        <v>8.4727999999999998E-2</v>
      </c>
      <c r="S280" s="151">
        <v>0</v>
      </c>
      <c r="T280" s="152">
        <f>S280*H280</f>
        <v>0</v>
      </c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R280" s="153" t="s">
        <v>216</v>
      </c>
      <c r="AT280" s="153" t="s">
        <v>133</v>
      </c>
      <c r="AU280" s="153" t="s">
        <v>87</v>
      </c>
      <c r="AY280" s="17" t="s">
        <v>130</v>
      </c>
      <c r="BE280" s="154">
        <f>IF(N280="základní",J280,0)</f>
        <v>0</v>
      </c>
      <c r="BF280" s="154">
        <f>IF(N280="snížená",J280,0)</f>
        <v>0</v>
      </c>
      <c r="BG280" s="154">
        <f>IF(N280="zákl. přenesená",J280,0)</f>
        <v>0</v>
      </c>
      <c r="BH280" s="154">
        <f>IF(N280="sníž. přenesená",J280,0)</f>
        <v>0</v>
      </c>
      <c r="BI280" s="154">
        <f>IF(N280="nulová",J280,0)</f>
        <v>0</v>
      </c>
      <c r="BJ280" s="17" t="s">
        <v>85</v>
      </c>
      <c r="BK280" s="154">
        <f>ROUND(I280*H280,2)</f>
        <v>0</v>
      </c>
      <c r="BL280" s="17" t="s">
        <v>216</v>
      </c>
      <c r="BM280" s="153" t="s">
        <v>447</v>
      </c>
    </row>
    <row r="281" spans="1:65" s="13" customFormat="1" ht="10.199999999999999">
      <c r="B281" s="155"/>
      <c r="D281" s="156" t="s">
        <v>139</v>
      </c>
      <c r="E281" s="157" t="s">
        <v>1</v>
      </c>
      <c r="F281" s="158" t="s">
        <v>448</v>
      </c>
      <c r="H281" s="159">
        <v>62.3</v>
      </c>
      <c r="I281" s="160"/>
      <c r="L281" s="155"/>
      <c r="M281" s="161"/>
      <c r="N281" s="162"/>
      <c r="O281" s="162"/>
      <c r="P281" s="162"/>
      <c r="Q281" s="162"/>
      <c r="R281" s="162"/>
      <c r="S281" s="162"/>
      <c r="T281" s="163"/>
      <c r="AT281" s="157" t="s">
        <v>139</v>
      </c>
      <c r="AU281" s="157" t="s">
        <v>87</v>
      </c>
      <c r="AV281" s="13" t="s">
        <v>87</v>
      </c>
      <c r="AW281" s="13" t="s">
        <v>35</v>
      </c>
      <c r="AX281" s="13" t="s">
        <v>85</v>
      </c>
      <c r="AY281" s="157" t="s">
        <v>130</v>
      </c>
    </row>
    <row r="282" spans="1:65" s="2" customFormat="1" ht="24.15" customHeight="1">
      <c r="A282" s="32"/>
      <c r="B282" s="140"/>
      <c r="C282" s="141" t="s">
        <v>449</v>
      </c>
      <c r="D282" s="141" t="s">
        <v>133</v>
      </c>
      <c r="E282" s="142" t="s">
        <v>450</v>
      </c>
      <c r="F282" s="143" t="s">
        <v>451</v>
      </c>
      <c r="G282" s="144" t="s">
        <v>184</v>
      </c>
      <c r="H282" s="145">
        <v>69.2</v>
      </c>
      <c r="I282" s="146"/>
      <c r="J282" s="147">
        <f>ROUND(I282*H282,2)</f>
        <v>0</v>
      </c>
      <c r="K282" s="148"/>
      <c r="L282" s="33"/>
      <c r="M282" s="149" t="s">
        <v>1</v>
      </c>
      <c r="N282" s="150" t="s">
        <v>45</v>
      </c>
      <c r="O282" s="58"/>
      <c r="P282" s="151">
        <f>O282*H282</f>
        <v>0</v>
      </c>
      <c r="Q282" s="151">
        <v>1.8600000000000001E-3</v>
      </c>
      <c r="R282" s="151">
        <f>Q282*H282</f>
        <v>0.12871200000000002</v>
      </c>
      <c r="S282" s="151">
        <v>0</v>
      </c>
      <c r="T282" s="152">
        <f>S282*H282</f>
        <v>0</v>
      </c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R282" s="153" t="s">
        <v>216</v>
      </c>
      <c r="AT282" s="153" t="s">
        <v>133</v>
      </c>
      <c r="AU282" s="153" t="s">
        <v>87</v>
      </c>
      <c r="AY282" s="17" t="s">
        <v>130</v>
      </c>
      <c r="BE282" s="154">
        <f>IF(N282="základní",J282,0)</f>
        <v>0</v>
      </c>
      <c r="BF282" s="154">
        <f>IF(N282="snížená",J282,0)</f>
        <v>0</v>
      </c>
      <c r="BG282" s="154">
        <f>IF(N282="zákl. přenesená",J282,0)</f>
        <v>0</v>
      </c>
      <c r="BH282" s="154">
        <f>IF(N282="sníž. přenesená",J282,0)</f>
        <v>0</v>
      </c>
      <c r="BI282" s="154">
        <f>IF(N282="nulová",J282,0)</f>
        <v>0</v>
      </c>
      <c r="BJ282" s="17" t="s">
        <v>85</v>
      </c>
      <c r="BK282" s="154">
        <f>ROUND(I282*H282,2)</f>
        <v>0</v>
      </c>
      <c r="BL282" s="17" t="s">
        <v>216</v>
      </c>
      <c r="BM282" s="153" t="s">
        <v>452</v>
      </c>
    </row>
    <row r="283" spans="1:65" s="13" customFormat="1" ht="10.199999999999999">
      <c r="B283" s="155"/>
      <c r="D283" s="156" t="s">
        <v>139</v>
      </c>
      <c r="E283" s="157" t="s">
        <v>1</v>
      </c>
      <c r="F283" s="158" t="s">
        <v>453</v>
      </c>
      <c r="H283" s="159">
        <v>69.2</v>
      </c>
      <c r="I283" s="160"/>
      <c r="L283" s="155"/>
      <c r="M283" s="161"/>
      <c r="N283" s="162"/>
      <c r="O283" s="162"/>
      <c r="P283" s="162"/>
      <c r="Q283" s="162"/>
      <c r="R283" s="162"/>
      <c r="S283" s="162"/>
      <c r="T283" s="163"/>
      <c r="AT283" s="157" t="s">
        <v>139</v>
      </c>
      <c r="AU283" s="157" t="s">
        <v>87</v>
      </c>
      <c r="AV283" s="13" t="s">
        <v>87</v>
      </c>
      <c r="AW283" s="13" t="s">
        <v>35</v>
      </c>
      <c r="AX283" s="13" t="s">
        <v>85</v>
      </c>
      <c r="AY283" s="157" t="s">
        <v>130</v>
      </c>
    </row>
    <row r="284" spans="1:65" s="2" customFormat="1" ht="24.15" customHeight="1">
      <c r="A284" s="32"/>
      <c r="B284" s="140"/>
      <c r="C284" s="141" t="s">
        <v>454</v>
      </c>
      <c r="D284" s="141" t="s">
        <v>133</v>
      </c>
      <c r="E284" s="142" t="s">
        <v>455</v>
      </c>
      <c r="F284" s="143" t="s">
        <v>456</v>
      </c>
      <c r="G284" s="144" t="s">
        <v>184</v>
      </c>
      <c r="H284" s="145">
        <v>42.3</v>
      </c>
      <c r="I284" s="146"/>
      <c r="J284" s="147">
        <f>ROUND(I284*H284,2)</f>
        <v>0</v>
      </c>
      <c r="K284" s="148"/>
      <c r="L284" s="33"/>
      <c r="M284" s="149" t="s">
        <v>1</v>
      </c>
      <c r="N284" s="150" t="s">
        <v>45</v>
      </c>
      <c r="O284" s="58"/>
      <c r="P284" s="151">
        <f>O284*H284</f>
        <v>0</v>
      </c>
      <c r="Q284" s="151">
        <v>2.6900000000000001E-3</v>
      </c>
      <c r="R284" s="151">
        <f>Q284*H284</f>
        <v>0.113787</v>
      </c>
      <c r="S284" s="151">
        <v>0</v>
      </c>
      <c r="T284" s="152">
        <f>S284*H284</f>
        <v>0</v>
      </c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R284" s="153" t="s">
        <v>216</v>
      </c>
      <c r="AT284" s="153" t="s">
        <v>133</v>
      </c>
      <c r="AU284" s="153" t="s">
        <v>87</v>
      </c>
      <c r="AY284" s="17" t="s">
        <v>130</v>
      </c>
      <c r="BE284" s="154">
        <f>IF(N284="základní",J284,0)</f>
        <v>0</v>
      </c>
      <c r="BF284" s="154">
        <f>IF(N284="snížená",J284,0)</f>
        <v>0</v>
      </c>
      <c r="BG284" s="154">
        <f>IF(N284="zákl. přenesená",J284,0)</f>
        <v>0</v>
      </c>
      <c r="BH284" s="154">
        <f>IF(N284="sníž. přenesená",J284,0)</f>
        <v>0</v>
      </c>
      <c r="BI284" s="154">
        <f>IF(N284="nulová",J284,0)</f>
        <v>0</v>
      </c>
      <c r="BJ284" s="17" t="s">
        <v>85</v>
      </c>
      <c r="BK284" s="154">
        <f>ROUND(I284*H284,2)</f>
        <v>0</v>
      </c>
      <c r="BL284" s="17" t="s">
        <v>216</v>
      </c>
      <c r="BM284" s="153" t="s">
        <v>457</v>
      </c>
    </row>
    <row r="285" spans="1:65" s="13" customFormat="1" ht="10.199999999999999">
      <c r="B285" s="155"/>
      <c r="D285" s="156" t="s">
        <v>139</v>
      </c>
      <c r="E285" s="157" t="s">
        <v>1</v>
      </c>
      <c r="F285" s="158" t="s">
        <v>458</v>
      </c>
      <c r="H285" s="159">
        <v>42.3</v>
      </c>
      <c r="I285" s="160"/>
      <c r="L285" s="155"/>
      <c r="M285" s="161"/>
      <c r="N285" s="162"/>
      <c r="O285" s="162"/>
      <c r="P285" s="162"/>
      <c r="Q285" s="162"/>
      <c r="R285" s="162"/>
      <c r="S285" s="162"/>
      <c r="T285" s="163"/>
      <c r="AT285" s="157" t="s">
        <v>139</v>
      </c>
      <c r="AU285" s="157" t="s">
        <v>87</v>
      </c>
      <c r="AV285" s="13" t="s">
        <v>87</v>
      </c>
      <c r="AW285" s="13" t="s">
        <v>35</v>
      </c>
      <c r="AX285" s="13" t="s">
        <v>85</v>
      </c>
      <c r="AY285" s="157" t="s">
        <v>130</v>
      </c>
    </row>
    <row r="286" spans="1:65" s="2" customFormat="1" ht="24.15" customHeight="1">
      <c r="A286" s="32"/>
      <c r="B286" s="140"/>
      <c r="C286" s="141" t="s">
        <v>459</v>
      </c>
      <c r="D286" s="141" t="s">
        <v>133</v>
      </c>
      <c r="E286" s="142" t="s">
        <v>460</v>
      </c>
      <c r="F286" s="143" t="s">
        <v>461</v>
      </c>
      <c r="G286" s="144" t="s">
        <v>184</v>
      </c>
      <c r="H286" s="145">
        <v>57.1</v>
      </c>
      <c r="I286" s="146"/>
      <c r="J286" s="147">
        <f>ROUND(I286*H286,2)</f>
        <v>0</v>
      </c>
      <c r="K286" s="148"/>
      <c r="L286" s="33"/>
      <c r="M286" s="149" t="s">
        <v>1</v>
      </c>
      <c r="N286" s="150" t="s">
        <v>45</v>
      </c>
      <c r="O286" s="58"/>
      <c r="P286" s="151">
        <f>O286*H286</f>
        <v>0</v>
      </c>
      <c r="Q286" s="151">
        <v>5.9800000000000001E-3</v>
      </c>
      <c r="R286" s="151">
        <f>Q286*H286</f>
        <v>0.34145800000000004</v>
      </c>
      <c r="S286" s="151">
        <v>0</v>
      </c>
      <c r="T286" s="152">
        <f>S286*H286</f>
        <v>0</v>
      </c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R286" s="153" t="s">
        <v>216</v>
      </c>
      <c r="AT286" s="153" t="s">
        <v>133</v>
      </c>
      <c r="AU286" s="153" t="s">
        <v>87</v>
      </c>
      <c r="AY286" s="17" t="s">
        <v>130</v>
      </c>
      <c r="BE286" s="154">
        <f>IF(N286="základní",J286,0)</f>
        <v>0</v>
      </c>
      <c r="BF286" s="154">
        <f>IF(N286="snížená",J286,0)</f>
        <v>0</v>
      </c>
      <c r="BG286" s="154">
        <f>IF(N286="zákl. přenesená",J286,0)</f>
        <v>0</v>
      </c>
      <c r="BH286" s="154">
        <f>IF(N286="sníž. přenesená",J286,0)</f>
        <v>0</v>
      </c>
      <c r="BI286" s="154">
        <f>IF(N286="nulová",J286,0)</f>
        <v>0</v>
      </c>
      <c r="BJ286" s="17" t="s">
        <v>85</v>
      </c>
      <c r="BK286" s="154">
        <f>ROUND(I286*H286,2)</f>
        <v>0</v>
      </c>
      <c r="BL286" s="17" t="s">
        <v>216</v>
      </c>
      <c r="BM286" s="153" t="s">
        <v>462</v>
      </c>
    </row>
    <row r="287" spans="1:65" s="13" customFormat="1" ht="10.199999999999999">
      <c r="B287" s="155"/>
      <c r="D287" s="156" t="s">
        <v>139</v>
      </c>
      <c r="E287" s="157" t="s">
        <v>1</v>
      </c>
      <c r="F287" s="158" t="s">
        <v>463</v>
      </c>
      <c r="H287" s="159">
        <v>57.1</v>
      </c>
      <c r="I287" s="160"/>
      <c r="L287" s="155"/>
      <c r="M287" s="161"/>
      <c r="N287" s="162"/>
      <c r="O287" s="162"/>
      <c r="P287" s="162"/>
      <c r="Q287" s="162"/>
      <c r="R287" s="162"/>
      <c r="S287" s="162"/>
      <c r="T287" s="163"/>
      <c r="AT287" s="157" t="s">
        <v>139</v>
      </c>
      <c r="AU287" s="157" t="s">
        <v>87</v>
      </c>
      <c r="AV287" s="13" t="s">
        <v>87</v>
      </c>
      <c r="AW287" s="13" t="s">
        <v>35</v>
      </c>
      <c r="AX287" s="13" t="s">
        <v>85</v>
      </c>
      <c r="AY287" s="157" t="s">
        <v>130</v>
      </c>
    </row>
    <row r="288" spans="1:65" s="2" customFormat="1" ht="24.15" customHeight="1">
      <c r="A288" s="32"/>
      <c r="B288" s="140"/>
      <c r="C288" s="141" t="s">
        <v>464</v>
      </c>
      <c r="D288" s="141" t="s">
        <v>133</v>
      </c>
      <c r="E288" s="142" t="s">
        <v>465</v>
      </c>
      <c r="F288" s="143" t="s">
        <v>466</v>
      </c>
      <c r="G288" s="144" t="s">
        <v>184</v>
      </c>
      <c r="H288" s="145">
        <v>81.599999999999994</v>
      </c>
      <c r="I288" s="146"/>
      <c r="J288" s="147">
        <f>ROUND(I288*H288,2)</f>
        <v>0</v>
      </c>
      <c r="K288" s="148"/>
      <c r="L288" s="33"/>
      <c r="M288" s="149" t="s">
        <v>1</v>
      </c>
      <c r="N288" s="150" t="s">
        <v>45</v>
      </c>
      <c r="O288" s="58"/>
      <c r="P288" s="151">
        <f>O288*H288</f>
        <v>0</v>
      </c>
      <c r="Q288" s="151">
        <v>1.3500000000000001E-3</v>
      </c>
      <c r="R288" s="151">
        <f>Q288*H288</f>
        <v>0.11015999999999999</v>
      </c>
      <c r="S288" s="151">
        <v>0</v>
      </c>
      <c r="T288" s="152">
        <f>S288*H288</f>
        <v>0</v>
      </c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53" t="s">
        <v>216</v>
      </c>
      <c r="AT288" s="153" t="s">
        <v>133</v>
      </c>
      <c r="AU288" s="153" t="s">
        <v>87</v>
      </c>
      <c r="AY288" s="17" t="s">
        <v>130</v>
      </c>
      <c r="BE288" s="154">
        <f>IF(N288="základní",J288,0)</f>
        <v>0</v>
      </c>
      <c r="BF288" s="154">
        <f>IF(N288="snížená",J288,0)</f>
        <v>0</v>
      </c>
      <c r="BG288" s="154">
        <f>IF(N288="zákl. přenesená",J288,0)</f>
        <v>0</v>
      </c>
      <c r="BH288" s="154">
        <f>IF(N288="sníž. přenesená",J288,0)</f>
        <v>0</v>
      </c>
      <c r="BI288" s="154">
        <f>IF(N288="nulová",J288,0)</f>
        <v>0</v>
      </c>
      <c r="BJ288" s="17" t="s">
        <v>85</v>
      </c>
      <c r="BK288" s="154">
        <f>ROUND(I288*H288,2)</f>
        <v>0</v>
      </c>
      <c r="BL288" s="17" t="s">
        <v>216</v>
      </c>
      <c r="BM288" s="153" t="s">
        <v>467</v>
      </c>
    </row>
    <row r="289" spans="1:65" s="13" customFormat="1" ht="10.199999999999999">
      <c r="B289" s="155"/>
      <c r="D289" s="156" t="s">
        <v>139</v>
      </c>
      <c r="E289" s="157" t="s">
        <v>1</v>
      </c>
      <c r="F289" s="158" t="s">
        <v>468</v>
      </c>
      <c r="H289" s="159">
        <v>81.599999999999994</v>
      </c>
      <c r="I289" s="160"/>
      <c r="L289" s="155"/>
      <c r="M289" s="161"/>
      <c r="N289" s="162"/>
      <c r="O289" s="162"/>
      <c r="P289" s="162"/>
      <c r="Q289" s="162"/>
      <c r="R289" s="162"/>
      <c r="S289" s="162"/>
      <c r="T289" s="163"/>
      <c r="AT289" s="157" t="s">
        <v>139</v>
      </c>
      <c r="AU289" s="157" t="s">
        <v>87</v>
      </c>
      <c r="AV289" s="13" t="s">
        <v>87</v>
      </c>
      <c r="AW289" s="13" t="s">
        <v>35</v>
      </c>
      <c r="AX289" s="13" t="s">
        <v>85</v>
      </c>
      <c r="AY289" s="157" t="s">
        <v>130</v>
      </c>
    </row>
    <row r="290" spans="1:65" s="2" customFormat="1" ht="24.15" customHeight="1">
      <c r="A290" s="32"/>
      <c r="B290" s="140"/>
      <c r="C290" s="141" t="s">
        <v>469</v>
      </c>
      <c r="D290" s="141" t="s">
        <v>133</v>
      </c>
      <c r="E290" s="142" t="s">
        <v>470</v>
      </c>
      <c r="F290" s="143" t="s">
        <v>471</v>
      </c>
      <c r="G290" s="144" t="s">
        <v>184</v>
      </c>
      <c r="H290" s="145">
        <v>68.900000000000006</v>
      </c>
      <c r="I290" s="146"/>
      <c r="J290" s="147">
        <f>ROUND(I290*H290,2)</f>
        <v>0</v>
      </c>
      <c r="K290" s="148"/>
      <c r="L290" s="33"/>
      <c r="M290" s="149" t="s">
        <v>1</v>
      </c>
      <c r="N290" s="150" t="s">
        <v>45</v>
      </c>
      <c r="O290" s="58"/>
      <c r="P290" s="151">
        <f>O290*H290</f>
        <v>0</v>
      </c>
      <c r="Q290" s="151">
        <v>1.75E-3</v>
      </c>
      <c r="R290" s="151">
        <f>Q290*H290</f>
        <v>0.12057500000000002</v>
      </c>
      <c r="S290" s="151">
        <v>0</v>
      </c>
      <c r="T290" s="152">
        <f>S290*H290</f>
        <v>0</v>
      </c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53" t="s">
        <v>216</v>
      </c>
      <c r="AT290" s="153" t="s">
        <v>133</v>
      </c>
      <c r="AU290" s="153" t="s">
        <v>87</v>
      </c>
      <c r="AY290" s="17" t="s">
        <v>130</v>
      </c>
      <c r="BE290" s="154">
        <f>IF(N290="základní",J290,0)</f>
        <v>0</v>
      </c>
      <c r="BF290" s="154">
        <f>IF(N290="snížená",J290,0)</f>
        <v>0</v>
      </c>
      <c r="BG290" s="154">
        <f>IF(N290="zákl. přenesená",J290,0)</f>
        <v>0</v>
      </c>
      <c r="BH290" s="154">
        <f>IF(N290="sníž. přenesená",J290,0)</f>
        <v>0</v>
      </c>
      <c r="BI290" s="154">
        <f>IF(N290="nulová",J290,0)</f>
        <v>0</v>
      </c>
      <c r="BJ290" s="17" t="s">
        <v>85</v>
      </c>
      <c r="BK290" s="154">
        <f>ROUND(I290*H290,2)</f>
        <v>0</v>
      </c>
      <c r="BL290" s="17" t="s">
        <v>216</v>
      </c>
      <c r="BM290" s="153" t="s">
        <v>472</v>
      </c>
    </row>
    <row r="291" spans="1:65" s="13" customFormat="1" ht="10.199999999999999">
      <c r="B291" s="155"/>
      <c r="D291" s="156" t="s">
        <v>139</v>
      </c>
      <c r="E291" s="157" t="s">
        <v>1</v>
      </c>
      <c r="F291" s="158" t="s">
        <v>473</v>
      </c>
      <c r="H291" s="159">
        <v>68.900000000000006</v>
      </c>
      <c r="I291" s="160"/>
      <c r="L291" s="155"/>
      <c r="M291" s="161"/>
      <c r="N291" s="162"/>
      <c r="O291" s="162"/>
      <c r="P291" s="162"/>
      <c r="Q291" s="162"/>
      <c r="R291" s="162"/>
      <c r="S291" s="162"/>
      <c r="T291" s="163"/>
      <c r="AT291" s="157" t="s">
        <v>139</v>
      </c>
      <c r="AU291" s="157" t="s">
        <v>87</v>
      </c>
      <c r="AV291" s="13" t="s">
        <v>87</v>
      </c>
      <c r="AW291" s="13" t="s">
        <v>35</v>
      </c>
      <c r="AX291" s="13" t="s">
        <v>85</v>
      </c>
      <c r="AY291" s="157" t="s">
        <v>130</v>
      </c>
    </row>
    <row r="292" spans="1:65" s="2" customFormat="1" ht="24.15" customHeight="1">
      <c r="A292" s="32"/>
      <c r="B292" s="140"/>
      <c r="C292" s="141" t="s">
        <v>474</v>
      </c>
      <c r="D292" s="141" t="s">
        <v>133</v>
      </c>
      <c r="E292" s="142" t="s">
        <v>475</v>
      </c>
      <c r="F292" s="143" t="s">
        <v>476</v>
      </c>
      <c r="G292" s="144" t="s">
        <v>184</v>
      </c>
      <c r="H292" s="145">
        <v>5.8</v>
      </c>
      <c r="I292" s="146"/>
      <c r="J292" s="147">
        <f>ROUND(I292*H292,2)</f>
        <v>0</v>
      </c>
      <c r="K292" s="148"/>
      <c r="L292" s="33"/>
      <c r="M292" s="149" t="s">
        <v>1</v>
      </c>
      <c r="N292" s="150" t="s">
        <v>45</v>
      </c>
      <c r="O292" s="58"/>
      <c r="P292" s="151">
        <f>O292*H292</f>
        <v>0</v>
      </c>
      <c r="Q292" s="151">
        <v>2.5500000000000002E-3</v>
      </c>
      <c r="R292" s="151">
        <f>Q292*H292</f>
        <v>1.4790000000000001E-2</v>
      </c>
      <c r="S292" s="151">
        <v>0</v>
      </c>
      <c r="T292" s="152">
        <f>S292*H292</f>
        <v>0</v>
      </c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R292" s="153" t="s">
        <v>216</v>
      </c>
      <c r="AT292" s="153" t="s">
        <v>133</v>
      </c>
      <c r="AU292" s="153" t="s">
        <v>87</v>
      </c>
      <c r="AY292" s="17" t="s">
        <v>130</v>
      </c>
      <c r="BE292" s="154">
        <f>IF(N292="základní",J292,0)</f>
        <v>0</v>
      </c>
      <c r="BF292" s="154">
        <f>IF(N292="snížená",J292,0)</f>
        <v>0</v>
      </c>
      <c r="BG292" s="154">
        <f>IF(N292="zákl. přenesená",J292,0)</f>
        <v>0</v>
      </c>
      <c r="BH292" s="154">
        <f>IF(N292="sníž. přenesená",J292,0)</f>
        <v>0</v>
      </c>
      <c r="BI292" s="154">
        <f>IF(N292="nulová",J292,0)</f>
        <v>0</v>
      </c>
      <c r="BJ292" s="17" t="s">
        <v>85</v>
      </c>
      <c r="BK292" s="154">
        <f>ROUND(I292*H292,2)</f>
        <v>0</v>
      </c>
      <c r="BL292" s="17" t="s">
        <v>216</v>
      </c>
      <c r="BM292" s="153" t="s">
        <v>477</v>
      </c>
    </row>
    <row r="293" spans="1:65" s="13" customFormat="1" ht="10.199999999999999">
      <c r="B293" s="155"/>
      <c r="D293" s="156" t="s">
        <v>139</v>
      </c>
      <c r="E293" s="157" t="s">
        <v>1</v>
      </c>
      <c r="F293" s="158" t="s">
        <v>478</v>
      </c>
      <c r="H293" s="159">
        <v>5.8</v>
      </c>
      <c r="I293" s="160"/>
      <c r="L293" s="155"/>
      <c r="M293" s="161"/>
      <c r="N293" s="162"/>
      <c r="O293" s="162"/>
      <c r="P293" s="162"/>
      <c r="Q293" s="162"/>
      <c r="R293" s="162"/>
      <c r="S293" s="162"/>
      <c r="T293" s="163"/>
      <c r="AT293" s="157" t="s">
        <v>139</v>
      </c>
      <c r="AU293" s="157" t="s">
        <v>87</v>
      </c>
      <c r="AV293" s="13" t="s">
        <v>87</v>
      </c>
      <c r="AW293" s="13" t="s">
        <v>35</v>
      </c>
      <c r="AX293" s="13" t="s">
        <v>85</v>
      </c>
      <c r="AY293" s="157" t="s">
        <v>130</v>
      </c>
    </row>
    <row r="294" spans="1:65" s="2" customFormat="1" ht="24.15" customHeight="1">
      <c r="A294" s="32"/>
      <c r="B294" s="140"/>
      <c r="C294" s="141" t="s">
        <v>479</v>
      </c>
      <c r="D294" s="141" t="s">
        <v>133</v>
      </c>
      <c r="E294" s="142" t="s">
        <v>480</v>
      </c>
      <c r="F294" s="143" t="s">
        <v>481</v>
      </c>
      <c r="G294" s="144" t="s">
        <v>184</v>
      </c>
      <c r="H294" s="145">
        <v>5.8</v>
      </c>
      <c r="I294" s="146"/>
      <c r="J294" s="147">
        <f>ROUND(I294*H294,2)</f>
        <v>0</v>
      </c>
      <c r="K294" s="148"/>
      <c r="L294" s="33"/>
      <c r="M294" s="149" t="s">
        <v>1</v>
      </c>
      <c r="N294" s="150" t="s">
        <v>45</v>
      </c>
      <c r="O294" s="58"/>
      <c r="P294" s="151">
        <f>O294*H294</f>
        <v>0</v>
      </c>
      <c r="Q294" s="151">
        <v>3.4499999999999999E-3</v>
      </c>
      <c r="R294" s="151">
        <f>Q294*H294</f>
        <v>2.001E-2</v>
      </c>
      <c r="S294" s="151">
        <v>0</v>
      </c>
      <c r="T294" s="152">
        <f>S294*H294</f>
        <v>0</v>
      </c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53" t="s">
        <v>216</v>
      </c>
      <c r="AT294" s="153" t="s">
        <v>133</v>
      </c>
      <c r="AU294" s="153" t="s">
        <v>87</v>
      </c>
      <c r="AY294" s="17" t="s">
        <v>130</v>
      </c>
      <c r="BE294" s="154">
        <f>IF(N294="základní",J294,0)</f>
        <v>0</v>
      </c>
      <c r="BF294" s="154">
        <f>IF(N294="snížená",J294,0)</f>
        <v>0</v>
      </c>
      <c r="BG294" s="154">
        <f>IF(N294="zákl. přenesená",J294,0)</f>
        <v>0</v>
      </c>
      <c r="BH294" s="154">
        <f>IF(N294="sníž. přenesená",J294,0)</f>
        <v>0</v>
      </c>
      <c r="BI294" s="154">
        <f>IF(N294="nulová",J294,0)</f>
        <v>0</v>
      </c>
      <c r="BJ294" s="17" t="s">
        <v>85</v>
      </c>
      <c r="BK294" s="154">
        <f>ROUND(I294*H294,2)</f>
        <v>0</v>
      </c>
      <c r="BL294" s="17" t="s">
        <v>216</v>
      </c>
      <c r="BM294" s="153" t="s">
        <v>482</v>
      </c>
    </row>
    <row r="295" spans="1:65" s="13" customFormat="1" ht="10.199999999999999">
      <c r="B295" s="155"/>
      <c r="D295" s="156" t="s">
        <v>139</v>
      </c>
      <c r="E295" s="157" t="s">
        <v>1</v>
      </c>
      <c r="F295" s="158" t="s">
        <v>483</v>
      </c>
      <c r="H295" s="159">
        <v>5.8</v>
      </c>
      <c r="I295" s="160"/>
      <c r="L295" s="155"/>
      <c r="M295" s="161"/>
      <c r="N295" s="162"/>
      <c r="O295" s="162"/>
      <c r="P295" s="162"/>
      <c r="Q295" s="162"/>
      <c r="R295" s="162"/>
      <c r="S295" s="162"/>
      <c r="T295" s="163"/>
      <c r="AT295" s="157" t="s">
        <v>139</v>
      </c>
      <c r="AU295" s="157" t="s">
        <v>87</v>
      </c>
      <c r="AV295" s="13" t="s">
        <v>87</v>
      </c>
      <c r="AW295" s="13" t="s">
        <v>35</v>
      </c>
      <c r="AX295" s="13" t="s">
        <v>85</v>
      </c>
      <c r="AY295" s="157" t="s">
        <v>130</v>
      </c>
    </row>
    <row r="296" spans="1:65" s="2" customFormat="1" ht="21.75" customHeight="1">
      <c r="A296" s="32"/>
      <c r="B296" s="140"/>
      <c r="C296" s="141" t="s">
        <v>484</v>
      </c>
      <c r="D296" s="141" t="s">
        <v>133</v>
      </c>
      <c r="E296" s="142" t="s">
        <v>485</v>
      </c>
      <c r="F296" s="143" t="s">
        <v>486</v>
      </c>
      <c r="G296" s="144" t="s">
        <v>184</v>
      </c>
      <c r="H296" s="145">
        <v>62.3</v>
      </c>
      <c r="I296" s="146"/>
      <c r="J296" s="147">
        <f>ROUND(I296*H296,2)</f>
        <v>0</v>
      </c>
      <c r="K296" s="148"/>
      <c r="L296" s="33"/>
      <c r="M296" s="149" t="s">
        <v>1</v>
      </c>
      <c r="N296" s="150" t="s">
        <v>45</v>
      </c>
      <c r="O296" s="58"/>
      <c r="P296" s="151">
        <f>O296*H296</f>
        <v>0</v>
      </c>
      <c r="Q296" s="151">
        <v>3.46E-3</v>
      </c>
      <c r="R296" s="151">
        <f>Q296*H296</f>
        <v>0.215558</v>
      </c>
      <c r="S296" s="151">
        <v>0</v>
      </c>
      <c r="T296" s="152">
        <f>S296*H296</f>
        <v>0</v>
      </c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R296" s="153" t="s">
        <v>216</v>
      </c>
      <c r="AT296" s="153" t="s">
        <v>133</v>
      </c>
      <c r="AU296" s="153" t="s">
        <v>87</v>
      </c>
      <c r="AY296" s="17" t="s">
        <v>130</v>
      </c>
      <c r="BE296" s="154">
        <f>IF(N296="základní",J296,0)</f>
        <v>0</v>
      </c>
      <c r="BF296" s="154">
        <f>IF(N296="snížená",J296,0)</f>
        <v>0</v>
      </c>
      <c r="BG296" s="154">
        <f>IF(N296="zákl. přenesená",J296,0)</f>
        <v>0</v>
      </c>
      <c r="BH296" s="154">
        <f>IF(N296="sníž. přenesená",J296,0)</f>
        <v>0</v>
      </c>
      <c r="BI296" s="154">
        <f>IF(N296="nulová",J296,0)</f>
        <v>0</v>
      </c>
      <c r="BJ296" s="17" t="s">
        <v>85</v>
      </c>
      <c r="BK296" s="154">
        <f>ROUND(I296*H296,2)</f>
        <v>0</v>
      </c>
      <c r="BL296" s="17" t="s">
        <v>216</v>
      </c>
      <c r="BM296" s="153" t="s">
        <v>487</v>
      </c>
    </row>
    <row r="297" spans="1:65" s="13" customFormat="1" ht="10.199999999999999">
      <c r="B297" s="155"/>
      <c r="D297" s="156" t="s">
        <v>139</v>
      </c>
      <c r="E297" s="157" t="s">
        <v>1</v>
      </c>
      <c r="F297" s="158" t="s">
        <v>488</v>
      </c>
      <c r="H297" s="159">
        <v>62.3</v>
      </c>
      <c r="I297" s="160"/>
      <c r="L297" s="155"/>
      <c r="M297" s="161"/>
      <c r="N297" s="162"/>
      <c r="O297" s="162"/>
      <c r="P297" s="162"/>
      <c r="Q297" s="162"/>
      <c r="R297" s="162"/>
      <c r="S297" s="162"/>
      <c r="T297" s="163"/>
      <c r="AT297" s="157" t="s">
        <v>139</v>
      </c>
      <c r="AU297" s="157" t="s">
        <v>87</v>
      </c>
      <c r="AV297" s="13" t="s">
        <v>87</v>
      </c>
      <c r="AW297" s="13" t="s">
        <v>35</v>
      </c>
      <c r="AX297" s="13" t="s">
        <v>85</v>
      </c>
      <c r="AY297" s="157" t="s">
        <v>130</v>
      </c>
    </row>
    <row r="298" spans="1:65" s="2" customFormat="1" ht="16.5" customHeight="1">
      <c r="A298" s="32"/>
      <c r="B298" s="140"/>
      <c r="C298" s="180" t="s">
        <v>489</v>
      </c>
      <c r="D298" s="180" t="s">
        <v>279</v>
      </c>
      <c r="E298" s="181" t="s">
        <v>490</v>
      </c>
      <c r="F298" s="182" t="s">
        <v>491</v>
      </c>
      <c r="G298" s="183" t="s">
        <v>180</v>
      </c>
      <c r="H298" s="184">
        <v>63</v>
      </c>
      <c r="I298" s="185"/>
      <c r="J298" s="186">
        <f>ROUND(I298*H298,2)</f>
        <v>0</v>
      </c>
      <c r="K298" s="187"/>
      <c r="L298" s="188"/>
      <c r="M298" s="189" t="s">
        <v>1</v>
      </c>
      <c r="N298" s="190" t="s">
        <v>45</v>
      </c>
      <c r="O298" s="58"/>
      <c r="P298" s="151">
        <f>O298*H298</f>
        <v>0</v>
      </c>
      <c r="Q298" s="151">
        <v>7.5000000000000002E-4</v>
      </c>
      <c r="R298" s="151">
        <f>Q298*H298</f>
        <v>4.725E-2</v>
      </c>
      <c r="S298" s="151">
        <v>0</v>
      </c>
      <c r="T298" s="152">
        <f>S298*H298</f>
        <v>0</v>
      </c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R298" s="153" t="s">
        <v>283</v>
      </c>
      <c r="AT298" s="153" t="s">
        <v>279</v>
      </c>
      <c r="AU298" s="153" t="s">
        <v>87</v>
      </c>
      <c r="AY298" s="17" t="s">
        <v>130</v>
      </c>
      <c r="BE298" s="154">
        <f>IF(N298="základní",J298,0)</f>
        <v>0</v>
      </c>
      <c r="BF298" s="154">
        <f>IF(N298="snížená",J298,0)</f>
        <v>0</v>
      </c>
      <c r="BG298" s="154">
        <f>IF(N298="zákl. přenesená",J298,0)</f>
        <v>0</v>
      </c>
      <c r="BH298" s="154">
        <f>IF(N298="sníž. přenesená",J298,0)</f>
        <v>0</v>
      </c>
      <c r="BI298" s="154">
        <f>IF(N298="nulová",J298,0)</f>
        <v>0</v>
      </c>
      <c r="BJ298" s="17" t="s">
        <v>85</v>
      </c>
      <c r="BK298" s="154">
        <f>ROUND(I298*H298,2)</f>
        <v>0</v>
      </c>
      <c r="BL298" s="17" t="s">
        <v>216</v>
      </c>
      <c r="BM298" s="153" t="s">
        <v>492</v>
      </c>
    </row>
    <row r="299" spans="1:65" s="13" customFormat="1" ht="10.199999999999999">
      <c r="B299" s="155"/>
      <c r="D299" s="156" t="s">
        <v>139</v>
      </c>
      <c r="E299" s="157" t="s">
        <v>1</v>
      </c>
      <c r="F299" s="158" t="s">
        <v>493</v>
      </c>
      <c r="H299" s="159">
        <v>63</v>
      </c>
      <c r="I299" s="160"/>
      <c r="L299" s="155"/>
      <c r="M299" s="161"/>
      <c r="N299" s="162"/>
      <c r="O299" s="162"/>
      <c r="P299" s="162"/>
      <c r="Q299" s="162"/>
      <c r="R299" s="162"/>
      <c r="S299" s="162"/>
      <c r="T299" s="163"/>
      <c r="AT299" s="157" t="s">
        <v>139</v>
      </c>
      <c r="AU299" s="157" t="s">
        <v>87</v>
      </c>
      <c r="AV299" s="13" t="s">
        <v>87</v>
      </c>
      <c r="AW299" s="13" t="s">
        <v>35</v>
      </c>
      <c r="AX299" s="13" t="s">
        <v>85</v>
      </c>
      <c r="AY299" s="157" t="s">
        <v>130</v>
      </c>
    </row>
    <row r="300" spans="1:65" s="2" customFormat="1" ht="33" customHeight="1">
      <c r="A300" s="32"/>
      <c r="B300" s="140"/>
      <c r="C300" s="141" t="s">
        <v>494</v>
      </c>
      <c r="D300" s="141" t="s">
        <v>133</v>
      </c>
      <c r="E300" s="142" t="s">
        <v>495</v>
      </c>
      <c r="F300" s="143" t="s">
        <v>496</v>
      </c>
      <c r="G300" s="144" t="s">
        <v>184</v>
      </c>
      <c r="H300" s="145">
        <v>6.9</v>
      </c>
      <c r="I300" s="146"/>
      <c r="J300" s="147">
        <f>ROUND(I300*H300,2)</f>
        <v>0</v>
      </c>
      <c r="K300" s="148"/>
      <c r="L300" s="33"/>
      <c r="M300" s="149" t="s">
        <v>1</v>
      </c>
      <c r="N300" s="150" t="s">
        <v>45</v>
      </c>
      <c r="O300" s="58"/>
      <c r="P300" s="151">
        <f>O300*H300</f>
        <v>0</v>
      </c>
      <c r="Q300" s="151">
        <v>9.8499999999999994E-3</v>
      </c>
      <c r="R300" s="151">
        <f>Q300*H300</f>
        <v>6.7964999999999998E-2</v>
      </c>
      <c r="S300" s="151">
        <v>0</v>
      </c>
      <c r="T300" s="152">
        <f>S300*H300</f>
        <v>0</v>
      </c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R300" s="153" t="s">
        <v>216</v>
      </c>
      <c r="AT300" s="153" t="s">
        <v>133</v>
      </c>
      <c r="AU300" s="153" t="s">
        <v>87</v>
      </c>
      <c r="AY300" s="17" t="s">
        <v>130</v>
      </c>
      <c r="BE300" s="154">
        <f>IF(N300="základní",J300,0)</f>
        <v>0</v>
      </c>
      <c r="BF300" s="154">
        <f>IF(N300="snížená",J300,0)</f>
        <v>0</v>
      </c>
      <c r="BG300" s="154">
        <f>IF(N300="zákl. přenesená",J300,0)</f>
        <v>0</v>
      </c>
      <c r="BH300" s="154">
        <f>IF(N300="sníž. přenesená",J300,0)</f>
        <v>0</v>
      </c>
      <c r="BI300" s="154">
        <f>IF(N300="nulová",J300,0)</f>
        <v>0</v>
      </c>
      <c r="BJ300" s="17" t="s">
        <v>85</v>
      </c>
      <c r="BK300" s="154">
        <f>ROUND(I300*H300,2)</f>
        <v>0</v>
      </c>
      <c r="BL300" s="17" t="s">
        <v>216</v>
      </c>
      <c r="BM300" s="153" t="s">
        <v>497</v>
      </c>
    </row>
    <row r="301" spans="1:65" s="13" customFormat="1" ht="10.199999999999999">
      <c r="B301" s="155"/>
      <c r="D301" s="156" t="s">
        <v>139</v>
      </c>
      <c r="E301" s="157" t="s">
        <v>1</v>
      </c>
      <c r="F301" s="158" t="s">
        <v>498</v>
      </c>
      <c r="H301" s="159">
        <v>6.9</v>
      </c>
      <c r="I301" s="160"/>
      <c r="L301" s="155"/>
      <c r="M301" s="161"/>
      <c r="N301" s="162"/>
      <c r="O301" s="162"/>
      <c r="P301" s="162"/>
      <c r="Q301" s="162"/>
      <c r="R301" s="162"/>
      <c r="S301" s="162"/>
      <c r="T301" s="163"/>
      <c r="AT301" s="157" t="s">
        <v>139</v>
      </c>
      <c r="AU301" s="157" t="s">
        <v>87</v>
      </c>
      <c r="AV301" s="13" t="s">
        <v>87</v>
      </c>
      <c r="AW301" s="13" t="s">
        <v>35</v>
      </c>
      <c r="AX301" s="13" t="s">
        <v>85</v>
      </c>
      <c r="AY301" s="157" t="s">
        <v>130</v>
      </c>
    </row>
    <row r="302" spans="1:65" s="2" customFormat="1" ht="24.15" customHeight="1">
      <c r="A302" s="32"/>
      <c r="B302" s="140"/>
      <c r="C302" s="141" t="s">
        <v>499</v>
      </c>
      <c r="D302" s="141" t="s">
        <v>133</v>
      </c>
      <c r="E302" s="142" t="s">
        <v>500</v>
      </c>
      <c r="F302" s="143" t="s">
        <v>501</v>
      </c>
      <c r="G302" s="144" t="s">
        <v>184</v>
      </c>
      <c r="H302" s="145">
        <v>82</v>
      </c>
      <c r="I302" s="146"/>
      <c r="J302" s="147">
        <f>ROUND(I302*H302,2)</f>
        <v>0</v>
      </c>
      <c r="K302" s="148"/>
      <c r="L302" s="33"/>
      <c r="M302" s="149" t="s">
        <v>1</v>
      </c>
      <c r="N302" s="150" t="s">
        <v>45</v>
      </c>
      <c r="O302" s="58"/>
      <c r="P302" s="151">
        <f>O302*H302</f>
        <v>0</v>
      </c>
      <c r="Q302" s="151">
        <v>2.8300000000000001E-3</v>
      </c>
      <c r="R302" s="151">
        <f>Q302*H302</f>
        <v>0.23206000000000002</v>
      </c>
      <c r="S302" s="151">
        <v>0</v>
      </c>
      <c r="T302" s="152">
        <f>S302*H302</f>
        <v>0</v>
      </c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R302" s="153" t="s">
        <v>216</v>
      </c>
      <c r="AT302" s="153" t="s">
        <v>133</v>
      </c>
      <c r="AU302" s="153" t="s">
        <v>87</v>
      </c>
      <c r="AY302" s="17" t="s">
        <v>130</v>
      </c>
      <c r="BE302" s="154">
        <f>IF(N302="základní",J302,0)</f>
        <v>0</v>
      </c>
      <c r="BF302" s="154">
        <f>IF(N302="snížená",J302,0)</f>
        <v>0</v>
      </c>
      <c r="BG302" s="154">
        <f>IF(N302="zákl. přenesená",J302,0)</f>
        <v>0</v>
      </c>
      <c r="BH302" s="154">
        <f>IF(N302="sníž. přenesená",J302,0)</f>
        <v>0</v>
      </c>
      <c r="BI302" s="154">
        <f>IF(N302="nulová",J302,0)</f>
        <v>0</v>
      </c>
      <c r="BJ302" s="17" t="s">
        <v>85</v>
      </c>
      <c r="BK302" s="154">
        <f>ROUND(I302*H302,2)</f>
        <v>0</v>
      </c>
      <c r="BL302" s="17" t="s">
        <v>216</v>
      </c>
      <c r="BM302" s="153" t="s">
        <v>502</v>
      </c>
    </row>
    <row r="303" spans="1:65" s="13" customFormat="1" ht="10.199999999999999">
      <c r="B303" s="155"/>
      <c r="D303" s="156" t="s">
        <v>139</v>
      </c>
      <c r="E303" s="157" t="s">
        <v>1</v>
      </c>
      <c r="F303" s="158" t="s">
        <v>442</v>
      </c>
      <c r="H303" s="159">
        <v>34</v>
      </c>
      <c r="I303" s="160"/>
      <c r="L303" s="155"/>
      <c r="M303" s="161"/>
      <c r="N303" s="162"/>
      <c r="O303" s="162"/>
      <c r="P303" s="162"/>
      <c r="Q303" s="162"/>
      <c r="R303" s="162"/>
      <c r="S303" s="162"/>
      <c r="T303" s="163"/>
      <c r="AT303" s="157" t="s">
        <v>139</v>
      </c>
      <c r="AU303" s="157" t="s">
        <v>87</v>
      </c>
      <c r="AV303" s="13" t="s">
        <v>87</v>
      </c>
      <c r="AW303" s="13" t="s">
        <v>35</v>
      </c>
      <c r="AX303" s="13" t="s">
        <v>80</v>
      </c>
      <c r="AY303" s="157" t="s">
        <v>130</v>
      </c>
    </row>
    <row r="304" spans="1:65" s="13" customFormat="1" ht="10.199999999999999">
      <c r="B304" s="155"/>
      <c r="D304" s="156" t="s">
        <v>139</v>
      </c>
      <c r="E304" s="157" t="s">
        <v>1</v>
      </c>
      <c r="F304" s="158" t="s">
        <v>443</v>
      </c>
      <c r="H304" s="159">
        <v>48</v>
      </c>
      <c r="I304" s="160"/>
      <c r="L304" s="155"/>
      <c r="M304" s="161"/>
      <c r="N304" s="162"/>
      <c r="O304" s="162"/>
      <c r="P304" s="162"/>
      <c r="Q304" s="162"/>
      <c r="R304" s="162"/>
      <c r="S304" s="162"/>
      <c r="T304" s="163"/>
      <c r="AT304" s="157" t="s">
        <v>139</v>
      </c>
      <c r="AU304" s="157" t="s">
        <v>87</v>
      </c>
      <c r="AV304" s="13" t="s">
        <v>87</v>
      </c>
      <c r="AW304" s="13" t="s">
        <v>35</v>
      </c>
      <c r="AX304" s="13" t="s">
        <v>80</v>
      </c>
      <c r="AY304" s="157" t="s">
        <v>130</v>
      </c>
    </row>
    <row r="305" spans="1:65" s="15" customFormat="1" ht="10.199999999999999">
      <c r="B305" s="171"/>
      <c r="D305" s="156" t="s">
        <v>139</v>
      </c>
      <c r="E305" s="172" t="s">
        <v>1</v>
      </c>
      <c r="F305" s="173" t="s">
        <v>147</v>
      </c>
      <c r="H305" s="174">
        <v>82</v>
      </c>
      <c r="I305" s="175"/>
      <c r="L305" s="171"/>
      <c r="M305" s="176"/>
      <c r="N305" s="177"/>
      <c r="O305" s="177"/>
      <c r="P305" s="177"/>
      <c r="Q305" s="177"/>
      <c r="R305" s="177"/>
      <c r="S305" s="177"/>
      <c r="T305" s="178"/>
      <c r="AT305" s="172" t="s">
        <v>139</v>
      </c>
      <c r="AU305" s="172" t="s">
        <v>87</v>
      </c>
      <c r="AV305" s="15" t="s">
        <v>137</v>
      </c>
      <c r="AW305" s="15" t="s">
        <v>35</v>
      </c>
      <c r="AX305" s="15" t="s">
        <v>85</v>
      </c>
      <c r="AY305" s="172" t="s">
        <v>130</v>
      </c>
    </row>
    <row r="306" spans="1:65" s="2" customFormat="1" ht="16.5" customHeight="1">
      <c r="A306" s="32"/>
      <c r="B306" s="140"/>
      <c r="C306" s="141" t="s">
        <v>503</v>
      </c>
      <c r="D306" s="141" t="s">
        <v>133</v>
      </c>
      <c r="E306" s="142" t="s">
        <v>504</v>
      </c>
      <c r="F306" s="143" t="s">
        <v>505</v>
      </c>
      <c r="G306" s="144" t="s">
        <v>180</v>
      </c>
      <c r="H306" s="145">
        <v>12</v>
      </c>
      <c r="I306" s="146"/>
      <c r="J306" s="147">
        <f t="shared" ref="J306:J315" si="10">ROUND(I306*H306,2)</f>
        <v>0</v>
      </c>
      <c r="K306" s="148"/>
      <c r="L306" s="33"/>
      <c r="M306" s="149" t="s">
        <v>1</v>
      </c>
      <c r="N306" s="150" t="s">
        <v>45</v>
      </c>
      <c r="O306" s="58"/>
      <c r="P306" s="151">
        <f t="shared" ref="P306:P315" si="11">O306*H306</f>
        <v>0</v>
      </c>
      <c r="Q306" s="151">
        <v>0</v>
      </c>
      <c r="R306" s="151">
        <f t="shared" ref="R306:R315" si="12">Q306*H306</f>
        <v>0</v>
      </c>
      <c r="S306" s="151">
        <v>0</v>
      </c>
      <c r="T306" s="152">
        <f t="shared" ref="T306:T315" si="13">S306*H306</f>
        <v>0</v>
      </c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R306" s="153" t="s">
        <v>216</v>
      </c>
      <c r="AT306" s="153" t="s">
        <v>133</v>
      </c>
      <c r="AU306" s="153" t="s">
        <v>87</v>
      </c>
      <c r="AY306" s="17" t="s">
        <v>130</v>
      </c>
      <c r="BE306" s="154">
        <f t="shared" ref="BE306:BE315" si="14">IF(N306="základní",J306,0)</f>
        <v>0</v>
      </c>
      <c r="BF306" s="154">
        <f t="shared" ref="BF306:BF315" si="15">IF(N306="snížená",J306,0)</f>
        <v>0</v>
      </c>
      <c r="BG306" s="154">
        <f t="shared" ref="BG306:BG315" si="16">IF(N306="zákl. přenesená",J306,0)</f>
        <v>0</v>
      </c>
      <c r="BH306" s="154">
        <f t="shared" ref="BH306:BH315" si="17">IF(N306="sníž. přenesená",J306,0)</f>
        <v>0</v>
      </c>
      <c r="BI306" s="154">
        <f t="shared" ref="BI306:BI315" si="18">IF(N306="nulová",J306,0)</f>
        <v>0</v>
      </c>
      <c r="BJ306" s="17" t="s">
        <v>85</v>
      </c>
      <c r="BK306" s="154">
        <f t="shared" ref="BK306:BK315" si="19">ROUND(I306*H306,2)</f>
        <v>0</v>
      </c>
      <c r="BL306" s="17" t="s">
        <v>216</v>
      </c>
      <c r="BM306" s="153" t="s">
        <v>506</v>
      </c>
    </row>
    <row r="307" spans="1:65" s="2" customFormat="1" ht="16.5" customHeight="1">
      <c r="A307" s="32"/>
      <c r="B307" s="140"/>
      <c r="C307" s="141" t="s">
        <v>507</v>
      </c>
      <c r="D307" s="141" t="s">
        <v>133</v>
      </c>
      <c r="E307" s="142" t="s">
        <v>508</v>
      </c>
      <c r="F307" s="143" t="s">
        <v>509</v>
      </c>
      <c r="G307" s="144" t="s">
        <v>180</v>
      </c>
      <c r="H307" s="145">
        <v>3</v>
      </c>
      <c r="I307" s="146"/>
      <c r="J307" s="147">
        <f t="shared" si="10"/>
        <v>0</v>
      </c>
      <c r="K307" s="148"/>
      <c r="L307" s="33"/>
      <c r="M307" s="149" t="s">
        <v>1</v>
      </c>
      <c r="N307" s="150" t="s">
        <v>45</v>
      </c>
      <c r="O307" s="58"/>
      <c r="P307" s="151">
        <f t="shared" si="11"/>
        <v>0</v>
      </c>
      <c r="Q307" s="151">
        <v>0</v>
      </c>
      <c r="R307" s="151">
        <f t="shared" si="12"/>
        <v>0</v>
      </c>
      <c r="S307" s="151">
        <v>0</v>
      </c>
      <c r="T307" s="152">
        <f t="shared" si="13"/>
        <v>0</v>
      </c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R307" s="153" t="s">
        <v>216</v>
      </c>
      <c r="AT307" s="153" t="s">
        <v>133</v>
      </c>
      <c r="AU307" s="153" t="s">
        <v>87</v>
      </c>
      <c r="AY307" s="17" t="s">
        <v>130</v>
      </c>
      <c r="BE307" s="154">
        <f t="shared" si="14"/>
        <v>0</v>
      </c>
      <c r="BF307" s="154">
        <f t="shared" si="15"/>
        <v>0</v>
      </c>
      <c r="BG307" s="154">
        <f t="shared" si="16"/>
        <v>0</v>
      </c>
      <c r="BH307" s="154">
        <f t="shared" si="17"/>
        <v>0</v>
      </c>
      <c r="BI307" s="154">
        <f t="shared" si="18"/>
        <v>0</v>
      </c>
      <c r="BJ307" s="17" t="s">
        <v>85</v>
      </c>
      <c r="BK307" s="154">
        <f t="shared" si="19"/>
        <v>0</v>
      </c>
      <c r="BL307" s="17" t="s">
        <v>216</v>
      </c>
      <c r="BM307" s="153" t="s">
        <v>510</v>
      </c>
    </row>
    <row r="308" spans="1:65" s="2" customFormat="1" ht="16.5" customHeight="1">
      <c r="A308" s="32"/>
      <c r="B308" s="140"/>
      <c r="C308" s="141" t="s">
        <v>511</v>
      </c>
      <c r="D308" s="141" t="s">
        <v>133</v>
      </c>
      <c r="E308" s="142" t="s">
        <v>512</v>
      </c>
      <c r="F308" s="143" t="s">
        <v>513</v>
      </c>
      <c r="G308" s="144" t="s">
        <v>180</v>
      </c>
      <c r="H308" s="145">
        <v>1</v>
      </c>
      <c r="I308" s="146"/>
      <c r="J308" s="147">
        <f t="shared" si="10"/>
        <v>0</v>
      </c>
      <c r="K308" s="148"/>
      <c r="L308" s="33"/>
      <c r="M308" s="149" t="s">
        <v>1</v>
      </c>
      <c r="N308" s="150" t="s">
        <v>45</v>
      </c>
      <c r="O308" s="58"/>
      <c r="P308" s="151">
        <f t="shared" si="11"/>
        <v>0</v>
      </c>
      <c r="Q308" s="151">
        <v>0</v>
      </c>
      <c r="R308" s="151">
        <f t="shared" si="12"/>
        <v>0</v>
      </c>
      <c r="S308" s="151">
        <v>0</v>
      </c>
      <c r="T308" s="152">
        <f t="shared" si="13"/>
        <v>0</v>
      </c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R308" s="153" t="s">
        <v>216</v>
      </c>
      <c r="AT308" s="153" t="s">
        <v>133</v>
      </c>
      <c r="AU308" s="153" t="s">
        <v>87</v>
      </c>
      <c r="AY308" s="17" t="s">
        <v>130</v>
      </c>
      <c r="BE308" s="154">
        <f t="shared" si="14"/>
        <v>0</v>
      </c>
      <c r="BF308" s="154">
        <f t="shared" si="15"/>
        <v>0</v>
      </c>
      <c r="BG308" s="154">
        <f t="shared" si="16"/>
        <v>0</v>
      </c>
      <c r="BH308" s="154">
        <f t="shared" si="17"/>
        <v>0</v>
      </c>
      <c r="BI308" s="154">
        <f t="shared" si="18"/>
        <v>0</v>
      </c>
      <c r="BJ308" s="17" t="s">
        <v>85</v>
      </c>
      <c r="BK308" s="154">
        <f t="shared" si="19"/>
        <v>0</v>
      </c>
      <c r="BL308" s="17" t="s">
        <v>216</v>
      </c>
      <c r="BM308" s="153" t="s">
        <v>514</v>
      </c>
    </row>
    <row r="309" spans="1:65" s="2" customFormat="1" ht="16.5" customHeight="1">
      <c r="A309" s="32"/>
      <c r="B309" s="140"/>
      <c r="C309" s="141" t="s">
        <v>515</v>
      </c>
      <c r="D309" s="141" t="s">
        <v>133</v>
      </c>
      <c r="E309" s="142" t="s">
        <v>516</v>
      </c>
      <c r="F309" s="143" t="s">
        <v>517</v>
      </c>
      <c r="G309" s="144" t="s">
        <v>180</v>
      </c>
      <c r="H309" s="145">
        <v>1</v>
      </c>
      <c r="I309" s="146"/>
      <c r="J309" s="147">
        <f t="shared" si="10"/>
        <v>0</v>
      </c>
      <c r="K309" s="148"/>
      <c r="L309" s="33"/>
      <c r="M309" s="149" t="s">
        <v>1</v>
      </c>
      <c r="N309" s="150" t="s">
        <v>45</v>
      </c>
      <c r="O309" s="58"/>
      <c r="P309" s="151">
        <f t="shared" si="11"/>
        <v>0</v>
      </c>
      <c r="Q309" s="151">
        <v>0</v>
      </c>
      <c r="R309" s="151">
        <f t="shared" si="12"/>
        <v>0</v>
      </c>
      <c r="S309" s="151">
        <v>0</v>
      </c>
      <c r="T309" s="152">
        <f t="shared" si="13"/>
        <v>0</v>
      </c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R309" s="153" t="s">
        <v>216</v>
      </c>
      <c r="AT309" s="153" t="s">
        <v>133</v>
      </c>
      <c r="AU309" s="153" t="s">
        <v>87</v>
      </c>
      <c r="AY309" s="17" t="s">
        <v>130</v>
      </c>
      <c r="BE309" s="154">
        <f t="shared" si="14"/>
        <v>0</v>
      </c>
      <c r="BF309" s="154">
        <f t="shared" si="15"/>
        <v>0</v>
      </c>
      <c r="BG309" s="154">
        <f t="shared" si="16"/>
        <v>0</v>
      </c>
      <c r="BH309" s="154">
        <f t="shared" si="17"/>
        <v>0</v>
      </c>
      <c r="BI309" s="154">
        <f t="shared" si="18"/>
        <v>0</v>
      </c>
      <c r="BJ309" s="17" t="s">
        <v>85</v>
      </c>
      <c r="BK309" s="154">
        <f t="shared" si="19"/>
        <v>0</v>
      </c>
      <c r="BL309" s="17" t="s">
        <v>216</v>
      </c>
      <c r="BM309" s="153" t="s">
        <v>518</v>
      </c>
    </row>
    <row r="310" spans="1:65" s="2" customFormat="1" ht="21.75" customHeight="1">
      <c r="A310" s="32"/>
      <c r="B310" s="140"/>
      <c r="C310" s="141" t="s">
        <v>519</v>
      </c>
      <c r="D310" s="141" t="s">
        <v>133</v>
      </c>
      <c r="E310" s="142" t="s">
        <v>520</v>
      </c>
      <c r="F310" s="143" t="s">
        <v>521</v>
      </c>
      <c r="G310" s="144" t="s">
        <v>180</v>
      </c>
      <c r="H310" s="145">
        <v>2</v>
      </c>
      <c r="I310" s="146"/>
      <c r="J310" s="147">
        <f t="shared" si="10"/>
        <v>0</v>
      </c>
      <c r="K310" s="148"/>
      <c r="L310" s="33"/>
      <c r="M310" s="149" t="s">
        <v>1</v>
      </c>
      <c r="N310" s="150" t="s">
        <v>45</v>
      </c>
      <c r="O310" s="58"/>
      <c r="P310" s="151">
        <f t="shared" si="11"/>
        <v>0</v>
      </c>
      <c r="Q310" s="151">
        <v>0</v>
      </c>
      <c r="R310" s="151">
        <f t="shared" si="12"/>
        <v>0</v>
      </c>
      <c r="S310" s="151">
        <v>0</v>
      </c>
      <c r="T310" s="152">
        <f t="shared" si="13"/>
        <v>0</v>
      </c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R310" s="153" t="s">
        <v>216</v>
      </c>
      <c r="AT310" s="153" t="s">
        <v>133</v>
      </c>
      <c r="AU310" s="153" t="s">
        <v>87</v>
      </c>
      <c r="AY310" s="17" t="s">
        <v>130</v>
      </c>
      <c r="BE310" s="154">
        <f t="shared" si="14"/>
        <v>0</v>
      </c>
      <c r="BF310" s="154">
        <f t="shared" si="15"/>
        <v>0</v>
      </c>
      <c r="BG310" s="154">
        <f t="shared" si="16"/>
        <v>0</v>
      </c>
      <c r="BH310" s="154">
        <f t="shared" si="17"/>
        <v>0</v>
      </c>
      <c r="BI310" s="154">
        <f t="shared" si="18"/>
        <v>0</v>
      </c>
      <c r="BJ310" s="17" t="s">
        <v>85</v>
      </c>
      <c r="BK310" s="154">
        <f t="shared" si="19"/>
        <v>0</v>
      </c>
      <c r="BL310" s="17" t="s">
        <v>216</v>
      </c>
      <c r="BM310" s="153" t="s">
        <v>522</v>
      </c>
    </row>
    <row r="311" spans="1:65" s="2" customFormat="1" ht="16.5" customHeight="1">
      <c r="A311" s="32"/>
      <c r="B311" s="140"/>
      <c r="C311" s="141" t="s">
        <v>523</v>
      </c>
      <c r="D311" s="141" t="s">
        <v>133</v>
      </c>
      <c r="E311" s="142" t="s">
        <v>524</v>
      </c>
      <c r="F311" s="143" t="s">
        <v>525</v>
      </c>
      <c r="G311" s="144" t="s">
        <v>180</v>
      </c>
      <c r="H311" s="145">
        <v>3</v>
      </c>
      <c r="I311" s="146"/>
      <c r="J311" s="147">
        <f t="shared" si="10"/>
        <v>0</v>
      </c>
      <c r="K311" s="148"/>
      <c r="L311" s="33"/>
      <c r="M311" s="149" t="s">
        <v>1</v>
      </c>
      <c r="N311" s="150" t="s">
        <v>45</v>
      </c>
      <c r="O311" s="58"/>
      <c r="P311" s="151">
        <f t="shared" si="11"/>
        <v>0</v>
      </c>
      <c r="Q311" s="151">
        <v>0</v>
      </c>
      <c r="R311" s="151">
        <f t="shared" si="12"/>
        <v>0</v>
      </c>
      <c r="S311" s="151">
        <v>0</v>
      </c>
      <c r="T311" s="152">
        <f t="shared" si="13"/>
        <v>0</v>
      </c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R311" s="153" t="s">
        <v>216</v>
      </c>
      <c r="AT311" s="153" t="s">
        <v>133</v>
      </c>
      <c r="AU311" s="153" t="s">
        <v>87</v>
      </c>
      <c r="AY311" s="17" t="s">
        <v>130</v>
      </c>
      <c r="BE311" s="154">
        <f t="shared" si="14"/>
        <v>0</v>
      </c>
      <c r="BF311" s="154">
        <f t="shared" si="15"/>
        <v>0</v>
      </c>
      <c r="BG311" s="154">
        <f t="shared" si="16"/>
        <v>0</v>
      </c>
      <c r="BH311" s="154">
        <f t="shared" si="17"/>
        <v>0</v>
      </c>
      <c r="BI311" s="154">
        <f t="shared" si="18"/>
        <v>0</v>
      </c>
      <c r="BJ311" s="17" t="s">
        <v>85</v>
      </c>
      <c r="BK311" s="154">
        <f t="shared" si="19"/>
        <v>0</v>
      </c>
      <c r="BL311" s="17" t="s">
        <v>216</v>
      </c>
      <c r="BM311" s="153" t="s">
        <v>526</v>
      </c>
    </row>
    <row r="312" spans="1:65" s="2" customFormat="1" ht="16.5" customHeight="1">
      <c r="A312" s="32"/>
      <c r="B312" s="140"/>
      <c r="C312" s="141" t="s">
        <v>527</v>
      </c>
      <c r="D312" s="141" t="s">
        <v>133</v>
      </c>
      <c r="E312" s="142" t="s">
        <v>528</v>
      </c>
      <c r="F312" s="143" t="s">
        <v>529</v>
      </c>
      <c r="G312" s="144" t="s">
        <v>180</v>
      </c>
      <c r="H312" s="145">
        <v>6</v>
      </c>
      <c r="I312" s="146"/>
      <c r="J312" s="147">
        <f t="shared" si="10"/>
        <v>0</v>
      </c>
      <c r="K312" s="148"/>
      <c r="L312" s="33"/>
      <c r="M312" s="149" t="s">
        <v>1</v>
      </c>
      <c r="N312" s="150" t="s">
        <v>45</v>
      </c>
      <c r="O312" s="58"/>
      <c r="P312" s="151">
        <f t="shared" si="11"/>
        <v>0</v>
      </c>
      <c r="Q312" s="151">
        <v>0</v>
      </c>
      <c r="R312" s="151">
        <f t="shared" si="12"/>
        <v>0</v>
      </c>
      <c r="S312" s="151">
        <v>0</v>
      </c>
      <c r="T312" s="152">
        <f t="shared" si="13"/>
        <v>0</v>
      </c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R312" s="153" t="s">
        <v>216</v>
      </c>
      <c r="AT312" s="153" t="s">
        <v>133</v>
      </c>
      <c r="AU312" s="153" t="s">
        <v>87</v>
      </c>
      <c r="AY312" s="17" t="s">
        <v>130</v>
      </c>
      <c r="BE312" s="154">
        <f t="shared" si="14"/>
        <v>0</v>
      </c>
      <c r="BF312" s="154">
        <f t="shared" si="15"/>
        <v>0</v>
      </c>
      <c r="BG312" s="154">
        <f t="shared" si="16"/>
        <v>0</v>
      </c>
      <c r="BH312" s="154">
        <f t="shared" si="17"/>
        <v>0</v>
      </c>
      <c r="BI312" s="154">
        <f t="shared" si="18"/>
        <v>0</v>
      </c>
      <c r="BJ312" s="17" t="s">
        <v>85</v>
      </c>
      <c r="BK312" s="154">
        <f t="shared" si="19"/>
        <v>0</v>
      </c>
      <c r="BL312" s="17" t="s">
        <v>216</v>
      </c>
      <c r="BM312" s="153" t="s">
        <v>530</v>
      </c>
    </row>
    <row r="313" spans="1:65" s="2" customFormat="1" ht="16.5" customHeight="1">
      <c r="A313" s="32"/>
      <c r="B313" s="140"/>
      <c r="C313" s="141" t="s">
        <v>531</v>
      </c>
      <c r="D313" s="141" t="s">
        <v>133</v>
      </c>
      <c r="E313" s="142" t="s">
        <v>532</v>
      </c>
      <c r="F313" s="143" t="s">
        <v>533</v>
      </c>
      <c r="G313" s="144" t="s">
        <v>180</v>
      </c>
      <c r="H313" s="145">
        <v>12</v>
      </c>
      <c r="I313" s="146"/>
      <c r="J313" s="147">
        <f t="shared" si="10"/>
        <v>0</v>
      </c>
      <c r="K313" s="148"/>
      <c r="L313" s="33"/>
      <c r="M313" s="149" t="s">
        <v>1</v>
      </c>
      <c r="N313" s="150" t="s">
        <v>45</v>
      </c>
      <c r="O313" s="58"/>
      <c r="P313" s="151">
        <f t="shared" si="11"/>
        <v>0</v>
      </c>
      <c r="Q313" s="151">
        <v>0</v>
      </c>
      <c r="R313" s="151">
        <f t="shared" si="12"/>
        <v>0</v>
      </c>
      <c r="S313" s="151">
        <v>0</v>
      </c>
      <c r="T313" s="152">
        <f t="shared" si="13"/>
        <v>0</v>
      </c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R313" s="153" t="s">
        <v>216</v>
      </c>
      <c r="AT313" s="153" t="s">
        <v>133</v>
      </c>
      <c r="AU313" s="153" t="s">
        <v>87</v>
      </c>
      <c r="AY313" s="17" t="s">
        <v>130</v>
      </c>
      <c r="BE313" s="154">
        <f t="shared" si="14"/>
        <v>0</v>
      </c>
      <c r="BF313" s="154">
        <f t="shared" si="15"/>
        <v>0</v>
      </c>
      <c r="BG313" s="154">
        <f t="shared" si="16"/>
        <v>0</v>
      </c>
      <c r="BH313" s="154">
        <f t="shared" si="17"/>
        <v>0</v>
      </c>
      <c r="BI313" s="154">
        <f t="shared" si="18"/>
        <v>0</v>
      </c>
      <c r="BJ313" s="17" t="s">
        <v>85</v>
      </c>
      <c r="BK313" s="154">
        <f t="shared" si="19"/>
        <v>0</v>
      </c>
      <c r="BL313" s="17" t="s">
        <v>216</v>
      </c>
      <c r="BM313" s="153" t="s">
        <v>534</v>
      </c>
    </row>
    <row r="314" spans="1:65" s="2" customFormat="1" ht="16.5" customHeight="1">
      <c r="A314" s="32"/>
      <c r="B314" s="140"/>
      <c r="C314" s="141" t="s">
        <v>535</v>
      </c>
      <c r="D314" s="141" t="s">
        <v>133</v>
      </c>
      <c r="E314" s="142" t="s">
        <v>536</v>
      </c>
      <c r="F314" s="143" t="s">
        <v>537</v>
      </c>
      <c r="G314" s="144" t="s">
        <v>180</v>
      </c>
      <c r="H314" s="145">
        <v>5</v>
      </c>
      <c r="I314" s="146"/>
      <c r="J314" s="147">
        <f t="shared" si="10"/>
        <v>0</v>
      </c>
      <c r="K314" s="148"/>
      <c r="L314" s="33"/>
      <c r="M314" s="149" t="s">
        <v>1</v>
      </c>
      <c r="N314" s="150" t="s">
        <v>45</v>
      </c>
      <c r="O314" s="58"/>
      <c r="P314" s="151">
        <f t="shared" si="11"/>
        <v>0</v>
      </c>
      <c r="Q314" s="151">
        <v>0</v>
      </c>
      <c r="R314" s="151">
        <f t="shared" si="12"/>
        <v>0</v>
      </c>
      <c r="S314" s="151">
        <v>0</v>
      </c>
      <c r="T314" s="152">
        <f t="shared" si="13"/>
        <v>0</v>
      </c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R314" s="153" t="s">
        <v>216</v>
      </c>
      <c r="AT314" s="153" t="s">
        <v>133</v>
      </c>
      <c r="AU314" s="153" t="s">
        <v>87</v>
      </c>
      <c r="AY314" s="17" t="s">
        <v>130</v>
      </c>
      <c r="BE314" s="154">
        <f t="shared" si="14"/>
        <v>0</v>
      </c>
      <c r="BF314" s="154">
        <f t="shared" si="15"/>
        <v>0</v>
      </c>
      <c r="BG314" s="154">
        <f t="shared" si="16"/>
        <v>0</v>
      </c>
      <c r="BH314" s="154">
        <f t="shared" si="17"/>
        <v>0</v>
      </c>
      <c r="BI314" s="154">
        <f t="shared" si="18"/>
        <v>0</v>
      </c>
      <c r="BJ314" s="17" t="s">
        <v>85</v>
      </c>
      <c r="BK314" s="154">
        <f t="shared" si="19"/>
        <v>0</v>
      </c>
      <c r="BL314" s="17" t="s">
        <v>216</v>
      </c>
      <c r="BM314" s="153" t="s">
        <v>538</v>
      </c>
    </row>
    <row r="315" spans="1:65" s="2" customFormat="1" ht="21.75" customHeight="1">
      <c r="A315" s="32"/>
      <c r="B315" s="140"/>
      <c r="C315" s="141" t="s">
        <v>539</v>
      </c>
      <c r="D315" s="141" t="s">
        <v>133</v>
      </c>
      <c r="E315" s="142" t="s">
        <v>540</v>
      </c>
      <c r="F315" s="143" t="s">
        <v>541</v>
      </c>
      <c r="G315" s="144" t="s">
        <v>212</v>
      </c>
      <c r="H315" s="145">
        <v>45</v>
      </c>
      <c r="I315" s="146"/>
      <c r="J315" s="147">
        <f t="shared" si="10"/>
        <v>0</v>
      </c>
      <c r="K315" s="148"/>
      <c r="L315" s="33"/>
      <c r="M315" s="149" t="s">
        <v>1</v>
      </c>
      <c r="N315" s="150" t="s">
        <v>45</v>
      </c>
      <c r="O315" s="58"/>
      <c r="P315" s="151">
        <f t="shared" si="11"/>
        <v>0</v>
      </c>
      <c r="Q315" s="151">
        <v>0</v>
      </c>
      <c r="R315" s="151">
        <f t="shared" si="12"/>
        <v>0</v>
      </c>
      <c r="S315" s="151">
        <v>0</v>
      </c>
      <c r="T315" s="152">
        <f t="shared" si="13"/>
        <v>0</v>
      </c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R315" s="153" t="s">
        <v>216</v>
      </c>
      <c r="AT315" s="153" t="s">
        <v>133</v>
      </c>
      <c r="AU315" s="153" t="s">
        <v>87</v>
      </c>
      <c r="AY315" s="17" t="s">
        <v>130</v>
      </c>
      <c r="BE315" s="154">
        <f t="shared" si="14"/>
        <v>0</v>
      </c>
      <c r="BF315" s="154">
        <f t="shared" si="15"/>
        <v>0</v>
      </c>
      <c r="BG315" s="154">
        <f t="shared" si="16"/>
        <v>0</v>
      </c>
      <c r="BH315" s="154">
        <f t="shared" si="17"/>
        <v>0</v>
      </c>
      <c r="BI315" s="154">
        <f t="shared" si="18"/>
        <v>0</v>
      </c>
      <c r="BJ315" s="17" t="s">
        <v>85</v>
      </c>
      <c r="BK315" s="154">
        <f t="shared" si="19"/>
        <v>0</v>
      </c>
      <c r="BL315" s="17" t="s">
        <v>216</v>
      </c>
      <c r="BM315" s="153" t="s">
        <v>542</v>
      </c>
    </row>
    <row r="316" spans="1:65" s="13" customFormat="1" ht="10.199999999999999">
      <c r="B316" s="155"/>
      <c r="D316" s="156" t="s">
        <v>139</v>
      </c>
      <c r="E316" s="157" t="s">
        <v>1</v>
      </c>
      <c r="F316" s="158" t="s">
        <v>543</v>
      </c>
      <c r="H316" s="159">
        <v>45</v>
      </c>
      <c r="I316" s="160"/>
      <c r="L316" s="155"/>
      <c r="M316" s="161"/>
      <c r="N316" s="162"/>
      <c r="O316" s="162"/>
      <c r="P316" s="162"/>
      <c r="Q316" s="162"/>
      <c r="R316" s="162"/>
      <c r="S316" s="162"/>
      <c r="T316" s="163"/>
      <c r="AT316" s="157" t="s">
        <v>139</v>
      </c>
      <c r="AU316" s="157" t="s">
        <v>87</v>
      </c>
      <c r="AV316" s="13" t="s">
        <v>87</v>
      </c>
      <c r="AW316" s="13" t="s">
        <v>35</v>
      </c>
      <c r="AX316" s="13" t="s">
        <v>85</v>
      </c>
      <c r="AY316" s="157" t="s">
        <v>130</v>
      </c>
    </row>
    <row r="317" spans="1:65" s="2" customFormat="1" ht="33" customHeight="1">
      <c r="A317" s="32"/>
      <c r="B317" s="140"/>
      <c r="C317" s="141" t="s">
        <v>544</v>
      </c>
      <c r="D317" s="141" t="s">
        <v>133</v>
      </c>
      <c r="E317" s="142" t="s">
        <v>545</v>
      </c>
      <c r="F317" s="143" t="s">
        <v>546</v>
      </c>
      <c r="G317" s="144" t="s">
        <v>268</v>
      </c>
      <c r="H317" s="179"/>
      <c r="I317" s="146"/>
      <c r="J317" s="147">
        <f>ROUND(I317*H317,2)</f>
        <v>0</v>
      </c>
      <c r="K317" s="148"/>
      <c r="L317" s="33"/>
      <c r="M317" s="149" t="s">
        <v>1</v>
      </c>
      <c r="N317" s="150" t="s">
        <v>45</v>
      </c>
      <c r="O317" s="58"/>
      <c r="P317" s="151">
        <f>O317*H317</f>
        <v>0</v>
      </c>
      <c r="Q317" s="151">
        <v>0</v>
      </c>
      <c r="R317" s="151">
        <f>Q317*H317</f>
        <v>0</v>
      </c>
      <c r="S317" s="151">
        <v>0</v>
      </c>
      <c r="T317" s="152">
        <f>S317*H317</f>
        <v>0</v>
      </c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R317" s="153" t="s">
        <v>216</v>
      </c>
      <c r="AT317" s="153" t="s">
        <v>133</v>
      </c>
      <c r="AU317" s="153" t="s">
        <v>87</v>
      </c>
      <c r="AY317" s="17" t="s">
        <v>130</v>
      </c>
      <c r="BE317" s="154">
        <f>IF(N317="základní",J317,0)</f>
        <v>0</v>
      </c>
      <c r="BF317" s="154">
        <f>IF(N317="snížená",J317,0)</f>
        <v>0</v>
      </c>
      <c r="BG317" s="154">
        <f>IF(N317="zákl. přenesená",J317,0)</f>
        <v>0</v>
      </c>
      <c r="BH317" s="154">
        <f>IF(N317="sníž. přenesená",J317,0)</f>
        <v>0</v>
      </c>
      <c r="BI317" s="154">
        <f>IF(N317="nulová",J317,0)</f>
        <v>0</v>
      </c>
      <c r="BJ317" s="17" t="s">
        <v>85</v>
      </c>
      <c r="BK317" s="154">
        <f>ROUND(I317*H317,2)</f>
        <v>0</v>
      </c>
      <c r="BL317" s="17" t="s">
        <v>216</v>
      </c>
      <c r="BM317" s="153" t="s">
        <v>547</v>
      </c>
    </row>
    <row r="318" spans="1:65" s="12" customFormat="1" ht="22.8" customHeight="1">
      <c r="B318" s="128"/>
      <c r="D318" s="129" t="s">
        <v>79</v>
      </c>
      <c r="E318" s="138" t="s">
        <v>548</v>
      </c>
      <c r="F318" s="138" t="s">
        <v>549</v>
      </c>
      <c r="I318" s="131"/>
      <c r="J318" s="139">
        <f>BK318</f>
        <v>0</v>
      </c>
      <c r="L318" s="128"/>
      <c r="M318" s="132"/>
      <c r="N318" s="133"/>
      <c r="O318" s="133"/>
      <c r="P318" s="134">
        <f>SUM(P319:P382)</f>
        <v>0</v>
      </c>
      <c r="Q318" s="133"/>
      <c r="R318" s="134">
        <f>SUM(R319:R382)</f>
        <v>40.292836100000002</v>
      </c>
      <c r="S318" s="133"/>
      <c r="T318" s="135">
        <f>SUM(T319:T382)</f>
        <v>48.992080999999999</v>
      </c>
      <c r="AR318" s="129" t="s">
        <v>87</v>
      </c>
      <c r="AT318" s="136" t="s">
        <v>79</v>
      </c>
      <c r="AU318" s="136" t="s">
        <v>85</v>
      </c>
      <c r="AY318" s="129" t="s">
        <v>130</v>
      </c>
      <c r="BK318" s="137">
        <f>SUM(BK319:BK382)</f>
        <v>0</v>
      </c>
    </row>
    <row r="319" spans="1:65" s="2" customFormat="1" ht="24.15" customHeight="1">
      <c r="A319" s="32"/>
      <c r="B319" s="140"/>
      <c r="C319" s="141" t="s">
        <v>550</v>
      </c>
      <c r="D319" s="141" t="s">
        <v>133</v>
      </c>
      <c r="E319" s="142" t="s">
        <v>551</v>
      </c>
      <c r="F319" s="143" t="s">
        <v>552</v>
      </c>
      <c r="G319" s="144" t="s">
        <v>152</v>
      </c>
      <c r="H319" s="145">
        <v>705.09</v>
      </c>
      <c r="I319" s="146"/>
      <c r="J319" s="147">
        <f>ROUND(I319*H319,2)</f>
        <v>0</v>
      </c>
      <c r="K319" s="148"/>
      <c r="L319" s="33"/>
      <c r="M319" s="149" t="s">
        <v>1</v>
      </c>
      <c r="N319" s="150" t="s">
        <v>45</v>
      </c>
      <c r="O319" s="58"/>
      <c r="P319" s="151">
        <f>O319*H319</f>
        <v>0</v>
      </c>
      <c r="Q319" s="151">
        <v>0</v>
      </c>
      <c r="R319" s="151">
        <f>Q319*H319</f>
        <v>0</v>
      </c>
      <c r="S319" s="151">
        <v>6.3E-2</v>
      </c>
      <c r="T319" s="152">
        <f>S319*H319</f>
        <v>44.420670000000001</v>
      </c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R319" s="153" t="s">
        <v>216</v>
      </c>
      <c r="AT319" s="153" t="s">
        <v>133</v>
      </c>
      <c r="AU319" s="153" t="s">
        <v>87</v>
      </c>
      <c r="AY319" s="17" t="s">
        <v>130</v>
      </c>
      <c r="BE319" s="154">
        <f>IF(N319="základní",J319,0)</f>
        <v>0</v>
      </c>
      <c r="BF319" s="154">
        <f>IF(N319="snížená",J319,0)</f>
        <v>0</v>
      </c>
      <c r="BG319" s="154">
        <f>IF(N319="zákl. přenesená",J319,0)</f>
        <v>0</v>
      </c>
      <c r="BH319" s="154">
        <f>IF(N319="sníž. přenesená",J319,0)</f>
        <v>0</v>
      </c>
      <c r="BI319" s="154">
        <f>IF(N319="nulová",J319,0)</f>
        <v>0</v>
      </c>
      <c r="BJ319" s="17" t="s">
        <v>85</v>
      </c>
      <c r="BK319" s="154">
        <f>ROUND(I319*H319,2)</f>
        <v>0</v>
      </c>
      <c r="BL319" s="17" t="s">
        <v>216</v>
      </c>
      <c r="BM319" s="153" t="s">
        <v>553</v>
      </c>
    </row>
    <row r="320" spans="1:65" s="13" customFormat="1" ht="10.199999999999999">
      <c r="B320" s="155"/>
      <c r="D320" s="156" t="s">
        <v>139</v>
      </c>
      <c r="E320" s="157" t="s">
        <v>1</v>
      </c>
      <c r="F320" s="158" t="s">
        <v>309</v>
      </c>
      <c r="H320" s="159">
        <v>390.25</v>
      </c>
      <c r="I320" s="160"/>
      <c r="L320" s="155"/>
      <c r="M320" s="161"/>
      <c r="N320" s="162"/>
      <c r="O320" s="162"/>
      <c r="P320" s="162"/>
      <c r="Q320" s="162"/>
      <c r="R320" s="162"/>
      <c r="S320" s="162"/>
      <c r="T320" s="163"/>
      <c r="AT320" s="157" t="s">
        <v>139</v>
      </c>
      <c r="AU320" s="157" t="s">
        <v>87</v>
      </c>
      <c r="AV320" s="13" t="s">
        <v>87</v>
      </c>
      <c r="AW320" s="13" t="s">
        <v>35</v>
      </c>
      <c r="AX320" s="13" t="s">
        <v>80</v>
      </c>
      <c r="AY320" s="157" t="s">
        <v>130</v>
      </c>
    </row>
    <row r="321" spans="1:65" s="13" customFormat="1" ht="10.199999999999999">
      <c r="B321" s="155"/>
      <c r="D321" s="156" t="s">
        <v>139</v>
      </c>
      <c r="E321" s="157" t="s">
        <v>1</v>
      </c>
      <c r="F321" s="158" t="s">
        <v>310</v>
      </c>
      <c r="H321" s="159">
        <v>314.83999999999997</v>
      </c>
      <c r="I321" s="160"/>
      <c r="L321" s="155"/>
      <c r="M321" s="161"/>
      <c r="N321" s="162"/>
      <c r="O321" s="162"/>
      <c r="P321" s="162"/>
      <c r="Q321" s="162"/>
      <c r="R321" s="162"/>
      <c r="S321" s="162"/>
      <c r="T321" s="163"/>
      <c r="AT321" s="157" t="s">
        <v>139</v>
      </c>
      <c r="AU321" s="157" t="s">
        <v>87</v>
      </c>
      <c r="AV321" s="13" t="s">
        <v>87</v>
      </c>
      <c r="AW321" s="13" t="s">
        <v>35</v>
      </c>
      <c r="AX321" s="13" t="s">
        <v>80</v>
      </c>
      <c r="AY321" s="157" t="s">
        <v>130</v>
      </c>
    </row>
    <row r="322" spans="1:65" s="15" customFormat="1" ht="10.199999999999999">
      <c r="B322" s="171"/>
      <c r="D322" s="156" t="s">
        <v>139</v>
      </c>
      <c r="E322" s="172" t="s">
        <v>1</v>
      </c>
      <c r="F322" s="173" t="s">
        <v>147</v>
      </c>
      <c r="H322" s="174">
        <v>705.08999999999992</v>
      </c>
      <c r="I322" s="175"/>
      <c r="L322" s="171"/>
      <c r="M322" s="176"/>
      <c r="N322" s="177"/>
      <c r="O322" s="177"/>
      <c r="P322" s="177"/>
      <c r="Q322" s="177"/>
      <c r="R322" s="177"/>
      <c r="S322" s="177"/>
      <c r="T322" s="178"/>
      <c r="AT322" s="172" t="s">
        <v>139</v>
      </c>
      <c r="AU322" s="172" t="s">
        <v>87</v>
      </c>
      <c r="AV322" s="15" t="s">
        <v>137</v>
      </c>
      <c r="AW322" s="15" t="s">
        <v>35</v>
      </c>
      <c r="AX322" s="15" t="s">
        <v>85</v>
      </c>
      <c r="AY322" s="172" t="s">
        <v>130</v>
      </c>
    </row>
    <row r="323" spans="1:65" s="2" customFormat="1" ht="24.15" customHeight="1">
      <c r="A323" s="32"/>
      <c r="B323" s="140"/>
      <c r="C323" s="141" t="s">
        <v>554</v>
      </c>
      <c r="D323" s="141" t="s">
        <v>133</v>
      </c>
      <c r="E323" s="142" t="s">
        <v>555</v>
      </c>
      <c r="F323" s="143" t="s">
        <v>556</v>
      </c>
      <c r="G323" s="144" t="s">
        <v>152</v>
      </c>
      <c r="H323" s="145">
        <v>705.09</v>
      </c>
      <c r="I323" s="146"/>
      <c r="J323" s="147">
        <f>ROUND(I323*H323,2)</f>
        <v>0</v>
      </c>
      <c r="K323" s="148"/>
      <c r="L323" s="33"/>
      <c r="M323" s="149" t="s">
        <v>1</v>
      </c>
      <c r="N323" s="150" t="s">
        <v>45</v>
      </c>
      <c r="O323" s="58"/>
      <c r="P323" s="151">
        <f>O323*H323</f>
        <v>0</v>
      </c>
      <c r="Q323" s="151">
        <v>0</v>
      </c>
      <c r="R323" s="151">
        <f>Q323*H323</f>
        <v>0</v>
      </c>
      <c r="S323" s="151">
        <v>0</v>
      </c>
      <c r="T323" s="152">
        <f>S323*H323</f>
        <v>0</v>
      </c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R323" s="153" t="s">
        <v>216</v>
      </c>
      <c r="AT323" s="153" t="s">
        <v>133</v>
      </c>
      <c r="AU323" s="153" t="s">
        <v>87</v>
      </c>
      <c r="AY323" s="17" t="s">
        <v>130</v>
      </c>
      <c r="BE323" s="154">
        <f>IF(N323="základní",J323,0)</f>
        <v>0</v>
      </c>
      <c r="BF323" s="154">
        <f>IF(N323="snížená",J323,0)</f>
        <v>0</v>
      </c>
      <c r="BG323" s="154">
        <f>IF(N323="zákl. přenesená",J323,0)</f>
        <v>0</v>
      </c>
      <c r="BH323" s="154">
        <f>IF(N323="sníž. přenesená",J323,0)</f>
        <v>0</v>
      </c>
      <c r="BI323" s="154">
        <f>IF(N323="nulová",J323,0)</f>
        <v>0</v>
      </c>
      <c r="BJ323" s="17" t="s">
        <v>85</v>
      </c>
      <c r="BK323" s="154">
        <f>ROUND(I323*H323,2)</f>
        <v>0</v>
      </c>
      <c r="BL323" s="17" t="s">
        <v>216</v>
      </c>
      <c r="BM323" s="153" t="s">
        <v>557</v>
      </c>
    </row>
    <row r="324" spans="1:65" s="2" customFormat="1" ht="24.15" customHeight="1">
      <c r="A324" s="32"/>
      <c r="B324" s="140"/>
      <c r="C324" s="141" t="s">
        <v>558</v>
      </c>
      <c r="D324" s="141" t="s">
        <v>133</v>
      </c>
      <c r="E324" s="142" t="s">
        <v>559</v>
      </c>
      <c r="F324" s="143" t="s">
        <v>560</v>
      </c>
      <c r="G324" s="144" t="s">
        <v>184</v>
      </c>
      <c r="H324" s="145">
        <v>90.52</v>
      </c>
      <c r="I324" s="146"/>
      <c r="J324" s="147">
        <f>ROUND(I324*H324,2)</f>
        <v>0</v>
      </c>
      <c r="K324" s="148"/>
      <c r="L324" s="33"/>
      <c r="M324" s="149" t="s">
        <v>1</v>
      </c>
      <c r="N324" s="150" t="s">
        <v>45</v>
      </c>
      <c r="O324" s="58"/>
      <c r="P324" s="151">
        <f>O324*H324</f>
        <v>0</v>
      </c>
      <c r="Q324" s="151">
        <v>0</v>
      </c>
      <c r="R324" s="151">
        <f>Q324*H324</f>
        <v>0</v>
      </c>
      <c r="S324" s="151">
        <v>1.8079999999999999E-2</v>
      </c>
      <c r="T324" s="152">
        <f>S324*H324</f>
        <v>1.6366015999999999</v>
      </c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R324" s="153" t="s">
        <v>216</v>
      </c>
      <c r="AT324" s="153" t="s">
        <v>133</v>
      </c>
      <c r="AU324" s="153" t="s">
        <v>87</v>
      </c>
      <c r="AY324" s="17" t="s">
        <v>130</v>
      </c>
      <c r="BE324" s="154">
        <f>IF(N324="základní",J324,0)</f>
        <v>0</v>
      </c>
      <c r="BF324" s="154">
        <f>IF(N324="snížená",J324,0)</f>
        <v>0</v>
      </c>
      <c r="BG324" s="154">
        <f>IF(N324="zákl. přenesená",J324,0)</f>
        <v>0</v>
      </c>
      <c r="BH324" s="154">
        <f>IF(N324="sníž. přenesená",J324,0)</f>
        <v>0</v>
      </c>
      <c r="BI324" s="154">
        <f>IF(N324="nulová",J324,0)</f>
        <v>0</v>
      </c>
      <c r="BJ324" s="17" t="s">
        <v>85</v>
      </c>
      <c r="BK324" s="154">
        <f>ROUND(I324*H324,2)</f>
        <v>0</v>
      </c>
      <c r="BL324" s="17" t="s">
        <v>216</v>
      </c>
      <c r="BM324" s="153" t="s">
        <v>561</v>
      </c>
    </row>
    <row r="325" spans="1:65" s="13" customFormat="1" ht="20.399999999999999">
      <c r="B325" s="155"/>
      <c r="D325" s="156" t="s">
        <v>139</v>
      </c>
      <c r="E325" s="157" t="s">
        <v>1</v>
      </c>
      <c r="F325" s="158" t="s">
        <v>562</v>
      </c>
      <c r="H325" s="159">
        <v>62.76</v>
      </c>
      <c r="I325" s="160"/>
      <c r="L325" s="155"/>
      <c r="M325" s="161"/>
      <c r="N325" s="162"/>
      <c r="O325" s="162"/>
      <c r="P325" s="162"/>
      <c r="Q325" s="162"/>
      <c r="R325" s="162"/>
      <c r="S325" s="162"/>
      <c r="T325" s="163"/>
      <c r="AT325" s="157" t="s">
        <v>139</v>
      </c>
      <c r="AU325" s="157" t="s">
        <v>87</v>
      </c>
      <c r="AV325" s="13" t="s">
        <v>87</v>
      </c>
      <c r="AW325" s="13" t="s">
        <v>35</v>
      </c>
      <c r="AX325" s="13" t="s">
        <v>80</v>
      </c>
      <c r="AY325" s="157" t="s">
        <v>130</v>
      </c>
    </row>
    <row r="326" spans="1:65" s="13" customFormat="1" ht="10.199999999999999">
      <c r="B326" s="155"/>
      <c r="D326" s="156" t="s">
        <v>139</v>
      </c>
      <c r="E326" s="157" t="s">
        <v>1</v>
      </c>
      <c r="F326" s="158" t="s">
        <v>563</v>
      </c>
      <c r="H326" s="159">
        <v>27.76</v>
      </c>
      <c r="I326" s="160"/>
      <c r="L326" s="155"/>
      <c r="M326" s="161"/>
      <c r="N326" s="162"/>
      <c r="O326" s="162"/>
      <c r="P326" s="162"/>
      <c r="Q326" s="162"/>
      <c r="R326" s="162"/>
      <c r="S326" s="162"/>
      <c r="T326" s="163"/>
      <c r="AT326" s="157" t="s">
        <v>139</v>
      </c>
      <c r="AU326" s="157" t="s">
        <v>87</v>
      </c>
      <c r="AV326" s="13" t="s">
        <v>87</v>
      </c>
      <c r="AW326" s="13" t="s">
        <v>35</v>
      </c>
      <c r="AX326" s="13" t="s">
        <v>80</v>
      </c>
      <c r="AY326" s="157" t="s">
        <v>130</v>
      </c>
    </row>
    <row r="327" spans="1:65" s="15" customFormat="1" ht="10.199999999999999">
      <c r="B327" s="171"/>
      <c r="D327" s="156" t="s">
        <v>139</v>
      </c>
      <c r="E327" s="172" t="s">
        <v>1</v>
      </c>
      <c r="F327" s="173" t="s">
        <v>147</v>
      </c>
      <c r="H327" s="174">
        <v>90.52</v>
      </c>
      <c r="I327" s="175"/>
      <c r="L327" s="171"/>
      <c r="M327" s="176"/>
      <c r="N327" s="177"/>
      <c r="O327" s="177"/>
      <c r="P327" s="177"/>
      <c r="Q327" s="177"/>
      <c r="R327" s="177"/>
      <c r="S327" s="177"/>
      <c r="T327" s="178"/>
      <c r="AT327" s="172" t="s">
        <v>139</v>
      </c>
      <c r="AU327" s="172" t="s">
        <v>87</v>
      </c>
      <c r="AV327" s="15" t="s">
        <v>137</v>
      </c>
      <c r="AW327" s="15" t="s">
        <v>35</v>
      </c>
      <c r="AX327" s="15" t="s">
        <v>85</v>
      </c>
      <c r="AY327" s="172" t="s">
        <v>130</v>
      </c>
    </row>
    <row r="328" spans="1:65" s="2" customFormat="1" ht="24.15" customHeight="1">
      <c r="A328" s="32"/>
      <c r="B328" s="140"/>
      <c r="C328" s="141" t="s">
        <v>564</v>
      </c>
      <c r="D328" s="141" t="s">
        <v>133</v>
      </c>
      <c r="E328" s="142" t="s">
        <v>565</v>
      </c>
      <c r="F328" s="143" t="s">
        <v>566</v>
      </c>
      <c r="G328" s="144" t="s">
        <v>184</v>
      </c>
      <c r="H328" s="145">
        <v>90.52</v>
      </c>
      <c r="I328" s="146"/>
      <c r="J328" s="147">
        <f>ROUND(I328*H328,2)</f>
        <v>0</v>
      </c>
      <c r="K328" s="148"/>
      <c r="L328" s="33"/>
      <c r="M328" s="149" t="s">
        <v>1</v>
      </c>
      <c r="N328" s="150" t="s">
        <v>45</v>
      </c>
      <c r="O328" s="58"/>
      <c r="P328" s="151">
        <f>O328*H328</f>
        <v>0</v>
      </c>
      <c r="Q328" s="151">
        <v>0</v>
      </c>
      <c r="R328" s="151">
        <f>Q328*H328</f>
        <v>0</v>
      </c>
      <c r="S328" s="151">
        <v>0</v>
      </c>
      <c r="T328" s="152">
        <f>S328*H328</f>
        <v>0</v>
      </c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R328" s="153" t="s">
        <v>216</v>
      </c>
      <c r="AT328" s="153" t="s">
        <v>133</v>
      </c>
      <c r="AU328" s="153" t="s">
        <v>87</v>
      </c>
      <c r="AY328" s="17" t="s">
        <v>130</v>
      </c>
      <c r="BE328" s="154">
        <f>IF(N328="základní",J328,0)</f>
        <v>0</v>
      </c>
      <c r="BF328" s="154">
        <f>IF(N328="snížená",J328,0)</f>
        <v>0</v>
      </c>
      <c r="BG328" s="154">
        <f>IF(N328="zákl. přenesená",J328,0)</f>
        <v>0</v>
      </c>
      <c r="BH328" s="154">
        <f>IF(N328="sníž. přenesená",J328,0)</f>
        <v>0</v>
      </c>
      <c r="BI328" s="154">
        <f>IF(N328="nulová",J328,0)</f>
        <v>0</v>
      </c>
      <c r="BJ328" s="17" t="s">
        <v>85</v>
      </c>
      <c r="BK328" s="154">
        <f>ROUND(I328*H328,2)</f>
        <v>0</v>
      </c>
      <c r="BL328" s="17" t="s">
        <v>216</v>
      </c>
      <c r="BM328" s="153" t="s">
        <v>567</v>
      </c>
    </row>
    <row r="329" spans="1:65" s="2" customFormat="1" ht="24.15" customHeight="1">
      <c r="A329" s="32"/>
      <c r="B329" s="140"/>
      <c r="C329" s="141" t="s">
        <v>568</v>
      </c>
      <c r="D329" s="141" t="s">
        <v>133</v>
      </c>
      <c r="E329" s="142" t="s">
        <v>569</v>
      </c>
      <c r="F329" s="143" t="s">
        <v>570</v>
      </c>
      <c r="G329" s="144" t="s">
        <v>152</v>
      </c>
      <c r="H329" s="145">
        <v>705.09</v>
      </c>
      <c r="I329" s="146"/>
      <c r="J329" s="147">
        <f>ROUND(I329*H329,2)</f>
        <v>0</v>
      </c>
      <c r="K329" s="148"/>
      <c r="L329" s="33"/>
      <c r="M329" s="149" t="s">
        <v>1</v>
      </c>
      <c r="N329" s="150" t="s">
        <v>45</v>
      </c>
      <c r="O329" s="58"/>
      <c r="P329" s="151">
        <f>O329*H329</f>
        <v>0</v>
      </c>
      <c r="Q329" s="151">
        <v>4.3490000000000001E-2</v>
      </c>
      <c r="R329" s="151">
        <f>Q329*H329</f>
        <v>30.6643641</v>
      </c>
      <c r="S329" s="151">
        <v>0</v>
      </c>
      <c r="T329" s="152">
        <f>S329*H329</f>
        <v>0</v>
      </c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R329" s="153" t="s">
        <v>216</v>
      </c>
      <c r="AT329" s="153" t="s">
        <v>133</v>
      </c>
      <c r="AU329" s="153" t="s">
        <v>87</v>
      </c>
      <c r="AY329" s="17" t="s">
        <v>130</v>
      </c>
      <c r="BE329" s="154">
        <f>IF(N329="základní",J329,0)</f>
        <v>0</v>
      </c>
      <c r="BF329" s="154">
        <f>IF(N329="snížená",J329,0)</f>
        <v>0</v>
      </c>
      <c r="BG329" s="154">
        <f>IF(N329="zákl. přenesená",J329,0)</f>
        <v>0</v>
      </c>
      <c r="BH329" s="154">
        <f>IF(N329="sníž. přenesená",J329,0)</f>
        <v>0</v>
      </c>
      <c r="BI329" s="154">
        <f>IF(N329="nulová",J329,0)</f>
        <v>0</v>
      </c>
      <c r="BJ329" s="17" t="s">
        <v>85</v>
      </c>
      <c r="BK329" s="154">
        <f>ROUND(I329*H329,2)</f>
        <v>0</v>
      </c>
      <c r="BL329" s="17" t="s">
        <v>216</v>
      </c>
      <c r="BM329" s="153" t="s">
        <v>571</v>
      </c>
    </row>
    <row r="330" spans="1:65" s="13" customFormat="1" ht="10.199999999999999">
      <c r="B330" s="155"/>
      <c r="D330" s="156" t="s">
        <v>139</v>
      </c>
      <c r="E330" s="157" t="s">
        <v>1</v>
      </c>
      <c r="F330" s="158" t="s">
        <v>309</v>
      </c>
      <c r="H330" s="159">
        <v>390.25</v>
      </c>
      <c r="I330" s="160"/>
      <c r="L330" s="155"/>
      <c r="M330" s="161"/>
      <c r="N330" s="162"/>
      <c r="O330" s="162"/>
      <c r="P330" s="162"/>
      <c r="Q330" s="162"/>
      <c r="R330" s="162"/>
      <c r="S330" s="162"/>
      <c r="T330" s="163"/>
      <c r="AT330" s="157" t="s">
        <v>139</v>
      </c>
      <c r="AU330" s="157" t="s">
        <v>87</v>
      </c>
      <c r="AV330" s="13" t="s">
        <v>87</v>
      </c>
      <c r="AW330" s="13" t="s">
        <v>35</v>
      </c>
      <c r="AX330" s="13" t="s">
        <v>80</v>
      </c>
      <c r="AY330" s="157" t="s">
        <v>130</v>
      </c>
    </row>
    <row r="331" spans="1:65" s="13" customFormat="1" ht="10.199999999999999">
      <c r="B331" s="155"/>
      <c r="D331" s="156" t="s">
        <v>139</v>
      </c>
      <c r="E331" s="157" t="s">
        <v>1</v>
      </c>
      <c r="F331" s="158" t="s">
        <v>310</v>
      </c>
      <c r="H331" s="159">
        <v>314.83999999999997</v>
      </c>
      <c r="I331" s="160"/>
      <c r="L331" s="155"/>
      <c r="M331" s="161"/>
      <c r="N331" s="162"/>
      <c r="O331" s="162"/>
      <c r="P331" s="162"/>
      <c r="Q331" s="162"/>
      <c r="R331" s="162"/>
      <c r="S331" s="162"/>
      <c r="T331" s="163"/>
      <c r="AT331" s="157" t="s">
        <v>139</v>
      </c>
      <c r="AU331" s="157" t="s">
        <v>87</v>
      </c>
      <c r="AV331" s="13" t="s">
        <v>87</v>
      </c>
      <c r="AW331" s="13" t="s">
        <v>35</v>
      </c>
      <c r="AX331" s="13" t="s">
        <v>80</v>
      </c>
      <c r="AY331" s="157" t="s">
        <v>130</v>
      </c>
    </row>
    <row r="332" spans="1:65" s="15" customFormat="1" ht="10.199999999999999">
      <c r="B332" s="171"/>
      <c r="D332" s="156" t="s">
        <v>139</v>
      </c>
      <c r="E332" s="172" t="s">
        <v>1</v>
      </c>
      <c r="F332" s="173" t="s">
        <v>147</v>
      </c>
      <c r="H332" s="174">
        <v>705.08999999999992</v>
      </c>
      <c r="I332" s="175"/>
      <c r="L332" s="171"/>
      <c r="M332" s="176"/>
      <c r="N332" s="177"/>
      <c r="O332" s="177"/>
      <c r="P332" s="177"/>
      <c r="Q332" s="177"/>
      <c r="R332" s="177"/>
      <c r="S332" s="177"/>
      <c r="T332" s="178"/>
      <c r="AT332" s="172" t="s">
        <v>139</v>
      </c>
      <c r="AU332" s="172" t="s">
        <v>87</v>
      </c>
      <c r="AV332" s="15" t="s">
        <v>137</v>
      </c>
      <c r="AW332" s="15" t="s">
        <v>35</v>
      </c>
      <c r="AX332" s="15" t="s">
        <v>85</v>
      </c>
      <c r="AY332" s="172" t="s">
        <v>130</v>
      </c>
    </row>
    <row r="333" spans="1:65" s="2" customFormat="1" ht="24.15" customHeight="1">
      <c r="A333" s="32"/>
      <c r="B333" s="140"/>
      <c r="C333" s="141" t="s">
        <v>572</v>
      </c>
      <c r="D333" s="141" t="s">
        <v>133</v>
      </c>
      <c r="E333" s="142" t="s">
        <v>573</v>
      </c>
      <c r="F333" s="143" t="s">
        <v>574</v>
      </c>
      <c r="G333" s="144" t="s">
        <v>184</v>
      </c>
      <c r="H333" s="145">
        <v>90.52</v>
      </c>
      <c r="I333" s="146"/>
      <c r="J333" s="147">
        <f>ROUND(I333*H333,2)</f>
        <v>0</v>
      </c>
      <c r="K333" s="148"/>
      <c r="L333" s="33"/>
      <c r="M333" s="149" t="s">
        <v>1</v>
      </c>
      <c r="N333" s="150" t="s">
        <v>45</v>
      </c>
      <c r="O333" s="58"/>
      <c r="P333" s="151">
        <f>O333*H333</f>
        <v>0</v>
      </c>
      <c r="Q333" s="151">
        <v>1.9570000000000001E-2</v>
      </c>
      <c r="R333" s="151">
        <f>Q333*H333</f>
        <v>1.7714764000000001</v>
      </c>
      <c r="S333" s="151">
        <v>0</v>
      </c>
      <c r="T333" s="152">
        <f>S333*H333</f>
        <v>0</v>
      </c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R333" s="153" t="s">
        <v>216</v>
      </c>
      <c r="AT333" s="153" t="s">
        <v>133</v>
      </c>
      <c r="AU333" s="153" t="s">
        <v>87</v>
      </c>
      <c r="AY333" s="17" t="s">
        <v>130</v>
      </c>
      <c r="BE333" s="154">
        <f>IF(N333="základní",J333,0)</f>
        <v>0</v>
      </c>
      <c r="BF333" s="154">
        <f>IF(N333="snížená",J333,0)</f>
        <v>0</v>
      </c>
      <c r="BG333" s="154">
        <f>IF(N333="zákl. přenesená",J333,0)</f>
        <v>0</v>
      </c>
      <c r="BH333" s="154">
        <f>IF(N333="sníž. přenesená",J333,0)</f>
        <v>0</v>
      </c>
      <c r="BI333" s="154">
        <f>IF(N333="nulová",J333,0)</f>
        <v>0</v>
      </c>
      <c r="BJ333" s="17" t="s">
        <v>85</v>
      </c>
      <c r="BK333" s="154">
        <f>ROUND(I333*H333,2)</f>
        <v>0</v>
      </c>
      <c r="BL333" s="17" t="s">
        <v>216</v>
      </c>
      <c r="BM333" s="153" t="s">
        <v>575</v>
      </c>
    </row>
    <row r="334" spans="1:65" s="13" customFormat="1" ht="20.399999999999999">
      <c r="B334" s="155"/>
      <c r="D334" s="156" t="s">
        <v>139</v>
      </c>
      <c r="E334" s="157" t="s">
        <v>1</v>
      </c>
      <c r="F334" s="158" t="s">
        <v>562</v>
      </c>
      <c r="H334" s="159">
        <v>62.76</v>
      </c>
      <c r="I334" s="160"/>
      <c r="L334" s="155"/>
      <c r="M334" s="161"/>
      <c r="N334" s="162"/>
      <c r="O334" s="162"/>
      <c r="P334" s="162"/>
      <c r="Q334" s="162"/>
      <c r="R334" s="162"/>
      <c r="S334" s="162"/>
      <c r="T334" s="163"/>
      <c r="AT334" s="157" t="s">
        <v>139</v>
      </c>
      <c r="AU334" s="157" t="s">
        <v>87</v>
      </c>
      <c r="AV334" s="13" t="s">
        <v>87</v>
      </c>
      <c r="AW334" s="13" t="s">
        <v>35</v>
      </c>
      <c r="AX334" s="13" t="s">
        <v>80</v>
      </c>
      <c r="AY334" s="157" t="s">
        <v>130</v>
      </c>
    </row>
    <row r="335" spans="1:65" s="13" customFormat="1" ht="10.199999999999999">
      <c r="B335" s="155"/>
      <c r="D335" s="156" t="s">
        <v>139</v>
      </c>
      <c r="E335" s="157" t="s">
        <v>1</v>
      </c>
      <c r="F335" s="158" t="s">
        <v>563</v>
      </c>
      <c r="H335" s="159">
        <v>27.76</v>
      </c>
      <c r="I335" s="160"/>
      <c r="L335" s="155"/>
      <c r="M335" s="161"/>
      <c r="N335" s="162"/>
      <c r="O335" s="162"/>
      <c r="P335" s="162"/>
      <c r="Q335" s="162"/>
      <c r="R335" s="162"/>
      <c r="S335" s="162"/>
      <c r="T335" s="163"/>
      <c r="AT335" s="157" t="s">
        <v>139</v>
      </c>
      <c r="AU335" s="157" t="s">
        <v>87</v>
      </c>
      <c r="AV335" s="13" t="s">
        <v>87</v>
      </c>
      <c r="AW335" s="13" t="s">
        <v>35</v>
      </c>
      <c r="AX335" s="13" t="s">
        <v>80</v>
      </c>
      <c r="AY335" s="157" t="s">
        <v>130</v>
      </c>
    </row>
    <row r="336" spans="1:65" s="15" customFormat="1" ht="10.199999999999999">
      <c r="B336" s="171"/>
      <c r="D336" s="156" t="s">
        <v>139</v>
      </c>
      <c r="E336" s="172" t="s">
        <v>1</v>
      </c>
      <c r="F336" s="173" t="s">
        <v>147</v>
      </c>
      <c r="H336" s="174">
        <v>90.52</v>
      </c>
      <c r="I336" s="175"/>
      <c r="L336" s="171"/>
      <c r="M336" s="176"/>
      <c r="N336" s="177"/>
      <c r="O336" s="177"/>
      <c r="P336" s="177"/>
      <c r="Q336" s="177"/>
      <c r="R336" s="177"/>
      <c r="S336" s="177"/>
      <c r="T336" s="178"/>
      <c r="AT336" s="172" t="s">
        <v>139</v>
      </c>
      <c r="AU336" s="172" t="s">
        <v>87</v>
      </c>
      <c r="AV336" s="15" t="s">
        <v>137</v>
      </c>
      <c r="AW336" s="15" t="s">
        <v>35</v>
      </c>
      <c r="AX336" s="15" t="s">
        <v>85</v>
      </c>
      <c r="AY336" s="172" t="s">
        <v>130</v>
      </c>
    </row>
    <row r="337" spans="1:65" s="2" customFormat="1" ht="16.5" customHeight="1">
      <c r="A337" s="32"/>
      <c r="B337" s="140"/>
      <c r="C337" s="141" t="s">
        <v>576</v>
      </c>
      <c r="D337" s="141" t="s">
        <v>133</v>
      </c>
      <c r="E337" s="142" t="s">
        <v>577</v>
      </c>
      <c r="F337" s="143" t="s">
        <v>578</v>
      </c>
      <c r="G337" s="144" t="s">
        <v>184</v>
      </c>
      <c r="H337" s="145">
        <v>70.55</v>
      </c>
      <c r="I337" s="146"/>
      <c r="J337" s="147">
        <f>ROUND(I337*H337,2)</f>
        <v>0</v>
      </c>
      <c r="K337" s="148"/>
      <c r="L337" s="33"/>
      <c r="M337" s="149" t="s">
        <v>1</v>
      </c>
      <c r="N337" s="150" t="s">
        <v>45</v>
      </c>
      <c r="O337" s="58"/>
      <c r="P337" s="151">
        <f>O337*H337</f>
        <v>0</v>
      </c>
      <c r="Q337" s="151">
        <v>9.4800000000000006E-3</v>
      </c>
      <c r="R337" s="151">
        <f>Q337*H337</f>
        <v>0.66881400000000002</v>
      </c>
      <c r="S337" s="151">
        <v>0</v>
      </c>
      <c r="T337" s="152">
        <f>S337*H337</f>
        <v>0</v>
      </c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R337" s="153" t="s">
        <v>216</v>
      </c>
      <c r="AT337" s="153" t="s">
        <v>133</v>
      </c>
      <c r="AU337" s="153" t="s">
        <v>87</v>
      </c>
      <c r="AY337" s="17" t="s">
        <v>130</v>
      </c>
      <c r="BE337" s="154">
        <f>IF(N337="základní",J337,0)</f>
        <v>0</v>
      </c>
      <c r="BF337" s="154">
        <f>IF(N337="snížená",J337,0)</f>
        <v>0</v>
      </c>
      <c r="BG337" s="154">
        <f>IF(N337="zákl. přenesená",J337,0)</f>
        <v>0</v>
      </c>
      <c r="BH337" s="154">
        <f>IF(N337="sníž. přenesená",J337,0)</f>
        <v>0</v>
      </c>
      <c r="BI337" s="154">
        <f>IF(N337="nulová",J337,0)</f>
        <v>0</v>
      </c>
      <c r="BJ337" s="17" t="s">
        <v>85</v>
      </c>
      <c r="BK337" s="154">
        <f>ROUND(I337*H337,2)</f>
        <v>0</v>
      </c>
      <c r="BL337" s="17" t="s">
        <v>216</v>
      </c>
      <c r="BM337" s="153" t="s">
        <v>579</v>
      </c>
    </row>
    <row r="338" spans="1:65" s="13" customFormat="1" ht="10.199999999999999">
      <c r="B338" s="155"/>
      <c r="D338" s="156" t="s">
        <v>139</v>
      </c>
      <c r="E338" s="157" t="s">
        <v>1</v>
      </c>
      <c r="F338" s="158" t="s">
        <v>580</v>
      </c>
      <c r="H338" s="159">
        <v>41.38</v>
      </c>
      <c r="I338" s="160"/>
      <c r="L338" s="155"/>
      <c r="M338" s="161"/>
      <c r="N338" s="162"/>
      <c r="O338" s="162"/>
      <c r="P338" s="162"/>
      <c r="Q338" s="162"/>
      <c r="R338" s="162"/>
      <c r="S338" s="162"/>
      <c r="T338" s="163"/>
      <c r="AT338" s="157" t="s">
        <v>139</v>
      </c>
      <c r="AU338" s="157" t="s">
        <v>87</v>
      </c>
      <c r="AV338" s="13" t="s">
        <v>87</v>
      </c>
      <c r="AW338" s="13" t="s">
        <v>35</v>
      </c>
      <c r="AX338" s="13" t="s">
        <v>80</v>
      </c>
      <c r="AY338" s="157" t="s">
        <v>130</v>
      </c>
    </row>
    <row r="339" spans="1:65" s="13" customFormat="1" ht="10.199999999999999">
      <c r="B339" s="155"/>
      <c r="D339" s="156" t="s">
        <v>139</v>
      </c>
      <c r="E339" s="157" t="s">
        <v>1</v>
      </c>
      <c r="F339" s="158" t="s">
        <v>581</v>
      </c>
      <c r="H339" s="159">
        <v>29.17</v>
      </c>
      <c r="I339" s="160"/>
      <c r="L339" s="155"/>
      <c r="M339" s="161"/>
      <c r="N339" s="162"/>
      <c r="O339" s="162"/>
      <c r="P339" s="162"/>
      <c r="Q339" s="162"/>
      <c r="R339" s="162"/>
      <c r="S339" s="162"/>
      <c r="T339" s="163"/>
      <c r="AT339" s="157" t="s">
        <v>139</v>
      </c>
      <c r="AU339" s="157" t="s">
        <v>87</v>
      </c>
      <c r="AV339" s="13" t="s">
        <v>87</v>
      </c>
      <c r="AW339" s="13" t="s">
        <v>35</v>
      </c>
      <c r="AX339" s="13" t="s">
        <v>80</v>
      </c>
      <c r="AY339" s="157" t="s">
        <v>130</v>
      </c>
    </row>
    <row r="340" spans="1:65" s="15" customFormat="1" ht="10.199999999999999">
      <c r="B340" s="171"/>
      <c r="D340" s="156" t="s">
        <v>139</v>
      </c>
      <c r="E340" s="172" t="s">
        <v>1</v>
      </c>
      <c r="F340" s="173" t="s">
        <v>147</v>
      </c>
      <c r="H340" s="174">
        <v>70.550000000000011</v>
      </c>
      <c r="I340" s="175"/>
      <c r="L340" s="171"/>
      <c r="M340" s="176"/>
      <c r="N340" s="177"/>
      <c r="O340" s="177"/>
      <c r="P340" s="177"/>
      <c r="Q340" s="177"/>
      <c r="R340" s="177"/>
      <c r="S340" s="177"/>
      <c r="T340" s="178"/>
      <c r="AT340" s="172" t="s">
        <v>139</v>
      </c>
      <c r="AU340" s="172" t="s">
        <v>87</v>
      </c>
      <c r="AV340" s="15" t="s">
        <v>137</v>
      </c>
      <c r="AW340" s="15" t="s">
        <v>35</v>
      </c>
      <c r="AX340" s="15" t="s">
        <v>85</v>
      </c>
      <c r="AY340" s="172" t="s">
        <v>130</v>
      </c>
    </row>
    <row r="341" spans="1:65" s="2" customFormat="1" ht="24.15" customHeight="1">
      <c r="A341" s="32"/>
      <c r="B341" s="140"/>
      <c r="C341" s="141" t="s">
        <v>582</v>
      </c>
      <c r="D341" s="141" t="s">
        <v>133</v>
      </c>
      <c r="E341" s="142" t="s">
        <v>583</v>
      </c>
      <c r="F341" s="143" t="s">
        <v>584</v>
      </c>
      <c r="G341" s="144" t="s">
        <v>152</v>
      </c>
      <c r="H341" s="145">
        <v>17.350000000000001</v>
      </c>
      <c r="I341" s="146"/>
      <c r="J341" s="147">
        <f>ROUND(I341*H341,2)</f>
        <v>0</v>
      </c>
      <c r="K341" s="148"/>
      <c r="L341" s="33"/>
      <c r="M341" s="149" t="s">
        <v>1</v>
      </c>
      <c r="N341" s="150" t="s">
        <v>45</v>
      </c>
      <c r="O341" s="58"/>
      <c r="P341" s="151">
        <f>O341*H341</f>
        <v>0</v>
      </c>
      <c r="Q341" s="151">
        <v>0</v>
      </c>
      <c r="R341" s="151">
        <f>Q341*H341</f>
        <v>0</v>
      </c>
      <c r="S341" s="151">
        <v>0</v>
      </c>
      <c r="T341" s="152">
        <f>S341*H341</f>
        <v>0</v>
      </c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R341" s="153" t="s">
        <v>216</v>
      </c>
      <c r="AT341" s="153" t="s">
        <v>133</v>
      </c>
      <c r="AU341" s="153" t="s">
        <v>87</v>
      </c>
      <c r="AY341" s="17" t="s">
        <v>130</v>
      </c>
      <c r="BE341" s="154">
        <f>IF(N341="základní",J341,0)</f>
        <v>0</v>
      </c>
      <c r="BF341" s="154">
        <f>IF(N341="snížená",J341,0)</f>
        <v>0</v>
      </c>
      <c r="BG341" s="154">
        <f>IF(N341="zákl. přenesená",J341,0)</f>
        <v>0</v>
      </c>
      <c r="BH341" s="154">
        <f>IF(N341="sníž. přenesená",J341,0)</f>
        <v>0</v>
      </c>
      <c r="BI341" s="154">
        <f>IF(N341="nulová",J341,0)</f>
        <v>0</v>
      </c>
      <c r="BJ341" s="17" t="s">
        <v>85</v>
      </c>
      <c r="BK341" s="154">
        <f>ROUND(I341*H341,2)</f>
        <v>0</v>
      </c>
      <c r="BL341" s="17" t="s">
        <v>216</v>
      </c>
      <c r="BM341" s="153" t="s">
        <v>585</v>
      </c>
    </row>
    <row r="342" spans="1:65" s="13" customFormat="1" ht="10.199999999999999">
      <c r="B342" s="155"/>
      <c r="D342" s="156" t="s">
        <v>139</v>
      </c>
      <c r="E342" s="157" t="s">
        <v>1</v>
      </c>
      <c r="F342" s="158" t="s">
        <v>586</v>
      </c>
      <c r="H342" s="159">
        <v>17.350000000000001</v>
      </c>
      <c r="I342" s="160"/>
      <c r="L342" s="155"/>
      <c r="M342" s="161"/>
      <c r="N342" s="162"/>
      <c r="O342" s="162"/>
      <c r="P342" s="162"/>
      <c r="Q342" s="162"/>
      <c r="R342" s="162"/>
      <c r="S342" s="162"/>
      <c r="T342" s="163"/>
      <c r="AT342" s="157" t="s">
        <v>139</v>
      </c>
      <c r="AU342" s="157" t="s">
        <v>87</v>
      </c>
      <c r="AV342" s="13" t="s">
        <v>87</v>
      </c>
      <c r="AW342" s="13" t="s">
        <v>35</v>
      </c>
      <c r="AX342" s="13" t="s">
        <v>85</v>
      </c>
      <c r="AY342" s="157" t="s">
        <v>130</v>
      </c>
    </row>
    <row r="343" spans="1:65" s="2" customFormat="1" ht="24.15" customHeight="1">
      <c r="A343" s="32"/>
      <c r="B343" s="140"/>
      <c r="C343" s="141" t="s">
        <v>587</v>
      </c>
      <c r="D343" s="141" t="s">
        <v>133</v>
      </c>
      <c r="E343" s="142" t="s">
        <v>588</v>
      </c>
      <c r="F343" s="143" t="s">
        <v>589</v>
      </c>
      <c r="G343" s="144" t="s">
        <v>152</v>
      </c>
      <c r="H343" s="145">
        <v>560.28</v>
      </c>
      <c r="I343" s="146"/>
      <c r="J343" s="147">
        <f>ROUND(I343*H343,2)</f>
        <v>0</v>
      </c>
      <c r="K343" s="148"/>
      <c r="L343" s="33"/>
      <c r="M343" s="149" t="s">
        <v>1</v>
      </c>
      <c r="N343" s="150" t="s">
        <v>45</v>
      </c>
      <c r="O343" s="58"/>
      <c r="P343" s="151">
        <f>O343*H343</f>
        <v>0</v>
      </c>
      <c r="Q343" s="151">
        <v>5.0000000000000002E-5</v>
      </c>
      <c r="R343" s="151">
        <f>Q343*H343</f>
        <v>2.8014000000000001E-2</v>
      </c>
      <c r="S343" s="151">
        <v>0</v>
      </c>
      <c r="T343" s="152">
        <f>S343*H343</f>
        <v>0</v>
      </c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R343" s="153" t="s">
        <v>216</v>
      </c>
      <c r="AT343" s="153" t="s">
        <v>133</v>
      </c>
      <c r="AU343" s="153" t="s">
        <v>87</v>
      </c>
      <c r="AY343" s="17" t="s">
        <v>130</v>
      </c>
      <c r="BE343" s="154">
        <f>IF(N343="základní",J343,0)</f>
        <v>0</v>
      </c>
      <c r="BF343" s="154">
        <f>IF(N343="snížená",J343,0)</f>
        <v>0</v>
      </c>
      <c r="BG343" s="154">
        <f>IF(N343="zákl. přenesená",J343,0)</f>
        <v>0</v>
      </c>
      <c r="BH343" s="154">
        <f>IF(N343="sníž. přenesená",J343,0)</f>
        <v>0</v>
      </c>
      <c r="BI343" s="154">
        <f>IF(N343="nulová",J343,0)</f>
        <v>0</v>
      </c>
      <c r="BJ343" s="17" t="s">
        <v>85</v>
      </c>
      <c r="BK343" s="154">
        <f>ROUND(I343*H343,2)</f>
        <v>0</v>
      </c>
      <c r="BL343" s="17" t="s">
        <v>216</v>
      </c>
      <c r="BM343" s="153" t="s">
        <v>590</v>
      </c>
    </row>
    <row r="344" spans="1:65" s="13" customFormat="1" ht="10.199999999999999">
      <c r="B344" s="155"/>
      <c r="D344" s="156" t="s">
        <v>139</v>
      </c>
      <c r="E344" s="157" t="s">
        <v>1</v>
      </c>
      <c r="F344" s="158" t="s">
        <v>591</v>
      </c>
      <c r="H344" s="159">
        <v>340.31</v>
      </c>
      <c r="I344" s="160"/>
      <c r="L344" s="155"/>
      <c r="M344" s="161"/>
      <c r="N344" s="162"/>
      <c r="O344" s="162"/>
      <c r="P344" s="162"/>
      <c r="Q344" s="162"/>
      <c r="R344" s="162"/>
      <c r="S344" s="162"/>
      <c r="T344" s="163"/>
      <c r="AT344" s="157" t="s">
        <v>139</v>
      </c>
      <c r="AU344" s="157" t="s">
        <v>87</v>
      </c>
      <c r="AV344" s="13" t="s">
        <v>87</v>
      </c>
      <c r="AW344" s="13" t="s">
        <v>35</v>
      </c>
      <c r="AX344" s="13" t="s">
        <v>80</v>
      </c>
      <c r="AY344" s="157" t="s">
        <v>130</v>
      </c>
    </row>
    <row r="345" spans="1:65" s="13" customFormat="1" ht="10.199999999999999">
      <c r="B345" s="155"/>
      <c r="D345" s="156" t="s">
        <v>139</v>
      </c>
      <c r="E345" s="157" t="s">
        <v>1</v>
      </c>
      <c r="F345" s="158" t="s">
        <v>592</v>
      </c>
      <c r="H345" s="159">
        <v>219.97</v>
      </c>
      <c r="I345" s="160"/>
      <c r="L345" s="155"/>
      <c r="M345" s="161"/>
      <c r="N345" s="162"/>
      <c r="O345" s="162"/>
      <c r="P345" s="162"/>
      <c r="Q345" s="162"/>
      <c r="R345" s="162"/>
      <c r="S345" s="162"/>
      <c r="T345" s="163"/>
      <c r="AT345" s="157" t="s">
        <v>139</v>
      </c>
      <c r="AU345" s="157" t="s">
        <v>87</v>
      </c>
      <c r="AV345" s="13" t="s">
        <v>87</v>
      </c>
      <c r="AW345" s="13" t="s">
        <v>35</v>
      </c>
      <c r="AX345" s="13" t="s">
        <v>80</v>
      </c>
      <c r="AY345" s="157" t="s">
        <v>130</v>
      </c>
    </row>
    <row r="346" spans="1:65" s="15" customFormat="1" ht="10.199999999999999">
      <c r="B346" s="171"/>
      <c r="D346" s="156" t="s">
        <v>139</v>
      </c>
      <c r="E346" s="172" t="s">
        <v>1</v>
      </c>
      <c r="F346" s="173" t="s">
        <v>147</v>
      </c>
      <c r="H346" s="174">
        <v>560.28</v>
      </c>
      <c r="I346" s="175"/>
      <c r="L346" s="171"/>
      <c r="M346" s="176"/>
      <c r="N346" s="177"/>
      <c r="O346" s="177"/>
      <c r="P346" s="177"/>
      <c r="Q346" s="177"/>
      <c r="R346" s="177"/>
      <c r="S346" s="177"/>
      <c r="T346" s="178"/>
      <c r="AT346" s="172" t="s">
        <v>139</v>
      </c>
      <c r="AU346" s="172" t="s">
        <v>87</v>
      </c>
      <c r="AV346" s="15" t="s">
        <v>137</v>
      </c>
      <c r="AW346" s="15" t="s">
        <v>35</v>
      </c>
      <c r="AX346" s="15" t="s">
        <v>85</v>
      </c>
      <c r="AY346" s="172" t="s">
        <v>130</v>
      </c>
    </row>
    <row r="347" spans="1:65" s="2" customFormat="1" ht="24.15" customHeight="1">
      <c r="A347" s="32"/>
      <c r="B347" s="140"/>
      <c r="C347" s="141" t="s">
        <v>593</v>
      </c>
      <c r="D347" s="141" t="s">
        <v>133</v>
      </c>
      <c r="E347" s="142" t="s">
        <v>594</v>
      </c>
      <c r="F347" s="143" t="s">
        <v>595</v>
      </c>
      <c r="G347" s="144" t="s">
        <v>152</v>
      </c>
      <c r="H347" s="145">
        <v>52.9</v>
      </c>
      <c r="I347" s="146"/>
      <c r="J347" s="147">
        <f>ROUND(I347*H347,2)</f>
        <v>0</v>
      </c>
      <c r="K347" s="148"/>
      <c r="L347" s="33"/>
      <c r="M347" s="149" t="s">
        <v>1</v>
      </c>
      <c r="N347" s="150" t="s">
        <v>45</v>
      </c>
      <c r="O347" s="58"/>
      <c r="P347" s="151">
        <f>O347*H347</f>
        <v>0</v>
      </c>
      <c r="Q347" s="151">
        <v>1.4999999999999999E-4</v>
      </c>
      <c r="R347" s="151">
        <f>Q347*H347</f>
        <v>7.9349999999999993E-3</v>
      </c>
      <c r="S347" s="151">
        <v>0</v>
      </c>
      <c r="T347" s="152">
        <f>S347*H347</f>
        <v>0</v>
      </c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R347" s="153" t="s">
        <v>216</v>
      </c>
      <c r="AT347" s="153" t="s">
        <v>133</v>
      </c>
      <c r="AU347" s="153" t="s">
        <v>87</v>
      </c>
      <c r="AY347" s="17" t="s">
        <v>130</v>
      </c>
      <c r="BE347" s="154">
        <f>IF(N347="základní",J347,0)</f>
        <v>0</v>
      </c>
      <c r="BF347" s="154">
        <f>IF(N347="snížená",J347,0)</f>
        <v>0</v>
      </c>
      <c r="BG347" s="154">
        <f>IF(N347="zákl. přenesená",J347,0)</f>
        <v>0</v>
      </c>
      <c r="BH347" s="154">
        <f>IF(N347="sníž. přenesená",J347,0)</f>
        <v>0</v>
      </c>
      <c r="BI347" s="154">
        <f>IF(N347="nulová",J347,0)</f>
        <v>0</v>
      </c>
      <c r="BJ347" s="17" t="s">
        <v>85</v>
      </c>
      <c r="BK347" s="154">
        <f>ROUND(I347*H347,2)</f>
        <v>0</v>
      </c>
      <c r="BL347" s="17" t="s">
        <v>216</v>
      </c>
      <c r="BM347" s="153" t="s">
        <v>596</v>
      </c>
    </row>
    <row r="348" spans="1:65" s="13" customFormat="1" ht="10.199999999999999">
      <c r="B348" s="155"/>
      <c r="D348" s="156" t="s">
        <v>139</v>
      </c>
      <c r="E348" s="157" t="s">
        <v>1</v>
      </c>
      <c r="F348" s="158" t="s">
        <v>597</v>
      </c>
      <c r="H348" s="159">
        <v>32.619999999999997</v>
      </c>
      <c r="I348" s="160"/>
      <c r="L348" s="155"/>
      <c r="M348" s="161"/>
      <c r="N348" s="162"/>
      <c r="O348" s="162"/>
      <c r="P348" s="162"/>
      <c r="Q348" s="162"/>
      <c r="R348" s="162"/>
      <c r="S348" s="162"/>
      <c r="T348" s="163"/>
      <c r="AT348" s="157" t="s">
        <v>139</v>
      </c>
      <c r="AU348" s="157" t="s">
        <v>87</v>
      </c>
      <c r="AV348" s="13" t="s">
        <v>87</v>
      </c>
      <c r="AW348" s="13" t="s">
        <v>35</v>
      </c>
      <c r="AX348" s="13" t="s">
        <v>80</v>
      </c>
      <c r="AY348" s="157" t="s">
        <v>130</v>
      </c>
    </row>
    <row r="349" spans="1:65" s="13" customFormat="1" ht="10.199999999999999">
      <c r="B349" s="155"/>
      <c r="D349" s="156" t="s">
        <v>139</v>
      </c>
      <c r="E349" s="157" t="s">
        <v>1</v>
      </c>
      <c r="F349" s="158" t="s">
        <v>598</v>
      </c>
      <c r="H349" s="159">
        <v>20.28</v>
      </c>
      <c r="I349" s="160"/>
      <c r="L349" s="155"/>
      <c r="M349" s="161"/>
      <c r="N349" s="162"/>
      <c r="O349" s="162"/>
      <c r="P349" s="162"/>
      <c r="Q349" s="162"/>
      <c r="R349" s="162"/>
      <c r="S349" s="162"/>
      <c r="T349" s="163"/>
      <c r="AT349" s="157" t="s">
        <v>139</v>
      </c>
      <c r="AU349" s="157" t="s">
        <v>87</v>
      </c>
      <c r="AV349" s="13" t="s">
        <v>87</v>
      </c>
      <c r="AW349" s="13" t="s">
        <v>35</v>
      </c>
      <c r="AX349" s="13" t="s">
        <v>80</v>
      </c>
      <c r="AY349" s="157" t="s">
        <v>130</v>
      </c>
    </row>
    <row r="350" spans="1:65" s="15" customFormat="1" ht="10.199999999999999">
      <c r="B350" s="171"/>
      <c r="D350" s="156" t="s">
        <v>139</v>
      </c>
      <c r="E350" s="172" t="s">
        <v>1</v>
      </c>
      <c r="F350" s="173" t="s">
        <v>147</v>
      </c>
      <c r="H350" s="174">
        <v>52.9</v>
      </c>
      <c r="I350" s="175"/>
      <c r="L350" s="171"/>
      <c r="M350" s="176"/>
      <c r="N350" s="177"/>
      <c r="O350" s="177"/>
      <c r="P350" s="177"/>
      <c r="Q350" s="177"/>
      <c r="R350" s="177"/>
      <c r="S350" s="177"/>
      <c r="T350" s="178"/>
      <c r="AT350" s="172" t="s">
        <v>139</v>
      </c>
      <c r="AU350" s="172" t="s">
        <v>87</v>
      </c>
      <c r="AV350" s="15" t="s">
        <v>137</v>
      </c>
      <c r="AW350" s="15" t="s">
        <v>35</v>
      </c>
      <c r="AX350" s="15" t="s">
        <v>85</v>
      </c>
      <c r="AY350" s="172" t="s">
        <v>130</v>
      </c>
    </row>
    <row r="351" spans="1:65" s="2" customFormat="1" ht="24.15" customHeight="1">
      <c r="A351" s="32"/>
      <c r="B351" s="140"/>
      <c r="C351" s="141" t="s">
        <v>599</v>
      </c>
      <c r="D351" s="141" t="s">
        <v>133</v>
      </c>
      <c r="E351" s="142" t="s">
        <v>600</v>
      </c>
      <c r="F351" s="143" t="s">
        <v>601</v>
      </c>
      <c r="G351" s="144" t="s">
        <v>180</v>
      </c>
      <c r="H351" s="145">
        <v>68.207999999999998</v>
      </c>
      <c r="I351" s="146"/>
      <c r="J351" s="147">
        <f>ROUND(I351*H351,2)</f>
        <v>0</v>
      </c>
      <c r="K351" s="148"/>
      <c r="L351" s="33"/>
      <c r="M351" s="149" t="s">
        <v>1</v>
      </c>
      <c r="N351" s="150" t="s">
        <v>45</v>
      </c>
      <c r="O351" s="58"/>
      <c r="P351" s="151">
        <f>O351*H351</f>
        <v>0</v>
      </c>
      <c r="Q351" s="151">
        <v>0</v>
      </c>
      <c r="R351" s="151">
        <f>Q351*H351</f>
        <v>0</v>
      </c>
      <c r="S351" s="151">
        <v>0</v>
      </c>
      <c r="T351" s="152">
        <f>S351*H351</f>
        <v>0</v>
      </c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R351" s="153" t="s">
        <v>216</v>
      </c>
      <c r="AT351" s="153" t="s">
        <v>133</v>
      </c>
      <c r="AU351" s="153" t="s">
        <v>87</v>
      </c>
      <c r="AY351" s="17" t="s">
        <v>130</v>
      </c>
      <c r="BE351" s="154">
        <f>IF(N351="základní",J351,0)</f>
        <v>0</v>
      </c>
      <c r="BF351" s="154">
        <f>IF(N351="snížená",J351,0)</f>
        <v>0</v>
      </c>
      <c r="BG351" s="154">
        <f>IF(N351="zákl. přenesená",J351,0)</f>
        <v>0</v>
      </c>
      <c r="BH351" s="154">
        <f>IF(N351="sníž. přenesená",J351,0)</f>
        <v>0</v>
      </c>
      <c r="BI351" s="154">
        <f>IF(N351="nulová",J351,0)</f>
        <v>0</v>
      </c>
      <c r="BJ351" s="17" t="s">
        <v>85</v>
      </c>
      <c r="BK351" s="154">
        <f>ROUND(I351*H351,2)</f>
        <v>0</v>
      </c>
      <c r="BL351" s="17" t="s">
        <v>216</v>
      </c>
      <c r="BM351" s="153" t="s">
        <v>602</v>
      </c>
    </row>
    <row r="352" spans="1:65" s="13" customFormat="1" ht="10.199999999999999">
      <c r="B352" s="155"/>
      <c r="D352" s="156" t="s">
        <v>139</v>
      </c>
      <c r="E352" s="157" t="s">
        <v>1</v>
      </c>
      <c r="F352" s="158" t="s">
        <v>294</v>
      </c>
      <c r="H352" s="159">
        <v>38.915999999999997</v>
      </c>
      <c r="I352" s="160"/>
      <c r="L352" s="155"/>
      <c r="M352" s="161"/>
      <c r="N352" s="162"/>
      <c r="O352" s="162"/>
      <c r="P352" s="162"/>
      <c r="Q352" s="162"/>
      <c r="R352" s="162"/>
      <c r="S352" s="162"/>
      <c r="T352" s="163"/>
      <c r="AT352" s="157" t="s">
        <v>139</v>
      </c>
      <c r="AU352" s="157" t="s">
        <v>87</v>
      </c>
      <c r="AV352" s="13" t="s">
        <v>87</v>
      </c>
      <c r="AW352" s="13" t="s">
        <v>35</v>
      </c>
      <c r="AX352" s="13" t="s">
        <v>80</v>
      </c>
      <c r="AY352" s="157" t="s">
        <v>130</v>
      </c>
    </row>
    <row r="353" spans="1:65" s="13" customFormat="1" ht="10.199999999999999">
      <c r="B353" s="155"/>
      <c r="D353" s="156" t="s">
        <v>139</v>
      </c>
      <c r="E353" s="157" t="s">
        <v>1</v>
      </c>
      <c r="F353" s="158" t="s">
        <v>295</v>
      </c>
      <c r="H353" s="159">
        <v>29.292000000000002</v>
      </c>
      <c r="I353" s="160"/>
      <c r="L353" s="155"/>
      <c r="M353" s="161"/>
      <c r="N353" s="162"/>
      <c r="O353" s="162"/>
      <c r="P353" s="162"/>
      <c r="Q353" s="162"/>
      <c r="R353" s="162"/>
      <c r="S353" s="162"/>
      <c r="T353" s="163"/>
      <c r="AT353" s="157" t="s">
        <v>139</v>
      </c>
      <c r="AU353" s="157" t="s">
        <v>87</v>
      </c>
      <c r="AV353" s="13" t="s">
        <v>87</v>
      </c>
      <c r="AW353" s="13" t="s">
        <v>35</v>
      </c>
      <c r="AX353" s="13" t="s">
        <v>80</v>
      </c>
      <c r="AY353" s="157" t="s">
        <v>130</v>
      </c>
    </row>
    <row r="354" spans="1:65" s="15" customFormat="1" ht="10.199999999999999">
      <c r="B354" s="171"/>
      <c r="D354" s="156" t="s">
        <v>139</v>
      </c>
      <c r="E354" s="172" t="s">
        <v>1</v>
      </c>
      <c r="F354" s="173" t="s">
        <v>147</v>
      </c>
      <c r="H354" s="174">
        <v>68.207999999999998</v>
      </c>
      <c r="I354" s="175"/>
      <c r="L354" s="171"/>
      <c r="M354" s="176"/>
      <c r="N354" s="177"/>
      <c r="O354" s="177"/>
      <c r="P354" s="177"/>
      <c r="Q354" s="177"/>
      <c r="R354" s="177"/>
      <c r="S354" s="177"/>
      <c r="T354" s="178"/>
      <c r="AT354" s="172" t="s">
        <v>139</v>
      </c>
      <c r="AU354" s="172" t="s">
        <v>87</v>
      </c>
      <c r="AV354" s="15" t="s">
        <v>137</v>
      </c>
      <c r="AW354" s="15" t="s">
        <v>35</v>
      </c>
      <c r="AX354" s="15" t="s">
        <v>85</v>
      </c>
      <c r="AY354" s="172" t="s">
        <v>130</v>
      </c>
    </row>
    <row r="355" spans="1:65" s="2" customFormat="1" ht="21.75" customHeight="1">
      <c r="A355" s="32"/>
      <c r="B355" s="140"/>
      <c r="C355" s="180" t="s">
        <v>603</v>
      </c>
      <c r="D355" s="180" t="s">
        <v>279</v>
      </c>
      <c r="E355" s="181" t="s">
        <v>604</v>
      </c>
      <c r="F355" s="182" t="s">
        <v>605</v>
      </c>
      <c r="G355" s="183" t="s">
        <v>180</v>
      </c>
      <c r="H355" s="184">
        <v>70.254000000000005</v>
      </c>
      <c r="I355" s="185"/>
      <c r="J355" s="186">
        <f>ROUND(I355*H355,2)</f>
        <v>0</v>
      </c>
      <c r="K355" s="187"/>
      <c r="L355" s="188"/>
      <c r="M355" s="189" t="s">
        <v>1</v>
      </c>
      <c r="N355" s="190" t="s">
        <v>45</v>
      </c>
      <c r="O355" s="58"/>
      <c r="P355" s="151">
        <f>O355*H355</f>
        <v>0</v>
      </c>
      <c r="Q355" s="151">
        <v>2.0000000000000001E-4</v>
      </c>
      <c r="R355" s="151">
        <f>Q355*H355</f>
        <v>1.4050800000000002E-2</v>
      </c>
      <c r="S355" s="151">
        <v>0</v>
      </c>
      <c r="T355" s="152">
        <f>S355*H355</f>
        <v>0</v>
      </c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R355" s="153" t="s">
        <v>283</v>
      </c>
      <c r="AT355" s="153" t="s">
        <v>279</v>
      </c>
      <c r="AU355" s="153" t="s">
        <v>87</v>
      </c>
      <c r="AY355" s="17" t="s">
        <v>130</v>
      </c>
      <c r="BE355" s="154">
        <f>IF(N355="základní",J355,0)</f>
        <v>0</v>
      </c>
      <c r="BF355" s="154">
        <f>IF(N355="snížená",J355,0)</f>
        <v>0</v>
      </c>
      <c r="BG355" s="154">
        <f>IF(N355="zákl. přenesená",J355,0)</f>
        <v>0</v>
      </c>
      <c r="BH355" s="154">
        <f>IF(N355="sníž. přenesená",J355,0)</f>
        <v>0</v>
      </c>
      <c r="BI355" s="154">
        <f>IF(N355="nulová",J355,0)</f>
        <v>0</v>
      </c>
      <c r="BJ355" s="17" t="s">
        <v>85</v>
      </c>
      <c r="BK355" s="154">
        <f>ROUND(I355*H355,2)</f>
        <v>0</v>
      </c>
      <c r="BL355" s="17" t="s">
        <v>216</v>
      </c>
      <c r="BM355" s="153" t="s">
        <v>606</v>
      </c>
    </row>
    <row r="356" spans="1:65" s="13" customFormat="1" ht="10.199999999999999">
      <c r="B356" s="155"/>
      <c r="D356" s="156" t="s">
        <v>139</v>
      </c>
      <c r="F356" s="158" t="s">
        <v>607</v>
      </c>
      <c r="H356" s="159">
        <v>70.254000000000005</v>
      </c>
      <c r="I356" s="160"/>
      <c r="L356" s="155"/>
      <c r="M356" s="161"/>
      <c r="N356" s="162"/>
      <c r="O356" s="162"/>
      <c r="P356" s="162"/>
      <c r="Q356" s="162"/>
      <c r="R356" s="162"/>
      <c r="S356" s="162"/>
      <c r="T356" s="163"/>
      <c r="AT356" s="157" t="s">
        <v>139</v>
      </c>
      <c r="AU356" s="157" t="s">
        <v>87</v>
      </c>
      <c r="AV356" s="13" t="s">
        <v>87</v>
      </c>
      <c r="AW356" s="13" t="s">
        <v>3</v>
      </c>
      <c r="AX356" s="13" t="s">
        <v>85</v>
      </c>
      <c r="AY356" s="157" t="s">
        <v>130</v>
      </c>
    </row>
    <row r="357" spans="1:65" s="2" customFormat="1" ht="24.15" customHeight="1">
      <c r="A357" s="32"/>
      <c r="B357" s="140"/>
      <c r="C357" s="141" t="s">
        <v>608</v>
      </c>
      <c r="D357" s="141" t="s">
        <v>133</v>
      </c>
      <c r="E357" s="142" t="s">
        <v>609</v>
      </c>
      <c r="F357" s="143" t="s">
        <v>610</v>
      </c>
      <c r="G357" s="144" t="s">
        <v>180</v>
      </c>
      <c r="H357" s="145">
        <v>8</v>
      </c>
      <c r="I357" s="146"/>
      <c r="J357" s="147">
        <f>ROUND(I357*H357,2)</f>
        <v>0</v>
      </c>
      <c r="K357" s="148"/>
      <c r="L357" s="33"/>
      <c r="M357" s="149" t="s">
        <v>1</v>
      </c>
      <c r="N357" s="150" t="s">
        <v>45</v>
      </c>
      <c r="O357" s="58"/>
      <c r="P357" s="151">
        <f>O357*H357</f>
        <v>0</v>
      </c>
      <c r="Q357" s="151">
        <v>0</v>
      </c>
      <c r="R357" s="151">
        <f>Q357*H357</f>
        <v>0</v>
      </c>
      <c r="S357" s="151">
        <v>0</v>
      </c>
      <c r="T357" s="152">
        <f>S357*H357</f>
        <v>0</v>
      </c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R357" s="153" t="s">
        <v>216</v>
      </c>
      <c r="AT357" s="153" t="s">
        <v>133</v>
      </c>
      <c r="AU357" s="153" t="s">
        <v>87</v>
      </c>
      <c r="AY357" s="17" t="s">
        <v>130</v>
      </c>
      <c r="BE357" s="154">
        <f>IF(N357="základní",J357,0)</f>
        <v>0</v>
      </c>
      <c r="BF357" s="154">
        <f>IF(N357="snížená",J357,0)</f>
        <v>0</v>
      </c>
      <c r="BG357" s="154">
        <f>IF(N357="zákl. přenesená",J357,0)</f>
        <v>0</v>
      </c>
      <c r="BH357" s="154">
        <f>IF(N357="sníž. přenesená",J357,0)</f>
        <v>0</v>
      </c>
      <c r="BI357" s="154">
        <f>IF(N357="nulová",J357,0)</f>
        <v>0</v>
      </c>
      <c r="BJ357" s="17" t="s">
        <v>85</v>
      </c>
      <c r="BK357" s="154">
        <f>ROUND(I357*H357,2)</f>
        <v>0</v>
      </c>
      <c r="BL357" s="17" t="s">
        <v>216</v>
      </c>
      <c r="BM357" s="153" t="s">
        <v>611</v>
      </c>
    </row>
    <row r="358" spans="1:65" s="13" customFormat="1" ht="10.199999999999999">
      <c r="B358" s="155"/>
      <c r="D358" s="156" t="s">
        <v>139</v>
      </c>
      <c r="E358" s="157" t="s">
        <v>1</v>
      </c>
      <c r="F358" s="158" t="s">
        <v>612</v>
      </c>
      <c r="H358" s="159">
        <v>4</v>
      </c>
      <c r="I358" s="160"/>
      <c r="L358" s="155"/>
      <c r="M358" s="161"/>
      <c r="N358" s="162"/>
      <c r="O358" s="162"/>
      <c r="P358" s="162"/>
      <c r="Q358" s="162"/>
      <c r="R358" s="162"/>
      <c r="S358" s="162"/>
      <c r="T358" s="163"/>
      <c r="AT358" s="157" t="s">
        <v>139</v>
      </c>
      <c r="AU358" s="157" t="s">
        <v>87</v>
      </c>
      <c r="AV358" s="13" t="s">
        <v>87</v>
      </c>
      <c r="AW358" s="13" t="s">
        <v>35</v>
      </c>
      <c r="AX358" s="13" t="s">
        <v>80</v>
      </c>
      <c r="AY358" s="157" t="s">
        <v>130</v>
      </c>
    </row>
    <row r="359" spans="1:65" s="13" customFormat="1" ht="10.199999999999999">
      <c r="B359" s="155"/>
      <c r="D359" s="156" t="s">
        <v>139</v>
      </c>
      <c r="E359" s="157" t="s">
        <v>1</v>
      </c>
      <c r="F359" s="158" t="s">
        <v>613</v>
      </c>
      <c r="H359" s="159">
        <v>4</v>
      </c>
      <c r="I359" s="160"/>
      <c r="L359" s="155"/>
      <c r="M359" s="161"/>
      <c r="N359" s="162"/>
      <c r="O359" s="162"/>
      <c r="P359" s="162"/>
      <c r="Q359" s="162"/>
      <c r="R359" s="162"/>
      <c r="S359" s="162"/>
      <c r="T359" s="163"/>
      <c r="AT359" s="157" t="s">
        <v>139</v>
      </c>
      <c r="AU359" s="157" t="s">
        <v>87</v>
      </c>
      <c r="AV359" s="13" t="s">
        <v>87</v>
      </c>
      <c r="AW359" s="13" t="s">
        <v>35</v>
      </c>
      <c r="AX359" s="13" t="s">
        <v>80</v>
      </c>
      <c r="AY359" s="157" t="s">
        <v>130</v>
      </c>
    </row>
    <row r="360" spans="1:65" s="15" customFormat="1" ht="10.199999999999999">
      <c r="B360" s="171"/>
      <c r="D360" s="156" t="s">
        <v>139</v>
      </c>
      <c r="E360" s="172" t="s">
        <v>1</v>
      </c>
      <c r="F360" s="173" t="s">
        <v>147</v>
      </c>
      <c r="H360" s="174">
        <v>8</v>
      </c>
      <c r="I360" s="175"/>
      <c r="L360" s="171"/>
      <c r="M360" s="176"/>
      <c r="N360" s="177"/>
      <c r="O360" s="177"/>
      <c r="P360" s="177"/>
      <c r="Q360" s="177"/>
      <c r="R360" s="177"/>
      <c r="S360" s="177"/>
      <c r="T360" s="178"/>
      <c r="AT360" s="172" t="s">
        <v>139</v>
      </c>
      <c r="AU360" s="172" t="s">
        <v>87</v>
      </c>
      <c r="AV360" s="15" t="s">
        <v>137</v>
      </c>
      <c r="AW360" s="15" t="s">
        <v>35</v>
      </c>
      <c r="AX360" s="15" t="s">
        <v>85</v>
      </c>
      <c r="AY360" s="172" t="s">
        <v>130</v>
      </c>
    </row>
    <row r="361" spans="1:65" s="2" customFormat="1" ht="16.5" customHeight="1">
      <c r="A361" s="32"/>
      <c r="B361" s="140"/>
      <c r="C361" s="180" t="s">
        <v>614</v>
      </c>
      <c r="D361" s="180" t="s">
        <v>279</v>
      </c>
      <c r="E361" s="181" t="s">
        <v>615</v>
      </c>
      <c r="F361" s="182" t="s">
        <v>616</v>
      </c>
      <c r="G361" s="183" t="s">
        <v>180</v>
      </c>
      <c r="H361" s="184">
        <v>8</v>
      </c>
      <c r="I361" s="185"/>
      <c r="J361" s="186">
        <f>ROUND(I361*H361,2)</f>
        <v>0</v>
      </c>
      <c r="K361" s="187"/>
      <c r="L361" s="188"/>
      <c r="M361" s="189" t="s">
        <v>1</v>
      </c>
      <c r="N361" s="190" t="s">
        <v>45</v>
      </c>
      <c r="O361" s="58"/>
      <c r="P361" s="151">
        <f>O361*H361</f>
        <v>0</v>
      </c>
      <c r="Q361" s="151">
        <v>1.4E-2</v>
      </c>
      <c r="R361" s="151">
        <f>Q361*H361</f>
        <v>0.112</v>
      </c>
      <c r="S361" s="151">
        <v>0</v>
      </c>
      <c r="T361" s="152">
        <f>S361*H361</f>
        <v>0</v>
      </c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R361" s="153" t="s">
        <v>283</v>
      </c>
      <c r="AT361" s="153" t="s">
        <v>279</v>
      </c>
      <c r="AU361" s="153" t="s">
        <v>87</v>
      </c>
      <c r="AY361" s="17" t="s">
        <v>130</v>
      </c>
      <c r="BE361" s="154">
        <f>IF(N361="základní",J361,0)</f>
        <v>0</v>
      </c>
      <c r="BF361" s="154">
        <f>IF(N361="snížená",J361,0)</f>
        <v>0</v>
      </c>
      <c r="BG361" s="154">
        <f>IF(N361="zákl. přenesená",J361,0)</f>
        <v>0</v>
      </c>
      <c r="BH361" s="154">
        <f>IF(N361="sníž. přenesená",J361,0)</f>
        <v>0</v>
      </c>
      <c r="BI361" s="154">
        <f>IF(N361="nulová",J361,0)</f>
        <v>0</v>
      </c>
      <c r="BJ361" s="17" t="s">
        <v>85</v>
      </c>
      <c r="BK361" s="154">
        <f>ROUND(I361*H361,2)</f>
        <v>0</v>
      </c>
      <c r="BL361" s="17" t="s">
        <v>216</v>
      </c>
      <c r="BM361" s="153" t="s">
        <v>617</v>
      </c>
    </row>
    <row r="362" spans="1:65" s="2" customFormat="1" ht="16.5" customHeight="1">
      <c r="A362" s="32"/>
      <c r="B362" s="140"/>
      <c r="C362" s="141" t="s">
        <v>618</v>
      </c>
      <c r="D362" s="141" t="s">
        <v>133</v>
      </c>
      <c r="E362" s="142" t="s">
        <v>619</v>
      </c>
      <c r="F362" s="143" t="s">
        <v>620</v>
      </c>
      <c r="G362" s="144" t="s">
        <v>152</v>
      </c>
      <c r="H362" s="145">
        <v>705.09</v>
      </c>
      <c r="I362" s="146"/>
      <c r="J362" s="147">
        <f>ROUND(I362*H362,2)</f>
        <v>0</v>
      </c>
      <c r="K362" s="148"/>
      <c r="L362" s="33"/>
      <c r="M362" s="149" t="s">
        <v>1</v>
      </c>
      <c r="N362" s="150" t="s">
        <v>45</v>
      </c>
      <c r="O362" s="58"/>
      <c r="P362" s="151">
        <f>O362*H362</f>
        <v>0</v>
      </c>
      <c r="Q362" s="151">
        <v>2.5999999999999998E-4</v>
      </c>
      <c r="R362" s="151">
        <f>Q362*H362</f>
        <v>0.1833234</v>
      </c>
      <c r="S362" s="151">
        <v>2.5999999999999998E-4</v>
      </c>
      <c r="T362" s="152">
        <f>S362*H362</f>
        <v>0.1833234</v>
      </c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R362" s="153" t="s">
        <v>216</v>
      </c>
      <c r="AT362" s="153" t="s">
        <v>133</v>
      </c>
      <c r="AU362" s="153" t="s">
        <v>87</v>
      </c>
      <c r="AY362" s="17" t="s">
        <v>130</v>
      </c>
      <c r="BE362" s="154">
        <f>IF(N362="základní",J362,0)</f>
        <v>0</v>
      </c>
      <c r="BF362" s="154">
        <f>IF(N362="snížená",J362,0)</f>
        <v>0</v>
      </c>
      <c r="BG362" s="154">
        <f>IF(N362="zákl. přenesená",J362,0)</f>
        <v>0</v>
      </c>
      <c r="BH362" s="154">
        <f>IF(N362="sníž. přenesená",J362,0)</f>
        <v>0</v>
      </c>
      <c r="BI362" s="154">
        <f>IF(N362="nulová",J362,0)</f>
        <v>0</v>
      </c>
      <c r="BJ362" s="17" t="s">
        <v>85</v>
      </c>
      <c r="BK362" s="154">
        <f>ROUND(I362*H362,2)</f>
        <v>0</v>
      </c>
      <c r="BL362" s="17" t="s">
        <v>216</v>
      </c>
      <c r="BM362" s="153" t="s">
        <v>621</v>
      </c>
    </row>
    <row r="363" spans="1:65" s="13" customFormat="1" ht="10.199999999999999">
      <c r="B363" s="155"/>
      <c r="D363" s="156" t="s">
        <v>139</v>
      </c>
      <c r="E363" s="157" t="s">
        <v>1</v>
      </c>
      <c r="F363" s="158" t="s">
        <v>309</v>
      </c>
      <c r="H363" s="159">
        <v>390.25</v>
      </c>
      <c r="I363" s="160"/>
      <c r="L363" s="155"/>
      <c r="M363" s="161"/>
      <c r="N363" s="162"/>
      <c r="O363" s="162"/>
      <c r="P363" s="162"/>
      <c r="Q363" s="162"/>
      <c r="R363" s="162"/>
      <c r="S363" s="162"/>
      <c r="T363" s="163"/>
      <c r="AT363" s="157" t="s">
        <v>139</v>
      </c>
      <c r="AU363" s="157" t="s">
        <v>87</v>
      </c>
      <c r="AV363" s="13" t="s">
        <v>87</v>
      </c>
      <c r="AW363" s="13" t="s">
        <v>35</v>
      </c>
      <c r="AX363" s="13" t="s">
        <v>80</v>
      </c>
      <c r="AY363" s="157" t="s">
        <v>130</v>
      </c>
    </row>
    <row r="364" spans="1:65" s="13" customFormat="1" ht="10.199999999999999">
      <c r="B364" s="155"/>
      <c r="D364" s="156" t="s">
        <v>139</v>
      </c>
      <c r="E364" s="157" t="s">
        <v>1</v>
      </c>
      <c r="F364" s="158" t="s">
        <v>310</v>
      </c>
      <c r="H364" s="159">
        <v>314.83999999999997</v>
      </c>
      <c r="I364" s="160"/>
      <c r="L364" s="155"/>
      <c r="M364" s="161"/>
      <c r="N364" s="162"/>
      <c r="O364" s="162"/>
      <c r="P364" s="162"/>
      <c r="Q364" s="162"/>
      <c r="R364" s="162"/>
      <c r="S364" s="162"/>
      <c r="T364" s="163"/>
      <c r="AT364" s="157" t="s">
        <v>139</v>
      </c>
      <c r="AU364" s="157" t="s">
        <v>87</v>
      </c>
      <c r="AV364" s="13" t="s">
        <v>87</v>
      </c>
      <c r="AW364" s="13" t="s">
        <v>35</v>
      </c>
      <c r="AX364" s="13" t="s">
        <v>80</v>
      </c>
      <c r="AY364" s="157" t="s">
        <v>130</v>
      </c>
    </row>
    <row r="365" spans="1:65" s="15" customFormat="1" ht="10.199999999999999">
      <c r="B365" s="171"/>
      <c r="D365" s="156" t="s">
        <v>139</v>
      </c>
      <c r="E365" s="172" t="s">
        <v>1</v>
      </c>
      <c r="F365" s="173" t="s">
        <v>147</v>
      </c>
      <c r="H365" s="174">
        <v>705.08999999999992</v>
      </c>
      <c r="I365" s="175"/>
      <c r="L365" s="171"/>
      <c r="M365" s="176"/>
      <c r="N365" s="177"/>
      <c r="O365" s="177"/>
      <c r="P365" s="177"/>
      <c r="Q365" s="177"/>
      <c r="R365" s="177"/>
      <c r="S365" s="177"/>
      <c r="T365" s="178"/>
      <c r="AT365" s="172" t="s">
        <v>139</v>
      </c>
      <c r="AU365" s="172" t="s">
        <v>87</v>
      </c>
      <c r="AV365" s="15" t="s">
        <v>137</v>
      </c>
      <c r="AW365" s="15" t="s">
        <v>35</v>
      </c>
      <c r="AX365" s="15" t="s">
        <v>85</v>
      </c>
      <c r="AY365" s="172" t="s">
        <v>130</v>
      </c>
    </row>
    <row r="366" spans="1:65" s="2" customFormat="1" ht="16.5" customHeight="1">
      <c r="A366" s="32"/>
      <c r="B366" s="140"/>
      <c r="C366" s="141" t="s">
        <v>622</v>
      </c>
      <c r="D366" s="141" t="s">
        <v>133</v>
      </c>
      <c r="E366" s="142" t="s">
        <v>623</v>
      </c>
      <c r="F366" s="143" t="s">
        <v>624</v>
      </c>
      <c r="G366" s="144" t="s">
        <v>180</v>
      </c>
      <c r="H366" s="145">
        <v>8</v>
      </c>
      <c r="I366" s="146"/>
      <c r="J366" s="147">
        <f>ROUND(I366*H366,2)</f>
        <v>0</v>
      </c>
      <c r="K366" s="148"/>
      <c r="L366" s="33"/>
      <c r="M366" s="149" t="s">
        <v>1</v>
      </c>
      <c r="N366" s="150" t="s">
        <v>45</v>
      </c>
      <c r="O366" s="58"/>
      <c r="P366" s="151">
        <f>O366*H366</f>
        <v>0</v>
      </c>
      <c r="Q366" s="151">
        <v>0</v>
      </c>
      <c r="R366" s="151">
        <f>Q366*H366</f>
        <v>0</v>
      </c>
      <c r="S366" s="151">
        <v>1.6500000000000001E-2</v>
      </c>
      <c r="T366" s="152">
        <f>S366*H366</f>
        <v>0.13200000000000001</v>
      </c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R366" s="153" t="s">
        <v>216</v>
      </c>
      <c r="AT366" s="153" t="s">
        <v>133</v>
      </c>
      <c r="AU366" s="153" t="s">
        <v>87</v>
      </c>
      <c r="AY366" s="17" t="s">
        <v>130</v>
      </c>
      <c r="BE366" s="154">
        <f>IF(N366="základní",J366,0)</f>
        <v>0</v>
      </c>
      <c r="BF366" s="154">
        <f>IF(N366="snížená",J366,0)</f>
        <v>0</v>
      </c>
      <c r="BG366" s="154">
        <f>IF(N366="zákl. přenesená",J366,0)</f>
        <v>0</v>
      </c>
      <c r="BH366" s="154">
        <f>IF(N366="sníž. přenesená",J366,0)</f>
        <v>0</v>
      </c>
      <c r="BI366" s="154">
        <f>IF(N366="nulová",J366,0)</f>
        <v>0</v>
      </c>
      <c r="BJ366" s="17" t="s">
        <v>85</v>
      </c>
      <c r="BK366" s="154">
        <f>ROUND(I366*H366,2)</f>
        <v>0</v>
      </c>
      <c r="BL366" s="17" t="s">
        <v>216</v>
      </c>
      <c r="BM366" s="153" t="s">
        <v>625</v>
      </c>
    </row>
    <row r="367" spans="1:65" s="13" customFormat="1" ht="10.199999999999999">
      <c r="B367" s="155"/>
      <c r="D367" s="156" t="s">
        <v>139</v>
      </c>
      <c r="E367" s="157" t="s">
        <v>1</v>
      </c>
      <c r="F367" s="158" t="s">
        <v>612</v>
      </c>
      <c r="H367" s="159">
        <v>4</v>
      </c>
      <c r="I367" s="160"/>
      <c r="L367" s="155"/>
      <c r="M367" s="161"/>
      <c r="N367" s="162"/>
      <c r="O367" s="162"/>
      <c r="P367" s="162"/>
      <c r="Q367" s="162"/>
      <c r="R367" s="162"/>
      <c r="S367" s="162"/>
      <c r="T367" s="163"/>
      <c r="AT367" s="157" t="s">
        <v>139</v>
      </c>
      <c r="AU367" s="157" t="s">
        <v>87</v>
      </c>
      <c r="AV367" s="13" t="s">
        <v>87</v>
      </c>
      <c r="AW367" s="13" t="s">
        <v>35</v>
      </c>
      <c r="AX367" s="13" t="s">
        <v>80</v>
      </c>
      <c r="AY367" s="157" t="s">
        <v>130</v>
      </c>
    </row>
    <row r="368" spans="1:65" s="13" customFormat="1" ht="10.199999999999999">
      <c r="B368" s="155"/>
      <c r="D368" s="156" t="s">
        <v>139</v>
      </c>
      <c r="E368" s="157" t="s">
        <v>1</v>
      </c>
      <c r="F368" s="158" t="s">
        <v>613</v>
      </c>
      <c r="H368" s="159">
        <v>4</v>
      </c>
      <c r="I368" s="160"/>
      <c r="L368" s="155"/>
      <c r="M368" s="161"/>
      <c r="N368" s="162"/>
      <c r="O368" s="162"/>
      <c r="P368" s="162"/>
      <c r="Q368" s="162"/>
      <c r="R368" s="162"/>
      <c r="S368" s="162"/>
      <c r="T368" s="163"/>
      <c r="AT368" s="157" t="s">
        <v>139</v>
      </c>
      <c r="AU368" s="157" t="s">
        <v>87</v>
      </c>
      <c r="AV368" s="13" t="s">
        <v>87</v>
      </c>
      <c r="AW368" s="13" t="s">
        <v>35</v>
      </c>
      <c r="AX368" s="13" t="s">
        <v>80</v>
      </c>
      <c r="AY368" s="157" t="s">
        <v>130</v>
      </c>
    </row>
    <row r="369" spans="1:65" s="15" customFormat="1" ht="10.199999999999999">
      <c r="B369" s="171"/>
      <c r="D369" s="156" t="s">
        <v>139</v>
      </c>
      <c r="E369" s="172" t="s">
        <v>1</v>
      </c>
      <c r="F369" s="173" t="s">
        <v>147</v>
      </c>
      <c r="H369" s="174">
        <v>8</v>
      </c>
      <c r="I369" s="175"/>
      <c r="L369" s="171"/>
      <c r="M369" s="176"/>
      <c r="N369" s="177"/>
      <c r="O369" s="177"/>
      <c r="P369" s="177"/>
      <c r="Q369" s="177"/>
      <c r="R369" s="177"/>
      <c r="S369" s="177"/>
      <c r="T369" s="178"/>
      <c r="AT369" s="172" t="s">
        <v>139</v>
      </c>
      <c r="AU369" s="172" t="s">
        <v>87</v>
      </c>
      <c r="AV369" s="15" t="s">
        <v>137</v>
      </c>
      <c r="AW369" s="15" t="s">
        <v>35</v>
      </c>
      <c r="AX369" s="15" t="s">
        <v>85</v>
      </c>
      <c r="AY369" s="172" t="s">
        <v>130</v>
      </c>
    </row>
    <row r="370" spans="1:65" s="2" customFormat="1" ht="24.15" customHeight="1">
      <c r="A370" s="32"/>
      <c r="B370" s="140"/>
      <c r="C370" s="141" t="s">
        <v>626</v>
      </c>
      <c r="D370" s="141" t="s">
        <v>133</v>
      </c>
      <c r="E370" s="142" t="s">
        <v>627</v>
      </c>
      <c r="F370" s="143" t="s">
        <v>628</v>
      </c>
      <c r="G370" s="144" t="s">
        <v>184</v>
      </c>
      <c r="H370" s="145">
        <v>146.34</v>
      </c>
      <c r="I370" s="146"/>
      <c r="J370" s="147">
        <f>ROUND(I370*H370,2)</f>
        <v>0</v>
      </c>
      <c r="K370" s="148"/>
      <c r="L370" s="33"/>
      <c r="M370" s="149" t="s">
        <v>1</v>
      </c>
      <c r="N370" s="150" t="s">
        <v>45</v>
      </c>
      <c r="O370" s="58"/>
      <c r="P370" s="151">
        <f>O370*H370</f>
        <v>0</v>
      </c>
      <c r="Q370" s="151">
        <v>0</v>
      </c>
      <c r="R370" s="151">
        <f>Q370*H370</f>
        <v>0</v>
      </c>
      <c r="S370" s="151">
        <v>1.7899999999999999E-2</v>
      </c>
      <c r="T370" s="152">
        <f>S370*H370</f>
        <v>2.6194859999999998</v>
      </c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R370" s="153" t="s">
        <v>216</v>
      </c>
      <c r="AT370" s="153" t="s">
        <v>133</v>
      </c>
      <c r="AU370" s="153" t="s">
        <v>87</v>
      </c>
      <c r="AY370" s="17" t="s">
        <v>130</v>
      </c>
      <c r="BE370" s="154">
        <f>IF(N370="základní",J370,0)</f>
        <v>0</v>
      </c>
      <c r="BF370" s="154">
        <f>IF(N370="snížená",J370,0)</f>
        <v>0</v>
      </c>
      <c r="BG370" s="154">
        <f>IF(N370="zákl. přenesená",J370,0)</f>
        <v>0</v>
      </c>
      <c r="BH370" s="154">
        <f>IF(N370="sníž. přenesená",J370,0)</f>
        <v>0</v>
      </c>
      <c r="BI370" s="154">
        <f>IF(N370="nulová",J370,0)</f>
        <v>0</v>
      </c>
      <c r="BJ370" s="17" t="s">
        <v>85</v>
      </c>
      <c r="BK370" s="154">
        <f>ROUND(I370*H370,2)</f>
        <v>0</v>
      </c>
      <c r="BL370" s="17" t="s">
        <v>216</v>
      </c>
      <c r="BM370" s="153" t="s">
        <v>629</v>
      </c>
    </row>
    <row r="371" spans="1:65" s="13" customFormat="1" ht="10.199999999999999">
      <c r="B371" s="155"/>
      <c r="D371" s="156" t="s">
        <v>139</v>
      </c>
      <c r="E371" s="157" t="s">
        <v>1</v>
      </c>
      <c r="F371" s="158" t="s">
        <v>630</v>
      </c>
      <c r="H371" s="159">
        <v>75.760000000000005</v>
      </c>
      <c r="I371" s="160"/>
      <c r="L371" s="155"/>
      <c r="M371" s="161"/>
      <c r="N371" s="162"/>
      <c r="O371" s="162"/>
      <c r="P371" s="162"/>
      <c r="Q371" s="162"/>
      <c r="R371" s="162"/>
      <c r="S371" s="162"/>
      <c r="T371" s="163"/>
      <c r="AT371" s="157" t="s">
        <v>139</v>
      </c>
      <c r="AU371" s="157" t="s">
        <v>87</v>
      </c>
      <c r="AV371" s="13" t="s">
        <v>87</v>
      </c>
      <c r="AW371" s="13" t="s">
        <v>35</v>
      </c>
      <c r="AX371" s="13" t="s">
        <v>80</v>
      </c>
      <c r="AY371" s="157" t="s">
        <v>130</v>
      </c>
    </row>
    <row r="372" spans="1:65" s="13" customFormat="1" ht="10.199999999999999">
      <c r="B372" s="155"/>
      <c r="D372" s="156" t="s">
        <v>139</v>
      </c>
      <c r="E372" s="157" t="s">
        <v>1</v>
      </c>
      <c r="F372" s="158" t="s">
        <v>631</v>
      </c>
      <c r="H372" s="159">
        <v>70.58</v>
      </c>
      <c r="I372" s="160"/>
      <c r="L372" s="155"/>
      <c r="M372" s="161"/>
      <c r="N372" s="162"/>
      <c r="O372" s="162"/>
      <c r="P372" s="162"/>
      <c r="Q372" s="162"/>
      <c r="R372" s="162"/>
      <c r="S372" s="162"/>
      <c r="T372" s="163"/>
      <c r="AT372" s="157" t="s">
        <v>139</v>
      </c>
      <c r="AU372" s="157" t="s">
        <v>87</v>
      </c>
      <c r="AV372" s="13" t="s">
        <v>87</v>
      </c>
      <c r="AW372" s="13" t="s">
        <v>35</v>
      </c>
      <c r="AX372" s="13" t="s">
        <v>80</v>
      </c>
      <c r="AY372" s="157" t="s">
        <v>130</v>
      </c>
    </row>
    <row r="373" spans="1:65" s="15" customFormat="1" ht="10.199999999999999">
      <c r="B373" s="171"/>
      <c r="D373" s="156" t="s">
        <v>139</v>
      </c>
      <c r="E373" s="172" t="s">
        <v>1</v>
      </c>
      <c r="F373" s="173" t="s">
        <v>147</v>
      </c>
      <c r="H373" s="174">
        <v>146.34</v>
      </c>
      <c r="I373" s="175"/>
      <c r="L373" s="171"/>
      <c r="M373" s="176"/>
      <c r="N373" s="177"/>
      <c r="O373" s="177"/>
      <c r="P373" s="177"/>
      <c r="Q373" s="177"/>
      <c r="R373" s="177"/>
      <c r="S373" s="177"/>
      <c r="T373" s="178"/>
      <c r="AT373" s="172" t="s">
        <v>139</v>
      </c>
      <c r="AU373" s="172" t="s">
        <v>87</v>
      </c>
      <c r="AV373" s="15" t="s">
        <v>137</v>
      </c>
      <c r="AW373" s="15" t="s">
        <v>35</v>
      </c>
      <c r="AX373" s="15" t="s">
        <v>85</v>
      </c>
      <c r="AY373" s="172" t="s">
        <v>130</v>
      </c>
    </row>
    <row r="374" spans="1:65" s="2" customFormat="1" ht="37.799999999999997" customHeight="1">
      <c r="A374" s="32"/>
      <c r="B374" s="140"/>
      <c r="C374" s="141" t="s">
        <v>632</v>
      </c>
      <c r="D374" s="141" t="s">
        <v>133</v>
      </c>
      <c r="E374" s="142" t="s">
        <v>633</v>
      </c>
      <c r="F374" s="143" t="s">
        <v>634</v>
      </c>
      <c r="G374" s="144" t="s">
        <v>184</v>
      </c>
      <c r="H374" s="145">
        <v>146.34</v>
      </c>
      <c r="I374" s="146"/>
      <c r="J374" s="147">
        <f>ROUND(I374*H374,2)</f>
        <v>0</v>
      </c>
      <c r="K374" s="148"/>
      <c r="L374" s="33"/>
      <c r="M374" s="149" t="s">
        <v>1</v>
      </c>
      <c r="N374" s="150" t="s">
        <v>45</v>
      </c>
      <c r="O374" s="58"/>
      <c r="P374" s="151">
        <f>O374*H374</f>
        <v>0</v>
      </c>
      <c r="Q374" s="151">
        <v>4.6760000000000003E-2</v>
      </c>
      <c r="R374" s="151">
        <f>Q374*H374</f>
        <v>6.8428584000000008</v>
      </c>
      <c r="S374" s="151">
        <v>0</v>
      </c>
      <c r="T374" s="152">
        <f>S374*H374</f>
        <v>0</v>
      </c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R374" s="153" t="s">
        <v>216</v>
      </c>
      <c r="AT374" s="153" t="s">
        <v>133</v>
      </c>
      <c r="AU374" s="153" t="s">
        <v>87</v>
      </c>
      <c r="AY374" s="17" t="s">
        <v>130</v>
      </c>
      <c r="BE374" s="154">
        <f>IF(N374="základní",J374,0)</f>
        <v>0</v>
      </c>
      <c r="BF374" s="154">
        <f>IF(N374="snížená",J374,0)</f>
        <v>0</v>
      </c>
      <c r="BG374" s="154">
        <f>IF(N374="zákl. přenesená",J374,0)</f>
        <v>0</v>
      </c>
      <c r="BH374" s="154">
        <f>IF(N374="sníž. přenesená",J374,0)</f>
        <v>0</v>
      </c>
      <c r="BI374" s="154">
        <f>IF(N374="nulová",J374,0)</f>
        <v>0</v>
      </c>
      <c r="BJ374" s="17" t="s">
        <v>85</v>
      </c>
      <c r="BK374" s="154">
        <f>ROUND(I374*H374,2)</f>
        <v>0</v>
      </c>
      <c r="BL374" s="17" t="s">
        <v>216</v>
      </c>
      <c r="BM374" s="153" t="s">
        <v>635</v>
      </c>
    </row>
    <row r="375" spans="1:65" s="13" customFormat="1" ht="10.199999999999999">
      <c r="B375" s="155"/>
      <c r="D375" s="156" t="s">
        <v>139</v>
      </c>
      <c r="E375" s="157" t="s">
        <v>1</v>
      </c>
      <c r="F375" s="158" t="s">
        <v>630</v>
      </c>
      <c r="H375" s="159">
        <v>75.760000000000005</v>
      </c>
      <c r="I375" s="160"/>
      <c r="L375" s="155"/>
      <c r="M375" s="161"/>
      <c r="N375" s="162"/>
      <c r="O375" s="162"/>
      <c r="P375" s="162"/>
      <c r="Q375" s="162"/>
      <c r="R375" s="162"/>
      <c r="S375" s="162"/>
      <c r="T375" s="163"/>
      <c r="AT375" s="157" t="s">
        <v>139</v>
      </c>
      <c r="AU375" s="157" t="s">
        <v>87</v>
      </c>
      <c r="AV375" s="13" t="s">
        <v>87</v>
      </c>
      <c r="AW375" s="13" t="s">
        <v>35</v>
      </c>
      <c r="AX375" s="13" t="s">
        <v>80</v>
      </c>
      <c r="AY375" s="157" t="s">
        <v>130</v>
      </c>
    </row>
    <row r="376" spans="1:65" s="13" customFormat="1" ht="10.199999999999999">
      <c r="B376" s="155"/>
      <c r="D376" s="156" t="s">
        <v>139</v>
      </c>
      <c r="E376" s="157" t="s">
        <v>1</v>
      </c>
      <c r="F376" s="158" t="s">
        <v>631</v>
      </c>
      <c r="H376" s="159">
        <v>70.58</v>
      </c>
      <c r="I376" s="160"/>
      <c r="L376" s="155"/>
      <c r="M376" s="161"/>
      <c r="N376" s="162"/>
      <c r="O376" s="162"/>
      <c r="P376" s="162"/>
      <c r="Q376" s="162"/>
      <c r="R376" s="162"/>
      <c r="S376" s="162"/>
      <c r="T376" s="163"/>
      <c r="AT376" s="157" t="s">
        <v>139</v>
      </c>
      <c r="AU376" s="157" t="s">
        <v>87</v>
      </c>
      <c r="AV376" s="13" t="s">
        <v>87</v>
      </c>
      <c r="AW376" s="13" t="s">
        <v>35</v>
      </c>
      <c r="AX376" s="13" t="s">
        <v>80</v>
      </c>
      <c r="AY376" s="157" t="s">
        <v>130</v>
      </c>
    </row>
    <row r="377" spans="1:65" s="15" customFormat="1" ht="10.199999999999999">
      <c r="B377" s="171"/>
      <c r="D377" s="156" t="s">
        <v>139</v>
      </c>
      <c r="E377" s="172" t="s">
        <v>1</v>
      </c>
      <c r="F377" s="173" t="s">
        <v>147</v>
      </c>
      <c r="H377" s="174">
        <v>146.34</v>
      </c>
      <c r="I377" s="175"/>
      <c r="L377" s="171"/>
      <c r="M377" s="176"/>
      <c r="N377" s="177"/>
      <c r="O377" s="177"/>
      <c r="P377" s="177"/>
      <c r="Q377" s="177"/>
      <c r="R377" s="177"/>
      <c r="S377" s="177"/>
      <c r="T377" s="178"/>
      <c r="AT377" s="172" t="s">
        <v>139</v>
      </c>
      <c r="AU377" s="172" t="s">
        <v>87</v>
      </c>
      <c r="AV377" s="15" t="s">
        <v>137</v>
      </c>
      <c r="AW377" s="15" t="s">
        <v>35</v>
      </c>
      <c r="AX377" s="15" t="s">
        <v>85</v>
      </c>
      <c r="AY377" s="172" t="s">
        <v>130</v>
      </c>
    </row>
    <row r="378" spans="1:65" s="2" customFormat="1" ht="21.75" customHeight="1">
      <c r="A378" s="32"/>
      <c r="B378" s="140"/>
      <c r="C378" s="141" t="s">
        <v>636</v>
      </c>
      <c r="D378" s="141" t="s">
        <v>133</v>
      </c>
      <c r="E378" s="142" t="s">
        <v>637</v>
      </c>
      <c r="F378" s="143" t="s">
        <v>638</v>
      </c>
      <c r="G378" s="144" t="s">
        <v>180</v>
      </c>
      <c r="H378" s="145">
        <v>4</v>
      </c>
      <c r="I378" s="146"/>
      <c r="J378" s="147">
        <f>ROUND(I378*H378,2)</f>
        <v>0</v>
      </c>
      <c r="K378" s="148"/>
      <c r="L378" s="33"/>
      <c r="M378" s="149" t="s">
        <v>1</v>
      </c>
      <c r="N378" s="150" t="s">
        <v>45</v>
      </c>
      <c r="O378" s="58"/>
      <c r="P378" s="151">
        <f>O378*H378</f>
        <v>0</v>
      </c>
      <c r="Q378" s="151">
        <v>0</v>
      </c>
      <c r="R378" s="151">
        <f>Q378*H378</f>
        <v>0</v>
      </c>
      <c r="S378" s="151">
        <v>0</v>
      </c>
      <c r="T378" s="152">
        <f>S378*H378</f>
        <v>0</v>
      </c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R378" s="153" t="s">
        <v>216</v>
      </c>
      <c r="AT378" s="153" t="s">
        <v>133</v>
      </c>
      <c r="AU378" s="153" t="s">
        <v>87</v>
      </c>
      <c r="AY378" s="17" t="s">
        <v>130</v>
      </c>
      <c r="BE378" s="154">
        <f>IF(N378="základní",J378,0)</f>
        <v>0</v>
      </c>
      <c r="BF378" s="154">
        <f>IF(N378="snížená",J378,0)</f>
        <v>0</v>
      </c>
      <c r="BG378" s="154">
        <f>IF(N378="zákl. přenesená",J378,0)</f>
        <v>0</v>
      </c>
      <c r="BH378" s="154">
        <f>IF(N378="sníž. přenesená",J378,0)</f>
        <v>0</v>
      </c>
      <c r="BI378" s="154">
        <f>IF(N378="nulová",J378,0)</f>
        <v>0</v>
      </c>
      <c r="BJ378" s="17" t="s">
        <v>85</v>
      </c>
      <c r="BK378" s="154">
        <f>ROUND(I378*H378,2)</f>
        <v>0</v>
      </c>
      <c r="BL378" s="17" t="s">
        <v>216</v>
      </c>
      <c r="BM378" s="153" t="s">
        <v>639</v>
      </c>
    </row>
    <row r="379" spans="1:65" s="13" customFormat="1" ht="10.199999999999999">
      <c r="B379" s="155"/>
      <c r="D379" s="156" t="s">
        <v>139</v>
      </c>
      <c r="E379" s="157" t="s">
        <v>1</v>
      </c>
      <c r="F379" s="158" t="s">
        <v>612</v>
      </c>
      <c r="H379" s="159">
        <v>4</v>
      </c>
      <c r="I379" s="160"/>
      <c r="L379" s="155"/>
      <c r="M379" s="161"/>
      <c r="N379" s="162"/>
      <c r="O379" s="162"/>
      <c r="P379" s="162"/>
      <c r="Q379" s="162"/>
      <c r="R379" s="162"/>
      <c r="S379" s="162"/>
      <c r="T379" s="163"/>
      <c r="AT379" s="157" t="s">
        <v>139</v>
      </c>
      <c r="AU379" s="157" t="s">
        <v>87</v>
      </c>
      <c r="AV379" s="13" t="s">
        <v>87</v>
      </c>
      <c r="AW379" s="13" t="s">
        <v>35</v>
      </c>
      <c r="AX379" s="13" t="s">
        <v>85</v>
      </c>
      <c r="AY379" s="157" t="s">
        <v>130</v>
      </c>
    </row>
    <row r="380" spans="1:65" s="2" customFormat="1" ht="16.5" customHeight="1">
      <c r="A380" s="32"/>
      <c r="B380" s="140"/>
      <c r="C380" s="141" t="s">
        <v>640</v>
      </c>
      <c r="D380" s="141" t="s">
        <v>133</v>
      </c>
      <c r="E380" s="142" t="s">
        <v>641</v>
      </c>
      <c r="F380" s="143" t="s">
        <v>642</v>
      </c>
      <c r="G380" s="144" t="s">
        <v>212</v>
      </c>
      <c r="H380" s="145">
        <v>2</v>
      </c>
      <c r="I380" s="146"/>
      <c r="J380" s="147">
        <f>ROUND(I380*H380,2)</f>
        <v>0</v>
      </c>
      <c r="K380" s="148"/>
      <c r="L380" s="33"/>
      <c r="M380" s="149" t="s">
        <v>1</v>
      </c>
      <c r="N380" s="150" t="s">
        <v>45</v>
      </c>
      <c r="O380" s="58"/>
      <c r="P380" s="151">
        <f>O380*H380</f>
        <v>0</v>
      </c>
      <c r="Q380" s="151">
        <v>0</v>
      </c>
      <c r="R380" s="151">
        <f>Q380*H380</f>
        <v>0</v>
      </c>
      <c r="S380" s="151">
        <v>0</v>
      </c>
      <c r="T380" s="152">
        <f>S380*H380</f>
        <v>0</v>
      </c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R380" s="153" t="s">
        <v>216</v>
      </c>
      <c r="AT380" s="153" t="s">
        <v>133</v>
      </c>
      <c r="AU380" s="153" t="s">
        <v>87</v>
      </c>
      <c r="AY380" s="17" t="s">
        <v>130</v>
      </c>
      <c r="BE380" s="154">
        <f>IF(N380="základní",J380,0)</f>
        <v>0</v>
      </c>
      <c r="BF380" s="154">
        <f>IF(N380="snížená",J380,0)</f>
        <v>0</v>
      </c>
      <c r="BG380" s="154">
        <f>IF(N380="zákl. přenesená",J380,0)</f>
        <v>0</v>
      </c>
      <c r="BH380" s="154">
        <f>IF(N380="sníž. přenesená",J380,0)</f>
        <v>0</v>
      </c>
      <c r="BI380" s="154">
        <f>IF(N380="nulová",J380,0)</f>
        <v>0</v>
      </c>
      <c r="BJ380" s="17" t="s">
        <v>85</v>
      </c>
      <c r="BK380" s="154">
        <f>ROUND(I380*H380,2)</f>
        <v>0</v>
      </c>
      <c r="BL380" s="17" t="s">
        <v>216</v>
      </c>
      <c r="BM380" s="153" t="s">
        <v>643</v>
      </c>
    </row>
    <row r="381" spans="1:65" s="13" customFormat="1" ht="10.199999999999999">
      <c r="B381" s="155"/>
      <c r="D381" s="156" t="s">
        <v>139</v>
      </c>
      <c r="E381" s="157" t="s">
        <v>1</v>
      </c>
      <c r="F381" s="158" t="s">
        <v>644</v>
      </c>
      <c r="H381" s="159">
        <v>2</v>
      </c>
      <c r="I381" s="160"/>
      <c r="L381" s="155"/>
      <c r="M381" s="161"/>
      <c r="N381" s="162"/>
      <c r="O381" s="162"/>
      <c r="P381" s="162"/>
      <c r="Q381" s="162"/>
      <c r="R381" s="162"/>
      <c r="S381" s="162"/>
      <c r="T381" s="163"/>
      <c r="AT381" s="157" t="s">
        <v>139</v>
      </c>
      <c r="AU381" s="157" t="s">
        <v>87</v>
      </c>
      <c r="AV381" s="13" t="s">
        <v>87</v>
      </c>
      <c r="AW381" s="13" t="s">
        <v>35</v>
      </c>
      <c r="AX381" s="13" t="s">
        <v>85</v>
      </c>
      <c r="AY381" s="157" t="s">
        <v>130</v>
      </c>
    </row>
    <row r="382" spans="1:65" s="2" customFormat="1" ht="24.15" customHeight="1">
      <c r="A382" s="32"/>
      <c r="B382" s="140"/>
      <c r="C382" s="141" t="s">
        <v>645</v>
      </c>
      <c r="D382" s="141" t="s">
        <v>133</v>
      </c>
      <c r="E382" s="142" t="s">
        <v>646</v>
      </c>
      <c r="F382" s="143" t="s">
        <v>647</v>
      </c>
      <c r="G382" s="144" t="s">
        <v>268</v>
      </c>
      <c r="H382" s="179"/>
      <c r="I382" s="146"/>
      <c r="J382" s="147">
        <f>ROUND(I382*H382,2)</f>
        <v>0</v>
      </c>
      <c r="K382" s="148"/>
      <c r="L382" s="33"/>
      <c r="M382" s="149" t="s">
        <v>1</v>
      </c>
      <c r="N382" s="150" t="s">
        <v>45</v>
      </c>
      <c r="O382" s="58"/>
      <c r="P382" s="151">
        <f>O382*H382</f>
        <v>0</v>
      </c>
      <c r="Q382" s="151">
        <v>0</v>
      </c>
      <c r="R382" s="151">
        <f>Q382*H382</f>
        <v>0</v>
      </c>
      <c r="S382" s="151">
        <v>0</v>
      </c>
      <c r="T382" s="152">
        <f>S382*H382</f>
        <v>0</v>
      </c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R382" s="153" t="s">
        <v>216</v>
      </c>
      <c r="AT382" s="153" t="s">
        <v>133</v>
      </c>
      <c r="AU382" s="153" t="s">
        <v>87</v>
      </c>
      <c r="AY382" s="17" t="s">
        <v>130</v>
      </c>
      <c r="BE382" s="154">
        <f>IF(N382="základní",J382,0)</f>
        <v>0</v>
      </c>
      <c r="BF382" s="154">
        <f>IF(N382="snížená",J382,0)</f>
        <v>0</v>
      </c>
      <c r="BG382" s="154">
        <f>IF(N382="zákl. přenesená",J382,0)</f>
        <v>0</v>
      </c>
      <c r="BH382" s="154">
        <f>IF(N382="sníž. přenesená",J382,0)</f>
        <v>0</v>
      </c>
      <c r="BI382" s="154">
        <f>IF(N382="nulová",J382,0)</f>
        <v>0</v>
      </c>
      <c r="BJ382" s="17" t="s">
        <v>85</v>
      </c>
      <c r="BK382" s="154">
        <f>ROUND(I382*H382,2)</f>
        <v>0</v>
      </c>
      <c r="BL382" s="17" t="s">
        <v>216</v>
      </c>
      <c r="BM382" s="153" t="s">
        <v>648</v>
      </c>
    </row>
    <row r="383" spans="1:65" s="12" customFormat="1" ht="22.8" customHeight="1">
      <c r="B383" s="128"/>
      <c r="D383" s="129" t="s">
        <v>79</v>
      </c>
      <c r="E383" s="138" t="s">
        <v>649</v>
      </c>
      <c r="F383" s="138" t="s">
        <v>650</v>
      </c>
      <c r="I383" s="131"/>
      <c r="J383" s="139">
        <f>BK383</f>
        <v>0</v>
      </c>
      <c r="L383" s="128"/>
      <c r="M383" s="132"/>
      <c r="N383" s="133"/>
      <c r="O383" s="133"/>
      <c r="P383" s="134">
        <f>SUM(P384:P405)</f>
        <v>0</v>
      </c>
      <c r="Q383" s="133"/>
      <c r="R383" s="134">
        <f>SUM(R384:R405)</f>
        <v>0.55143390000000003</v>
      </c>
      <c r="S383" s="133"/>
      <c r="T383" s="135">
        <f>SUM(T384:T405)</f>
        <v>0</v>
      </c>
      <c r="AR383" s="129" t="s">
        <v>87</v>
      </c>
      <c r="AT383" s="136" t="s">
        <v>79</v>
      </c>
      <c r="AU383" s="136" t="s">
        <v>85</v>
      </c>
      <c r="AY383" s="129" t="s">
        <v>130</v>
      </c>
      <c r="BK383" s="137">
        <f>SUM(BK384:BK405)</f>
        <v>0</v>
      </c>
    </row>
    <row r="384" spans="1:65" s="2" customFormat="1" ht="24.15" customHeight="1">
      <c r="A384" s="32"/>
      <c r="B384" s="140"/>
      <c r="C384" s="141" t="s">
        <v>651</v>
      </c>
      <c r="D384" s="141" t="s">
        <v>133</v>
      </c>
      <c r="E384" s="142" t="s">
        <v>652</v>
      </c>
      <c r="F384" s="143" t="s">
        <v>653</v>
      </c>
      <c r="G384" s="144" t="s">
        <v>152</v>
      </c>
      <c r="H384" s="145">
        <v>705.09</v>
      </c>
      <c r="I384" s="146"/>
      <c r="J384" s="147">
        <f>ROUND(I384*H384,2)</f>
        <v>0</v>
      </c>
      <c r="K384" s="148"/>
      <c r="L384" s="33"/>
      <c r="M384" s="149" t="s">
        <v>1</v>
      </c>
      <c r="N384" s="150" t="s">
        <v>45</v>
      </c>
      <c r="O384" s="58"/>
      <c r="P384" s="151">
        <f>O384*H384</f>
        <v>0</v>
      </c>
      <c r="Q384" s="151">
        <v>0</v>
      </c>
      <c r="R384" s="151">
        <f>Q384*H384</f>
        <v>0</v>
      </c>
      <c r="S384" s="151">
        <v>0</v>
      </c>
      <c r="T384" s="152">
        <f>S384*H384</f>
        <v>0</v>
      </c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R384" s="153" t="s">
        <v>137</v>
      </c>
      <c r="AT384" s="153" t="s">
        <v>133</v>
      </c>
      <c r="AU384" s="153" t="s">
        <v>87</v>
      </c>
      <c r="AY384" s="17" t="s">
        <v>130</v>
      </c>
      <c r="BE384" s="154">
        <f>IF(N384="základní",J384,0)</f>
        <v>0</v>
      </c>
      <c r="BF384" s="154">
        <f>IF(N384="snížená",J384,0)</f>
        <v>0</v>
      </c>
      <c r="BG384" s="154">
        <f>IF(N384="zákl. přenesená",J384,0)</f>
        <v>0</v>
      </c>
      <c r="BH384" s="154">
        <f>IF(N384="sníž. přenesená",J384,0)</f>
        <v>0</v>
      </c>
      <c r="BI384" s="154">
        <f>IF(N384="nulová",J384,0)</f>
        <v>0</v>
      </c>
      <c r="BJ384" s="17" t="s">
        <v>85</v>
      </c>
      <c r="BK384" s="154">
        <f>ROUND(I384*H384,2)</f>
        <v>0</v>
      </c>
      <c r="BL384" s="17" t="s">
        <v>137</v>
      </c>
      <c r="BM384" s="153" t="s">
        <v>654</v>
      </c>
    </row>
    <row r="385" spans="1:65" s="13" customFormat="1" ht="10.199999999999999">
      <c r="B385" s="155"/>
      <c r="D385" s="156" t="s">
        <v>139</v>
      </c>
      <c r="E385" s="157" t="s">
        <v>1</v>
      </c>
      <c r="F385" s="158" t="s">
        <v>309</v>
      </c>
      <c r="H385" s="159">
        <v>390.25</v>
      </c>
      <c r="I385" s="160"/>
      <c r="L385" s="155"/>
      <c r="M385" s="161"/>
      <c r="N385" s="162"/>
      <c r="O385" s="162"/>
      <c r="P385" s="162"/>
      <c r="Q385" s="162"/>
      <c r="R385" s="162"/>
      <c r="S385" s="162"/>
      <c r="T385" s="163"/>
      <c r="AT385" s="157" t="s">
        <v>139</v>
      </c>
      <c r="AU385" s="157" t="s">
        <v>87</v>
      </c>
      <c r="AV385" s="13" t="s">
        <v>87</v>
      </c>
      <c r="AW385" s="13" t="s">
        <v>35</v>
      </c>
      <c r="AX385" s="13" t="s">
        <v>80</v>
      </c>
      <c r="AY385" s="157" t="s">
        <v>130</v>
      </c>
    </row>
    <row r="386" spans="1:65" s="13" customFormat="1" ht="10.199999999999999">
      <c r="B386" s="155"/>
      <c r="D386" s="156" t="s">
        <v>139</v>
      </c>
      <c r="E386" s="157" t="s">
        <v>1</v>
      </c>
      <c r="F386" s="158" t="s">
        <v>310</v>
      </c>
      <c r="H386" s="159">
        <v>314.83999999999997</v>
      </c>
      <c r="I386" s="160"/>
      <c r="L386" s="155"/>
      <c r="M386" s="161"/>
      <c r="N386" s="162"/>
      <c r="O386" s="162"/>
      <c r="P386" s="162"/>
      <c r="Q386" s="162"/>
      <c r="R386" s="162"/>
      <c r="S386" s="162"/>
      <c r="T386" s="163"/>
      <c r="AT386" s="157" t="s">
        <v>139</v>
      </c>
      <c r="AU386" s="157" t="s">
        <v>87</v>
      </c>
      <c r="AV386" s="13" t="s">
        <v>87</v>
      </c>
      <c r="AW386" s="13" t="s">
        <v>35</v>
      </c>
      <c r="AX386" s="13" t="s">
        <v>80</v>
      </c>
      <c r="AY386" s="157" t="s">
        <v>130</v>
      </c>
    </row>
    <row r="387" spans="1:65" s="15" customFormat="1" ht="10.199999999999999">
      <c r="B387" s="171"/>
      <c r="D387" s="156" t="s">
        <v>139</v>
      </c>
      <c r="E387" s="172" t="s">
        <v>1</v>
      </c>
      <c r="F387" s="173" t="s">
        <v>147</v>
      </c>
      <c r="H387" s="174">
        <v>705.08999999999992</v>
      </c>
      <c r="I387" s="175"/>
      <c r="L387" s="171"/>
      <c r="M387" s="176"/>
      <c r="N387" s="177"/>
      <c r="O387" s="177"/>
      <c r="P387" s="177"/>
      <c r="Q387" s="177"/>
      <c r="R387" s="177"/>
      <c r="S387" s="177"/>
      <c r="T387" s="178"/>
      <c r="AT387" s="172" t="s">
        <v>139</v>
      </c>
      <c r="AU387" s="172" t="s">
        <v>87</v>
      </c>
      <c r="AV387" s="15" t="s">
        <v>137</v>
      </c>
      <c r="AW387" s="15" t="s">
        <v>35</v>
      </c>
      <c r="AX387" s="15" t="s">
        <v>85</v>
      </c>
      <c r="AY387" s="172" t="s">
        <v>130</v>
      </c>
    </row>
    <row r="388" spans="1:65" s="2" customFormat="1" ht="24.15" customHeight="1">
      <c r="A388" s="32"/>
      <c r="B388" s="140"/>
      <c r="C388" s="141" t="s">
        <v>655</v>
      </c>
      <c r="D388" s="141" t="s">
        <v>133</v>
      </c>
      <c r="E388" s="142" t="s">
        <v>656</v>
      </c>
      <c r="F388" s="143" t="s">
        <v>657</v>
      </c>
      <c r="G388" s="144" t="s">
        <v>152</v>
      </c>
      <c r="H388" s="145">
        <v>705.09</v>
      </c>
      <c r="I388" s="146"/>
      <c r="J388" s="147">
        <f>ROUND(I388*H388,2)</f>
        <v>0</v>
      </c>
      <c r="K388" s="148"/>
      <c r="L388" s="33"/>
      <c r="M388" s="149" t="s">
        <v>1</v>
      </c>
      <c r="N388" s="150" t="s">
        <v>45</v>
      </c>
      <c r="O388" s="58"/>
      <c r="P388" s="151">
        <f>O388*H388</f>
        <v>0</v>
      </c>
      <c r="Q388" s="151">
        <v>2.2000000000000001E-4</v>
      </c>
      <c r="R388" s="151">
        <f>Q388*H388</f>
        <v>0.1551198</v>
      </c>
      <c r="S388" s="151">
        <v>0</v>
      </c>
      <c r="T388" s="152">
        <f>S388*H388</f>
        <v>0</v>
      </c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R388" s="153" t="s">
        <v>216</v>
      </c>
      <c r="AT388" s="153" t="s">
        <v>133</v>
      </c>
      <c r="AU388" s="153" t="s">
        <v>87</v>
      </c>
      <c r="AY388" s="17" t="s">
        <v>130</v>
      </c>
      <c r="BE388" s="154">
        <f>IF(N388="základní",J388,0)</f>
        <v>0</v>
      </c>
      <c r="BF388" s="154">
        <f>IF(N388="snížená",J388,0)</f>
        <v>0</v>
      </c>
      <c r="BG388" s="154">
        <f>IF(N388="zákl. přenesená",J388,0)</f>
        <v>0</v>
      </c>
      <c r="BH388" s="154">
        <f>IF(N388="sníž. přenesená",J388,0)</f>
        <v>0</v>
      </c>
      <c r="BI388" s="154">
        <f>IF(N388="nulová",J388,0)</f>
        <v>0</v>
      </c>
      <c r="BJ388" s="17" t="s">
        <v>85</v>
      </c>
      <c r="BK388" s="154">
        <f>ROUND(I388*H388,2)</f>
        <v>0</v>
      </c>
      <c r="BL388" s="17" t="s">
        <v>216</v>
      </c>
      <c r="BM388" s="153" t="s">
        <v>658</v>
      </c>
    </row>
    <row r="389" spans="1:65" s="13" customFormat="1" ht="10.199999999999999">
      <c r="B389" s="155"/>
      <c r="D389" s="156" t="s">
        <v>139</v>
      </c>
      <c r="E389" s="157" t="s">
        <v>1</v>
      </c>
      <c r="F389" s="158" t="s">
        <v>309</v>
      </c>
      <c r="H389" s="159">
        <v>390.25</v>
      </c>
      <c r="I389" s="160"/>
      <c r="L389" s="155"/>
      <c r="M389" s="161"/>
      <c r="N389" s="162"/>
      <c r="O389" s="162"/>
      <c r="P389" s="162"/>
      <c r="Q389" s="162"/>
      <c r="R389" s="162"/>
      <c r="S389" s="162"/>
      <c r="T389" s="163"/>
      <c r="AT389" s="157" t="s">
        <v>139</v>
      </c>
      <c r="AU389" s="157" t="s">
        <v>87</v>
      </c>
      <c r="AV389" s="13" t="s">
        <v>87</v>
      </c>
      <c r="AW389" s="13" t="s">
        <v>35</v>
      </c>
      <c r="AX389" s="13" t="s">
        <v>80</v>
      </c>
      <c r="AY389" s="157" t="s">
        <v>130</v>
      </c>
    </row>
    <row r="390" spans="1:65" s="13" customFormat="1" ht="10.199999999999999">
      <c r="B390" s="155"/>
      <c r="D390" s="156" t="s">
        <v>139</v>
      </c>
      <c r="E390" s="157" t="s">
        <v>1</v>
      </c>
      <c r="F390" s="158" t="s">
        <v>310</v>
      </c>
      <c r="H390" s="159">
        <v>314.83999999999997</v>
      </c>
      <c r="I390" s="160"/>
      <c r="L390" s="155"/>
      <c r="M390" s="161"/>
      <c r="N390" s="162"/>
      <c r="O390" s="162"/>
      <c r="P390" s="162"/>
      <c r="Q390" s="162"/>
      <c r="R390" s="162"/>
      <c r="S390" s="162"/>
      <c r="T390" s="163"/>
      <c r="AT390" s="157" t="s">
        <v>139</v>
      </c>
      <c r="AU390" s="157" t="s">
        <v>87</v>
      </c>
      <c r="AV390" s="13" t="s">
        <v>87</v>
      </c>
      <c r="AW390" s="13" t="s">
        <v>35</v>
      </c>
      <c r="AX390" s="13" t="s">
        <v>80</v>
      </c>
      <c r="AY390" s="157" t="s">
        <v>130</v>
      </c>
    </row>
    <row r="391" spans="1:65" s="15" customFormat="1" ht="10.199999999999999">
      <c r="B391" s="171"/>
      <c r="D391" s="156" t="s">
        <v>139</v>
      </c>
      <c r="E391" s="172" t="s">
        <v>1</v>
      </c>
      <c r="F391" s="173" t="s">
        <v>147</v>
      </c>
      <c r="H391" s="174">
        <v>705.08999999999992</v>
      </c>
      <c r="I391" s="175"/>
      <c r="L391" s="171"/>
      <c r="M391" s="176"/>
      <c r="N391" s="177"/>
      <c r="O391" s="177"/>
      <c r="P391" s="177"/>
      <c r="Q391" s="177"/>
      <c r="R391" s="177"/>
      <c r="S391" s="177"/>
      <c r="T391" s="178"/>
      <c r="AT391" s="172" t="s">
        <v>139</v>
      </c>
      <c r="AU391" s="172" t="s">
        <v>87</v>
      </c>
      <c r="AV391" s="15" t="s">
        <v>137</v>
      </c>
      <c r="AW391" s="15" t="s">
        <v>35</v>
      </c>
      <c r="AX391" s="15" t="s">
        <v>85</v>
      </c>
      <c r="AY391" s="172" t="s">
        <v>130</v>
      </c>
    </row>
    <row r="392" spans="1:65" s="2" customFormat="1" ht="24.15" customHeight="1">
      <c r="A392" s="32"/>
      <c r="B392" s="140"/>
      <c r="C392" s="141" t="s">
        <v>659</v>
      </c>
      <c r="D392" s="141" t="s">
        <v>133</v>
      </c>
      <c r="E392" s="142" t="s">
        <v>660</v>
      </c>
      <c r="F392" s="143" t="s">
        <v>661</v>
      </c>
      <c r="G392" s="144" t="s">
        <v>152</v>
      </c>
      <c r="H392" s="145">
        <v>705.09</v>
      </c>
      <c r="I392" s="146"/>
      <c r="J392" s="147">
        <f>ROUND(I392*H392,2)</f>
        <v>0</v>
      </c>
      <c r="K392" s="148"/>
      <c r="L392" s="33"/>
      <c r="M392" s="149" t="s">
        <v>1</v>
      </c>
      <c r="N392" s="150" t="s">
        <v>45</v>
      </c>
      <c r="O392" s="58"/>
      <c r="P392" s="151">
        <f>O392*H392</f>
        <v>0</v>
      </c>
      <c r="Q392" s="151">
        <v>4.4999999999999999E-4</v>
      </c>
      <c r="R392" s="151">
        <f>Q392*H392</f>
        <v>0.31729050000000003</v>
      </c>
      <c r="S392" s="151">
        <v>0</v>
      </c>
      <c r="T392" s="152">
        <f>S392*H392</f>
        <v>0</v>
      </c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R392" s="153" t="s">
        <v>216</v>
      </c>
      <c r="AT392" s="153" t="s">
        <v>133</v>
      </c>
      <c r="AU392" s="153" t="s">
        <v>87</v>
      </c>
      <c r="AY392" s="17" t="s">
        <v>130</v>
      </c>
      <c r="BE392" s="154">
        <f>IF(N392="základní",J392,0)</f>
        <v>0</v>
      </c>
      <c r="BF392" s="154">
        <f>IF(N392="snížená",J392,0)</f>
        <v>0</v>
      </c>
      <c r="BG392" s="154">
        <f>IF(N392="zákl. přenesená",J392,0)</f>
        <v>0</v>
      </c>
      <c r="BH392" s="154">
        <f>IF(N392="sníž. přenesená",J392,0)</f>
        <v>0</v>
      </c>
      <c r="BI392" s="154">
        <f>IF(N392="nulová",J392,0)</f>
        <v>0</v>
      </c>
      <c r="BJ392" s="17" t="s">
        <v>85</v>
      </c>
      <c r="BK392" s="154">
        <f>ROUND(I392*H392,2)</f>
        <v>0</v>
      </c>
      <c r="BL392" s="17" t="s">
        <v>216</v>
      </c>
      <c r="BM392" s="153" t="s">
        <v>662</v>
      </c>
    </row>
    <row r="393" spans="1:65" s="13" customFormat="1" ht="10.199999999999999">
      <c r="B393" s="155"/>
      <c r="D393" s="156" t="s">
        <v>139</v>
      </c>
      <c r="E393" s="157" t="s">
        <v>1</v>
      </c>
      <c r="F393" s="158" t="s">
        <v>309</v>
      </c>
      <c r="H393" s="159">
        <v>390.25</v>
      </c>
      <c r="I393" s="160"/>
      <c r="L393" s="155"/>
      <c r="M393" s="161"/>
      <c r="N393" s="162"/>
      <c r="O393" s="162"/>
      <c r="P393" s="162"/>
      <c r="Q393" s="162"/>
      <c r="R393" s="162"/>
      <c r="S393" s="162"/>
      <c r="T393" s="163"/>
      <c r="AT393" s="157" t="s">
        <v>139</v>
      </c>
      <c r="AU393" s="157" t="s">
        <v>87</v>
      </c>
      <c r="AV393" s="13" t="s">
        <v>87</v>
      </c>
      <c r="AW393" s="13" t="s">
        <v>35</v>
      </c>
      <c r="AX393" s="13" t="s">
        <v>80</v>
      </c>
      <c r="AY393" s="157" t="s">
        <v>130</v>
      </c>
    </row>
    <row r="394" spans="1:65" s="13" customFormat="1" ht="10.199999999999999">
      <c r="B394" s="155"/>
      <c r="D394" s="156" t="s">
        <v>139</v>
      </c>
      <c r="E394" s="157" t="s">
        <v>1</v>
      </c>
      <c r="F394" s="158" t="s">
        <v>310</v>
      </c>
      <c r="H394" s="159">
        <v>314.83999999999997</v>
      </c>
      <c r="I394" s="160"/>
      <c r="L394" s="155"/>
      <c r="M394" s="161"/>
      <c r="N394" s="162"/>
      <c r="O394" s="162"/>
      <c r="P394" s="162"/>
      <c r="Q394" s="162"/>
      <c r="R394" s="162"/>
      <c r="S394" s="162"/>
      <c r="T394" s="163"/>
      <c r="AT394" s="157" t="s">
        <v>139</v>
      </c>
      <c r="AU394" s="157" t="s">
        <v>87</v>
      </c>
      <c r="AV394" s="13" t="s">
        <v>87</v>
      </c>
      <c r="AW394" s="13" t="s">
        <v>35</v>
      </c>
      <c r="AX394" s="13" t="s">
        <v>80</v>
      </c>
      <c r="AY394" s="157" t="s">
        <v>130</v>
      </c>
    </row>
    <row r="395" spans="1:65" s="15" customFormat="1" ht="10.199999999999999">
      <c r="B395" s="171"/>
      <c r="D395" s="156" t="s">
        <v>139</v>
      </c>
      <c r="E395" s="172" t="s">
        <v>1</v>
      </c>
      <c r="F395" s="173" t="s">
        <v>147</v>
      </c>
      <c r="H395" s="174">
        <v>705.08999999999992</v>
      </c>
      <c r="I395" s="175"/>
      <c r="L395" s="171"/>
      <c r="M395" s="176"/>
      <c r="N395" s="177"/>
      <c r="O395" s="177"/>
      <c r="P395" s="177"/>
      <c r="Q395" s="177"/>
      <c r="R395" s="177"/>
      <c r="S395" s="177"/>
      <c r="T395" s="178"/>
      <c r="AT395" s="172" t="s">
        <v>139</v>
      </c>
      <c r="AU395" s="172" t="s">
        <v>87</v>
      </c>
      <c r="AV395" s="15" t="s">
        <v>137</v>
      </c>
      <c r="AW395" s="15" t="s">
        <v>35</v>
      </c>
      <c r="AX395" s="15" t="s">
        <v>85</v>
      </c>
      <c r="AY395" s="172" t="s">
        <v>130</v>
      </c>
    </row>
    <row r="396" spans="1:65" s="2" customFormat="1" ht="21.75" customHeight="1">
      <c r="A396" s="32"/>
      <c r="B396" s="140"/>
      <c r="C396" s="141" t="s">
        <v>663</v>
      </c>
      <c r="D396" s="141" t="s">
        <v>133</v>
      </c>
      <c r="E396" s="142" t="s">
        <v>664</v>
      </c>
      <c r="F396" s="143" t="s">
        <v>665</v>
      </c>
      <c r="G396" s="144" t="s">
        <v>152</v>
      </c>
      <c r="H396" s="145">
        <v>73.17</v>
      </c>
      <c r="I396" s="146"/>
      <c r="J396" s="147">
        <f>ROUND(I396*H396,2)</f>
        <v>0</v>
      </c>
      <c r="K396" s="148"/>
      <c r="L396" s="33"/>
      <c r="M396" s="149" t="s">
        <v>1</v>
      </c>
      <c r="N396" s="150" t="s">
        <v>45</v>
      </c>
      <c r="O396" s="58"/>
      <c r="P396" s="151">
        <f>O396*H396</f>
        <v>0</v>
      </c>
      <c r="Q396" s="151">
        <v>3.4000000000000002E-4</v>
      </c>
      <c r="R396" s="151">
        <f>Q396*H396</f>
        <v>2.4877800000000002E-2</v>
      </c>
      <c r="S396" s="151">
        <v>0</v>
      </c>
      <c r="T396" s="152">
        <f>S396*H396</f>
        <v>0</v>
      </c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R396" s="153" t="s">
        <v>216</v>
      </c>
      <c r="AT396" s="153" t="s">
        <v>133</v>
      </c>
      <c r="AU396" s="153" t="s">
        <v>87</v>
      </c>
      <c r="AY396" s="17" t="s">
        <v>130</v>
      </c>
      <c r="BE396" s="154">
        <f>IF(N396="základní",J396,0)</f>
        <v>0</v>
      </c>
      <c r="BF396" s="154">
        <f>IF(N396="snížená",J396,0)</f>
        <v>0</v>
      </c>
      <c r="BG396" s="154">
        <f>IF(N396="zákl. přenesená",J396,0)</f>
        <v>0</v>
      </c>
      <c r="BH396" s="154">
        <f>IF(N396="sníž. přenesená",J396,0)</f>
        <v>0</v>
      </c>
      <c r="BI396" s="154">
        <f>IF(N396="nulová",J396,0)</f>
        <v>0</v>
      </c>
      <c r="BJ396" s="17" t="s">
        <v>85</v>
      </c>
      <c r="BK396" s="154">
        <f>ROUND(I396*H396,2)</f>
        <v>0</v>
      </c>
      <c r="BL396" s="17" t="s">
        <v>216</v>
      </c>
      <c r="BM396" s="153" t="s">
        <v>666</v>
      </c>
    </row>
    <row r="397" spans="1:65" s="14" customFormat="1" ht="10.199999999999999">
      <c r="B397" s="164"/>
      <c r="D397" s="156" t="s">
        <v>139</v>
      </c>
      <c r="E397" s="165" t="s">
        <v>1</v>
      </c>
      <c r="F397" s="166" t="s">
        <v>154</v>
      </c>
      <c r="H397" s="165" t="s">
        <v>1</v>
      </c>
      <c r="I397" s="167"/>
      <c r="L397" s="164"/>
      <c r="M397" s="168"/>
      <c r="N397" s="169"/>
      <c r="O397" s="169"/>
      <c r="P397" s="169"/>
      <c r="Q397" s="169"/>
      <c r="R397" s="169"/>
      <c r="S397" s="169"/>
      <c r="T397" s="170"/>
      <c r="AT397" s="165" t="s">
        <v>139</v>
      </c>
      <c r="AU397" s="165" t="s">
        <v>87</v>
      </c>
      <c r="AV397" s="14" t="s">
        <v>85</v>
      </c>
      <c r="AW397" s="14" t="s">
        <v>35</v>
      </c>
      <c r="AX397" s="14" t="s">
        <v>80</v>
      </c>
      <c r="AY397" s="165" t="s">
        <v>130</v>
      </c>
    </row>
    <row r="398" spans="1:65" s="13" customFormat="1" ht="10.199999999999999">
      <c r="B398" s="155"/>
      <c r="D398" s="156" t="s">
        <v>139</v>
      </c>
      <c r="E398" s="157" t="s">
        <v>1</v>
      </c>
      <c r="F398" s="158" t="s">
        <v>155</v>
      </c>
      <c r="H398" s="159">
        <v>37.880000000000003</v>
      </c>
      <c r="I398" s="160"/>
      <c r="L398" s="155"/>
      <c r="M398" s="161"/>
      <c r="N398" s="162"/>
      <c r="O398" s="162"/>
      <c r="P398" s="162"/>
      <c r="Q398" s="162"/>
      <c r="R398" s="162"/>
      <c r="S398" s="162"/>
      <c r="T398" s="163"/>
      <c r="AT398" s="157" t="s">
        <v>139</v>
      </c>
      <c r="AU398" s="157" t="s">
        <v>87</v>
      </c>
      <c r="AV398" s="13" t="s">
        <v>87</v>
      </c>
      <c r="AW398" s="13" t="s">
        <v>35</v>
      </c>
      <c r="AX398" s="13" t="s">
        <v>80</v>
      </c>
      <c r="AY398" s="157" t="s">
        <v>130</v>
      </c>
    </row>
    <row r="399" spans="1:65" s="13" customFormat="1" ht="10.199999999999999">
      <c r="B399" s="155"/>
      <c r="D399" s="156" t="s">
        <v>139</v>
      </c>
      <c r="E399" s="157" t="s">
        <v>1</v>
      </c>
      <c r="F399" s="158" t="s">
        <v>156</v>
      </c>
      <c r="H399" s="159">
        <v>35.29</v>
      </c>
      <c r="I399" s="160"/>
      <c r="L399" s="155"/>
      <c r="M399" s="161"/>
      <c r="N399" s="162"/>
      <c r="O399" s="162"/>
      <c r="P399" s="162"/>
      <c r="Q399" s="162"/>
      <c r="R399" s="162"/>
      <c r="S399" s="162"/>
      <c r="T399" s="163"/>
      <c r="AT399" s="157" t="s">
        <v>139</v>
      </c>
      <c r="AU399" s="157" t="s">
        <v>87</v>
      </c>
      <c r="AV399" s="13" t="s">
        <v>87</v>
      </c>
      <c r="AW399" s="13" t="s">
        <v>35</v>
      </c>
      <c r="AX399" s="13" t="s">
        <v>80</v>
      </c>
      <c r="AY399" s="157" t="s">
        <v>130</v>
      </c>
    </row>
    <row r="400" spans="1:65" s="15" customFormat="1" ht="10.199999999999999">
      <c r="B400" s="171"/>
      <c r="D400" s="156" t="s">
        <v>139</v>
      </c>
      <c r="E400" s="172" t="s">
        <v>1</v>
      </c>
      <c r="F400" s="173" t="s">
        <v>147</v>
      </c>
      <c r="H400" s="174">
        <v>73.17</v>
      </c>
      <c r="I400" s="175"/>
      <c r="L400" s="171"/>
      <c r="M400" s="176"/>
      <c r="N400" s="177"/>
      <c r="O400" s="177"/>
      <c r="P400" s="177"/>
      <c r="Q400" s="177"/>
      <c r="R400" s="177"/>
      <c r="S400" s="177"/>
      <c r="T400" s="178"/>
      <c r="AT400" s="172" t="s">
        <v>139</v>
      </c>
      <c r="AU400" s="172" t="s">
        <v>87</v>
      </c>
      <c r="AV400" s="15" t="s">
        <v>137</v>
      </c>
      <c r="AW400" s="15" t="s">
        <v>35</v>
      </c>
      <c r="AX400" s="15" t="s">
        <v>85</v>
      </c>
      <c r="AY400" s="172" t="s">
        <v>130</v>
      </c>
    </row>
    <row r="401" spans="1:65" s="2" customFormat="1" ht="24.15" customHeight="1">
      <c r="A401" s="32"/>
      <c r="B401" s="140"/>
      <c r="C401" s="141" t="s">
        <v>667</v>
      </c>
      <c r="D401" s="141" t="s">
        <v>133</v>
      </c>
      <c r="E401" s="142" t="s">
        <v>668</v>
      </c>
      <c r="F401" s="143" t="s">
        <v>669</v>
      </c>
      <c r="G401" s="144" t="s">
        <v>152</v>
      </c>
      <c r="H401" s="145">
        <v>73.17</v>
      </c>
      <c r="I401" s="146"/>
      <c r="J401" s="147">
        <f>ROUND(I401*H401,2)</f>
        <v>0</v>
      </c>
      <c r="K401" s="148"/>
      <c r="L401" s="33"/>
      <c r="M401" s="149" t="s">
        <v>1</v>
      </c>
      <c r="N401" s="150" t="s">
        <v>45</v>
      </c>
      <c r="O401" s="58"/>
      <c r="P401" s="151">
        <f>O401*H401</f>
        <v>0</v>
      </c>
      <c r="Q401" s="151">
        <v>7.3999999999999999E-4</v>
      </c>
      <c r="R401" s="151">
        <f>Q401*H401</f>
        <v>5.4145800000000001E-2</v>
      </c>
      <c r="S401" s="151">
        <v>0</v>
      </c>
      <c r="T401" s="152">
        <f>S401*H401</f>
        <v>0</v>
      </c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R401" s="153" t="s">
        <v>216</v>
      </c>
      <c r="AT401" s="153" t="s">
        <v>133</v>
      </c>
      <c r="AU401" s="153" t="s">
        <v>87</v>
      </c>
      <c r="AY401" s="17" t="s">
        <v>130</v>
      </c>
      <c r="BE401" s="154">
        <f>IF(N401="základní",J401,0)</f>
        <v>0</v>
      </c>
      <c r="BF401" s="154">
        <f>IF(N401="snížená",J401,0)</f>
        <v>0</v>
      </c>
      <c r="BG401" s="154">
        <f>IF(N401="zákl. přenesená",J401,0)</f>
        <v>0</v>
      </c>
      <c r="BH401" s="154">
        <f>IF(N401="sníž. přenesená",J401,0)</f>
        <v>0</v>
      </c>
      <c r="BI401" s="154">
        <f>IF(N401="nulová",J401,0)</f>
        <v>0</v>
      </c>
      <c r="BJ401" s="17" t="s">
        <v>85</v>
      </c>
      <c r="BK401" s="154">
        <f>ROUND(I401*H401,2)</f>
        <v>0</v>
      </c>
      <c r="BL401" s="17" t="s">
        <v>216</v>
      </c>
      <c r="BM401" s="153" t="s">
        <v>670</v>
      </c>
    </row>
    <row r="402" spans="1:65" s="14" customFormat="1" ht="10.199999999999999">
      <c r="B402" s="164"/>
      <c r="D402" s="156" t="s">
        <v>139</v>
      </c>
      <c r="E402" s="165" t="s">
        <v>1</v>
      </c>
      <c r="F402" s="166" t="s">
        <v>154</v>
      </c>
      <c r="H402" s="165" t="s">
        <v>1</v>
      </c>
      <c r="I402" s="167"/>
      <c r="L402" s="164"/>
      <c r="M402" s="168"/>
      <c r="N402" s="169"/>
      <c r="O402" s="169"/>
      <c r="P402" s="169"/>
      <c r="Q402" s="169"/>
      <c r="R402" s="169"/>
      <c r="S402" s="169"/>
      <c r="T402" s="170"/>
      <c r="AT402" s="165" t="s">
        <v>139</v>
      </c>
      <c r="AU402" s="165" t="s">
        <v>87</v>
      </c>
      <c r="AV402" s="14" t="s">
        <v>85</v>
      </c>
      <c r="AW402" s="14" t="s">
        <v>35</v>
      </c>
      <c r="AX402" s="14" t="s">
        <v>80</v>
      </c>
      <c r="AY402" s="165" t="s">
        <v>130</v>
      </c>
    </row>
    <row r="403" spans="1:65" s="13" customFormat="1" ht="10.199999999999999">
      <c r="B403" s="155"/>
      <c r="D403" s="156" t="s">
        <v>139</v>
      </c>
      <c r="E403" s="157" t="s">
        <v>1</v>
      </c>
      <c r="F403" s="158" t="s">
        <v>155</v>
      </c>
      <c r="H403" s="159">
        <v>37.880000000000003</v>
      </c>
      <c r="I403" s="160"/>
      <c r="L403" s="155"/>
      <c r="M403" s="161"/>
      <c r="N403" s="162"/>
      <c r="O403" s="162"/>
      <c r="P403" s="162"/>
      <c r="Q403" s="162"/>
      <c r="R403" s="162"/>
      <c r="S403" s="162"/>
      <c r="T403" s="163"/>
      <c r="AT403" s="157" t="s">
        <v>139</v>
      </c>
      <c r="AU403" s="157" t="s">
        <v>87</v>
      </c>
      <c r="AV403" s="13" t="s">
        <v>87</v>
      </c>
      <c r="AW403" s="13" t="s">
        <v>35</v>
      </c>
      <c r="AX403" s="13" t="s">
        <v>80</v>
      </c>
      <c r="AY403" s="157" t="s">
        <v>130</v>
      </c>
    </row>
    <row r="404" spans="1:65" s="13" customFormat="1" ht="10.199999999999999">
      <c r="B404" s="155"/>
      <c r="D404" s="156" t="s">
        <v>139</v>
      </c>
      <c r="E404" s="157" t="s">
        <v>1</v>
      </c>
      <c r="F404" s="158" t="s">
        <v>156</v>
      </c>
      <c r="H404" s="159">
        <v>35.29</v>
      </c>
      <c r="I404" s="160"/>
      <c r="L404" s="155"/>
      <c r="M404" s="161"/>
      <c r="N404" s="162"/>
      <c r="O404" s="162"/>
      <c r="P404" s="162"/>
      <c r="Q404" s="162"/>
      <c r="R404" s="162"/>
      <c r="S404" s="162"/>
      <c r="T404" s="163"/>
      <c r="AT404" s="157" t="s">
        <v>139</v>
      </c>
      <c r="AU404" s="157" t="s">
        <v>87</v>
      </c>
      <c r="AV404" s="13" t="s">
        <v>87</v>
      </c>
      <c r="AW404" s="13" t="s">
        <v>35</v>
      </c>
      <c r="AX404" s="13" t="s">
        <v>80</v>
      </c>
      <c r="AY404" s="157" t="s">
        <v>130</v>
      </c>
    </row>
    <row r="405" spans="1:65" s="15" customFormat="1" ht="10.199999999999999">
      <c r="B405" s="171"/>
      <c r="D405" s="156" t="s">
        <v>139</v>
      </c>
      <c r="E405" s="172" t="s">
        <v>1</v>
      </c>
      <c r="F405" s="173" t="s">
        <v>147</v>
      </c>
      <c r="H405" s="174">
        <v>73.17</v>
      </c>
      <c r="I405" s="175"/>
      <c r="L405" s="171"/>
      <c r="M405" s="176"/>
      <c r="N405" s="177"/>
      <c r="O405" s="177"/>
      <c r="P405" s="177"/>
      <c r="Q405" s="177"/>
      <c r="R405" s="177"/>
      <c r="S405" s="177"/>
      <c r="T405" s="178"/>
      <c r="AT405" s="172" t="s">
        <v>139</v>
      </c>
      <c r="AU405" s="172" t="s">
        <v>87</v>
      </c>
      <c r="AV405" s="15" t="s">
        <v>137</v>
      </c>
      <c r="AW405" s="15" t="s">
        <v>35</v>
      </c>
      <c r="AX405" s="15" t="s">
        <v>85</v>
      </c>
      <c r="AY405" s="172" t="s">
        <v>130</v>
      </c>
    </row>
    <row r="406" spans="1:65" s="12" customFormat="1" ht="25.95" customHeight="1">
      <c r="B406" s="128"/>
      <c r="D406" s="129" t="s">
        <v>79</v>
      </c>
      <c r="E406" s="130" t="s">
        <v>671</v>
      </c>
      <c r="F406" s="130" t="s">
        <v>672</v>
      </c>
      <c r="I406" s="131"/>
      <c r="J406" s="116">
        <f>BK406</f>
        <v>0</v>
      </c>
      <c r="L406" s="128"/>
      <c r="M406" s="132"/>
      <c r="N406" s="133"/>
      <c r="O406" s="133"/>
      <c r="P406" s="134">
        <f>P407+P409+P411+P413+P415</f>
        <v>0</v>
      </c>
      <c r="Q406" s="133"/>
      <c r="R406" s="134">
        <f>R407+R409+R411+R413+R415</f>
        <v>0</v>
      </c>
      <c r="S406" s="133"/>
      <c r="T406" s="135">
        <f>T407+T409+T411+T413+T415</f>
        <v>0</v>
      </c>
      <c r="AR406" s="129" t="s">
        <v>163</v>
      </c>
      <c r="AT406" s="136" t="s">
        <v>79</v>
      </c>
      <c r="AU406" s="136" t="s">
        <v>80</v>
      </c>
      <c r="AY406" s="129" t="s">
        <v>130</v>
      </c>
      <c r="BK406" s="137">
        <f>BK407+BK409+BK411+BK413+BK415</f>
        <v>0</v>
      </c>
    </row>
    <row r="407" spans="1:65" s="12" customFormat="1" ht="22.8" customHeight="1">
      <c r="B407" s="128"/>
      <c r="D407" s="129" t="s">
        <v>79</v>
      </c>
      <c r="E407" s="138" t="s">
        <v>673</v>
      </c>
      <c r="F407" s="138" t="s">
        <v>674</v>
      </c>
      <c r="I407" s="131"/>
      <c r="J407" s="139">
        <f>BK407</f>
        <v>0</v>
      </c>
      <c r="L407" s="128"/>
      <c r="M407" s="132"/>
      <c r="N407" s="133"/>
      <c r="O407" s="133"/>
      <c r="P407" s="134">
        <f>P408</f>
        <v>0</v>
      </c>
      <c r="Q407" s="133"/>
      <c r="R407" s="134">
        <f>R408</f>
        <v>0</v>
      </c>
      <c r="S407" s="133"/>
      <c r="T407" s="135">
        <f>T408</f>
        <v>0</v>
      </c>
      <c r="AR407" s="129" t="s">
        <v>163</v>
      </c>
      <c r="AT407" s="136" t="s">
        <v>79</v>
      </c>
      <c r="AU407" s="136" t="s">
        <v>85</v>
      </c>
      <c r="AY407" s="129" t="s">
        <v>130</v>
      </c>
      <c r="BK407" s="137">
        <f>BK408</f>
        <v>0</v>
      </c>
    </row>
    <row r="408" spans="1:65" s="2" customFormat="1" ht="16.5" customHeight="1">
      <c r="A408" s="32"/>
      <c r="B408" s="140"/>
      <c r="C408" s="141" t="s">
        <v>675</v>
      </c>
      <c r="D408" s="141" t="s">
        <v>133</v>
      </c>
      <c r="E408" s="142" t="s">
        <v>676</v>
      </c>
      <c r="F408" s="143" t="s">
        <v>674</v>
      </c>
      <c r="G408" s="144" t="s">
        <v>268</v>
      </c>
      <c r="H408" s="179"/>
      <c r="I408" s="146"/>
      <c r="J408" s="147">
        <f>ROUND(I408*H408,2)</f>
        <v>0</v>
      </c>
      <c r="K408" s="148"/>
      <c r="L408" s="33"/>
      <c r="M408" s="149" t="s">
        <v>1</v>
      </c>
      <c r="N408" s="150" t="s">
        <v>45</v>
      </c>
      <c r="O408" s="58"/>
      <c r="P408" s="151">
        <f>O408*H408</f>
        <v>0</v>
      </c>
      <c r="Q408" s="151">
        <v>0</v>
      </c>
      <c r="R408" s="151">
        <f>Q408*H408</f>
        <v>0</v>
      </c>
      <c r="S408" s="151">
        <v>0</v>
      </c>
      <c r="T408" s="152">
        <f>S408*H408</f>
        <v>0</v>
      </c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R408" s="153" t="s">
        <v>677</v>
      </c>
      <c r="AT408" s="153" t="s">
        <v>133</v>
      </c>
      <c r="AU408" s="153" t="s">
        <v>87</v>
      </c>
      <c r="AY408" s="17" t="s">
        <v>130</v>
      </c>
      <c r="BE408" s="154">
        <f>IF(N408="základní",J408,0)</f>
        <v>0</v>
      </c>
      <c r="BF408" s="154">
        <f>IF(N408="snížená",J408,0)</f>
        <v>0</v>
      </c>
      <c r="BG408" s="154">
        <f>IF(N408="zákl. přenesená",J408,0)</f>
        <v>0</v>
      </c>
      <c r="BH408" s="154">
        <f>IF(N408="sníž. přenesená",J408,0)</f>
        <v>0</v>
      </c>
      <c r="BI408" s="154">
        <f>IF(N408="nulová",J408,0)</f>
        <v>0</v>
      </c>
      <c r="BJ408" s="17" t="s">
        <v>85</v>
      </c>
      <c r="BK408" s="154">
        <f>ROUND(I408*H408,2)</f>
        <v>0</v>
      </c>
      <c r="BL408" s="17" t="s">
        <v>677</v>
      </c>
      <c r="BM408" s="153" t="s">
        <v>678</v>
      </c>
    </row>
    <row r="409" spans="1:65" s="12" customFormat="1" ht="22.8" customHeight="1">
      <c r="B409" s="128"/>
      <c r="D409" s="129" t="s">
        <v>79</v>
      </c>
      <c r="E409" s="138" t="s">
        <v>679</v>
      </c>
      <c r="F409" s="138" t="s">
        <v>680</v>
      </c>
      <c r="I409" s="131"/>
      <c r="J409" s="139">
        <f>BK409</f>
        <v>0</v>
      </c>
      <c r="L409" s="128"/>
      <c r="M409" s="132"/>
      <c r="N409" s="133"/>
      <c r="O409" s="133"/>
      <c r="P409" s="134">
        <f>P410</f>
        <v>0</v>
      </c>
      <c r="Q409" s="133"/>
      <c r="R409" s="134">
        <f>R410</f>
        <v>0</v>
      </c>
      <c r="S409" s="133"/>
      <c r="T409" s="135">
        <f>T410</f>
        <v>0</v>
      </c>
      <c r="AR409" s="129" t="s">
        <v>163</v>
      </c>
      <c r="AT409" s="136" t="s">
        <v>79</v>
      </c>
      <c r="AU409" s="136" t="s">
        <v>85</v>
      </c>
      <c r="AY409" s="129" t="s">
        <v>130</v>
      </c>
      <c r="BK409" s="137">
        <f>BK410</f>
        <v>0</v>
      </c>
    </row>
    <row r="410" spans="1:65" s="2" customFormat="1" ht="21.75" customHeight="1">
      <c r="A410" s="32"/>
      <c r="B410" s="140"/>
      <c r="C410" s="141" t="s">
        <v>681</v>
      </c>
      <c r="D410" s="141" t="s">
        <v>133</v>
      </c>
      <c r="E410" s="142" t="s">
        <v>682</v>
      </c>
      <c r="F410" s="143" t="s">
        <v>683</v>
      </c>
      <c r="G410" s="144" t="s">
        <v>212</v>
      </c>
      <c r="H410" s="145">
        <v>1</v>
      </c>
      <c r="I410" s="146"/>
      <c r="J410" s="147">
        <f>ROUND(I410*H410,2)</f>
        <v>0</v>
      </c>
      <c r="K410" s="148"/>
      <c r="L410" s="33"/>
      <c r="M410" s="149" t="s">
        <v>1</v>
      </c>
      <c r="N410" s="150" t="s">
        <v>45</v>
      </c>
      <c r="O410" s="58"/>
      <c r="P410" s="151">
        <f>O410*H410</f>
        <v>0</v>
      </c>
      <c r="Q410" s="151">
        <v>0</v>
      </c>
      <c r="R410" s="151">
        <f>Q410*H410</f>
        <v>0</v>
      </c>
      <c r="S410" s="151">
        <v>0</v>
      </c>
      <c r="T410" s="152">
        <f>S410*H410</f>
        <v>0</v>
      </c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R410" s="153" t="s">
        <v>677</v>
      </c>
      <c r="AT410" s="153" t="s">
        <v>133</v>
      </c>
      <c r="AU410" s="153" t="s">
        <v>87</v>
      </c>
      <c r="AY410" s="17" t="s">
        <v>130</v>
      </c>
      <c r="BE410" s="154">
        <f>IF(N410="základní",J410,0)</f>
        <v>0</v>
      </c>
      <c r="BF410" s="154">
        <f>IF(N410="snížená",J410,0)</f>
        <v>0</v>
      </c>
      <c r="BG410" s="154">
        <f>IF(N410="zákl. přenesená",J410,0)</f>
        <v>0</v>
      </c>
      <c r="BH410" s="154">
        <f>IF(N410="sníž. přenesená",J410,0)</f>
        <v>0</v>
      </c>
      <c r="BI410" s="154">
        <f>IF(N410="nulová",J410,0)</f>
        <v>0</v>
      </c>
      <c r="BJ410" s="17" t="s">
        <v>85</v>
      </c>
      <c r="BK410" s="154">
        <f>ROUND(I410*H410,2)</f>
        <v>0</v>
      </c>
      <c r="BL410" s="17" t="s">
        <v>677</v>
      </c>
      <c r="BM410" s="153" t="s">
        <v>684</v>
      </c>
    </row>
    <row r="411" spans="1:65" s="12" customFormat="1" ht="22.8" customHeight="1">
      <c r="B411" s="128"/>
      <c r="D411" s="129" t="s">
        <v>79</v>
      </c>
      <c r="E411" s="138" t="s">
        <v>685</v>
      </c>
      <c r="F411" s="138" t="s">
        <v>686</v>
      </c>
      <c r="I411" s="131"/>
      <c r="J411" s="139">
        <f>BK411</f>
        <v>0</v>
      </c>
      <c r="L411" s="128"/>
      <c r="M411" s="132"/>
      <c r="N411" s="133"/>
      <c r="O411" s="133"/>
      <c r="P411" s="134">
        <f>P412</f>
        <v>0</v>
      </c>
      <c r="Q411" s="133"/>
      <c r="R411" s="134">
        <f>R412</f>
        <v>0</v>
      </c>
      <c r="S411" s="133"/>
      <c r="T411" s="135">
        <f>T412</f>
        <v>0</v>
      </c>
      <c r="AR411" s="129" t="s">
        <v>163</v>
      </c>
      <c r="AT411" s="136" t="s">
        <v>79</v>
      </c>
      <c r="AU411" s="136" t="s">
        <v>85</v>
      </c>
      <c r="AY411" s="129" t="s">
        <v>130</v>
      </c>
      <c r="BK411" s="137">
        <f>BK412</f>
        <v>0</v>
      </c>
    </row>
    <row r="412" spans="1:65" s="2" customFormat="1" ht="21.75" customHeight="1">
      <c r="A412" s="32"/>
      <c r="B412" s="140"/>
      <c r="C412" s="141" t="s">
        <v>687</v>
      </c>
      <c r="D412" s="141" t="s">
        <v>133</v>
      </c>
      <c r="E412" s="142" t="s">
        <v>688</v>
      </c>
      <c r="F412" s="143" t="s">
        <v>689</v>
      </c>
      <c r="G412" s="144" t="s">
        <v>268</v>
      </c>
      <c r="H412" s="179"/>
      <c r="I412" s="146"/>
      <c r="J412" s="147">
        <f>ROUND(I412*H412,2)</f>
        <v>0</v>
      </c>
      <c r="K412" s="148"/>
      <c r="L412" s="33"/>
      <c r="M412" s="149" t="s">
        <v>1</v>
      </c>
      <c r="N412" s="150" t="s">
        <v>45</v>
      </c>
      <c r="O412" s="58"/>
      <c r="P412" s="151">
        <f>O412*H412</f>
        <v>0</v>
      </c>
      <c r="Q412" s="151">
        <v>0</v>
      </c>
      <c r="R412" s="151">
        <f>Q412*H412</f>
        <v>0</v>
      </c>
      <c r="S412" s="151">
        <v>0</v>
      </c>
      <c r="T412" s="152">
        <f>S412*H412</f>
        <v>0</v>
      </c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R412" s="153" t="s">
        <v>677</v>
      </c>
      <c r="AT412" s="153" t="s">
        <v>133</v>
      </c>
      <c r="AU412" s="153" t="s">
        <v>87</v>
      </c>
      <c r="AY412" s="17" t="s">
        <v>130</v>
      </c>
      <c r="BE412" s="154">
        <f>IF(N412="základní",J412,0)</f>
        <v>0</v>
      </c>
      <c r="BF412" s="154">
        <f>IF(N412="snížená",J412,0)</f>
        <v>0</v>
      </c>
      <c r="BG412" s="154">
        <f>IF(N412="zákl. přenesená",J412,0)</f>
        <v>0</v>
      </c>
      <c r="BH412" s="154">
        <f>IF(N412="sníž. přenesená",J412,0)</f>
        <v>0</v>
      </c>
      <c r="BI412" s="154">
        <f>IF(N412="nulová",J412,0)</f>
        <v>0</v>
      </c>
      <c r="BJ412" s="17" t="s">
        <v>85</v>
      </c>
      <c r="BK412" s="154">
        <f>ROUND(I412*H412,2)</f>
        <v>0</v>
      </c>
      <c r="BL412" s="17" t="s">
        <v>677</v>
      </c>
      <c r="BM412" s="153" t="s">
        <v>690</v>
      </c>
    </row>
    <row r="413" spans="1:65" s="12" customFormat="1" ht="22.8" customHeight="1">
      <c r="B413" s="128"/>
      <c r="D413" s="129" t="s">
        <v>79</v>
      </c>
      <c r="E413" s="138" t="s">
        <v>691</v>
      </c>
      <c r="F413" s="138" t="s">
        <v>692</v>
      </c>
      <c r="I413" s="131"/>
      <c r="J413" s="139">
        <f>BK413</f>
        <v>0</v>
      </c>
      <c r="L413" s="128"/>
      <c r="M413" s="132"/>
      <c r="N413" s="133"/>
      <c r="O413" s="133"/>
      <c r="P413" s="134">
        <f>P414</f>
        <v>0</v>
      </c>
      <c r="Q413" s="133"/>
      <c r="R413" s="134">
        <f>R414</f>
        <v>0</v>
      </c>
      <c r="S413" s="133"/>
      <c r="T413" s="135">
        <f>T414</f>
        <v>0</v>
      </c>
      <c r="AR413" s="129" t="s">
        <v>163</v>
      </c>
      <c r="AT413" s="136" t="s">
        <v>79</v>
      </c>
      <c r="AU413" s="136" t="s">
        <v>85</v>
      </c>
      <c r="AY413" s="129" t="s">
        <v>130</v>
      </c>
      <c r="BK413" s="137">
        <f>BK414</f>
        <v>0</v>
      </c>
    </row>
    <row r="414" spans="1:65" s="2" customFormat="1" ht="16.5" customHeight="1">
      <c r="A414" s="32"/>
      <c r="B414" s="140"/>
      <c r="C414" s="141" t="s">
        <v>693</v>
      </c>
      <c r="D414" s="141" t="s">
        <v>133</v>
      </c>
      <c r="E414" s="142" t="s">
        <v>694</v>
      </c>
      <c r="F414" s="143" t="s">
        <v>695</v>
      </c>
      <c r="G414" s="144" t="s">
        <v>268</v>
      </c>
      <c r="H414" s="179"/>
      <c r="I414" s="146"/>
      <c r="J414" s="147">
        <f>ROUND(I414*H414,2)</f>
        <v>0</v>
      </c>
      <c r="K414" s="148"/>
      <c r="L414" s="33"/>
      <c r="M414" s="149" t="s">
        <v>1</v>
      </c>
      <c r="N414" s="150" t="s">
        <v>45</v>
      </c>
      <c r="O414" s="58"/>
      <c r="P414" s="151">
        <f>O414*H414</f>
        <v>0</v>
      </c>
      <c r="Q414" s="151">
        <v>0</v>
      </c>
      <c r="R414" s="151">
        <f>Q414*H414</f>
        <v>0</v>
      </c>
      <c r="S414" s="151">
        <v>0</v>
      </c>
      <c r="T414" s="152">
        <f>S414*H414</f>
        <v>0</v>
      </c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R414" s="153" t="s">
        <v>677</v>
      </c>
      <c r="AT414" s="153" t="s">
        <v>133</v>
      </c>
      <c r="AU414" s="153" t="s">
        <v>87</v>
      </c>
      <c r="AY414" s="17" t="s">
        <v>130</v>
      </c>
      <c r="BE414" s="154">
        <f>IF(N414="základní",J414,0)</f>
        <v>0</v>
      </c>
      <c r="BF414" s="154">
        <f>IF(N414="snížená",J414,0)</f>
        <v>0</v>
      </c>
      <c r="BG414" s="154">
        <f>IF(N414="zákl. přenesená",J414,0)</f>
        <v>0</v>
      </c>
      <c r="BH414" s="154">
        <f>IF(N414="sníž. přenesená",J414,0)</f>
        <v>0</v>
      </c>
      <c r="BI414" s="154">
        <f>IF(N414="nulová",J414,0)</f>
        <v>0</v>
      </c>
      <c r="BJ414" s="17" t="s">
        <v>85</v>
      </c>
      <c r="BK414" s="154">
        <f>ROUND(I414*H414,2)</f>
        <v>0</v>
      </c>
      <c r="BL414" s="17" t="s">
        <v>677</v>
      </c>
      <c r="BM414" s="153" t="s">
        <v>696</v>
      </c>
    </row>
    <row r="415" spans="1:65" s="12" customFormat="1" ht="22.8" customHeight="1">
      <c r="B415" s="128"/>
      <c r="D415" s="129" t="s">
        <v>79</v>
      </c>
      <c r="E415" s="138" t="s">
        <v>697</v>
      </c>
      <c r="F415" s="138" t="s">
        <v>698</v>
      </c>
      <c r="I415" s="131"/>
      <c r="J415" s="139">
        <f>BK415</f>
        <v>0</v>
      </c>
      <c r="L415" s="128"/>
      <c r="M415" s="132"/>
      <c r="N415" s="133"/>
      <c r="O415" s="133"/>
      <c r="P415" s="134">
        <f>P416</f>
        <v>0</v>
      </c>
      <c r="Q415" s="133"/>
      <c r="R415" s="134">
        <f>R416</f>
        <v>0</v>
      </c>
      <c r="S415" s="133"/>
      <c r="T415" s="135">
        <f>T416</f>
        <v>0</v>
      </c>
      <c r="AR415" s="129" t="s">
        <v>163</v>
      </c>
      <c r="AT415" s="136" t="s">
        <v>79</v>
      </c>
      <c r="AU415" s="136" t="s">
        <v>85</v>
      </c>
      <c r="AY415" s="129" t="s">
        <v>130</v>
      </c>
      <c r="BK415" s="137">
        <f>BK416</f>
        <v>0</v>
      </c>
    </row>
    <row r="416" spans="1:65" s="2" customFormat="1" ht="16.5" customHeight="1">
      <c r="A416" s="32"/>
      <c r="B416" s="140"/>
      <c r="C416" s="141" t="s">
        <v>699</v>
      </c>
      <c r="D416" s="141" t="s">
        <v>133</v>
      </c>
      <c r="E416" s="142" t="s">
        <v>700</v>
      </c>
      <c r="F416" s="143" t="s">
        <v>701</v>
      </c>
      <c r="G416" s="144" t="s">
        <v>268</v>
      </c>
      <c r="H416" s="179"/>
      <c r="I416" s="146"/>
      <c r="J416" s="147">
        <f>ROUND(I416*H416,2)</f>
        <v>0</v>
      </c>
      <c r="K416" s="148"/>
      <c r="L416" s="33"/>
      <c r="M416" s="149" t="s">
        <v>1</v>
      </c>
      <c r="N416" s="150" t="s">
        <v>45</v>
      </c>
      <c r="O416" s="58"/>
      <c r="P416" s="151">
        <f>O416*H416</f>
        <v>0</v>
      </c>
      <c r="Q416" s="151">
        <v>0</v>
      </c>
      <c r="R416" s="151">
        <f>Q416*H416</f>
        <v>0</v>
      </c>
      <c r="S416" s="151">
        <v>0</v>
      </c>
      <c r="T416" s="152">
        <f>S416*H416</f>
        <v>0</v>
      </c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R416" s="153" t="s">
        <v>677</v>
      </c>
      <c r="AT416" s="153" t="s">
        <v>133</v>
      </c>
      <c r="AU416" s="153" t="s">
        <v>87</v>
      </c>
      <c r="AY416" s="17" t="s">
        <v>130</v>
      </c>
      <c r="BE416" s="154">
        <f>IF(N416="základní",J416,0)</f>
        <v>0</v>
      </c>
      <c r="BF416" s="154">
        <f>IF(N416="snížená",J416,0)</f>
        <v>0</v>
      </c>
      <c r="BG416" s="154">
        <f>IF(N416="zákl. přenesená",J416,0)</f>
        <v>0</v>
      </c>
      <c r="BH416" s="154">
        <f>IF(N416="sníž. přenesená",J416,0)</f>
        <v>0</v>
      </c>
      <c r="BI416" s="154">
        <f>IF(N416="nulová",J416,0)</f>
        <v>0</v>
      </c>
      <c r="BJ416" s="17" t="s">
        <v>85</v>
      </c>
      <c r="BK416" s="154">
        <f>ROUND(I416*H416,2)</f>
        <v>0</v>
      </c>
      <c r="BL416" s="17" t="s">
        <v>677</v>
      </c>
      <c r="BM416" s="153" t="s">
        <v>702</v>
      </c>
    </row>
    <row r="417" spans="1:63" s="2" customFormat="1" ht="49.95" customHeight="1">
      <c r="A417" s="32"/>
      <c r="B417" s="33"/>
      <c r="C417" s="32"/>
      <c r="D417" s="32"/>
      <c r="E417" s="130" t="s">
        <v>703</v>
      </c>
      <c r="F417" s="130" t="s">
        <v>704</v>
      </c>
      <c r="G417" s="32"/>
      <c r="H417" s="32"/>
      <c r="I417" s="32"/>
      <c r="J417" s="116">
        <f t="shared" ref="J417:J448" si="20">BK417</f>
        <v>0</v>
      </c>
      <c r="K417" s="32"/>
      <c r="L417" s="33"/>
      <c r="M417" s="191"/>
      <c r="N417" s="192"/>
      <c r="O417" s="58"/>
      <c r="P417" s="58"/>
      <c r="Q417" s="58"/>
      <c r="R417" s="58"/>
      <c r="S417" s="58"/>
      <c r="T417" s="59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T417" s="17" t="s">
        <v>79</v>
      </c>
      <c r="AU417" s="17" t="s">
        <v>80</v>
      </c>
      <c r="AY417" s="17" t="s">
        <v>705</v>
      </c>
      <c r="BK417" s="154">
        <f>SUM(BK418:BK467)</f>
        <v>0</v>
      </c>
    </row>
    <row r="418" spans="1:63" s="2" customFormat="1" ht="16.350000000000001" customHeight="1">
      <c r="A418" s="32"/>
      <c r="B418" s="33"/>
      <c r="C418" s="193" t="s">
        <v>1</v>
      </c>
      <c r="D418" s="193" t="s">
        <v>133</v>
      </c>
      <c r="E418" s="194" t="s">
        <v>1</v>
      </c>
      <c r="F418" s="195" t="s">
        <v>1</v>
      </c>
      <c r="G418" s="196" t="s">
        <v>1</v>
      </c>
      <c r="H418" s="197"/>
      <c r="I418" s="198"/>
      <c r="J418" s="199">
        <f t="shared" si="20"/>
        <v>0</v>
      </c>
      <c r="K418" s="200"/>
      <c r="L418" s="33"/>
      <c r="M418" s="201" t="s">
        <v>1</v>
      </c>
      <c r="N418" s="202" t="s">
        <v>45</v>
      </c>
      <c r="O418" s="58"/>
      <c r="P418" s="58"/>
      <c r="Q418" s="58"/>
      <c r="R418" s="58"/>
      <c r="S418" s="58"/>
      <c r="T418" s="59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T418" s="17" t="s">
        <v>705</v>
      </c>
      <c r="AU418" s="17" t="s">
        <v>85</v>
      </c>
      <c r="AY418" s="17" t="s">
        <v>705</v>
      </c>
      <c r="BE418" s="154">
        <f t="shared" ref="BE418:BE449" si="21">IF(N418="základní",J418,0)</f>
        <v>0</v>
      </c>
      <c r="BF418" s="154">
        <f t="shared" ref="BF418:BF449" si="22">IF(N418="snížená",J418,0)</f>
        <v>0</v>
      </c>
      <c r="BG418" s="154">
        <f t="shared" ref="BG418:BG449" si="23">IF(N418="zákl. přenesená",J418,0)</f>
        <v>0</v>
      </c>
      <c r="BH418" s="154">
        <f t="shared" ref="BH418:BH449" si="24">IF(N418="sníž. přenesená",J418,0)</f>
        <v>0</v>
      </c>
      <c r="BI418" s="154">
        <f t="shared" ref="BI418:BI449" si="25">IF(N418="nulová",J418,0)</f>
        <v>0</v>
      </c>
      <c r="BJ418" s="17" t="s">
        <v>85</v>
      </c>
      <c r="BK418" s="154">
        <f t="shared" ref="BK418:BK449" si="26">I418*H418</f>
        <v>0</v>
      </c>
    </row>
    <row r="419" spans="1:63" s="2" customFormat="1" ht="16.350000000000001" customHeight="1">
      <c r="A419" s="32"/>
      <c r="B419" s="33"/>
      <c r="C419" s="193" t="s">
        <v>1</v>
      </c>
      <c r="D419" s="193" t="s">
        <v>133</v>
      </c>
      <c r="E419" s="194" t="s">
        <v>1</v>
      </c>
      <c r="F419" s="195" t="s">
        <v>1</v>
      </c>
      <c r="G419" s="196" t="s">
        <v>1</v>
      </c>
      <c r="H419" s="197"/>
      <c r="I419" s="198"/>
      <c r="J419" s="199">
        <f t="shared" si="20"/>
        <v>0</v>
      </c>
      <c r="K419" s="200"/>
      <c r="L419" s="33"/>
      <c r="M419" s="201" t="s">
        <v>1</v>
      </c>
      <c r="N419" s="202" t="s">
        <v>45</v>
      </c>
      <c r="O419" s="58"/>
      <c r="P419" s="58"/>
      <c r="Q419" s="58"/>
      <c r="R419" s="58"/>
      <c r="S419" s="58"/>
      <c r="T419" s="59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T419" s="17" t="s">
        <v>705</v>
      </c>
      <c r="AU419" s="17" t="s">
        <v>85</v>
      </c>
      <c r="AY419" s="17" t="s">
        <v>705</v>
      </c>
      <c r="BE419" s="154">
        <f t="shared" si="21"/>
        <v>0</v>
      </c>
      <c r="BF419" s="154">
        <f t="shared" si="22"/>
        <v>0</v>
      </c>
      <c r="BG419" s="154">
        <f t="shared" si="23"/>
        <v>0</v>
      </c>
      <c r="BH419" s="154">
        <f t="shared" si="24"/>
        <v>0</v>
      </c>
      <c r="BI419" s="154">
        <f t="shared" si="25"/>
        <v>0</v>
      </c>
      <c r="BJ419" s="17" t="s">
        <v>85</v>
      </c>
      <c r="BK419" s="154">
        <f t="shared" si="26"/>
        <v>0</v>
      </c>
    </row>
    <row r="420" spans="1:63" s="2" customFormat="1" ht="16.350000000000001" customHeight="1">
      <c r="A420" s="32"/>
      <c r="B420" s="33"/>
      <c r="C420" s="193" t="s">
        <v>1</v>
      </c>
      <c r="D420" s="193" t="s">
        <v>133</v>
      </c>
      <c r="E420" s="194" t="s">
        <v>1</v>
      </c>
      <c r="F420" s="195" t="s">
        <v>1</v>
      </c>
      <c r="G420" s="196" t="s">
        <v>1</v>
      </c>
      <c r="H420" s="197"/>
      <c r="I420" s="198"/>
      <c r="J420" s="199">
        <f t="shared" si="20"/>
        <v>0</v>
      </c>
      <c r="K420" s="200"/>
      <c r="L420" s="33"/>
      <c r="M420" s="201" t="s">
        <v>1</v>
      </c>
      <c r="N420" s="202" t="s">
        <v>45</v>
      </c>
      <c r="O420" s="58"/>
      <c r="P420" s="58"/>
      <c r="Q420" s="58"/>
      <c r="R420" s="58"/>
      <c r="S420" s="58"/>
      <c r="T420" s="59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T420" s="17" t="s">
        <v>705</v>
      </c>
      <c r="AU420" s="17" t="s">
        <v>85</v>
      </c>
      <c r="AY420" s="17" t="s">
        <v>705</v>
      </c>
      <c r="BE420" s="154">
        <f t="shared" si="21"/>
        <v>0</v>
      </c>
      <c r="BF420" s="154">
        <f t="shared" si="22"/>
        <v>0</v>
      </c>
      <c r="BG420" s="154">
        <f t="shared" si="23"/>
        <v>0</v>
      </c>
      <c r="BH420" s="154">
        <f t="shared" si="24"/>
        <v>0</v>
      </c>
      <c r="BI420" s="154">
        <f t="shared" si="25"/>
        <v>0</v>
      </c>
      <c r="BJ420" s="17" t="s">
        <v>85</v>
      </c>
      <c r="BK420" s="154">
        <f t="shared" si="26"/>
        <v>0</v>
      </c>
    </row>
    <row r="421" spans="1:63" s="2" customFormat="1" ht="16.350000000000001" customHeight="1">
      <c r="A421" s="32"/>
      <c r="B421" s="33"/>
      <c r="C421" s="193" t="s">
        <v>1</v>
      </c>
      <c r="D421" s="193" t="s">
        <v>133</v>
      </c>
      <c r="E421" s="194" t="s">
        <v>1</v>
      </c>
      <c r="F421" s="195" t="s">
        <v>1</v>
      </c>
      <c r="G421" s="196" t="s">
        <v>1</v>
      </c>
      <c r="H421" s="197"/>
      <c r="I421" s="198"/>
      <c r="J421" s="199">
        <f t="shared" si="20"/>
        <v>0</v>
      </c>
      <c r="K421" s="200"/>
      <c r="L421" s="33"/>
      <c r="M421" s="201" t="s">
        <v>1</v>
      </c>
      <c r="N421" s="202" t="s">
        <v>45</v>
      </c>
      <c r="O421" s="58"/>
      <c r="P421" s="58"/>
      <c r="Q421" s="58"/>
      <c r="R421" s="58"/>
      <c r="S421" s="58"/>
      <c r="T421" s="59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T421" s="17" t="s">
        <v>705</v>
      </c>
      <c r="AU421" s="17" t="s">
        <v>85</v>
      </c>
      <c r="AY421" s="17" t="s">
        <v>705</v>
      </c>
      <c r="BE421" s="154">
        <f t="shared" si="21"/>
        <v>0</v>
      </c>
      <c r="BF421" s="154">
        <f t="shared" si="22"/>
        <v>0</v>
      </c>
      <c r="BG421" s="154">
        <f t="shared" si="23"/>
        <v>0</v>
      </c>
      <c r="BH421" s="154">
        <f t="shared" si="24"/>
        <v>0</v>
      </c>
      <c r="BI421" s="154">
        <f t="shared" si="25"/>
        <v>0</v>
      </c>
      <c r="BJ421" s="17" t="s">
        <v>85</v>
      </c>
      <c r="BK421" s="154">
        <f t="shared" si="26"/>
        <v>0</v>
      </c>
    </row>
    <row r="422" spans="1:63" s="2" customFormat="1" ht="16.350000000000001" customHeight="1">
      <c r="A422" s="32"/>
      <c r="B422" s="33"/>
      <c r="C422" s="193" t="s">
        <v>1</v>
      </c>
      <c r="D422" s="193" t="s">
        <v>133</v>
      </c>
      <c r="E422" s="194" t="s">
        <v>1</v>
      </c>
      <c r="F422" s="195" t="s">
        <v>1</v>
      </c>
      <c r="G422" s="196" t="s">
        <v>1</v>
      </c>
      <c r="H422" s="197"/>
      <c r="I422" s="198"/>
      <c r="J422" s="199">
        <f t="shared" si="20"/>
        <v>0</v>
      </c>
      <c r="K422" s="200"/>
      <c r="L422" s="33"/>
      <c r="M422" s="201" t="s">
        <v>1</v>
      </c>
      <c r="N422" s="202" t="s">
        <v>45</v>
      </c>
      <c r="O422" s="58"/>
      <c r="P422" s="58"/>
      <c r="Q422" s="58"/>
      <c r="R422" s="58"/>
      <c r="S422" s="58"/>
      <c r="T422" s="59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T422" s="17" t="s">
        <v>705</v>
      </c>
      <c r="AU422" s="17" t="s">
        <v>85</v>
      </c>
      <c r="AY422" s="17" t="s">
        <v>705</v>
      </c>
      <c r="BE422" s="154">
        <f t="shared" si="21"/>
        <v>0</v>
      </c>
      <c r="BF422" s="154">
        <f t="shared" si="22"/>
        <v>0</v>
      </c>
      <c r="BG422" s="154">
        <f t="shared" si="23"/>
        <v>0</v>
      </c>
      <c r="BH422" s="154">
        <f t="shared" si="24"/>
        <v>0</v>
      </c>
      <c r="BI422" s="154">
        <f t="shared" si="25"/>
        <v>0</v>
      </c>
      <c r="BJ422" s="17" t="s">
        <v>85</v>
      </c>
      <c r="BK422" s="154">
        <f t="shared" si="26"/>
        <v>0</v>
      </c>
    </row>
    <row r="423" spans="1:63" s="2" customFormat="1" ht="16.350000000000001" customHeight="1">
      <c r="A423" s="32"/>
      <c r="B423" s="33"/>
      <c r="C423" s="193" t="s">
        <v>1</v>
      </c>
      <c r="D423" s="193" t="s">
        <v>133</v>
      </c>
      <c r="E423" s="194" t="s">
        <v>1</v>
      </c>
      <c r="F423" s="195" t="s">
        <v>1</v>
      </c>
      <c r="G423" s="196" t="s">
        <v>1</v>
      </c>
      <c r="H423" s="197"/>
      <c r="I423" s="198"/>
      <c r="J423" s="199">
        <f t="shared" si="20"/>
        <v>0</v>
      </c>
      <c r="K423" s="200"/>
      <c r="L423" s="33"/>
      <c r="M423" s="201" t="s">
        <v>1</v>
      </c>
      <c r="N423" s="202" t="s">
        <v>45</v>
      </c>
      <c r="O423" s="58"/>
      <c r="P423" s="58"/>
      <c r="Q423" s="58"/>
      <c r="R423" s="58"/>
      <c r="S423" s="58"/>
      <c r="T423" s="59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T423" s="17" t="s">
        <v>705</v>
      </c>
      <c r="AU423" s="17" t="s">
        <v>85</v>
      </c>
      <c r="AY423" s="17" t="s">
        <v>705</v>
      </c>
      <c r="BE423" s="154">
        <f t="shared" si="21"/>
        <v>0</v>
      </c>
      <c r="BF423" s="154">
        <f t="shared" si="22"/>
        <v>0</v>
      </c>
      <c r="BG423" s="154">
        <f t="shared" si="23"/>
        <v>0</v>
      </c>
      <c r="BH423" s="154">
        <f t="shared" si="24"/>
        <v>0</v>
      </c>
      <c r="BI423" s="154">
        <f t="shared" si="25"/>
        <v>0</v>
      </c>
      <c r="BJ423" s="17" t="s">
        <v>85</v>
      </c>
      <c r="BK423" s="154">
        <f t="shared" si="26"/>
        <v>0</v>
      </c>
    </row>
    <row r="424" spans="1:63" s="2" customFormat="1" ht="16.350000000000001" customHeight="1">
      <c r="A424" s="32"/>
      <c r="B424" s="33"/>
      <c r="C424" s="193" t="s">
        <v>1</v>
      </c>
      <c r="D424" s="193" t="s">
        <v>133</v>
      </c>
      <c r="E424" s="194" t="s">
        <v>1</v>
      </c>
      <c r="F424" s="195" t="s">
        <v>1</v>
      </c>
      <c r="G424" s="196" t="s">
        <v>1</v>
      </c>
      <c r="H424" s="197"/>
      <c r="I424" s="198"/>
      <c r="J424" s="199">
        <f t="shared" si="20"/>
        <v>0</v>
      </c>
      <c r="K424" s="200"/>
      <c r="L424" s="33"/>
      <c r="M424" s="201" t="s">
        <v>1</v>
      </c>
      <c r="N424" s="202" t="s">
        <v>45</v>
      </c>
      <c r="O424" s="58"/>
      <c r="P424" s="58"/>
      <c r="Q424" s="58"/>
      <c r="R424" s="58"/>
      <c r="S424" s="58"/>
      <c r="T424" s="59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T424" s="17" t="s">
        <v>705</v>
      </c>
      <c r="AU424" s="17" t="s">
        <v>85</v>
      </c>
      <c r="AY424" s="17" t="s">
        <v>705</v>
      </c>
      <c r="BE424" s="154">
        <f t="shared" si="21"/>
        <v>0</v>
      </c>
      <c r="BF424" s="154">
        <f t="shared" si="22"/>
        <v>0</v>
      </c>
      <c r="BG424" s="154">
        <f t="shared" si="23"/>
        <v>0</v>
      </c>
      <c r="BH424" s="154">
        <f t="shared" si="24"/>
        <v>0</v>
      </c>
      <c r="BI424" s="154">
        <f t="shared" si="25"/>
        <v>0</v>
      </c>
      <c r="BJ424" s="17" t="s">
        <v>85</v>
      </c>
      <c r="BK424" s="154">
        <f t="shared" si="26"/>
        <v>0</v>
      </c>
    </row>
    <row r="425" spans="1:63" s="2" customFormat="1" ht="16.350000000000001" customHeight="1">
      <c r="A425" s="32"/>
      <c r="B425" s="33"/>
      <c r="C425" s="193" t="s">
        <v>1</v>
      </c>
      <c r="D425" s="193" t="s">
        <v>133</v>
      </c>
      <c r="E425" s="194" t="s">
        <v>1</v>
      </c>
      <c r="F425" s="195" t="s">
        <v>1</v>
      </c>
      <c r="G425" s="196" t="s">
        <v>1</v>
      </c>
      <c r="H425" s="197"/>
      <c r="I425" s="198"/>
      <c r="J425" s="199">
        <f t="shared" si="20"/>
        <v>0</v>
      </c>
      <c r="K425" s="200"/>
      <c r="L425" s="33"/>
      <c r="M425" s="201" t="s">
        <v>1</v>
      </c>
      <c r="N425" s="202" t="s">
        <v>45</v>
      </c>
      <c r="O425" s="58"/>
      <c r="P425" s="58"/>
      <c r="Q425" s="58"/>
      <c r="R425" s="58"/>
      <c r="S425" s="58"/>
      <c r="T425" s="59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T425" s="17" t="s">
        <v>705</v>
      </c>
      <c r="AU425" s="17" t="s">
        <v>85</v>
      </c>
      <c r="AY425" s="17" t="s">
        <v>705</v>
      </c>
      <c r="BE425" s="154">
        <f t="shared" si="21"/>
        <v>0</v>
      </c>
      <c r="BF425" s="154">
        <f t="shared" si="22"/>
        <v>0</v>
      </c>
      <c r="BG425" s="154">
        <f t="shared" si="23"/>
        <v>0</v>
      </c>
      <c r="BH425" s="154">
        <f t="shared" si="24"/>
        <v>0</v>
      </c>
      <c r="BI425" s="154">
        <f t="shared" si="25"/>
        <v>0</v>
      </c>
      <c r="BJ425" s="17" t="s">
        <v>85</v>
      </c>
      <c r="BK425" s="154">
        <f t="shared" si="26"/>
        <v>0</v>
      </c>
    </row>
    <row r="426" spans="1:63" s="2" customFormat="1" ht="16.350000000000001" customHeight="1">
      <c r="A426" s="32"/>
      <c r="B426" s="33"/>
      <c r="C426" s="193" t="s">
        <v>1</v>
      </c>
      <c r="D426" s="193" t="s">
        <v>133</v>
      </c>
      <c r="E426" s="194" t="s">
        <v>1</v>
      </c>
      <c r="F426" s="195" t="s">
        <v>1</v>
      </c>
      <c r="G426" s="196" t="s">
        <v>1</v>
      </c>
      <c r="H426" s="197"/>
      <c r="I426" s="198"/>
      <c r="J426" s="199">
        <f t="shared" si="20"/>
        <v>0</v>
      </c>
      <c r="K426" s="200"/>
      <c r="L426" s="33"/>
      <c r="M426" s="201" t="s">
        <v>1</v>
      </c>
      <c r="N426" s="202" t="s">
        <v>45</v>
      </c>
      <c r="O426" s="58"/>
      <c r="P426" s="58"/>
      <c r="Q426" s="58"/>
      <c r="R426" s="58"/>
      <c r="S426" s="58"/>
      <c r="T426" s="59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T426" s="17" t="s">
        <v>705</v>
      </c>
      <c r="AU426" s="17" t="s">
        <v>85</v>
      </c>
      <c r="AY426" s="17" t="s">
        <v>705</v>
      </c>
      <c r="BE426" s="154">
        <f t="shared" si="21"/>
        <v>0</v>
      </c>
      <c r="BF426" s="154">
        <f t="shared" si="22"/>
        <v>0</v>
      </c>
      <c r="BG426" s="154">
        <f t="shared" si="23"/>
        <v>0</v>
      </c>
      <c r="BH426" s="154">
        <f t="shared" si="24"/>
        <v>0</v>
      </c>
      <c r="BI426" s="154">
        <f t="shared" si="25"/>
        <v>0</v>
      </c>
      <c r="BJ426" s="17" t="s">
        <v>85</v>
      </c>
      <c r="BK426" s="154">
        <f t="shared" si="26"/>
        <v>0</v>
      </c>
    </row>
    <row r="427" spans="1:63" s="2" customFormat="1" ht="16.350000000000001" customHeight="1">
      <c r="A427" s="32"/>
      <c r="B427" s="33"/>
      <c r="C427" s="193" t="s">
        <v>1</v>
      </c>
      <c r="D427" s="193" t="s">
        <v>133</v>
      </c>
      <c r="E427" s="194" t="s">
        <v>1</v>
      </c>
      <c r="F427" s="195" t="s">
        <v>1</v>
      </c>
      <c r="G427" s="196" t="s">
        <v>1</v>
      </c>
      <c r="H427" s="197"/>
      <c r="I427" s="198"/>
      <c r="J427" s="199">
        <f t="shared" si="20"/>
        <v>0</v>
      </c>
      <c r="K427" s="200"/>
      <c r="L427" s="33"/>
      <c r="M427" s="201" t="s">
        <v>1</v>
      </c>
      <c r="N427" s="202" t="s">
        <v>45</v>
      </c>
      <c r="O427" s="58"/>
      <c r="P427" s="58"/>
      <c r="Q427" s="58"/>
      <c r="R427" s="58"/>
      <c r="S427" s="58"/>
      <c r="T427" s="59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T427" s="17" t="s">
        <v>705</v>
      </c>
      <c r="AU427" s="17" t="s">
        <v>85</v>
      </c>
      <c r="AY427" s="17" t="s">
        <v>705</v>
      </c>
      <c r="BE427" s="154">
        <f t="shared" si="21"/>
        <v>0</v>
      </c>
      <c r="BF427" s="154">
        <f t="shared" si="22"/>
        <v>0</v>
      </c>
      <c r="BG427" s="154">
        <f t="shared" si="23"/>
        <v>0</v>
      </c>
      <c r="BH427" s="154">
        <f t="shared" si="24"/>
        <v>0</v>
      </c>
      <c r="BI427" s="154">
        <f t="shared" si="25"/>
        <v>0</v>
      </c>
      <c r="BJ427" s="17" t="s">
        <v>85</v>
      </c>
      <c r="BK427" s="154">
        <f t="shared" si="26"/>
        <v>0</v>
      </c>
    </row>
    <row r="428" spans="1:63" s="2" customFormat="1" ht="16.350000000000001" customHeight="1">
      <c r="A428" s="32"/>
      <c r="B428" s="33"/>
      <c r="C428" s="193" t="s">
        <v>1</v>
      </c>
      <c r="D428" s="193" t="s">
        <v>133</v>
      </c>
      <c r="E428" s="194" t="s">
        <v>1</v>
      </c>
      <c r="F428" s="195" t="s">
        <v>1</v>
      </c>
      <c r="G428" s="196" t="s">
        <v>1</v>
      </c>
      <c r="H428" s="197"/>
      <c r="I428" s="198"/>
      <c r="J428" s="199">
        <f t="shared" si="20"/>
        <v>0</v>
      </c>
      <c r="K428" s="200"/>
      <c r="L428" s="33"/>
      <c r="M428" s="201" t="s">
        <v>1</v>
      </c>
      <c r="N428" s="202" t="s">
        <v>45</v>
      </c>
      <c r="O428" s="58"/>
      <c r="P428" s="58"/>
      <c r="Q428" s="58"/>
      <c r="R428" s="58"/>
      <c r="S428" s="58"/>
      <c r="T428" s="59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T428" s="17" t="s">
        <v>705</v>
      </c>
      <c r="AU428" s="17" t="s">
        <v>85</v>
      </c>
      <c r="AY428" s="17" t="s">
        <v>705</v>
      </c>
      <c r="BE428" s="154">
        <f t="shared" si="21"/>
        <v>0</v>
      </c>
      <c r="BF428" s="154">
        <f t="shared" si="22"/>
        <v>0</v>
      </c>
      <c r="BG428" s="154">
        <f t="shared" si="23"/>
        <v>0</v>
      </c>
      <c r="BH428" s="154">
        <f t="shared" si="24"/>
        <v>0</v>
      </c>
      <c r="BI428" s="154">
        <f t="shared" si="25"/>
        <v>0</v>
      </c>
      <c r="BJ428" s="17" t="s">
        <v>85</v>
      </c>
      <c r="BK428" s="154">
        <f t="shared" si="26"/>
        <v>0</v>
      </c>
    </row>
    <row r="429" spans="1:63" s="2" customFormat="1" ht="16.350000000000001" customHeight="1">
      <c r="A429" s="32"/>
      <c r="B429" s="33"/>
      <c r="C429" s="193" t="s">
        <v>1</v>
      </c>
      <c r="D429" s="193" t="s">
        <v>133</v>
      </c>
      <c r="E429" s="194" t="s">
        <v>1</v>
      </c>
      <c r="F429" s="195" t="s">
        <v>1</v>
      </c>
      <c r="G429" s="196" t="s">
        <v>1</v>
      </c>
      <c r="H429" s="197"/>
      <c r="I429" s="198"/>
      <c r="J429" s="199">
        <f t="shared" si="20"/>
        <v>0</v>
      </c>
      <c r="K429" s="200"/>
      <c r="L429" s="33"/>
      <c r="M429" s="201" t="s">
        <v>1</v>
      </c>
      <c r="N429" s="202" t="s">
        <v>45</v>
      </c>
      <c r="O429" s="58"/>
      <c r="P429" s="58"/>
      <c r="Q429" s="58"/>
      <c r="R429" s="58"/>
      <c r="S429" s="58"/>
      <c r="T429" s="59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T429" s="17" t="s">
        <v>705</v>
      </c>
      <c r="AU429" s="17" t="s">
        <v>85</v>
      </c>
      <c r="AY429" s="17" t="s">
        <v>705</v>
      </c>
      <c r="BE429" s="154">
        <f t="shared" si="21"/>
        <v>0</v>
      </c>
      <c r="BF429" s="154">
        <f t="shared" si="22"/>
        <v>0</v>
      </c>
      <c r="BG429" s="154">
        <f t="shared" si="23"/>
        <v>0</v>
      </c>
      <c r="BH429" s="154">
        <f t="shared" si="24"/>
        <v>0</v>
      </c>
      <c r="BI429" s="154">
        <f t="shared" si="25"/>
        <v>0</v>
      </c>
      <c r="BJ429" s="17" t="s">
        <v>85</v>
      </c>
      <c r="BK429" s="154">
        <f t="shared" si="26"/>
        <v>0</v>
      </c>
    </row>
    <row r="430" spans="1:63" s="2" customFormat="1" ht="16.350000000000001" customHeight="1">
      <c r="A430" s="32"/>
      <c r="B430" s="33"/>
      <c r="C430" s="193" t="s">
        <v>1</v>
      </c>
      <c r="D430" s="193" t="s">
        <v>133</v>
      </c>
      <c r="E430" s="194" t="s">
        <v>1</v>
      </c>
      <c r="F430" s="195" t="s">
        <v>1</v>
      </c>
      <c r="G430" s="196" t="s">
        <v>1</v>
      </c>
      <c r="H430" s="197"/>
      <c r="I430" s="198"/>
      <c r="J430" s="199">
        <f t="shared" si="20"/>
        <v>0</v>
      </c>
      <c r="K430" s="200"/>
      <c r="L430" s="33"/>
      <c r="M430" s="201" t="s">
        <v>1</v>
      </c>
      <c r="N430" s="202" t="s">
        <v>45</v>
      </c>
      <c r="O430" s="58"/>
      <c r="P430" s="58"/>
      <c r="Q430" s="58"/>
      <c r="R430" s="58"/>
      <c r="S430" s="58"/>
      <c r="T430" s="59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T430" s="17" t="s">
        <v>705</v>
      </c>
      <c r="AU430" s="17" t="s">
        <v>85</v>
      </c>
      <c r="AY430" s="17" t="s">
        <v>705</v>
      </c>
      <c r="BE430" s="154">
        <f t="shared" si="21"/>
        <v>0</v>
      </c>
      <c r="BF430" s="154">
        <f t="shared" si="22"/>
        <v>0</v>
      </c>
      <c r="BG430" s="154">
        <f t="shared" si="23"/>
        <v>0</v>
      </c>
      <c r="BH430" s="154">
        <f t="shared" si="24"/>
        <v>0</v>
      </c>
      <c r="BI430" s="154">
        <f t="shared" si="25"/>
        <v>0</v>
      </c>
      <c r="BJ430" s="17" t="s">
        <v>85</v>
      </c>
      <c r="BK430" s="154">
        <f t="shared" si="26"/>
        <v>0</v>
      </c>
    </row>
    <row r="431" spans="1:63" s="2" customFormat="1" ht="16.350000000000001" customHeight="1">
      <c r="A431" s="32"/>
      <c r="B431" s="33"/>
      <c r="C431" s="193" t="s">
        <v>1</v>
      </c>
      <c r="D431" s="193" t="s">
        <v>133</v>
      </c>
      <c r="E431" s="194" t="s">
        <v>1</v>
      </c>
      <c r="F431" s="195" t="s">
        <v>1</v>
      </c>
      <c r="G431" s="196" t="s">
        <v>1</v>
      </c>
      <c r="H431" s="197"/>
      <c r="I431" s="198"/>
      <c r="J431" s="199">
        <f t="shared" si="20"/>
        <v>0</v>
      </c>
      <c r="K431" s="200"/>
      <c r="L431" s="33"/>
      <c r="M431" s="201" t="s">
        <v>1</v>
      </c>
      <c r="N431" s="202" t="s">
        <v>45</v>
      </c>
      <c r="O431" s="58"/>
      <c r="P431" s="58"/>
      <c r="Q431" s="58"/>
      <c r="R431" s="58"/>
      <c r="S431" s="58"/>
      <c r="T431" s="59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T431" s="17" t="s">
        <v>705</v>
      </c>
      <c r="AU431" s="17" t="s">
        <v>85</v>
      </c>
      <c r="AY431" s="17" t="s">
        <v>705</v>
      </c>
      <c r="BE431" s="154">
        <f t="shared" si="21"/>
        <v>0</v>
      </c>
      <c r="BF431" s="154">
        <f t="shared" si="22"/>
        <v>0</v>
      </c>
      <c r="BG431" s="154">
        <f t="shared" si="23"/>
        <v>0</v>
      </c>
      <c r="BH431" s="154">
        <f t="shared" si="24"/>
        <v>0</v>
      </c>
      <c r="BI431" s="154">
        <f t="shared" si="25"/>
        <v>0</v>
      </c>
      <c r="BJ431" s="17" t="s">
        <v>85</v>
      </c>
      <c r="BK431" s="154">
        <f t="shared" si="26"/>
        <v>0</v>
      </c>
    </row>
    <row r="432" spans="1:63" s="2" customFormat="1" ht="16.350000000000001" customHeight="1">
      <c r="A432" s="32"/>
      <c r="B432" s="33"/>
      <c r="C432" s="193" t="s">
        <v>1</v>
      </c>
      <c r="D432" s="193" t="s">
        <v>133</v>
      </c>
      <c r="E432" s="194" t="s">
        <v>1</v>
      </c>
      <c r="F432" s="195" t="s">
        <v>1</v>
      </c>
      <c r="G432" s="196" t="s">
        <v>1</v>
      </c>
      <c r="H432" s="197"/>
      <c r="I432" s="198"/>
      <c r="J432" s="199">
        <f t="shared" si="20"/>
        <v>0</v>
      </c>
      <c r="K432" s="200"/>
      <c r="L432" s="33"/>
      <c r="M432" s="201" t="s">
        <v>1</v>
      </c>
      <c r="N432" s="202" t="s">
        <v>45</v>
      </c>
      <c r="O432" s="58"/>
      <c r="P432" s="58"/>
      <c r="Q432" s="58"/>
      <c r="R432" s="58"/>
      <c r="S432" s="58"/>
      <c r="T432" s="59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T432" s="17" t="s">
        <v>705</v>
      </c>
      <c r="AU432" s="17" t="s">
        <v>85</v>
      </c>
      <c r="AY432" s="17" t="s">
        <v>705</v>
      </c>
      <c r="BE432" s="154">
        <f t="shared" si="21"/>
        <v>0</v>
      </c>
      <c r="BF432" s="154">
        <f t="shared" si="22"/>
        <v>0</v>
      </c>
      <c r="BG432" s="154">
        <f t="shared" si="23"/>
        <v>0</v>
      </c>
      <c r="BH432" s="154">
        <f t="shared" si="24"/>
        <v>0</v>
      </c>
      <c r="BI432" s="154">
        <f t="shared" si="25"/>
        <v>0</v>
      </c>
      <c r="BJ432" s="17" t="s">
        <v>85</v>
      </c>
      <c r="BK432" s="154">
        <f t="shared" si="26"/>
        <v>0</v>
      </c>
    </row>
    <row r="433" spans="1:63" s="2" customFormat="1" ht="16.350000000000001" customHeight="1">
      <c r="A433" s="32"/>
      <c r="B433" s="33"/>
      <c r="C433" s="193" t="s">
        <v>1</v>
      </c>
      <c r="D433" s="193" t="s">
        <v>133</v>
      </c>
      <c r="E433" s="194" t="s">
        <v>1</v>
      </c>
      <c r="F433" s="195" t="s">
        <v>1</v>
      </c>
      <c r="G433" s="196" t="s">
        <v>1</v>
      </c>
      <c r="H433" s="197"/>
      <c r="I433" s="198"/>
      <c r="J433" s="199">
        <f t="shared" si="20"/>
        <v>0</v>
      </c>
      <c r="K433" s="200"/>
      <c r="L433" s="33"/>
      <c r="M433" s="201" t="s">
        <v>1</v>
      </c>
      <c r="N433" s="202" t="s">
        <v>45</v>
      </c>
      <c r="O433" s="58"/>
      <c r="P433" s="58"/>
      <c r="Q433" s="58"/>
      <c r="R433" s="58"/>
      <c r="S433" s="58"/>
      <c r="T433" s="59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T433" s="17" t="s">
        <v>705</v>
      </c>
      <c r="AU433" s="17" t="s">
        <v>85</v>
      </c>
      <c r="AY433" s="17" t="s">
        <v>705</v>
      </c>
      <c r="BE433" s="154">
        <f t="shared" si="21"/>
        <v>0</v>
      </c>
      <c r="BF433" s="154">
        <f t="shared" si="22"/>
        <v>0</v>
      </c>
      <c r="BG433" s="154">
        <f t="shared" si="23"/>
        <v>0</v>
      </c>
      <c r="BH433" s="154">
        <f t="shared" si="24"/>
        <v>0</v>
      </c>
      <c r="BI433" s="154">
        <f t="shared" si="25"/>
        <v>0</v>
      </c>
      <c r="BJ433" s="17" t="s">
        <v>85</v>
      </c>
      <c r="BK433" s="154">
        <f t="shared" si="26"/>
        <v>0</v>
      </c>
    </row>
    <row r="434" spans="1:63" s="2" customFormat="1" ht="16.350000000000001" customHeight="1">
      <c r="A434" s="32"/>
      <c r="B434" s="33"/>
      <c r="C434" s="193" t="s">
        <v>1</v>
      </c>
      <c r="D434" s="193" t="s">
        <v>133</v>
      </c>
      <c r="E434" s="194" t="s">
        <v>1</v>
      </c>
      <c r="F434" s="195" t="s">
        <v>1</v>
      </c>
      <c r="G434" s="196" t="s">
        <v>1</v>
      </c>
      <c r="H434" s="197"/>
      <c r="I434" s="198"/>
      <c r="J434" s="199">
        <f t="shared" si="20"/>
        <v>0</v>
      </c>
      <c r="K434" s="200"/>
      <c r="L434" s="33"/>
      <c r="M434" s="201" t="s">
        <v>1</v>
      </c>
      <c r="N434" s="202" t="s">
        <v>45</v>
      </c>
      <c r="O434" s="58"/>
      <c r="P434" s="58"/>
      <c r="Q434" s="58"/>
      <c r="R434" s="58"/>
      <c r="S434" s="58"/>
      <c r="T434" s="59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T434" s="17" t="s">
        <v>705</v>
      </c>
      <c r="AU434" s="17" t="s">
        <v>85</v>
      </c>
      <c r="AY434" s="17" t="s">
        <v>705</v>
      </c>
      <c r="BE434" s="154">
        <f t="shared" si="21"/>
        <v>0</v>
      </c>
      <c r="BF434" s="154">
        <f t="shared" si="22"/>
        <v>0</v>
      </c>
      <c r="BG434" s="154">
        <f t="shared" si="23"/>
        <v>0</v>
      </c>
      <c r="BH434" s="154">
        <f t="shared" si="24"/>
        <v>0</v>
      </c>
      <c r="BI434" s="154">
        <f t="shared" si="25"/>
        <v>0</v>
      </c>
      <c r="BJ434" s="17" t="s">
        <v>85</v>
      </c>
      <c r="BK434" s="154">
        <f t="shared" si="26"/>
        <v>0</v>
      </c>
    </row>
    <row r="435" spans="1:63" s="2" customFormat="1" ht="16.350000000000001" customHeight="1">
      <c r="A435" s="32"/>
      <c r="B435" s="33"/>
      <c r="C435" s="193" t="s">
        <v>1</v>
      </c>
      <c r="D435" s="193" t="s">
        <v>133</v>
      </c>
      <c r="E435" s="194" t="s">
        <v>1</v>
      </c>
      <c r="F435" s="195" t="s">
        <v>1</v>
      </c>
      <c r="G435" s="196" t="s">
        <v>1</v>
      </c>
      <c r="H435" s="197"/>
      <c r="I435" s="198"/>
      <c r="J435" s="199">
        <f t="shared" si="20"/>
        <v>0</v>
      </c>
      <c r="K435" s="200"/>
      <c r="L435" s="33"/>
      <c r="M435" s="201" t="s">
        <v>1</v>
      </c>
      <c r="N435" s="202" t="s">
        <v>45</v>
      </c>
      <c r="O435" s="58"/>
      <c r="P435" s="58"/>
      <c r="Q435" s="58"/>
      <c r="R435" s="58"/>
      <c r="S435" s="58"/>
      <c r="T435" s="59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T435" s="17" t="s">
        <v>705</v>
      </c>
      <c r="AU435" s="17" t="s">
        <v>85</v>
      </c>
      <c r="AY435" s="17" t="s">
        <v>705</v>
      </c>
      <c r="BE435" s="154">
        <f t="shared" si="21"/>
        <v>0</v>
      </c>
      <c r="BF435" s="154">
        <f t="shared" si="22"/>
        <v>0</v>
      </c>
      <c r="BG435" s="154">
        <f t="shared" si="23"/>
        <v>0</v>
      </c>
      <c r="BH435" s="154">
        <f t="shared" si="24"/>
        <v>0</v>
      </c>
      <c r="BI435" s="154">
        <f t="shared" si="25"/>
        <v>0</v>
      </c>
      <c r="BJ435" s="17" t="s">
        <v>85</v>
      </c>
      <c r="BK435" s="154">
        <f t="shared" si="26"/>
        <v>0</v>
      </c>
    </row>
    <row r="436" spans="1:63" s="2" customFormat="1" ht="16.350000000000001" customHeight="1">
      <c r="A436" s="32"/>
      <c r="B436" s="33"/>
      <c r="C436" s="193" t="s">
        <v>1</v>
      </c>
      <c r="D436" s="193" t="s">
        <v>133</v>
      </c>
      <c r="E436" s="194" t="s">
        <v>1</v>
      </c>
      <c r="F436" s="195" t="s">
        <v>1</v>
      </c>
      <c r="G436" s="196" t="s">
        <v>1</v>
      </c>
      <c r="H436" s="197"/>
      <c r="I436" s="198"/>
      <c r="J436" s="199">
        <f t="shared" si="20"/>
        <v>0</v>
      </c>
      <c r="K436" s="200"/>
      <c r="L436" s="33"/>
      <c r="M436" s="201" t="s">
        <v>1</v>
      </c>
      <c r="N436" s="202" t="s">
        <v>45</v>
      </c>
      <c r="O436" s="58"/>
      <c r="P436" s="58"/>
      <c r="Q436" s="58"/>
      <c r="R436" s="58"/>
      <c r="S436" s="58"/>
      <c r="T436" s="59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T436" s="17" t="s">
        <v>705</v>
      </c>
      <c r="AU436" s="17" t="s">
        <v>85</v>
      </c>
      <c r="AY436" s="17" t="s">
        <v>705</v>
      </c>
      <c r="BE436" s="154">
        <f t="shared" si="21"/>
        <v>0</v>
      </c>
      <c r="BF436" s="154">
        <f t="shared" si="22"/>
        <v>0</v>
      </c>
      <c r="BG436" s="154">
        <f t="shared" si="23"/>
        <v>0</v>
      </c>
      <c r="BH436" s="154">
        <f t="shared" si="24"/>
        <v>0</v>
      </c>
      <c r="BI436" s="154">
        <f t="shared" si="25"/>
        <v>0</v>
      </c>
      <c r="BJ436" s="17" t="s">
        <v>85</v>
      </c>
      <c r="BK436" s="154">
        <f t="shared" si="26"/>
        <v>0</v>
      </c>
    </row>
    <row r="437" spans="1:63" s="2" customFormat="1" ht="16.350000000000001" customHeight="1">
      <c r="A437" s="32"/>
      <c r="B437" s="33"/>
      <c r="C437" s="193" t="s">
        <v>1</v>
      </c>
      <c r="D437" s="193" t="s">
        <v>133</v>
      </c>
      <c r="E437" s="194" t="s">
        <v>1</v>
      </c>
      <c r="F437" s="195" t="s">
        <v>1</v>
      </c>
      <c r="G437" s="196" t="s">
        <v>1</v>
      </c>
      <c r="H437" s="197"/>
      <c r="I437" s="198"/>
      <c r="J437" s="199">
        <f t="shared" si="20"/>
        <v>0</v>
      </c>
      <c r="K437" s="200"/>
      <c r="L437" s="33"/>
      <c r="M437" s="201" t="s">
        <v>1</v>
      </c>
      <c r="N437" s="202" t="s">
        <v>45</v>
      </c>
      <c r="O437" s="58"/>
      <c r="P437" s="58"/>
      <c r="Q437" s="58"/>
      <c r="R437" s="58"/>
      <c r="S437" s="58"/>
      <c r="T437" s="59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T437" s="17" t="s">
        <v>705</v>
      </c>
      <c r="AU437" s="17" t="s">
        <v>85</v>
      </c>
      <c r="AY437" s="17" t="s">
        <v>705</v>
      </c>
      <c r="BE437" s="154">
        <f t="shared" si="21"/>
        <v>0</v>
      </c>
      <c r="BF437" s="154">
        <f t="shared" si="22"/>
        <v>0</v>
      </c>
      <c r="BG437" s="154">
        <f t="shared" si="23"/>
        <v>0</v>
      </c>
      <c r="BH437" s="154">
        <f t="shared" si="24"/>
        <v>0</v>
      </c>
      <c r="BI437" s="154">
        <f t="shared" si="25"/>
        <v>0</v>
      </c>
      <c r="BJ437" s="17" t="s">
        <v>85</v>
      </c>
      <c r="BK437" s="154">
        <f t="shared" si="26"/>
        <v>0</v>
      </c>
    </row>
    <row r="438" spans="1:63" s="2" customFormat="1" ht="16.350000000000001" customHeight="1">
      <c r="A438" s="32"/>
      <c r="B438" s="33"/>
      <c r="C438" s="193" t="s">
        <v>1</v>
      </c>
      <c r="D438" s="193" t="s">
        <v>133</v>
      </c>
      <c r="E438" s="194" t="s">
        <v>1</v>
      </c>
      <c r="F438" s="195" t="s">
        <v>1</v>
      </c>
      <c r="G438" s="196" t="s">
        <v>1</v>
      </c>
      <c r="H438" s="197"/>
      <c r="I438" s="198"/>
      <c r="J438" s="199">
        <f t="shared" si="20"/>
        <v>0</v>
      </c>
      <c r="K438" s="200"/>
      <c r="L438" s="33"/>
      <c r="M438" s="201" t="s">
        <v>1</v>
      </c>
      <c r="N438" s="202" t="s">
        <v>45</v>
      </c>
      <c r="O438" s="58"/>
      <c r="P438" s="58"/>
      <c r="Q438" s="58"/>
      <c r="R438" s="58"/>
      <c r="S438" s="58"/>
      <c r="T438" s="59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T438" s="17" t="s">
        <v>705</v>
      </c>
      <c r="AU438" s="17" t="s">
        <v>85</v>
      </c>
      <c r="AY438" s="17" t="s">
        <v>705</v>
      </c>
      <c r="BE438" s="154">
        <f t="shared" si="21"/>
        <v>0</v>
      </c>
      <c r="BF438" s="154">
        <f t="shared" si="22"/>
        <v>0</v>
      </c>
      <c r="BG438" s="154">
        <f t="shared" si="23"/>
        <v>0</v>
      </c>
      <c r="BH438" s="154">
        <f t="shared" si="24"/>
        <v>0</v>
      </c>
      <c r="BI438" s="154">
        <f t="shared" si="25"/>
        <v>0</v>
      </c>
      <c r="BJ438" s="17" t="s">
        <v>85</v>
      </c>
      <c r="BK438" s="154">
        <f t="shared" si="26"/>
        <v>0</v>
      </c>
    </row>
    <row r="439" spans="1:63" s="2" customFormat="1" ht="16.350000000000001" customHeight="1">
      <c r="A439" s="32"/>
      <c r="B439" s="33"/>
      <c r="C439" s="193" t="s">
        <v>1</v>
      </c>
      <c r="D439" s="193" t="s">
        <v>133</v>
      </c>
      <c r="E439" s="194" t="s">
        <v>1</v>
      </c>
      <c r="F439" s="195" t="s">
        <v>1</v>
      </c>
      <c r="G439" s="196" t="s">
        <v>1</v>
      </c>
      <c r="H439" s="197"/>
      <c r="I439" s="198"/>
      <c r="J439" s="199">
        <f t="shared" si="20"/>
        <v>0</v>
      </c>
      <c r="K439" s="200"/>
      <c r="L439" s="33"/>
      <c r="M439" s="201" t="s">
        <v>1</v>
      </c>
      <c r="N439" s="202" t="s">
        <v>45</v>
      </c>
      <c r="O439" s="58"/>
      <c r="P439" s="58"/>
      <c r="Q439" s="58"/>
      <c r="R439" s="58"/>
      <c r="S439" s="58"/>
      <c r="T439" s="59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T439" s="17" t="s">
        <v>705</v>
      </c>
      <c r="AU439" s="17" t="s">
        <v>85</v>
      </c>
      <c r="AY439" s="17" t="s">
        <v>705</v>
      </c>
      <c r="BE439" s="154">
        <f t="shared" si="21"/>
        <v>0</v>
      </c>
      <c r="BF439" s="154">
        <f t="shared" si="22"/>
        <v>0</v>
      </c>
      <c r="BG439" s="154">
        <f t="shared" si="23"/>
        <v>0</v>
      </c>
      <c r="BH439" s="154">
        <f t="shared" si="24"/>
        <v>0</v>
      </c>
      <c r="BI439" s="154">
        <f t="shared" si="25"/>
        <v>0</v>
      </c>
      <c r="BJ439" s="17" t="s">
        <v>85</v>
      </c>
      <c r="BK439" s="154">
        <f t="shared" si="26"/>
        <v>0</v>
      </c>
    </row>
    <row r="440" spans="1:63" s="2" customFormat="1" ht="16.350000000000001" customHeight="1">
      <c r="A440" s="32"/>
      <c r="B440" s="33"/>
      <c r="C440" s="193" t="s">
        <v>1</v>
      </c>
      <c r="D440" s="193" t="s">
        <v>133</v>
      </c>
      <c r="E440" s="194" t="s">
        <v>1</v>
      </c>
      <c r="F440" s="195" t="s">
        <v>1</v>
      </c>
      <c r="G440" s="196" t="s">
        <v>1</v>
      </c>
      <c r="H440" s="197"/>
      <c r="I440" s="198"/>
      <c r="J440" s="199">
        <f t="shared" si="20"/>
        <v>0</v>
      </c>
      <c r="K440" s="200"/>
      <c r="L440" s="33"/>
      <c r="M440" s="201" t="s">
        <v>1</v>
      </c>
      <c r="N440" s="202" t="s">
        <v>45</v>
      </c>
      <c r="O440" s="58"/>
      <c r="P440" s="58"/>
      <c r="Q440" s="58"/>
      <c r="R440" s="58"/>
      <c r="S440" s="58"/>
      <c r="T440" s="59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T440" s="17" t="s">
        <v>705</v>
      </c>
      <c r="AU440" s="17" t="s">
        <v>85</v>
      </c>
      <c r="AY440" s="17" t="s">
        <v>705</v>
      </c>
      <c r="BE440" s="154">
        <f t="shared" si="21"/>
        <v>0</v>
      </c>
      <c r="BF440" s="154">
        <f t="shared" si="22"/>
        <v>0</v>
      </c>
      <c r="BG440" s="154">
        <f t="shared" si="23"/>
        <v>0</v>
      </c>
      <c r="BH440" s="154">
        <f t="shared" si="24"/>
        <v>0</v>
      </c>
      <c r="BI440" s="154">
        <f t="shared" si="25"/>
        <v>0</v>
      </c>
      <c r="BJ440" s="17" t="s">
        <v>85</v>
      </c>
      <c r="BK440" s="154">
        <f t="shared" si="26"/>
        <v>0</v>
      </c>
    </row>
    <row r="441" spans="1:63" s="2" customFormat="1" ht="16.350000000000001" customHeight="1">
      <c r="A441" s="32"/>
      <c r="B441" s="33"/>
      <c r="C441" s="193" t="s">
        <v>1</v>
      </c>
      <c r="D441" s="193" t="s">
        <v>133</v>
      </c>
      <c r="E441" s="194" t="s">
        <v>1</v>
      </c>
      <c r="F441" s="195" t="s">
        <v>1</v>
      </c>
      <c r="G441" s="196" t="s">
        <v>1</v>
      </c>
      <c r="H441" s="197"/>
      <c r="I441" s="198"/>
      <c r="J441" s="199">
        <f t="shared" si="20"/>
        <v>0</v>
      </c>
      <c r="K441" s="200"/>
      <c r="L441" s="33"/>
      <c r="M441" s="201" t="s">
        <v>1</v>
      </c>
      <c r="N441" s="202" t="s">
        <v>45</v>
      </c>
      <c r="O441" s="58"/>
      <c r="P441" s="58"/>
      <c r="Q441" s="58"/>
      <c r="R441" s="58"/>
      <c r="S441" s="58"/>
      <c r="T441" s="59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T441" s="17" t="s">
        <v>705</v>
      </c>
      <c r="AU441" s="17" t="s">
        <v>85</v>
      </c>
      <c r="AY441" s="17" t="s">
        <v>705</v>
      </c>
      <c r="BE441" s="154">
        <f t="shared" si="21"/>
        <v>0</v>
      </c>
      <c r="BF441" s="154">
        <f t="shared" si="22"/>
        <v>0</v>
      </c>
      <c r="BG441" s="154">
        <f t="shared" si="23"/>
        <v>0</v>
      </c>
      <c r="BH441" s="154">
        <f t="shared" si="24"/>
        <v>0</v>
      </c>
      <c r="BI441" s="154">
        <f t="shared" si="25"/>
        <v>0</v>
      </c>
      <c r="BJ441" s="17" t="s">
        <v>85</v>
      </c>
      <c r="BK441" s="154">
        <f t="shared" si="26"/>
        <v>0</v>
      </c>
    </row>
    <row r="442" spans="1:63" s="2" customFormat="1" ht="16.350000000000001" customHeight="1">
      <c r="A442" s="32"/>
      <c r="B442" s="33"/>
      <c r="C442" s="193" t="s">
        <v>1</v>
      </c>
      <c r="D442" s="193" t="s">
        <v>133</v>
      </c>
      <c r="E442" s="194" t="s">
        <v>1</v>
      </c>
      <c r="F442" s="195" t="s">
        <v>1</v>
      </c>
      <c r="G442" s="196" t="s">
        <v>1</v>
      </c>
      <c r="H442" s="197"/>
      <c r="I442" s="198"/>
      <c r="J442" s="199">
        <f t="shared" si="20"/>
        <v>0</v>
      </c>
      <c r="K442" s="200"/>
      <c r="L442" s="33"/>
      <c r="M442" s="201" t="s">
        <v>1</v>
      </c>
      <c r="N442" s="202" t="s">
        <v>45</v>
      </c>
      <c r="O442" s="58"/>
      <c r="P442" s="58"/>
      <c r="Q442" s="58"/>
      <c r="R442" s="58"/>
      <c r="S442" s="58"/>
      <c r="T442" s="59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T442" s="17" t="s">
        <v>705</v>
      </c>
      <c r="AU442" s="17" t="s">
        <v>85</v>
      </c>
      <c r="AY442" s="17" t="s">
        <v>705</v>
      </c>
      <c r="BE442" s="154">
        <f t="shared" si="21"/>
        <v>0</v>
      </c>
      <c r="BF442" s="154">
        <f t="shared" si="22"/>
        <v>0</v>
      </c>
      <c r="BG442" s="154">
        <f t="shared" si="23"/>
        <v>0</v>
      </c>
      <c r="BH442" s="154">
        <f t="shared" si="24"/>
        <v>0</v>
      </c>
      <c r="BI442" s="154">
        <f t="shared" si="25"/>
        <v>0</v>
      </c>
      <c r="BJ442" s="17" t="s">
        <v>85</v>
      </c>
      <c r="BK442" s="154">
        <f t="shared" si="26"/>
        <v>0</v>
      </c>
    </row>
    <row r="443" spans="1:63" s="2" customFormat="1" ht="16.350000000000001" customHeight="1">
      <c r="A443" s="32"/>
      <c r="B443" s="33"/>
      <c r="C443" s="193" t="s">
        <v>1</v>
      </c>
      <c r="D443" s="193" t="s">
        <v>133</v>
      </c>
      <c r="E443" s="194" t="s">
        <v>1</v>
      </c>
      <c r="F443" s="195" t="s">
        <v>1</v>
      </c>
      <c r="G443" s="196" t="s">
        <v>1</v>
      </c>
      <c r="H443" s="197"/>
      <c r="I443" s="198"/>
      <c r="J443" s="199">
        <f t="shared" si="20"/>
        <v>0</v>
      </c>
      <c r="K443" s="200"/>
      <c r="L443" s="33"/>
      <c r="M443" s="201" t="s">
        <v>1</v>
      </c>
      <c r="N443" s="202" t="s">
        <v>45</v>
      </c>
      <c r="O443" s="58"/>
      <c r="P443" s="58"/>
      <c r="Q443" s="58"/>
      <c r="R443" s="58"/>
      <c r="S443" s="58"/>
      <c r="T443" s="59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T443" s="17" t="s">
        <v>705</v>
      </c>
      <c r="AU443" s="17" t="s">
        <v>85</v>
      </c>
      <c r="AY443" s="17" t="s">
        <v>705</v>
      </c>
      <c r="BE443" s="154">
        <f t="shared" si="21"/>
        <v>0</v>
      </c>
      <c r="BF443" s="154">
        <f t="shared" si="22"/>
        <v>0</v>
      </c>
      <c r="BG443" s="154">
        <f t="shared" si="23"/>
        <v>0</v>
      </c>
      <c r="BH443" s="154">
        <f t="shared" si="24"/>
        <v>0</v>
      </c>
      <c r="BI443" s="154">
        <f t="shared" si="25"/>
        <v>0</v>
      </c>
      <c r="BJ443" s="17" t="s">
        <v>85</v>
      </c>
      <c r="BK443" s="154">
        <f t="shared" si="26"/>
        <v>0</v>
      </c>
    </row>
    <row r="444" spans="1:63" s="2" customFormat="1" ht="16.350000000000001" customHeight="1">
      <c r="A444" s="32"/>
      <c r="B444" s="33"/>
      <c r="C444" s="193" t="s">
        <v>1</v>
      </c>
      <c r="D444" s="193" t="s">
        <v>133</v>
      </c>
      <c r="E444" s="194" t="s">
        <v>1</v>
      </c>
      <c r="F444" s="195" t="s">
        <v>1</v>
      </c>
      <c r="G444" s="196" t="s">
        <v>1</v>
      </c>
      <c r="H444" s="197"/>
      <c r="I444" s="198"/>
      <c r="J444" s="199">
        <f t="shared" si="20"/>
        <v>0</v>
      </c>
      <c r="K444" s="200"/>
      <c r="L444" s="33"/>
      <c r="M444" s="201" t="s">
        <v>1</v>
      </c>
      <c r="N444" s="202" t="s">
        <v>45</v>
      </c>
      <c r="O444" s="58"/>
      <c r="P444" s="58"/>
      <c r="Q444" s="58"/>
      <c r="R444" s="58"/>
      <c r="S444" s="58"/>
      <c r="T444" s="59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T444" s="17" t="s">
        <v>705</v>
      </c>
      <c r="AU444" s="17" t="s">
        <v>85</v>
      </c>
      <c r="AY444" s="17" t="s">
        <v>705</v>
      </c>
      <c r="BE444" s="154">
        <f t="shared" si="21"/>
        <v>0</v>
      </c>
      <c r="BF444" s="154">
        <f t="shared" si="22"/>
        <v>0</v>
      </c>
      <c r="BG444" s="154">
        <f t="shared" si="23"/>
        <v>0</v>
      </c>
      <c r="BH444" s="154">
        <f t="shared" si="24"/>
        <v>0</v>
      </c>
      <c r="BI444" s="154">
        <f t="shared" si="25"/>
        <v>0</v>
      </c>
      <c r="BJ444" s="17" t="s">
        <v>85</v>
      </c>
      <c r="BK444" s="154">
        <f t="shared" si="26"/>
        <v>0</v>
      </c>
    </row>
    <row r="445" spans="1:63" s="2" customFormat="1" ht="16.350000000000001" customHeight="1">
      <c r="A445" s="32"/>
      <c r="B445" s="33"/>
      <c r="C445" s="193" t="s">
        <v>1</v>
      </c>
      <c r="D445" s="193" t="s">
        <v>133</v>
      </c>
      <c r="E445" s="194" t="s">
        <v>1</v>
      </c>
      <c r="F445" s="195" t="s">
        <v>1</v>
      </c>
      <c r="G445" s="196" t="s">
        <v>1</v>
      </c>
      <c r="H445" s="197"/>
      <c r="I445" s="198"/>
      <c r="J445" s="199">
        <f t="shared" si="20"/>
        <v>0</v>
      </c>
      <c r="K445" s="200"/>
      <c r="L445" s="33"/>
      <c r="M445" s="201" t="s">
        <v>1</v>
      </c>
      <c r="N445" s="202" t="s">
        <v>45</v>
      </c>
      <c r="O445" s="58"/>
      <c r="P445" s="58"/>
      <c r="Q445" s="58"/>
      <c r="R445" s="58"/>
      <c r="S445" s="58"/>
      <c r="T445" s="59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T445" s="17" t="s">
        <v>705</v>
      </c>
      <c r="AU445" s="17" t="s">
        <v>85</v>
      </c>
      <c r="AY445" s="17" t="s">
        <v>705</v>
      </c>
      <c r="BE445" s="154">
        <f t="shared" si="21"/>
        <v>0</v>
      </c>
      <c r="BF445" s="154">
        <f t="shared" si="22"/>
        <v>0</v>
      </c>
      <c r="BG445" s="154">
        <f t="shared" si="23"/>
        <v>0</v>
      </c>
      <c r="BH445" s="154">
        <f t="shared" si="24"/>
        <v>0</v>
      </c>
      <c r="BI445" s="154">
        <f t="shared" si="25"/>
        <v>0</v>
      </c>
      <c r="BJ445" s="17" t="s">
        <v>85</v>
      </c>
      <c r="BK445" s="154">
        <f t="shared" si="26"/>
        <v>0</v>
      </c>
    </row>
    <row r="446" spans="1:63" s="2" customFormat="1" ht="16.350000000000001" customHeight="1">
      <c r="A446" s="32"/>
      <c r="B446" s="33"/>
      <c r="C446" s="193" t="s">
        <v>1</v>
      </c>
      <c r="D446" s="193" t="s">
        <v>133</v>
      </c>
      <c r="E446" s="194" t="s">
        <v>1</v>
      </c>
      <c r="F446" s="195" t="s">
        <v>1</v>
      </c>
      <c r="G446" s="196" t="s">
        <v>1</v>
      </c>
      <c r="H446" s="197"/>
      <c r="I446" s="198"/>
      <c r="J446" s="199">
        <f t="shared" si="20"/>
        <v>0</v>
      </c>
      <c r="K446" s="200"/>
      <c r="L446" s="33"/>
      <c r="M446" s="201" t="s">
        <v>1</v>
      </c>
      <c r="N446" s="202" t="s">
        <v>45</v>
      </c>
      <c r="O446" s="58"/>
      <c r="P446" s="58"/>
      <c r="Q446" s="58"/>
      <c r="R446" s="58"/>
      <c r="S446" s="58"/>
      <c r="T446" s="59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T446" s="17" t="s">
        <v>705</v>
      </c>
      <c r="AU446" s="17" t="s">
        <v>85</v>
      </c>
      <c r="AY446" s="17" t="s">
        <v>705</v>
      </c>
      <c r="BE446" s="154">
        <f t="shared" si="21"/>
        <v>0</v>
      </c>
      <c r="BF446" s="154">
        <f t="shared" si="22"/>
        <v>0</v>
      </c>
      <c r="BG446" s="154">
        <f t="shared" si="23"/>
        <v>0</v>
      </c>
      <c r="BH446" s="154">
        <f t="shared" si="24"/>
        <v>0</v>
      </c>
      <c r="BI446" s="154">
        <f t="shared" si="25"/>
        <v>0</v>
      </c>
      <c r="BJ446" s="17" t="s">
        <v>85</v>
      </c>
      <c r="BK446" s="154">
        <f t="shared" si="26"/>
        <v>0</v>
      </c>
    </row>
    <row r="447" spans="1:63" s="2" customFormat="1" ht="16.350000000000001" customHeight="1">
      <c r="A447" s="32"/>
      <c r="B447" s="33"/>
      <c r="C447" s="193" t="s">
        <v>1</v>
      </c>
      <c r="D447" s="193" t="s">
        <v>133</v>
      </c>
      <c r="E447" s="194" t="s">
        <v>1</v>
      </c>
      <c r="F447" s="195" t="s">
        <v>1</v>
      </c>
      <c r="G447" s="196" t="s">
        <v>1</v>
      </c>
      <c r="H447" s="197"/>
      <c r="I447" s="198"/>
      <c r="J447" s="199">
        <f t="shared" si="20"/>
        <v>0</v>
      </c>
      <c r="K447" s="200"/>
      <c r="L447" s="33"/>
      <c r="M447" s="201" t="s">
        <v>1</v>
      </c>
      <c r="N447" s="202" t="s">
        <v>45</v>
      </c>
      <c r="O447" s="58"/>
      <c r="P447" s="58"/>
      <c r="Q447" s="58"/>
      <c r="R447" s="58"/>
      <c r="S447" s="58"/>
      <c r="T447" s="59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T447" s="17" t="s">
        <v>705</v>
      </c>
      <c r="AU447" s="17" t="s">
        <v>85</v>
      </c>
      <c r="AY447" s="17" t="s">
        <v>705</v>
      </c>
      <c r="BE447" s="154">
        <f t="shared" si="21"/>
        <v>0</v>
      </c>
      <c r="BF447" s="154">
        <f t="shared" si="22"/>
        <v>0</v>
      </c>
      <c r="BG447" s="154">
        <f t="shared" si="23"/>
        <v>0</v>
      </c>
      <c r="BH447" s="154">
        <f t="shared" si="24"/>
        <v>0</v>
      </c>
      <c r="BI447" s="154">
        <f t="shared" si="25"/>
        <v>0</v>
      </c>
      <c r="BJ447" s="17" t="s">
        <v>85</v>
      </c>
      <c r="BK447" s="154">
        <f t="shared" si="26"/>
        <v>0</v>
      </c>
    </row>
    <row r="448" spans="1:63" s="2" customFormat="1" ht="16.350000000000001" customHeight="1">
      <c r="A448" s="32"/>
      <c r="B448" s="33"/>
      <c r="C448" s="193" t="s">
        <v>1</v>
      </c>
      <c r="D448" s="193" t="s">
        <v>133</v>
      </c>
      <c r="E448" s="194" t="s">
        <v>1</v>
      </c>
      <c r="F448" s="195" t="s">
        <v>1</v>
      </c>
      <c r="G448" s="196" t="s">
        <v>1</v>
      </c>
      <c r="H448" s="197"/>
      <c r="I448" s="198"/>
      <c r="J448" s="199">
        <f t="shared" si="20"/>
        <v>0</v>
      </c>
      <c r="K448" s="200"/>
      <c r="L448" s="33"/>
      <c r="M448" s="201" t="s">
        <v>1</v>
      </c>
      <c r="N448" s="202" t="s">
        <v>45</v>
      </c>
      <c r="O448" s="58"/>
      <c r="P448" s="58"/>
      <c r="Q448" s="58"/>
      <c r="R448" s="58"/>
      <c r="S448" s="58"/>
      <c r="T448" s="59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T448" s="17" t="s">
        <v>705</v>
      </c>
      <c r="AU448" s="17" t="s">
        <v>85</v>
      </c>
      <c r="AY448" s="17" t="s">
        <v>705</v>
      </c>
      <c r="BE448" s="154">
        <f t="shared" si="21"/>
        <v>0</v>
      </c>
      <c r="BF448" s="154">
        <f t="shared" si="22"/>
        <v>0</v>
      </c>
      <c r="BG448" s="154">
        <f t="shared" si="23"/>
        <v>0</v>
      </c>
      <c r="BH448" s="154">
        <f t="shared" si="24"/>
        <v>0</v>
      </c>
      <c r="BI448" s="154">
        <f t="shared" si="25"/>
        <v>0</v>
      </c>
      <c r="BJ448" s="17" t="s">
        <v>85</v>
      </c>
      <c r="BK448" s="154">
        <f t="shared" si="26"/>
        <v>0</v>
      </c>
    </row>
    <row r="449" spans="1:63" s="2" customFormat="1" ht="16.350000000000001" customHeight="1">
      <c r="A449" s="32"/>
      <c r="B449" s="33"/>
      <c r="C449" s="193" t="s">
        <v>1</v>
      </c>
      <c r="D449" s="193" t="s">
        <v>133</v>
      </c>
      <c r="E449" s="194" t="s">
        <v>1</v>
      </c>
      <c r="F449" s="195" t="s">
        <v>1</v>
      </c>
      <c r="G449" s="196" t="s">
        <v>1</v>
      </c>
      <c r="H449" s="197"/>
      <c r="I449" s="198"/>
      <c r="J449" s="199">
        <f t="shared" ref="J449:J467" si="27">BK449</f>
        <v>0</v>
      </c>
      <c r="K449" s="200"/>
      <c r="L449" s="33"/>
      <c r="M449" s="201" t="s">
        <v>1</v>
      </c>
      <c r="N449" s="202" t="s">
        <v>45</v>
      </c>
      <c r="O449" s="58"/>
      <c r="P449" s="58"/>
      <c r="Q449" s="58"/>
      <c r="R449" s="58"/>
      <c r="S449" s="58"/>
      <c r="T449" s="59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T449" s="17" t="s">
        <v>705</v>
      </c>
      <c r="AU449" s="17" t="s">
        <v>85</v>
      </c>
      <c r="AY449" s="17" t="s">
        <v>705</v>
      </c>
      <c r="BE449" s="154">
        <f t="shared" si="21"/>
        <v>0</v>
      </c>
      <c r="BF449" s="154">
        <f t="shared" si="22"/>
        <v>0</v>
      </c>
      <c r="BG449" s="154">
        <f t="shared" si="23"/>
        <v>0</v>
      </c>
      <c r="BH449" s="154">
        <f t="shared" si="24"/>
        <v>0</v>
      </c>
      <c r="BI449" s="154">
        <f t="shared" si="25"/>
        <v>0</v>
      </c>
      <c r="BJ449" s="17" t="s">
        <v>85</v>
      </c>
      <c r="BK449" s="154">
        <f t="shared" si="26"/>
        <v>0</v>
      </c>
    </row>
    <row r="450" spans="1:63" s="2" customFormat="1" ht="16.350000000000001" customHeight="1">
      <c r="A450" s="32"/>
      <c r="B450" s="33"/>
      <c r="C450" s="193" t="s">
        <v>1</v>
      </c>
      <c r="D450" s="193" t="s">
        <v>133</v>
      </c>
      <c r="E450" s="194" t="s">
        <v>1</v>
      </c>
      <c r="F450" s="195" t="s">
        <v>1</v>
      </c>
      <c r="G450" s="196" t="s">
        <v>1</v>
      </c>
      <c r="H450" s="197"/>
      <c r="I450" s="198"/>
      <c r="J450" s="199">
        <f t="shared" si="27"/>
        <v>0</v>
      </c>
      <c r="K450" s="200"/>
      <c r="L450" s="33"/>
      <c r="M450" s="201" t="s">
        <v>1</v>
      </c>
      <c r="N450" s="202" t="s">
        <v>45</v>
      </c>
      <c r="O450" s="58"/>
      <c r="P450" s="58"/>
      <c r="Q450" s="58"/>
      <c r="R450" s="58"/>
      <c r="S450" s="58"/>
      <c r="T450" s="59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T450" s="17" t="s">
        <v>705</v>
      </c>
      <c r="AU450" s="17" t="s">
        <v>85</v>
      </c>
      <c r="AY450" s="17" t="s">
        <v>705</v>
      </c>
      <c r="BE450" s="154">
        <f t="shared" ref="BE450:BE467" si="28">IF(N450="základní",J450,0)</f>
        <v>0</v>
      </c>
      <c r="BF450" s="154">
        <f t="shared" ref="BF450:BF467" si="29">IF(N450="snížená",J450,0)</f>
        <v>0</v>
      </c>
      <c r="BG450" s="154">
        <f t="shared" ref="BG450:BG467" si="30">IF(N450="zákl. přenesená",J450,0)</f>
        <v>0</v>
      </c>
      <c r="BH450" s="154">
        <f t="shared" ref="BH450:BH467" si="31">IF(N450="sníž. přenesená",J450,0)</f>
        <v>0</v>
      </c>
      <c r="BI450" s="154">
        <f t="shared" ref="BI450:BI467" si="32">IF(N450="nulová",J450,0)</f>
        <v>0</v>
      </c>
      <c r="BJ450" s="17" t="s">
        <v>85</v>
      </c>
      <c r="BK450" s="154">
        <f t="shared" ref="BK450:BK467" si="33">I450*H450</f>
        <v>0</v>
      </c>
    </row>
    <row r="451" spans="1:63" s="2" customFormat="1" ht="16.350000000000001" customHeight="1">
      <c r="A451" s="32"/>
      <c r="B451" s="33"/>
      <c r="C451" s="193" t="s">
        <v>1</v>
      </c>
      <c r="D451" s="193" t="s">
        <v>133</v>
      </c>
      <c r="E451" s="194" t="s">
        <v>1</v>
      </c>
      <c r="F451" s="195" t="s">
        <v>1</v>
      </c>
      <c r="G451" s="196" t="s">
        <v>1</v>
      </c>
      <c r="H451" s="197"/>
      <c r="I451" s="198"/>
      <c r="J451" s="199">
        <f t="shared" si="27"/>
        <v>0</v>
      </c>
      <c r="K451" s="200"/>
      <c r="L451" s="33"/>
      <c r="M451" s="201" t="s">
        <v>1</v>
      </c>
      <c r="N451" s="202" t="s">
        <v>45</v>
      </c>
      <c r="O451" s="58"/>
      <c r="P451" s="58"/>
      <c r="Q451" s="58"/>
      <c r="R451" s="58"/>
      <c r="S451" s="58"/>
      <c r="T451" s="59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T451" s="17" t="s">
        <v>705</v>
      </c>
      <c r="AU451" s="17" t="s">
        <v>85</v>
      </c>
      <c r="AY451" s="17" t="s">
        <v>705</v>
      </c>
      <c r="BE451" s="154">
        <f t="shared" si="28"/>
        <v>0</v>
      </c>
      <c r="BF451" s="154">
        <f t="shared" si="29"/>
        <v>0</v>
      </c>
      <c r="BG451" s="154">
        <f t="shared" si="30"/>
        <v>0</v>
      </c>
      <c r="BH451" s="154">
        <f t="shared" si="31"/>
        <v>0</v>
      </c>
      <c r="BI451" s="154">
        <f t="shared" si="32"/>
        <v>0</v>
      </c>
      <c r="BJ451" s="17" t="s">
        <v>85</v>
      </c>
      <c r="BK451" s="154">
        <f t="shared" si="33"/>
        <v>0</v>
      </c>
    </row>
    <row r="452" spans="1:63" s="2" customFormat="1" ht="16.350000000000001" customHeight="1">
      <c r="A452" s="32"/>
      <c r="B452" s="33"/>
      <c r="C452" s="193" t="s">
        <v>1</v>
      </c>
      <c r="D452" s="193" t="s">
        <v>133</v>
      </c>
      <c r="E452" s="194" t="s">
        <v>1</v>
      </c>
      <c r="F452" s="195" t="s">
        <v>1</v>
      </c>
      <c r="G452" s="196" t="s">
        <v>1</v>
      </c>
      <c r="H452" s="197"/>
      <c r="I452" s="198"/>
      <c r="J452" s="199">
        <f t="shared" si="27"/>
        <v>0</v>
      </c>
      <c r="K452" s="200"/>
      <c r="L452" s="33"/>
      <c r="M452" s="201" t="s">
        <v>1</v>
      </c>
      <c r="N452" s="202" t="s">
        <v>45</v>
      </c>
      <c r="O452" s="58"/>
      <c r="P452" s="58"/>
      <c r="Q452" s="58"/>
      <c r="R452" s="58"/>
      <c r="S452" s="58"/>
      <c r="T452" s="59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T452" s="17" t="s">
        <v>705</v>
      </c>
      <c r="AU452" s="17" t="s">
        <v>85</v>
      </c>
      <c r="AY452" s="17" t="s">
        <v>705</v>
      </c>
      <c r="BE452" s="154">
        <f t="shared" si="28"/>
        <v>0</v>
      </c>
      <c r="BF452" s="154">
        <f t="shared" si="29"/>
        <v>0</v>
      </c>
      <c r="BG452" s="154">
        <f t="shared" si="30"/>
        <v>0</v>
      </c>
      <c r="BH452" s="154">
        <f t="shared" si="31"/>
        <v>0</v>
      </c>
      <c r="BI452" s="154">
        <f t="shared" si="32"/>
        <v>0</v>
      </c>
      <c r="BJ452" s="17" t="s">
        <v>85</v>
      </c>
      <c r="BK452" s="154">
        <f t="shared" si="33"/>
        <v>0</v>
      </c>
    </row>
    <row r="453" spans="1:63" s="2" customFormat="1" ht="16.350000000000001" customHeight="1">
      <c r="A453" s="32"/>
      <c r="B453" s="33"/>
      <c r="C453" s="193" t="s">
        <v>1</v>
      </c>
      <c r="D453" s="193" t="s">
        <v>133</v>
      </c>
      <c r="E453" s="194" t="s">
        <v>1</v>
      </c>
      <c r="F453" s="195" t="s">
        <v>1</v>
      </c>
      <c r="G453" s="196" t="s">
        <v>1</v>
      </c>
      <c r="H453" s="197"/>
      <c r="I453" s="198"/>
      <c r="J453" s="199">
        <f t="shared" si="27"/>
        <v>0</v>
      </c>
      <c r="K453" s="200"/>
      <c r="L453" s="33"/>
      <c r="M453" s="201" t="s">
        <v>1</v>
      </c>
      <c r="N453" s="202" t="s">
        <v>45</v>
      </c>
      <c r="O453" s="58"/>
      <c r="P453" s="58"/>
      <c r="Q453" s="58"/>
      <c r="R453" s="58"/>
      <c r="S453" s="58"/>
      <c r="T453" s="59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T453" s="17" t="s">
        <v>705</v>
      </c>
      <c r="AU453" s="17" t="s">
        <v>85</v>
      </c>
      <c r="AY453" s="17" t="s">
        <v>705</v>
      </c>
      <c r="BE453" s="154">
        <f t="shared" si="28"/>
        <v>0</v>
      </c>
      <c r="BF453" s="154">
        <f t="shared" si="29"/>
        <v>0</v>
      </c>
      <c r="BG453" s="154">
        <f t="shared" si="30"/>
        <v>0</v>
      </c>
      <c r="BH453" s="154">
        <f t="shared" si="31"/>
        <v>0</v>
      </c>
      <c r="BI453" s="154">
        <f t="shared" si="32"/>
        <v>0</v>
      </c>
      <c r="BJ453" s="17" t="s">
        <v>85</v>
      </c>
      <c r="BK453" s="154">
        <f t="shared" si="33"/>
        <v>0</v>
      </c>
    </row>
    <row r="454" spans="1:63" s="2" customFormat="1" ht="16.350000000000001" customHeight="1">
      <c r="A454" s="32"/>
      <c r="B454" s="33"/>
      <c r="C454" s="193" t="s">
        <v>1</v>
      </c>
      <c r="D454" s="193" t="s">
        <v>133</v>
      </c>
      <c r="E454" s="194" t="s">
        <v>1</v>
      </c>
      <c r="F454" s="195" t="s">
        <v>1</v>
      </c>
      <c r="G454" s="196" t="s">
        <v>1</v>
      </c>
      <c r="H454" s="197"/>
      <c r="I454" s="198"/>
      <c r="J454" s="199">
        <f t="shared" si="27"/>
        <v>0</v>
      </c>
      <c r="K454" s="200"/>
      <c r="L454" s="33"/>
      <c r="M454" s="201" t="s">
        <v>1</v>
      </c>
      <c r="N454" s="202" t="s">
        <v>45</v>
      </c>
      <c r="O454" s="58"/>
      <c r="P454" s="58"/>
      <c r="Q454" s="58"/>
      <c r="R454" s="58"/>
      <c r="S454" s="58"/>
      <c r="T454" s="59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T454" s="17" t="s">
        <v>705</v>
      </c>
      <c r="AU454" s="17" t="s">
        <v>85</v>
      </c>
      <c r="AY454" s="17" t="s">
        <v>705</v>
      </c>
      <c r="BE454" s="154">
        <f t="shared" si="28"/>
        <v>0</v>
      </c>
      <c r="BF454" s="154">
        <f t="shared" si="29"/>
        <v>0</v>
      </c>
      <c r="BG454" s="154">
        <f t="shared" si="30"/>
        <v>0</v>
      </c>
      <c r="BH454" s="154">
        <f t="shared" si="31"/>
        <v>0</v>
      </c>
      <c r="BI454" s="154">
        <f t="shared" si="32"/>
        <v>0</v>
      </c>
      <c r="BJ454" s="17" t="s">
        <v>85</v>
      </c>
      <c r="BK454" s="154">
        <f t="shared" si="33"/>
        <v>0</v>
      </c>
    </row>
    <row r="455" spans="1:63" s="2" customFormat="1" ht="16.350000000000001" customHeight="1">
      <c r="A455" s="32"/>
      <c r="B455" s="33"/>
      <c r="C455" s="193" t="s">
        <v>1</v>
      </c>
      <c r="D455" s="193" t="s">
        <v>133</v>
      </c>
      <c r="E455" s="194" t="s">
        <v>1</v>
      </c>
      <c r="F455" s="195" t="s">
        <v>1</v>
      </c>
      <c r="G455" s="196" t="s">
        <v>1</v>
      </c>
      <c r="H455" s="197"/>
      <c r="I455" s="198"/>
      <c r="J455" s="199">
        <f t="shared" si="27"/>
        <v>0</v>
      </c>
      <c r="K455" s="200"/>
      <c r="L455" s="33"/>
      <c r="M455" s="201" t="s">
        <v>1</v>
      </c>
      <c r="N455" s="202" t="s">
        <v>45</v>
      </c>
      <c r="O455" s="58"/>
      <c r="P455" s="58"/>
      <c r="Q455" s="58"/>
      <c r="R455" s="58"/>
      <c r="S455" s="58"/>
      <c r="T455" s="59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T455" s="17" t="s">
        <v>705</v>
      </c>
      <c r="AU455" s="17" t="s">
        <v>85</v>
      </c>
      <c r="AY455" s="17" t="s">
        <v>705</v>
      </c>
      <c r="BE455" s="154">
        <f t="shared" si="28"/>
        <v>0</v>
      </c>
      <c r="BF455" s="154">
        <f t="shared" si="29"/>
        <v>0</v>
      </c>
      <c r="BG455" s="154">
        <f t="shared" si="30"/>
        <v>0</v>
      </c>
      <c r="BH455" s="154">
        <f t="shared" si="31"/>
        <v>0</v>
      </c>
      <c r="BI455" s="154">
        <f t="shared" si="32"/>
        <v>0</v>
      </c>
      <c r="BJ455" s="17" t="s">
        <v>85</v>
      </c>
      <c r="BK455" s="154">
        <f t="shared" si="33"/>
        <v>0</v>
      </c>
    </row>
    <row r="456" spans="1:63" s="2" customFormat="1" ht="16.350000000000001" customHeight="1">
      <c r="A456" s="32"/>
      <c r="B456" s="33"/>
      <c r="C456" s="193" t="s">
        <v>1</v>
      </c>
      <c r="D456" s="193" t="s">
        <v>133</v>
      </c>
      <c r="E456" s="194" t="s">
        <v>1</v>
      </c>
      <c r="F456" s="195" t="s">
        <v>1</v>
      </c>
      <c r="G456" s="196" t="s">
        <v>1</v>
      </c>
      <c r="H456" s="197"/>
      <c r="I456" s="198"/>
      <c r="J456" s="199">
        <f t="shared" si="27"/>
        <v>0</v>
      </c>
      <c r="K456" s="200"/>
      <c r="L456" s="33"/>
      <c r="M456" s="201" t="s">
        <v>1</v>
      </c>
      <c r="N456" s="202" t="s">
        <v>45</v>
      </c>
      <c r="O456" s="58"/>
      <c r="P456" s="58"/>
      <c r="Q456" s="58"/>
      <c r="R456" s="58"/>
      <c r="S456" s="58"/>
      <c r="T456" s="59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T456" s="17" t="s">
        <v>705</v>
      </c>
      <c r="AU456" s="17" t="s">
        <v>85</v>
      </c>
      <c r="AY456" s="17" t="s">
        <v>705</v>
      </c>
      <c r="BE456" s="154">
        <f t="shared" si="28"/>
        <v>0</v>
      </c>
      <c r="BF456" s="154">
        <f t="shared" si="29"/>
        <v>0</v>
      </c>
      <c r="BG456" s="154">
        <f t="shared" si="30"/>
        <v>0</v>
      </c>
      <c r="BH456" s="154">
        <f t="shared" si="31"/>
        <v>0</v>
      </c>
      <c r="BI456" s="154">
        <f t="shared" si="32"/>
        <v>0</v>
      </c>
      <c r="BJ456" s="17" t="s">
        <v>85</v>
      </c>
      <c r="BK456" s="154">
        <f t="shared" si="33"/>
        <v>0</v>
      </c>
    </row>
    <row r="457" spans="1:63" s="2" customFormat="1" ht="16.350000000000001" customHeight="1">
      <c r="A457" s="32"/>
      <c r="B457" s="33"/>
      <c r="C457" s="193" t="s">
        <v>1</v>
      </c>
      <c r="D457" s="193" t="s">
        <v>133</v>
      </c>
      <c r="E457" s="194" t="s">
        <v>1</v>
      </c>
      <c r="F457" s="195" t="s">
        <v>1</v>
      </c>
      <c r="G457" s="196" t="s">
        <v>1</v>
      </c>
      <c r="H457" s="197"/>
      <c r="I457" s="198"/>
      <c r="J457" s="199">
        <f t="shared" si="27"/>
        <v>0</v>
      </c>
      <c r="K457" s="200"/>
      <c r="L457" s="33"/>
      <c r="M457" s="201" t="s">
        <v>1</v>
      </c>
      <c r="N457" s="202" t="s">
        <v>45</v>
      </c>
      <c r="O457" s="58"/>
      <c r="P457" s="58"/>
      <c r="Q457" s="58"/>
      <c r="R457" s="58"/>
      <c r="S457" s="58"/>
      <c r="T457" s="59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T457" s="17" t="s">
        <v>705</v>
      </c>
      <c r="AU457" s="17" t="s">
        <v>85</v>
      </c>
      <c r="AY457" s="17" t="s">
        <v>705</v>
      </c>
      <c r="BE457" s="154">
        <f t="shared" si="28"/>
        <v>0</v>
      </c>
      <c r="BF457" s="154">
        <f t="shared" si="29"/>
        <v>0</v>
      </c>
      <c r="BG457" s="154">
        <f t="shared" si="30"/>
        <v>0</v>
      </c>
      <c r="BH457" s="154">
        <f t="shared" si="31"/>
        <v>0</v>
      </c>
      <c r="BI457" s="154">
        <f t="shared" si="32"/>
        <v>0</v>
      </c>
      <c r="BJ457" s="17" t="s">
        <v>85</v>
      </c>
      <c r="BK457" s="154">
        <f t="shared" si="33"/>
        <v>0</v>
      </c>
    </row>
    <row r="458" spans="1:63" s="2" customFormat="1" ht="16.350000000000001" customHeight="1">
      <c r="A458" s="32"/>
      <c r="B458" s="33"/>
      <c r="C458" s="193" t="s">
        <v>1</v>
      </c>
      <c r="D458" s="193" t="s">
        <v>133</v>
      </c>
      <c r="E458" s="194" t="s">
        <v>1</v>
      </c>
      <c r="F458" s="195" t="s">
        <v>1</v>
      </c>
      <c r="G458" s="196" t="s">
        <v>1</v>
      </c>
      <c r="H458" s="197"/>
      <c r="I458" s="198"/>
      <c r="J458" s="199">
        <f t="shared" si="27"/>
        <v>0</v>
      </c>
      <c r="K458" s="200"/>
      <c r="L458" s="33"/>
      <c r="M458" s="201" t="s">
        <v>1</v>
      </c>
      <c r="N458" s="202" t="s">
        <v>45</v>
      </c>
      <c r="O458" s="58"/>
      <c r="P458" s="58"/>
      <c r="Q458" s="58"/>
      <c r="R458" s="58"/>
      <c r="S458" s="58"/>
      <c r="T458" s="59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T458" s="17" t="s">
        <v>705</v>
      </c>
      <c r="AU458" s="17" t="s">
        <v>85</v>
      </c>
      <c r="AY458" s="17" t="s">
        <v>705</v>
      </c>
      <c r="BE458" s="154">
        <f t="shared" si="28"/>
        <v>0</v>
      </c>
      <c r="BF458" s="154">
        <f t="shared" si="29"/>
        <v>0</v>
      </c>
      <c r="BG458" s="154">
        <f t="shared" si="30"/>
        <v>0</v>
      </c>
      <c r="BH458" s="154">
        <f t="shared" si="31"/>
        <v>0</v>
      </c>
      <c r="BI458" s="154">
        <f t="shared" si="32"/>
        <v>0</v>
      </c>
      <c r="BJ458" s="17" t="s">
        <v>85</v>
      </c>
      <c r="BK458" s="154">
        <f t="shared" si="33"/>
        <v>0</v>
      </c>
    </row>
    <row r="459" spans="1:63" s="2" customFormat="1" ht="16.350000000000001" customHeight="1">
      <c r="A459" s="32"/>
      <c r="B459" s="33"/>
      <c r="C459" s="193" t="s">
        <v>1</v>
      </c>
      <c r="D459" s="193" t="s">
        <v>133</v>
      </c>
      <c r="E459" s="194" t="s">
        <v>1</v>
      </c>
      <c r="F459" s="195" t="s">
        <v>1</v>
      </c>
      <c r="G459" s="196" t="s">
        <v>1</v>
      </c>
      <c r="H459" s="197"/>
      <c r="I459" s="198"/>
      <c r="J459" s="199">
        <f t="shared" si="27"/>
        <v>0</v>
      </c>
      <c r="K459" s="200"/>
      <c r="L459" s="33"/>
      <c r="M459" s="201" t="s">
        <v>1</v>
      </c>
      <c r="N459" s="202" t="s">
        <v>45</v>
      </c>
      <c r="O459" s="58"/>
      <c r="P459" s="58"/>
      <c r="Q459" s="58"/>
      <c r="R459" s="58"/>
      <c r="S459" s="58"/>
      <c r="T459" s="59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T459" s="17" t="s">
        <v>705</v>
      </c>
      <c r="AU459" s="17" t="s">
        <v>85</v>
      </c>
      <c r="AY459" s="17" t="s">
        <v>705</v>
      </c>
      <c r="BE459" s="154">
        <f t="shared" si="28"/>
        <v>0</v>
      </c>
      <c r="BF459" s="154">
        <f t="shared" si="29"/>
        <v>0</v>
      </c>
      <c r="BG459" s="154">
        <f t="shared" si="30"/>
        <v>0</v>
      </c>
      <c r="BH459" s="154">
        <f t="shared" si="31"/>
        <v>0</v>
      </c>
      <c r="BI459" s="154">
        <f t="shared" si="32"/>
        <v>0</v>
      </c>
      <c r="BJ459" s="17" t="s">
        <v>85</v>
      </c>
      <c r="BK459" s="154">
        <f t="shared" si="33"/>
        <v>0</v>
      </c>
    </row>
    <row r="460" spans="1:63" s="2" customFormat="1" ht="16.350000000000001" customHeight="1">
      <c r="A460" s="32"/>
      <c r="B460" s="33"/>
      <c r="C460" s="193" t="s">
        <v>1</v>
      </c>
      <c r="D460" s="193" t="s">
        <v>133</v>
      </c>
      <c r="E460" s="194" t="s">
        <v>1</v>
      </c>
      <c r="F460" s="195" t="s">
        <v>1</v>
      </c>
      <c r="G460" s="196" t="s">
        <v>1</v>
      </c>
      <c r="H460" s="197"/>
      <c r="I460" s="198"/>
      <c r="J460" s="199">
        <f t="shared" si="27"/>
        <v>0</v>
      </c>
      <c r="K460" s="200"/>
      <c r="L460" s="33"/>
      <c r="M460" s="201" t="s">
        <v>1</v>
      </c>
      <c r="N460" s="202" t="s">
        <v>45</v>
      </c>
      <c r="O460" s="58"/>
      <c r="P460" s="58"/>
      <c r="Q460" s="58"/>
      <c r="R460" s="58"/>
      <c r="S460" s="58"/>
      <c r="T460" s="59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T460" s="17" t="s">
        <v>705</v>
      </c>
      <c r="AU460" s="17" t="s">
        <v>85</v>
      </c>
      <c r="AY460" s="17" t="s">
        <v>705</v>
      </c>
      <c r="BE460" s="154">
        <f t="shared" si="28"/>
        <v>0</v>
      </c>
      <c r="BF460" s="154">
        <f t="shared" si="29"/>
        <v>0</v>
      </c>
      <c r="BG460" s="154">
        <f t="shared" si="30"/>
        <v>0</v>
      </c>
      <c r="BH460" s="154">
        <f t="shared" si="31"/>
        <v>0</v>
      </c>
      <c r="BI460" s="154">
        <f t="shared" si="32"/>
        <v>0</v>
      </c>
      <c r="BJ460" s="17" t="s">
        <v>85</v>
      </c>
      <c r="BK460" s="154">
        <f t="shared" si="33"/>
        <v>0</v>
      </c>
    </row>
    <row r="461" spans="1:63" s="2" customFormat="1" ht="16.350000000000001" customHeight="1">
      <c r="A461" s="32"/>
      <c r="B461" s="33"/>
      <c r="C461" s="193" t="s">
        <v>1</v>
      </c>
      <c r="D461" s="193" t="s">
        <v>133</v>
      </c>
      <c r="E461" s="194" t="s">
        <v>1</v>
      </c>
      <c r="F461" s="195" t="s">
        <v>1</v>
      </c>
      <c r="G461" s="196" t="s">
        <v>1</v>
      </c>
      <c r="H461" s="197"/>
      <c r="I461" s="198"/>
      <c r="J461" s="199">
        <f t="shared" si="27"/>
        <v>0</v>
      </c>
      <c r="K461" s="200"/>
      <c r="L461" s="33"/>
      <c r="M461" s="201" t="s">
        <v>1</v>
      </c>
      <c r="N461" s="202" t="s">
        <v>45</v>
      </c>
      <c r="O461" s="58"/>
      <c r="P461" s="58"/>
      <c r="Q461" s="58"/>
      <c r="R461" s="58"/>
      <c r="S461" s="58"/>
      <c r="T461" s="59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T461" s="17" t="s">
        <v>705</v>
      </c>
      <c r="AU461" s="17" t="s">
        <v>85</v>
      </c>
      <c r="AY461" s="17" t="s">
        <v>705</v>
      </c>
      <c r="BE461" s="154">
        <f t="shared" si="28"/>
        <v>0</v>
      </c>
      <c r="BF461" s="154">
        <f t="shared" si="29"/>
        <v>0</v>
      </c>
      <c r="BG461" s="154">
        <f t="shared" si="30"/>
        <v>0</v>
      </c>
      <c r="BH461" s="154">
        <f t="shared" si="31"/>
        <v>0</v>
      </c>
      <c r="BI461" s="154">
        <f t="shared" si="32"/>
        <v>0</v>
      </c>
      <c r="BJ461" s="17" t="s">
        <v>85</v>
      </c>
      <c r="BK461" s="154">
        <f t="shared" si="33"/>
        <v>0</v>
      </c>
    </row>
    <row r="462" spans="1:63" s="2" customFormat="1" ht="16.350000000000001" customHeight="1">
      <c r="A462" s="32"/>
      <c r="B462" s="33"/>
      <c r="C462" s="193" t="s">
        <v>1</v>
      </c>
      <c r="D462" s="193" t="s">
        <v>133</v>
      </c>
      <c r="E462" s="194" t="s">
        <v>1</v>
      </c>
      <c r="F462" s="195" t="s">
        <v>1</v>
      </c>
      <c r="G462" s="196" t="s">
        <v>1</v>
      </c>
      <c r="H462" s="197"/>
      <c r="I462" s="198"/>
      <c r="J462" s="199">
        <f t="shared" si="27"/>
        <v>0</v>
      </c>
      <c r="K462" s="200"/>
      <c r="L462" s="33"/>
      <c r="M462" s="201" t="s">
        <v>1</v>
      </c>
      <c r="N462" s="202" t="s">
        <v>45</v>
      </c>
      <c r="O462" s="58"/>
      <c r="P462" s="58"/>
      <c r="Q462" s="58"/>
      <c r="R462" s="58"/>
      <c r="S462" s="58"/>
      <c r="T462" s="59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T462" s="17" t="s">
        <v>705</v>
      </c>
      <c r="AU462" s="17" t="s">
        <v>85</v>
      </c>
      <c r="AY462" s="17" t="s">
        <v>705</v>
      </c>
      <c r="BE462" s="154">
        <f t="shared" si="28"/>
        <v>0</v>
      </c>
      <c r="BF462" s="154">
        <f t="shared" si="29"/>
        <v>0</v>
      </c>
      <c r="BG462" s="154">
        <f t="shared" si="30"/>
        <v>0</v>
      </c>
      <c r="BH462" s="154">
        <f t="shared" si="31"/>
        <v>0</v>
      </c>
      <c r="BI462" s="154">
        <f t="shared" si="32"/>
        <v>0</v>
      </c>
      <c r="BJ462" s="17" t="s">
        <v>85</v>
      </c>
      <c r="BK462" s="154">
        <f t="shared" si="33"/>
        <v>0</v>
      </c>
    </row>
    <row r="463" spans="1:63" s="2" customFormat="1" ht="16.350000000000001" customHeight="1">
      <c r="A463" s="32"/>
      <c r="B463" s="33"/>
      <c r="C463" s="193" t="s">
        <v>1</v>
      </c>
      <c r="D463" s="193" t="s">
        <v>133</v>
      </c>
      <c r="E463" s="194" t="s">
        <v>1</v>
      </c>
      <c r="F463" s="195" t="s">
        <v>1</v>
      </c>
      <c r="G463" s="196" t="s">
        <v>1</v>
      </c>
      <c r="H463" s="197"/>
      <c r="I463" s="198"/>
      <c r="J463" s="199">
        <f t="shared" si="27"/>
        <v>0</v>
      </c>
      <c r="K463" s="200"/>
      <c r="L463" s="33"/>
      <c r="M463" s="201" t="s">
        <v>1</v>
      </c>
      <c r="N463" s="202" t="s">
        <v>45</v>
      </c>
      <c r="O463" s="58"/>
      <c r="P463" s="58"/>
      <c r="Q463" s="58"/>
      <c r="R463" s="58"/>
      <c r="S463" s="58"/>
      <c r="T463" s="59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T463" s="17" t="s">
        <v>705</v>
      </c>
      <c r="AU463" s="17" t="s">
        <v>85</v>
      </c>
      <c r="AY463" s="17" t="s">
        <v>705</v>
      </c>
      <c r="BE463" s="154">
        <f t="shared" si="28"/>
        <v>0</v>
      </c>
      <c r="BF463" s="154">
        <f t="shared" si="29"/>
        <v>0</v>
      </c>
      <c r="BG463" s="154">
        <f t="shared" si="30"/>
        <v>0</v>
      </c>
      <c r="BH463" s="154">
        <f t="shared" si="31"/>
        <v>0</v>
      </c>
      <c r="BI463" s="154">
        <f t="shared" si="32"/>
        <v>0</v>
      </c>
      <c r="BJ463" s="17" t="s">
        <v>85</v>
      </c>
      <c r="BK463" s="154">
        <f t="shared" si="33"/>
        <v>0</v>
      </c>
    </row>
    <row r="464" spans="1:63" s="2" customFormat="1" ht="16.350000000000001" customHeight="1">
      <c r="A464" s="32"/>
      <c r="B464" s="33"/>
      <c r="C464" s="193" t="s">
        <v>1</v>
      </c>
      <c r="D464" s="193" t="s">
        <v>133</v>
      </c>
      <c r="E464" s="194" t="s">
        <v>1</v>
      </c>
      <c r="F464" s="195" t="s">
        <v>1</v>
      </c>
      <c r="G464" s="196" t="s">
        <v>1</v>
      </c>
      <c r="H464" s="197"/>
      <c r="I464" s="198"/>
      <c r="J464" s="199">
        <f t="shared" si="27"/>
        <v>0</v>
      </c>
      <c r="K464" s="200"/>
      <c r="L464" s="33"/>
      <c r="M464" s="201" t="s">
        <v>1</v>
      </c>
      <c r="N464" s="202" t="s">
        <v>45</v>
      </c>
      <c r="O464" s="58"/>
      <c r="P464" s="58"/>
      <c r="Q464" s="58"/>
      <c r="R464" s="58"/>
      <c r="S464" s="58"/>
      <c r="T464" s="59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T464" s="17" t="s">
        <v>705</v>
      </c>
      <c r="AU464" s="17" t="s">
        <v>85</v>
      </c>
      <c r="AY464" s="17" t="s">
        <v>705</v>
      </c>
      <c r="BE464" s="154">
        <f t="shared" si="28"/>
        <v>0</v>
      </c>
      <c r="BF464" s="154">
        <f t="shared" si="29"/>
        <v>0</v>
      </c>
      <c r="BG464" s="154">
        <f t="shared" si="30"/>
        <v>0</v>
      </c>
      <c r="BH464" s="154">
        <f t="shared" si="31"/>
        <v>0</v>
      </c>
      <c r="BI464" s="154">
        <f t="shared" si="32"/>
        <v>0</v>
      </c>
      <c r="BJ464" s="17" t="s">
        <v>85</v>
      </c>
      <c r="BK464" s="154">
        <f t="shared" si="33"/>
        <v>0</v>
      </c>
    </row>
    <row r="465" spans="1:63" s="2" customFormat="1" ht="16.350000000000001" customHeight="1">
      <c r="A465" s="32"/>
      <c r="B465" s="33"/>
      <c r="C465" s="193" t="s">
        <v>1</v>
      </c>
      <c r="D465" s="193" t="s">
        <v>133</v>
      </c>
      <c r="E465" s="194" t="s">
        <v>1</v>
      </c>
      <c r="F465" s="195" t="s">
        <v>1</v>
      </c>
      <c r="G465" s="196" t="s">
        <v>1</v>
      </c>
      <c r="H465" s="197"/>
      <c r="I465" s="198"/>
      <c r="J465" s="199">
        <f t="shared" si="27"/>
        <v>0</v>
      </c>
      <c r="K465" s="200"/>
      <c r="L465" s="33"/>
      <c r="M465" s="201" t="s">
        <v>1</v>
      </c>
      <c r="N465" s="202" t="s">
        <v>45</v>
      </c>
      <c r="O465" s="58"/>
      <c r="P465" s="58"/>
      <c r="Q465" s="58"/>
      <c r="R465" s="58"/>
      <c r="S465" s="58"/>
      <c r="T465" s="59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T465" s="17" t="s">
        <v>705</v>
      </c>
      <c r="AU465" s="17" t="s">
        <v>85</v>
      </c>
      <c r="AY465" s="17" t="s">
        <v>705</v>
      </c>
      <c r="BE465" s="154">
        <f t="shared" si="28"/>
        <v>0</v>
      </c>
      <c r="BF465" s="154">
        <f t="shared" si="29"/>
        <v>0</v>
      </c>
      <c r="BG465" s="154">
        <f t="shared" si="30"/>
        <v>0</v>
      </c>
      <c r="BH465" s="154">
        <f t="shared" si="31"/>
        <v>0</v>
      </c>
      <c r="BI465" s="154">
        <f t="shared" si="32"/>
        <v>0</v>
      </c>
      <c r="BJ465" s="17" t="s">
        <v>85</v>
      </c>
      <c r="BK465" s="154">
        <f t="shared" si="33"/>
        <v>0</v>
      </c>
    </row>
    <row r="466" spans="1:63" s="2" customFormat="1" ht="16.350000000000001" customHeight="1">
      <c r="A466" s="32"/>
      <c r="B466" s="33"/>
      <c r="C466" s="193" t="s">
        <v>1</v>
      </c>
      <c r="D466" s="193" t="s">
        <v>133</v>
      </c>
      <c r="E466" s="194" t="s">
        <v>1</v>
      </c>
      <c r="F466" s="195" t="s">
        <v>1</v>
      </c>
      <c r="G466" s="196" t="s">
        <v>1</v>
      </c>
      <c r="H466" s="197"/>
      <c r="I466" s="198"/>
      <c r="J466" s="199">
        <f t="shared" si="27"/>
        <v>0</v>
      </c>
      <c r="K466" s="200"/>
      <c r="L466" s="33"/>
      <c r="M466" s="201" t="s">
        <v>1</v>
      </c>
      <c r="N466" s="202" t="s">
        <v>45</v>
      </c>
      <c r="O466" s="58"/>
      <c r="P466" s="58"/>
      <c r="Q466" s="58"/>
      <c r="R466" s="58"/>
      <c r="S466" s="58"/>
      <c r="T466" s="59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T466" s="17" t="s">
        <v>705</v>
      </c>
      <c r="AU466" s="17" t="s">
        <v>85</v>
      </c>
      <c r="AY466" s="17" t="s">
        <v>705</v>
      </c>
      <c r="BE466" s="154">
        <f t="shared" si="28"/>
        <v>0</v>
      </c>
      <c r="BF466" s="154">
        <f t="shared" si="29"/>
        <v>0</v>
      </c>
      <c r="BG466" s="154">
        <f t="shared" si="30"/>
        <v>0</v>
      </c>
      <c r="BH466" s="154">
        <f t="shared" si="31"/>
        <v>0</v>
      </c>
      <c r="BI466" s="154">
        <f t="shared" si="32"/>
        <v>0</v>
      </c>
      <c r="BJ466" s="17" t="s">
        <v>85</v>
      </c>
      <c r="BK466" s="154">
        <f t="shared" si="33"/>
        <v>0</v>
      </c>
    </row>
    <row r="467" spans="1:63" s="2" customFormat="1" ht="16.350000000000001" customHeight="1">
      <c r="A467" s="32"/>
      <c r="B467" s="33"/>
      <c r="C467" s="193" t="s">
        <v>1</v>
      </c>
      <c r="D467" s="193" t="s">
        <v>133</v>
      </c>
      <c r="E467" s="194" t="s">
        <v>1</v>
      </c>
      <c r="F467" s="195" t="s">
        <v>1</v>
      </c>
      <c r="G467" s="196" t="s">
        <v>1</v>
      </c>
      <c r="H467" s="197"/>
      <c r="I467" s="198"/>
      <c r="J467" s="199">
        <f t="shared" si="27"/>
        <v>0</v>
      </c>
      <c r="K467" s="200"/>
      <c r="L467" s="33"/>
      <c r="M467" s="201" t="s">
        <v>1</v>
      </c>
      <c r="N467" s="202" t="s">
        <v>45</v>
      </c>
      <c r="O467" s="203"/>
      <c r="P467" s="203"/>
      <c r="Q467" s="203"/>
      <c r="R467" s="203"/>
      <c r="S467" s="203"/>
      <c r="T467" s="204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T467" s="17" t="s">
        <v>705</v>
      </c>
      <c r="AU467" s="17" t="s">
        <v>85</v>
      </c>
      <c r="AY467" s="17" t="s">
        <v>705</v>
      </c>
      <c r="BE467" s="154">
        <f t="shared" si="28"/>
        <v>0</v>
      </c>
      <c r="BF467" s="154">
        <f t="shared" si="29"/>
        <v>0</v>
      </c>
      <c r="BG467" s="154">
        <f t="shared" si="30"/>
        <v>0</v>
      </c>
      <c r="BH467" s="154">
        <f t="shared" si="31"/>
        <v>0</v>
      </c>
      <c r="BI467" s="154">
        <f t="shared" si="32"/>
        <v>0</v>
      </c>
      <c r="BJ467" s="17" t="s">
        <v>85</v>
      </c>
      <c r="BK467" s="154">
        <f t="shared" si="33"/>
        <v>0</v>
      </c>
    </row>
    <row r="468" spans="1:63" s="2" customFormat="1" ht="6.9" customHeight="1">
      <c r="A468" s="32"/>
      <c r="B468" s="47"/>
      <c r="C468" s="48"/>
      <c r="D468" s="48"/>
      <c r="E468" s="48"/>
      <c r="F468" s="48"/>
      <c r="G468" s="48"/>
      <c r="H468" s="48"/>
      <c r="I468" s="48"/>
      <c r="J468" s="48"/>
      <c r="K468" s="48"/>
      <c r="L468" s="33"/>
      <c r="M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</row>
  </sheetData>
  <autoFilter ref="C131:K467" xr:uid="{00000000-0009-0000-0000-000001000000}"/>
  <mergeCells count="6">
    <mergeCell ref="L2:V2"/>
    <mergeCell ref="E7:H7"/>
    <mergeCell ref="E16:H16"/>
    <mergeCell ref="E25:H25"/>
    <mergeCell ref="E85:H85"/>
    <mergeCell ref="E124:H124"/>
  </mergeCells>
  <dataValidations count="2">
    <dataValidation type="list" allowBlank="1" showInputMessage="1" showErrorMessage="1" error="Povoleny jsou hodnoty K, M." sqref="D418:D468" xr:uid="{00000000-0002-0000-0100-000000000000}">
      <formula1>"K, M"</formula1>
    </dataValidation>
    <dataValidation type="list" allowBlank="1" showInputMessage="1" showErrorMessage="1" error="Povoleny jsou hodnoty základní, snížená, zákl. přenesená, sníž. přenesená, nulová." sqref="N418:N468" xr:uid="{00000000-0002-0000-01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25-649 - Oprava šikmých s...</vt:lpstr>
      <vt:lpstr>'25-649 - Oprava šikmých s...'!Názvy_tisku</vt:lpstr>
      <vt:lpstr>'Rekapitulace stavby'!Názvy_tisku</vt:lpstr>
      <vt:lpstr>'25-649 - Oprava šikmých s...'!Oblast_tisku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DESKTOP-OCAMGMR\pe3k182</dc:creator>
  <cp:lastModifiedBy>Hubená Věra</cp:lastModifiedBy>
  <dcterms:created xsi:type="dcterms:W3CDTF">2025-05-06T12:38:09Z</dcterms:created>
  <dcterms:modified xsi:type="dcterms:W3CDTF">2026-04-07T12:03:48Z</dcterms:modified>
</cp:coreProperties>
</file>