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mp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10215" activeTab="1"/>
  </bookViews>
  <sheets>
    <sheet name="Rekapitulace stavby" sheetId="1" r:id="rId1"/>
    <sheet name="SO 01 - Komunikace pro pěší" sheetId="2" r:id="rId2"/>
    <sheet name="SO 02 - Veřejné osvětlení" sheetId="3" r:id="rId3"/>
    <sheet name="Pokyny pro vyplnění" sheetId="4" r:id="rId4"/>
  </sheets>
  <definedNames>
    <definedName name="_xlnm._FilterDatabase" localSheetId="1" hidden="1">'SO 01 - Komunikace pro pěší'!$C$92:$K$92</definedName>
    <definedName name="_xlnm._FilterDatabase" localSheetId="2" hidden="1">'SO 02 - Veřejné osvětlení'!$C$76:$K$76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 01 - Komunikace pro pěší'!$C$4:$J$36,'SO 01 - Komunikace pro pěší'!$C$42:$J$74,'SO 01 - Komunikace pro pěší'!$C$80:$K$385</definedName>
    <definedName name="_xlnm.Print_Area" localSheetId="2">'SO 02 - Veřejné osvětlení'!$C$4:$J$36,'SO 02 - Veřejné osvětlení'!$C$42:$J$58,'SO 02 - Veřejné osvětlení'!$C$64:$K$80</definedName>
    <definedName name="_xlnm.Print_Titles" localSheetId="0">'Rekapitulace stavby'!$49:$49</definedName>
    <definedName name="_xlnm.Print_Titles" localSheetId="1">'SO 01 - Komunikace pro pěší'!$92:$92</definedName>
    <definedName name="_xlnm.Print_Titles" localSheetId="2">'SO 02 - Veřejné osvětlení'!$76:$76</definedName>
  </definedNames>
  <calcPr calcId="152511"/>
</workbook>
</file>

<file path=xl/sharedStrings.xml><?xml version="1.0" encoding="utf-8"?>
<sst xmlns="http://schemas.openxmlformats.org/spreadsheetml/2006/main" count="4378" uniqueCount="1023">
  <si>
    <t>Export VZ</t>
  </si>
  <si>
    <t>List obsahuje:</t>
  </si>
  <si>
    <t>3.0</t>
  </si>
  <si>
    <t>ZAMOK</t>
  </si>
  <si>
    <t>False</t>
  </si>
  <si>
    <t>{4076219a-745a-4746-afc1-75e03c380922}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</si>
  <si>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</si>
  <si>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</si>
  <si>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</si>
  <si>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</si>
  <si>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</si>
  <si>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</si>
  <si>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</si>
  <si>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</si>
  <si>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TK_17-009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</si>
  <si>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</si>
  <si>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</si>
  <si>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chodníku v ulici Dlabačova, v Nymburce</t>
  </si>
  <si>
    <t>0,1</t>
  </si>
  <si>
    <t>KSO:</t>
  </si>
  <si>
    <t/>
  </si>
  <si>
    <t>CC-CZ:</t>
  </si>
  <si>
    <t>1</t>
  </si>
  <si>
    <t>Místo:</t>
  </si>
  <si>
    <t>Nymburk</t>
  </si>
  <si>
    <t>Datum:</t>
  </si>
  <si>
    <t>15.3.2017</t>
  </si>
  <si>
    <t>10</t>
  </si>
  <si>
    <t>100</t>
  </si>
  <si>
    <t>Zadavatel:</t>
  </si>
  <si>
    <t>IČ:</t>
  </si>
  <si>
    <t>00239500</t>
  </si>
  <si>
    <t>Město Nymburk</t>
  </si>
  <si>
    <t>DIČ:</t>
  </si>
  <si>
    <t>CZ00239500</t>
  </si>
  <si>
    <t>Uchazeč:</t>
  </si>
  <si>
    <t>Vyplň údaj</t>
  </si>
  <si>
    <t>Projektant:</t>
  </si>
  <si>
    <t>05317045</t>
  </si>
  <si>
    <t>Tomáš Kučera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</si>
  <si>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</si>
  <si>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</si>
  <si>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</si>
  <si>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</si>
  <si>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</si>
  <si>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</si>
  <si>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</si>
  <si>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</si>
  <si>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</si>
  <si>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</si>
  <si>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</si>
  <si>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</si>
  <si>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</si>
  <si>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</si>
  <si>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</si>
  <si>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</si>
  <si>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</si>
  <si>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</si>
  <si>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</si>
  <si>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</si>
  <si>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</si>
  <si>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</si>
  <si>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</si>
  <si>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</si>
  <si>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</si>
  <si>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</si>
  <si>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</si>
  <si>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</si>
  <si>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</si>
  <si>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</si>
  <si>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</si>
  <si>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</si>
  <si>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</si>
  <si>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</si>
  <si>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</si>
  <si>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</si>
  <si>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</si>
  <si>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</si>
  <si>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</si>
  <si>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</si>
  <si>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</si>
  <si>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Komunikace pro pěší</t>
  </si>
  <si>
    <t>STA</t>
  </si>
  <si>
    <t>{afc4c4a1-122d-404c-818a-f512e9076fa7}</t>
  </si>
  <si>
    <t>2</t>
  </si>
  <si>
    <t>SO 02</t>
  </si>
  <si>
    <t>Veřejné osvětlení</t>
  </si>
  <si>
    <t>{bf873220-2aa9-48f1-9bb2-a7af8c56bbed}</t>
  </si>
  <si>
    <t>Zpět na list:</t>
  </si>
  <si>
    <t>rezziv</t>
  </si>
  <si>
    <t>m</t>
  </si>
  <si>
    <t>511,5</t>
  </si>
  <si>
    <t>frziv</t>
  </si>
  <si>
    <t>m2</t>
  </si>
  <si>
    <t>305,5</t>
  </si>
  <si>
    <t>KRYCÍ LIST SOUPISU</t>
  </si>
  <si>
    <t>boziv</t>
  </si>
  <si>
    <t>163</t>
  </si>
  <si>
    <t>bozivch</t>
  </si>
  <si>
    <t>85</t>
  </si>
  <si>
    <t>šd</t>
  </si>
  <si>
    <t>zel</t>
  </si>
  <si>
    <t>581,7</t>
  </si>
  <si>
    <t>Objekt:</t>
  </si>
  <si>
    <t>zelod</t>
  </si>
  <si>
    <t>395</t>
  </si>
  <si>
    <t>SO 01 - Komunikace pro pěší</t>
  </si>
  <si>
    <t>zdvj</t>
  </si>
  <si>
    <t>78</t>
  </si>
  <si>
    <t>zdch</t>
  </si>
  <si>
    <t>170,5</t>
  </si>
  <si>
    <t>bdch</t>
  </si>
  <si>
    <t>34</t>
  </si>
  <si>
    <t>bobet</t>
  </si>
  <si>
    <t>270,5</t>
  </si>
  <si>
    <t>kac</t>
  </si>
  <si>
    <t>7</t>
  </si>
  <si>
    <t>odkop</t>
  </si>
  <si>
    <t>m3</t>
  </si>
  <si>
    <t>112,85</t>
  </si>
  <si>
    <t>ker</t>
  </si>
  <si>
    <t>18</t>
  </si>
  <si>
    <t>drn</t>
  </si>
  <si>
    <t>976,7</t>
  </si>
  <si>
    <t>syp</t>
  </si>
  <si>
    <t>1089,55</t>
  </si>
  <si>
    <t>sutbet</t>
  </si>
  <si>
    <t>78,55</t>
  </si>
  <si>
    <t>sutkame</t>
  </si>
  <si>
    <t>145,55</t>
  </si>
  <si>
    <t>sutziv</t>
  </si>
  <si>
    <t>15,275</t>
  </si>
  <si>
    <t>chod</t>
  </si>
  <si>
    <t>669,375</t>
  </si>
  <si>
    <t>chodi</t>
  </si>
  <si>
    <t>45,675</t>
  </si>
  <si>
    <t>vjp</t>
  </si>
  <si>
    <t>58,8</t>
  </si>
  <si>
    <t>vjc</t>
  </si>
  <si>
    <t>446,25</t>
  </si>
  <si>
    <t>vji</t>
  </si>
  <si>
    <t>48,825</t>
  </si>
  <si>
    <t>obrp</t>
  </si>
  <si>
    <t>193,2</t>
  </si>
  <si>
    <t>humus</t>
  </si>
  <si>
    <t>556,5</t>
  </si>
  <si>
    <t>popel</t>
  </si>
  <si>
    <t>25,2</t>
  </si>
  <si>
    <t>rezbet</t>
  </si>
  <si>
    <t>47,5</t>
  </si>
  <si>
    <t>konziv</t>
  </si>
  <si>
    <t>25,5</t>
  </si>
  <si>
    <t>retr</t>
  </si>
  <si>
    <t>42,525</t>
  </si>
  <si>
    <t>aco</t>
  </si>
  <si>
    <t>281,9</t>
  </si>
  <si>
    <t>zed</t>
  </si>
  <si>
    <t>116,1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</si>
  <si>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</si>
  <si>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</si>
  <si>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</si>
  <si>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</si>
  <si>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</si>
  <si>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</si>
  <si>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</si>
  <si>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</si>
  <si>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</si>
  <si>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</si>
  <si>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5-5 - Zasakovací prostory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</si>
  <si>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</si>
  <si>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</si>
  <si>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</si>
  <si>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</si>
  <si>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</si>
  <si>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</si>
  <si>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</si>
  <si>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</si>
  <si>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</si>
  <si>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PSV - Práce a dodávky PSV</t>
  </si>
  <si>
    <t xml:space="preserve">    711 - Izolace proti vodě, vlhkosti a plynům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</si>
  <si>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</si>
  <si>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</si>
  <si>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</si>
  <si>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</si>
  <si>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</si>
  <si>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</si>
  <si>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</si>
  <si>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</si>
  <si>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</si>
  <si>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</si>
  <si>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</si>
  <si>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</si>
  <si>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</si>
  <si>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</si>
  <si>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</si>
  <si>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</si>
  <si>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</si>
  <si>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</si>
  <si>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</si>
  <si>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</si>
  <si>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</si>
  <si>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4</t>
  </si>
  <si>
    <t>1331861265</t>
  </si>
  <si>
    <t>VV</t>
  </si>
  <si>
    <t>5+3+7+3*1</t>
  </si>
  <si>
    <t>Součet</t>
  </si>
  <si>
    <t>111301111</t>
  </si>
  <si>
    <t>Sejmutí drnu tl do 100 mm s přemístěním do 50 m nebo naložením na dopravní prostředek</t>
  </si>
  <si>
    <t>-1987423845</t>
  </si>
  <si>
    <t>5+9,5+76,5+35+15,5+3,5+26,5+43,5+9+8+39+34,5+30+1,5+15+4+10,5+18,5+2,5+10,5+1,7+0,5+2,5+13+5+6+18+24+61+2,5+8,5+17+12,5+2+6,5+3</t>
  </si>
  <si>
    <t>14,5+58+2,5+35+19,5+2,5+4,5+51+6+53+3,5+16,5+4,5+19+13+3+0,5+5+1+2+21,5+4+3+20,5+21,5+9,5+0,5</t>
  </si>
  <si>
    <t>3</t>
  </si>
  <si>
    <t>112101101</t>
  </si>
  <si>
    <t>Kácení stromů listnatých D kmene do 300 mm</t>
  </si>
  <si>
    <t>kus</t>
  </si>
  <si>
    <t>1626685047</t>
  </si>
  <si>
    <t>112201101</t>
  </si>
  <si>
    <t>Odstranění pařezů D do 300 mm</t>
  </si>
  <si>
    <t>797650442</t>
  </si>
  <si>
    <t>kac+2</t>
  </si>
  <si>
    <t>5</t>
  </si>
  <si>
    <t>113106121</t>
  </si>
  <si>
    <t>Rozebrání dlažeb komunikací pro pěší z betonových nebo kamenných dlaždic</t>
  </si>
  <si>
    <t>68127007</t>
  </si>
  <si>
    <t>1,5+2+12+2,5+6+2+8</t>
  </si>
  <si>
    <t>6</t>
  </si>
  <si>
    <t>113106123</t>
  </si>
  <si>
    <t>Rozebrání dlažeb komunikací pro pěší ze zámkových dlaždic</t>
  </si>
  <si>
    <t>2058787015</t>
  </si>
  <si>
    <t>49,5+8,5+97+3+3,5+2+3,5+3,5</t>
  </si>
  <si>
    <t>113106171</t>
  </si>
  <si>
    <t>Rozebrání dlažeb vozovek pl do 50 m2 ze zámkové dlažby do lože z kameniva</t>
  </si>
  <si>
    <t>553138706</t>
  </si>
  <si>
    <t>28,5+26,5</t>
  </si>
  <si>
    <t>"zatravnovací tvárnice"23</t>
  </si>
  <si>
    <t>8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</si>
  <si>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</si>
  <si>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</si>
  <si>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CS ÚRS 2016 01</t>
  </si>
  <si>
    <t>-186079452</t>
  </si>
  <si>
    <t>9</t>
  </si>
  <si>
    <t>113107121</t>
  </si>
  <si>
    <t>Odstranění podkladů nebo krytů s přemístěním hmot na skládku na vzdálenost do 3 m nebo s naložením na dopravní prostředek v ploše jednotlivě do 50 m2 z kameniva hrubého drceného, o tl. vrstvy do 100 mm</t>
  </si>
  <si>
    <t>-997729925</t>
  </si>
  <si>
    <t>78+7</t>
  </si>
  <si>
    <t>113107122</t>
  </si>
  <si>
    <t>Odstranění podkladu pl do 50 m2 z kameniva drceného tl 200 mm</t>
  </si>
  <si>
    <t>563863415</t>
  </si>
  <si>
    <t>bozivch+boziv+zdch+bdch</t>
  </si>
  <si>
    <t>11</t>
  </si>
  <si>
    <t>113107123</t>
  </si>
  <si>
    <t>Odstranění podkladu pl do 50 m2 z kameniva drceného tl 300 mm</t>
  </si>
  <si>
    <t>-629213208</t>
  </si>
  <si>
    <t>12</t>
  </si>
  <si>
    <t>113107131</t>
  </si>
  <si>
    <t>Odstranění podkladu pl do 50 m2 z betonu prostého tl 150 mm</t>
  </si>
  <si>
    <t>1698363406</t>
  </si>
  <si>
    <t>13</t>
  </si>
  <si>
    <t>113107132</t>
  </si>
  <si>
    <t>Odstranění podkladů nebo krytů s přemístěním hmot na skládku na vzdálenost do 3 m nebo s naložením na dopravní prostředek v ploše jednotlivě do 50 m2 z betonu prostého, o tl. vrstvy přes 150 do 300 mm</t>
  </si>
  <si>
    <t>402093812</t>
  </si>
  <si>
    <t>10,5+24+8,5+3+17,5+9,5+11+23+11+19+28,5+4,5+8+7,5+0,5+13+14,5+5,5+13+35,5+3</t>
  </si>
  <si>
    <t>14</t>
  </si>
  <si>
    <t>113154113</t>
  </si>
  <si>
    <t>Frézování živičného podkladu nebo krytu s naložením na dopravní prostředek plochy do 500 m2 bez překážek v trase pruhu šířky do 0,5 m, tloušťky vrstvy 50 mm</t>
  </si>
  <si>
    <t>1848079387</t>
  </si>
  <si>
    <t>5+34,5+9,5+60,5+1+5+1+52,5+103+1+1+26+5,5</t>
  </si>
  <si>
    <t>31,5+5+21,5+11+10,5+36,5+9,5+37,5</t>
  </si>
  <si>
    <t>11+13+16+10+15+20</t>
  </si>
  <si>
    <t>113202111</t>
  </si>
  <si>
    <t>Vytrhání obrub krajníků obrubníků stojatých</t>
  </si>
  <si>
    <t>-653032022</t>
  </si>
  <si>
    <t>"silniční obruba"7+6,5+38,5+14+81,5+1+1+3,5+7+3,5+85,5+12,5+1,5+1+1+10+7+10+1,5+8+19,5+1+5+22,5+1,5+4+68+7+6,5</t>
  </si>
  <si>
    <t>"přídlažba"5,5+7+6,5+7,5</t>
  </si>
  <si>
    <t>"betonové palisády"5</t>
  </si>
  <si>
    <t>16</t>
  </si>
  <si>
    <t>113203111</t>
  </si>
  <si>
    <t>Vytrhání obrub z dlažebních kostek</t>
  </si>
  <si>
    <t>40050080</t>
  </si>
  <si>
    <t>2+35+7+11+95,5+1,5+2+101+1,5+20,5+5+3+19,5+6+14+61+1+7</t>
  </si>
  <si>
    <t>17</t>
  </si>
  <si>
    <t>113204111</t>
  </si>
  <si>
    <t>Vytrhání obrub záhonových</t>
  </si>
  <si>
    <t>179456795</t>
  </si>
  <si>
    <t>5+3+0,5+0,5+3+16,5+5+11,5+13+16+7+5,5</t>
  </si>
  <si>
    <t>122202201</t>
  </si>
  <si>
    <t>Odkopávky a prokopávky nezapažené pro silnice objemu do 100 m3 v hornině tř. 3</t>
  </si>
  <si>
    <t>425391117</t>
  </si>
  <si>
    <t>zelod*0,14</t>
  </si>
  <si>
    <t>bobet*0,12</t>
  </si>
  <si>
    <t>boziv*0,13</t>
  </si>
  <si>
    <t>zdvj*0,05</t>
  </si>
  <si>
    <t>19</t>
  </si>
  <si>
    <t>132201201</t>
  </si>
  <si>
    <t>Hloubení rýh š do 2000 mm v hornině tř. 3 objemu do 100 m3</t>
  </si>
  <si>
    <t>-152102271</t>
  </si>
  <si>
    <t>(2*8+4,5+5*(5+2*1,5))*1,1*0,4</t>
  </si>
  <si>
    <t>20</t>
  </si>
  <si>
    <t>162301401</t>
  </si>
  <si>
    <t>Vodorovné přemístění větví stromů listnatých do 5 km D kmene do 300 mm</t>
  </si>
  <si>
    <t>-1858839403</t>
  </si>
  <si>
    <t>162301411</t>
  </si>
  <si>
    <t>Vodorovné přemístění kmenů stromů listnatých do 5 km D kmene do 300 mm</t>
  </si>
  <si>
    <t>-242525336</t>
  </si>
  <si>
    <t>22</t>
  </si>
  <si>
    <t>162301421</t>
  </si>
  <si>
    <t>Vodorovné přemístění pařezů do 5 km D do 300 mm</t>
  </si>
  <si>
    <t>1480933015</t>
  </si>
  <si>
    <t>23</t>
  </si>
  <si>
    <t>162301501</t>
  </si>
  <si>
    <t>Vodorovné přemístění křovin do 5 km D kmene do 100 mm</t>
  </si>
  <si>
    <t>-1409316775</t>
  </si>
  <si>
    <t>24</t>
  </si>
  <si>
    <t>162701105</t>
  </si>
  <si>
    <t>Vodorovné přemístění do 10000 m výkopku/sypaniny z horniny tř. 1 až 4</t>
  </si>
  <si>
    <t>19869829</t>
  </si>
  <si>
    <t>25</t>
  </si>
  <si>
    <t>162702111</t>
  </si>
  <si>
    <t>Vodorovné přemístění drnu bez naložení se složením do 6000 m</t>
  </si>
  <si>
    <t>-2112026275</t>
  </si>
  <si>
    <t>26</t>
  </si>
  <si>
    <t>171201201</t>
  </si>
  <si>
    <t>Uložení sypaniny na skládky</t>
  </si>
  <si>
    <t>1736818217</t>
  </si>
  <si>
    <t>odkop+drn</t>
  </si>
  <si>
    <t>27</t>
  </si>
  <si>
    <t>171201211</t>
  </si>
  <si>
    <t>Poplatek za uložení odpadu ze sypaniny na skládce (skládkovné)</t>
  </si>
  <si>
    <t>t</t>
  </si>
  <si>
    <t>1285722764</t>
  </si>
  <si>
    <t>syp*2</t>
  </si>
  <si>
    <t>28</t>
  </si>
  <si>
    <t>181102302</t>
  </si>
  <si>
    <t>Úprava pláně v zářezech se zhutněním</t>
  </si>
  <si>
    <t>754182788</t>
  </si>
  <si>
    <t>boziv+bozivch+šd+zel+zelod+zdvj+zdch+bdch+bobet</t>
  </si>
  <si>
    <t>29</t>
  </si>
  <si>
    <t>181111111</t>
  </si>
  <si>
    <t>Plošná úprava terénu do 500 m2 zemina tř 1 až 4 nerovnosti do 100 mm v rovinně a svahu do 1:5</t>
  </si>
  <si>
    <t>1475838096</t>
  </si>
  <si>
    <t>5+10+21+81,5+17+14,5+3,5+36,5+44+9+43,5+35,5+28+14+0,5+10,5+18,5+12+1,5+2+12,5+0,5+12+17+23+4,5+23,5+2+9+17,5+14+2+6,5+2,5+1+1</t>
  </si>
  <si>
    <t>30</t>
  </si>
  <si>
    <t>181411131</t>
  </si>
  <si>
    <t>Založení parkového trávníku výsevem plochy do 1000 m2 v rovině a ve svahu do 1:5</t>
  </si>
  <si>
    <t>209121854</t>
  </si>
  <si>
    <t>31</t>
  </si>
  <si>
    <t>M</t>
  </si>
  <si>
    <t>005724100</t>
  </si>
  <si>
    <t>osivo směs travní parková</t>
  </si>
  <si>
    <t>kg</t>
  </si>
  <si>
    <t>1003916651</t>
  </si>
  <si>
    <t>556,5*0,015 'Přepočtené koeficientem množství</t>
  </si>
  <si>
    <t>32</t>
  </si>
  <si>
    <t>182303111</t>
  </si>
  <si>
    <t>Doplnění zeminy nebo substrátu na travnatých plochách tl 50 mm rovina v rovinně a svahu do 1:5</t>
  </si>
  <si>
    <t>526884356</t>
  </si>
  <si>
    <t>33</t>
  </si>
  <si>
    <t>103715000.R</t>
  </si>
  <si>
    <t>Hnojiva humusová substrát pro trávníky A      VL</t>
  </si>
  <si>
    <t>1198889249</t>
  </si>
  <si>
    <t>556,5*0,058 'Přepočtené koeficientem množství</t>
  </si>
  <si>
    <t>184802111</t>
  </si>
  <si>
    <t>Chemické odplevelení před založením kultury nad 20 m2 postřikem na široko v rovině a svahu do 1:5</t>
  </si>
  <si>
    <t>752436424</t>
  </si>
  <si>
    <t>35</t>
  </si>
  <si>
    <t>184802611</t>
  </si>
  <si>
    <t>Chemické odplevelení po založení kultury postřikem na široko v rovině a svahu do 1:5</t>
  </si>
  <si>
    <t>1626598455</t>
  </si>
  <si>
    <t>36</t>
  </si>
  <si>
    <t>185803111</t>
  </si>
  <si>
    <t>Ošetření trávníku shrabáním v rovině a svahu do 1:5</t>
  </si>
  <si>
    <t>-820698675</t>
  </si>
  <si>
    <t>37</t>
  </si>
  <si>
    <t>185804312</t>
  </si>
  <si>
    <t>Zalití rostlin vodou plochy záhonů jednotlivě přes 20 m2</t>
  </si>
  <si>
    <t>1111582147</t>
  </si>
  <si>
    <t>humus*0,005</t>
  </si>
  <si>
    <t>38</t>
  </si>
  <si>
    <t>185851121</t>
  </si>
  <si>
    <t>Dovoz vody pro zálivku rostlin za vzdálenost do 1000 m</t>
  </si>
  <si>
    <t>367117206</t>
  </si>
  <si>
    <t>39</t>
  </si>
  <si>
    <t>997006512</t>
  </si>
  <si>
    <t>Vodorovné doprava suti s naložením a složením na skládku do 1 km</t>
  </si>
  <si>
    <t>-750958930</t>
  </si>
  <si>
    <t>popel*2,4</t>
  </si>
  <si>
    <t>40</t>
  </si>
  <si>
    <t>997006519</t>
  </si>
  <si>
    <t>Příplatek k vodorovnému přemístění suti na skládku ZKD 1 km přes 1 km</t>
  </si>
  <si>
    <t>1233337606</t>
  </si>
  <si>
    <t>41</t>
  </si>
  <si>
    <t>997013831</t>
  </si>
  <si>
    <t>Poplatek za uložení stavebního směsného odpadu na skládce (skládkovné)</t>
  </si>
  <si>
    <t>1495751820</t>
  </si>
  <si>
    <t>42</t>
  </si>
  <si>
    <t>R1</t>
  </si>
  <si>
    <t>-1596581084</t>
  </si>
  <si>
    <t>Zakládání</t>
  </si>
  <si>
    <t>43</t>
  </si>
  <si>
    <t>271572211</t>
  </si>
  <si>
    <t>Podsyp pod základové konstrukce se zhutněním z netříděného štěrkopísku</t>
  </si>
  <si>
    <t>1247048891</t>
  </si>
  <si>
    <t>(2*6+4,5+5*(5+2*1,5))*0,4*0,15</t>
  </si>
  <si>
    <t>44</t>
  </si>
  <si>
    <t>274313811</t>
  </si>
  <si>
    <t>Základy z betonu prostého pasy betonu kamenem neprokládaného tř. C 25/30</t>
  </si>
  <si>
    <t>2100670555</t>
  </si>
  <si>
    <t>(2*6+4,5+5*(5+2*1,5))*0,4*0,9</t>
  </si>
  <si>
    <t>Svislé a kompletní konstrukce</t>
  </si>
  <si>
    <t>45</t>
  </si>
  <si>
    <t>348272213</t>
  </si>
  <si>
    <t>Ploty z tvárnic betonových plotová zeď na maltu cementovou včetně spárování současně při zdění z tvarovek oboustranně štípaných, dutých přírodních, tloušťka zdiva 195 mm</t>
  </si>
  <si>
    <t>1006612177</t>
  </si>
  <si>
    <t>1*(2*6*1,8+4,5*1,8)</t>
  </si>
  <si>
    <t>6*(5*1,8+1,5*1,8*2)</t>
  </si>
  <si>
    <t>46</t>
  </si>
  <si>
    <t>348272293</t>
  </si>
  <si>
    <t>Ploty z tvárnic betonových plotová zeď Příplatek k cenám plotového zdiva za provedení ztužujícího sloupku šířky 400 mm, osové vzdálenosti do 3200 mm vylitím betonu C 16/20, včetně výztuže 2x BSt 500 D 10 mm, tloušťka zdiva 195 mm</t>
  </si>
  <si>
    <t>440053005</t>
  </si>
  <si>
    <t>47</t>
  </si>
  <si>
    <t>348272513</t>
  </si>
  <si>
    <t>Ploty z tvárnic betonových plotová stříška lepená mrazuvzdorným lepidlem z tvarovek hladkých nebo štípaných, sedlového tvaru přírodních, tloušťka zdiva 195 mm</t>
  </si>
  <si>
    <t>572902542</t>
  </si>
  <si>
    <t>2*8+4,5+5*(5+2*1,5)</t>
  </si>
  <si>
    <t>Komunikace pozemní</t>
  </si>
  <si>
    <t>48</t>
  </si>
  <si>
    <t>564831111</t>
  </si>
  <si>
    <t>Podklad ze štěrkodrtě ŠD tl 100 mm</t>
  </si>
  <si>
    <t>-39623508</t>
  </si>
  <si>
    <t>3+75+1,5</t>
  </si>
  <si>
    <t>49</t>
  </si>
  <si>
    <t>564851111</t>
  </si>
  <si>
    <t>Podklad ze štěrkodrtě ŠD tl 150 mm</t>
  </si>
  <si>
    <t>-1706542302</t>
  </si>
  <si>
    <t>vjc+vji+chod+chodi</t>
  </si>
  <si>
    <t>50</t>
  </si>
  <si>
    <t>564861111</t>
  </si>
  <si>
    <t>Podklad ze štěrkodrtě ŠD tl 200 mm</t>
  </si>
  <si>
    <t>-846807819</t>
  </si>
  <si>
    <t>konziv+retr+vjp</t>
  </si>
  <si>
    <t>51</t>
  </si>
  <si>
    <t>564952111</t>
  </si>
  <si>
    <t>Podklad z mechanicky zpevněného kameniva MZK tl 150 mm</t>
  </si>
  <si>
    <t>-1267341558</t>
  </si>
  <si>
    <t>vjc+vji</t>
  </si>
  <si>
    <t>52</t>
  </si>
  <si>
    <t>567132111</t>
  </si>
  <si>
    <t>Podklad ze směsi stmelené cementem SC C 8/10 (KSC I) tl 160 mm</t>
  </si>
  <si>
    <t>-780004811</t>
  </si>
  <si>
    <t>130</t>
  </si>
  <si>
    <t>573231111</t>
  </si>
  <si>
    <t>Postřik živičný spojovací bez posypu kamenivem ze silniční emulze, v množství od 0,50 do 0,80 kg/m2</t>
  </si>
  <si>
    <t>596575072</t>
  </si>
  <si>
    <t>53</t>
  </si>
  <si>
    <t>577144111</t>
  </si>
  <si>
    <t>Asfaltový beton vrstva obrusná ACO 11 (ABS) s rozprostřením a se zhutněním z nemodifikovaného asfaltu v pruhu šířky do 3 m tř. I, po zhutnění tl. 50 mm</t>
  </si>
  <si>
    <t>1404179810</t>
  </si>
  <si>
    <t>23+8+42+1+3,5+1+37,5+66,5+1+19,4+46+3,5+4</t>
  </si>
  <si>
    <t>11+8+6,5</t>
  </si>
  <si>
    <t>54</t>
  </si>
  <si>
    <t>596211121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</si>
  <si>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B, pro plochy přes 50 do 100 m2</t>
  </si>
  <si>
    <t>-1213683424</t>
  </si>
  <si>
    <t>chod+chodi</t>
  </si>
  <si>
    <t>"předláždění" 4+4+2+4+0,5</t>
  </si>
  <si>
    <t>55</t>
  </si>
  <si>
    <t>592453080</t>
  </si>
  <si>
    <t>Dlaždice betonové dlažba zámková (ČSN EN 1338) dlažba vibrolisovaná BEST standardní povrch (uzavřený hladký povrch) provedení: přírodní tvarově jednoduchá dlažba KLASIKO              20 x 10 x 6</t>
  </si>
  <si>
    <t>2037783202</t>
  </si>
  <si>
    <t>(53,5+3,5+7+54+7,5+29+7,5+22,5+50+7,5+48,5+7,5+38,5+52+20+16,5+8+20+17+7,5+32+20+7,5+19,5+55,5+21+4,5)*1,05</t>
  </si>
  <si>
    <t>56</t>
  </si>
  <si>
    <t>592452670</t>
  </si>
  <si>
    <t>Dlaždice betonové dlažba zámková (ČSN EN 1338) dlažba vibrolisovaná BEST tvarově jednoduchá dlažba KLASIKO pro nevidomé 20 x 10 x 6</t>
  </si>
  <si>
    <t>-1322300573</t>
  </si>
  <si>
    <t>(5,5+4+5+4,5+2,5+2,5+1,5+4+5+5+4)*1,05</t>
  </si>
  <si>
    <t>57</t>
  </si>
  <si>
    <t>596212210</t>
  </si>
  <si>
    <t>Kladení zámkové dlažby pozemních komunikací tl 80 mm skupiny A pl do 50 m2</t>
  </si>
  <si>
    <t>-105505566</t>
  </si>
  <si>
    <t>vjc+vjp+vji</t>
  </si>
  <si>
    <t>58</t>
  </si>
  <si>
    <t>592452660</t>
  </si>
  <si>
    <t>Dlaždice betonové dlažba zámková (ČSN EN 1338) dlažba vibrolisovaná BEST tvarově jednoduchá dlažba KLASIKO              20 x 10 x 8</t>
  </si>
  <si>
    <t>748673958</t>
  </si>
  <si>
    <t>"vjezdy"(21+20+8+34+31+32,5+48+23,5+18,5+33+11+53,5+16,5+29+5)*1,05</t>
  </si>
  <si>
    <t>"rampy příčných prahů" (12+14+14,5)*1,05</t>
  </si>
  <si>
    <t>59</t>
  </si>
  <si>
    <t>592453110</t>
  </si>
  <si>
    <t>Dlaždice betonové dlažba zámková (ČSN EN 1338) dlažba vibrolisovaná BEST standardní povrch (uzavřený hladký povrch) provedení: přírodní tvarově jednoduchá dlažba KLASIKO              20 x 10 x 8</t>
  </si>
  <si>
    <t>239833850</t>
  </si>
  <si>
    <t>(17+19,5+19,5)*1,05</t>
  </si>
  <si>
    <t>60</t>
  </si>
  <si>
    <t>592452670.R</t>
  </si>
  <si>
    <t>1858192755</t>
  </si>
  <si>
    <t>(6+3,5+4+3+1+2+3,5+3+3+3,5+6+3+2,5+2,5)*1,05</t>
  </si>
  <si>
    <t>61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</si>
  <si>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</si>
  <si>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</si>
  <si>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456979084</t>
  </si>
  <si>
    <t>62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</si>
  <si>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</si>
  <si>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</si>
  <si>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383557260</t>
  </si>
  <si>
    <t>2+1,5+2+5,5+2</t>
  </si>
  <si>
    <t>5-5</t>
  </si>
  <si>
    <t>Zasakovací prostory</t>
  </si>
  <si>
    <t>63</t>
  </si>
  <si>
    <t>362554474</t>
  </si>
  <si>
    <t>2,5*1*1</t>
  </si>
  <si>
    <t>vsak</t>
  </si>
  <si>
    <t>64</t>
  </si>
  <si>
    <t>451573111R</t>
  </si>
  <si>
    <t>Lože pod potrubí, stoky a drobné objekty v otevřeném výkopu z písku a štěrkopísku do 63 mm</t>
  </si>
  <si>
    <t>-118696924</t>
  </si>
  <si>
    <t>65</t>
  </si>
  <si>
    <t>919726122</t>
  </si>
  <si>
    <t>Geotextilie pro ochranu, separaci a filtraci netkaná měrná hmotnost do 300 g/m2</t>
  </si>
  <si>
    <t>-134842761</t>
  </si>
  <si>
    <t>2*2,5*1+2*1*1</t>
  </si>
  <si>
    <t>Trubní vedení</t>
  </si>
  <si>
    <t>66</t>
  </si>
  <si>
    <t>132201101</t>
  </si>
  <si>
    <t>Hloubení rýh š do 600 mm v hornině tř. 3 objemu do 100 m3</t>
  </si>
  <si>
    <t>818827999</t>
  </si>
  <si>
    <t>67</t>
  </si>
  <si>
    <t>174101101</t>
  </si>
  <si>
    <t>Zásyp jam, šachet rýh nebo kolem objektů sypaninou se zhutněním</t>
  </si>
  <si>
    <t>872277042</t>
  </si>
  <si>
    <t>68</t>
  </si>
  <si>
    <t>175111101</t>
  </si>
  <si>
    <t>Obsypání potrubí ručně sypaninou bez prohození, uloženou do 3 m</t>
  </si>
  <si>
    <t>593153364</t>
  </si>
  <si>
    <t>69</t>
  </si>
  <si>
    <t>583312000</t>
  </si>
  <si>
    <t>štěrkopísek netříděný zásypový materiál</t>
  </si>
  <si>
    <t>-1426680181</t>
  </si>
  <si>
    <t>70</t>
  </si>
  <si>
    <t>871315221</t>
  </si>
  <si>
    <t>Kanalizační potrubí z tvrdého PVC systém KG v otevřeném výkopu ve sklonu do 20 %, tuhost třídy SN 8 DN 150</t>
  </si>
  <si>
    <t>-2013050300</t>
  </si>
  <si>
    <t>71</t>
  </si>
  <si>
    <t>895941111</t>
  </si>
  <si>
    <t>Zřízení vpusti kanalizační uliční z betonových dílců typ UV-50 normální</t>
  </si>
  <si>
    <t>1238393397</t>
  </si>
  <si>
    <t>72</t>
  </si>
  <si>
    <t>592238230</t>
  </si>
  <si>
    <t>Prefabrikáty pro uliční vpusti betonové a železobetonové TBV-Q 500/626 D /dno/     62,6 x 49,5 x 5</t>
  </si>
  <si>
    <t>-1262104785</t>
  </si>
  <si>
    <t>73</t>
  </si>
  <si>
    <t>592238200</t>
  </si>
  <si>
    <t>Prefabrikáty pro uliční vpusti betonové a železobetonové TBV-Q 500/290 K /skruž/   29 x 50 x 5</t>
  </si>
  <si>
    <t>1532400476</t>
  </si>
  <si>
    <t>74</t>
  </si>
  <si>
    <t>592238210</t>
  </si>
  <si>
    <t>Prefabrikáty pro uliční vpusti betonové a železobetonové TBV-Q 660/180 /prstenec/ 18 x 66 x 10</t>
  </si>
  <si>
    <t>-789093950</t>
  </si>
  <si>
    <t>75</t>
  </si>
  <si>
    <t>592238780</t>
  </si>
  <si>
    <t>Prefabrikáty pro uliční vpusti dílce betonové pro uliční vpusti vpusť dešťová uliční s rámem mříž M1 D400 DIN 19583-13, 500/500mm</t>
  </si>
  <si>
    <t>-1326340517</t>
  </si>
  <si>
    <t>76</t>
  </si>
  <si>
    <t>899331111</t>
  </si>
  <si>
    <t>Výšková úprava uličního vstupu nebo vpusti do 200 mm zvýšením poklopu</t>
  </si>
  <si>
    <t>-1055494659</t>
  </si>
  <si>
    <t>77</t>
  </si>
  <si>
    <t>899331111.1</t>
  </si>
  <si>
    <t>596086648</t>
  </si>
  <si>
    <t>899431111</t>
  </si>
  <si>
    <t>Výšková úprava uličního vstupu nebo vpusti do 200 mm zvýšením krycího hrnce, šoupěte nebo hydrantu bez úpravy armatur</t>
  </si>
  <si>
    <t>-128673654</t>
  </si>
  <si>
    <t>Ostatní konstrukce a práce, bourání</t>
  </si>
  <si>
    <t>79</t>
  </si>
  <si>
    <t>914111111</t>
  </si>
  <si>
    <t>Montáž svislé dopravní značky do velikosti 1 m2 objímkami na sloupek nebo konzolu</t>
  </si>
  <si>
    <t>952270901</t>
  </si>
  <si>
    <t>80</t>
  </si>
  <si>
    <t>404442320</t>
  </si>
  <si>
    <t>značka svislá reflexní AL- 3M 500 x 500 mm</t>
  </si>
  <si>
    <t>-1088759508</t>
  </si>
  <si>
    <t>81</t>
  </si>
  <si>
    <t>914111121</t>
  </si>
  <si>
    <t>Montáž svislé dopravní značky do velikosti 2 m2 objímkami na sloupek nebo konzolu</t>
  </si>
  <si>
    <t>654423787</t>
  </si>
  <si>
    <t>82</t>
  </si>
  <si>
    <t>914511112</t>
  </si>
  <si>
    <t>Montáž sloupku dopravních značek délky do 3,5 m s betonovým základem a patkou</t>
  </si>
  <si>
    <t>1415798567</t>
  </si>
  <si>
    <t>83</t>
  </si>
  <si>
    <t>404452250</t>
  </si>
  <si>
    <t>sloupek Zn 60 - 350</t>
  </si>
  <si>
    <t>-655088817</t>
  </si>
  <si>
    <t>84</t>
  </si>
  <si>
    <t>404452400</t>
  </si>
  <si>
    <t>patka hliníková HP 60</t>
  </si>
  <si>
    <t>-1305187663</t>
  </si>
  <si>
    <t>404452530</t>
  </si>
  <si>
    <t>víčko plastové na sloupek 60</t>
  </si>
  <si>
    <t>-1673287394</t>
  </si>
  <si>
    <t>86</t>
  </si>
  <si>
    <t>404452560</t>
  </si>
  <si>
    <t>upínací svorka na sloupek US 60</t>
  </si>
  <si>
    <t>-571751947</t>
  </si>
  <si>
    <t>87</t>
  </si>
  <si>
    <t>915491211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</si>
  <si>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</si>
  <si>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-1759853299</t>
  </si>
  <si>
    <t>88</t>
  </si>
  <si>
    <t>592185830</t>
  </si>
  <si>
    <t>Krajníky a dílce pro horizontální značky betonové a železobetonové přídlažba 50 x 25 x 8   TBX 010-19</t>
  </si>
  <si>
    <t>431112664</t>
  </si>
  <si>
    <t>(46+8+81+7,5+64,5+45+1+111,5+28+2+7,5+7,5)*1,05</t>
  </si>
  <si>
    <t>429,975*2 'Přepočtené koeficientem množství</t>
  </si>
  <si>
    <t>89</t>
  </si>
  <si>
    <t>916131213</t>
  </si>
  <si>
    <t>Osazení silničního obrubníku betonového stojatého s boční opěrou do lože z betonu prostého</t>
  </si>
  <si>
    <t>-561267215</t>
  </si>
  <si>
    <t>90</t>
  </si>
  <si>
    <t>592174650</t>
  </si>
  <si>
    <t>obrubník betonový silniční Standard 100x15x25 cm</t>
  </si>
  <si>
    <t>-416768908</t>
  </si>
  <si>
    <t>(46+8+6,5+81+2+5+85+13+7+7+1+25+127,5+1+7+7+7+5,5+5,5-obrp)*1,05</t>
  </si>
  <si>
    <t>91</t>
  </si>
  <si>
    <t>592174680</t>
  </si>
  <si>
    <t>obrubník betonový silniční nájezdový Standard 100x15x15 cm</t>
  </si>
  <si>
    <t>1941777014</t>
  </si>
  <si>
    <t>(4+20+4+8+6+6+4,5+7+8,5+6,5+5+5,5+7+6+6,5+7+7+6,5+13,5+6,5+5+5+7+7+6+3,5+5,5)*1,05</t>
  </si>
  <si>
    <t>92</t>
  </si>
  <si>
    <t>592174690</t>
  </si>
  <si>
    <t>Obrubníky betonové a železobetonové obrubník silniční přechodový L + P Standard   100 x 15 x 15-25</t>
  </si>
  <si>
    <t>707298009</t>
  </si>
  <si>
    <t>18+20</t>
  </si>
  <si>
    <t>93</t>
  </si>
  <si>
    <t>916231213</t>
  </si>
  <si>
    <t>Osazení chodníkového obrubníku betonového stojatého s boční opěrou do lože z betonu prostého</t>
  </si>
  <si>
    <t>457071701</t>
  </si>
  <si>
    <t>94</t>
  </si>
  <si>
    <t>592174100</t>
  </si>
  <si>
    <t>Obrubníky betonové a železobetonové chodníkové ABO   100/10/25 II   100 x 10 x 25</t>
  </si>
  <si>
    <t>1644792075</t>
  </si>
  <si>
    <t>(6+6+1+2+3,5+3+9+4,5+1+4,5+4,5+2,5+12,5+1+6+12+10,5+7+7+7,5+6,5+3+12,5+2+11,5+2+13,5+7+7)*1,05</t>
  </si>
  <si>
    <t>95</t>
  </si>
  <si>
    <t>592172100</t>
  </si>
  <si>
    <t>obrubník betonový zahradní ABO 014-19 šedý 100 x 5 x 25 cm</t>
  </si>
  <si>
    <t>-1963271025</t>
  </si>
  <si>
    <t>(5+9+12+1+7+21+8+10+8,5+32+35+6,5+32,5+31,5+19,5+16,5+4+12,5+2+10,5+7+3+13+14,5+15+14,5+2+5+12+16,5+2,5+7+5+5)*1,05</t>
  </si>
  <si>
    <t>96</t>
  </si>
  <si>
    <t>916991121</t>
  </si>
  <si>
    <t>Lože pod obrubníky, krajníky nebo obruby z dlažebních kostek z betonu prostého</t>
  </si>
  <si>
    <t>-910642454</t>
  </si>
  <si>
    <t>(497,68+611,1)*0,3*0,1</t>
  </si>
  <si>
    <t>97</t>
  </si>
  <si>
    <t>919112222</t>
  </si>
  <si>
    <t>Řezání dilatačních spár v živičném krytu vytvoření komůrky pro těsnící zálivku šířky 15 mm, hloubky 25 mm</t>
  </si>
  <si>
    <t>766077923</t>
  </si>
  <si>
    <t>98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</si>
  <si>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</si>
  <si>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</si>
  <si>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1555658844</t>
  </si>
  <si>
    <t>99</t>
  </si>
  <si>
    <t>919731114</t>
  </si>
  <si>
    <t>Zarovnání styčné plochy podkladu nebo krytu z betonu tl do 250 mm</t>
  </si>
  <si>
    <t>-1484343388</t>
  </si>
  <si>
    <t>919731122</t>
  </si>
  <si>
    <t>Zarovnání styčné plochy podkladu nebo krytu živičného tl do 100 mm</t>
  </si>
  <si>
    <t>-1221641133</t>
  </si>
  <si>
    <t>101</t>
  </si>
  <si>
    <t>919735111</t>
  </si>
  <si>
    <t>Řezání stávajícího živičného krytu nebo podkladu hloubky do 50 mm</t>
  </si>
  <si>
    <t>-919292576</t>
  </si>
  <si>
    <t>9+48+8,5+5,5+80,5+3,5+10,5+11+8+3,5+70+60+88+3,5+4,5+55+34+8,5</t>
  </si>
  <si>
    <t>102</t>
  </si>
  <si>
    <t>919735124</t>
  </si>
  <si>
    <t>Řezání stávajícího betonového krytu hl do 200 mm</t>
  </si>
  <si>
    <t>-219987875</t>
  </si>
  <si>
    <t>3+2+6+3+2+2,5+2,5+2+6,5+3+2,5+2,5+2+8</t>
  </si>
  <si>
    <t>103</t>
  </si>
  <si>
    <t>966006132</t>
  </si>
  <si>
    <t>Odstranění značek dopravních nebo orientačních se sloupky s betonovými patkami</t>
  </si>
  <si>
    <t>1501832494</t>
  </si>
  <si>
    <t>3+2</t>
  </si>
  <si>
    <t>104</t>
  </si>
  <si>
    <t>981013313</t>
  </si>
  <si>
    <t>Demolice budov zděných na MVC - zdi kolem kontejnerů</t>
  </si>
  <si>
    <t>1521581775</t>
  </si>
  <si>
    <t>4*3,5*1,2*1,5</t>
  </si>
  <si>
    <t>105</t>
  </si>
  <si>
    <t>R2</t>
  </si>
  <si>
    <t>Vybouráví uličních vpustí</t>
  </si>
  <si>
    <t>soub.</t>
  </si>
  <si>
    <t>-210767810</t>
  </si>
  <si>
    <t>106</t>
  </si>
  <si>
    <t>R3</t>
  </si>
  <si>
    <t>Odstraněné kamenných patníků</t>
  </si>
  <si>
    <t>ks</t>
  </si>
  <si>
    <t>-998527341</t>
  </si>
  <si>
    <t>997</t>
  </si>
  <si>
    <t>Přesun sutě</t>
  </si>
  <si>
    <t>107</t>
  </si>
  <si>
    <t>997221551</t>
  </si>
  <si>
    <t>Vodorovná doprava suti ze sypkých materiálů do 1 km</t>
  </si>
  <si>
    <t>799044731</t>
  </si>
  <si>
    <t>boziv*0,2</t>
  </si>
  <si>
    <t>bozivch*0,2</t>
  </si>
  <si>
    <t>šd*0,1</t>
  </si>
  <si>
    <t>zdvj*0,25</t>
  </si>
  <si>
    <t>zdch*0,2</t>
  </si>
  <si>
    <t>bdch*0,2</t>
  </si>
  <si>
    <t>bobet*0,1</t>
  </si>
  <si>
    <t>Mezisoučet</t>
  </si>
  <si>
    <t>frziv*0,05</t>
  </si>
  <si>
    <t>sutkam</t>
  </si>
  <si>
    <t>108</t>
  </si>
  <si>
    <t>997221559</t>
  </si>
  <si>
    <t>Příplatek ZKD 1 km u vodorovné dopravy suti ze sypkých materiálů</t>
  </si>
  <si>
    <t>163153564</t>
  </si>
  <si>
    <t>sutkame*11</t>
  </si>
  <si>
    <t>109</t>
  </si>
  <si>
    <t>997221561</t>
  </si>
  <si>
    <t>Vodorovná doprava suti z kusových materiálů do 1 km</t>
  </si>
  <si>
    <t>680870753</t>
  </si>
  <si>
    <t>boziv*0,15</t>
  </si>
  <si>
    <t>bobet*0,2</t>
  </si>
  <si>
    <t>110</t>
  </si>
  <si>
    <t>997221569</t>
  </si>
  <si>
    <t>Příplatek ZKD 1 km u vodorovné dopravy suti z kusových materiálů</t>
  </si>
  <si>
    <t>1023785225</t>
  </si>
  <si>
    <t>sutbet*11</t>
  </si>
  <si>
    <t>111</t>
  </si>
  <si>
    <t>997221815</t>
  </si>
  <si>
    <t>Poplatek za uložení betonového odpadu na skládce (skládkovné)</t>
  </si>
  <si>
    <t>1085884662</t>
  </si>
  <si>
    <t>sutbet*2,7</t>
  </si>
  <si>
    <t>112</t>
  </si>
  <si>
    <t>997221845</t>
  </si>
  <si>
    <t>Poplatek za uložení stavebního odpadu na skládce (skládkovné) z asfaltových povrchů</t>
  </si>
  <si>
    <t>-33830924</t>
  </si>
  <si>
    <t>sutziv*2,7</t>
  </si>
  <si>
    <t>113</t>
  </si>
  <si>
    <t>997221855</t>
  </si>
  <si>
    <t>Poplatek za uložení odpadu z kameniva na skládce (skládkovné)</t>
  </si>
  <si>
    <t>1586288581</t>
  </si>
  <si>
    <t>sutkame*1,8</t>
  </si>
  <si>
    <t>998</t>
  </si>
  <si>
    <t>Přesun hmot</t>
  </si>
  <si>
    <t>114</t>
  </si>
  <si>
    <t>998223011</t>
  </si>
  <si>
    <t>Přesun hmot pro pozemní komunikace s krytem dlážděným</t>
  </si>
  <si>
    <t>-237668549</t>
  </si>
  <si>
    <t>VRN</t>
  </si>
  <si>
    <t>Vedlejší rozpočtové náklady</t>
  </si>
  <si>
    <t>VRN1</t>
  </si>
  <si>
    <t>Průzkumné, geodetické a projektové práce</t>
  </si>
  <si>
    <t>115</t>
  </si>
  <si>
    <t>012203000</t>
  </si>
  <si>
    <t>Geodetické práce při provádění stavby</t>
  </si>
  <si>
    <t>ha</t>
  </si>
  <si>
    <t>-32273955</t>
  </si>
  <si>
    <t>116</t>
  </si>
  <si>
    <t>012303000</t>
  </si>
  <si>
    <t>Geodetické práce po výstavbě</t>
  </si>
  <si>
    <t>1648791467</t>
  </si>
  <si>
    <t>117</t>
  </si>
  <si>
    <t>013254000-1</t>
  </si>
  <si>
    <t>Dokumentace skutečného provedení stavby (6x tištěná, 6xCD)</t>
  </si>
  <si>
    <t>soub</t>
  </si>
  <si>
    <t>746784711</t>
  </si>
  <si>
    <t>VRN3</t>
  </si>
  <si>
    <t>Zařízení staveniště</t>
  </si>
  <si>
    <t>118</t>
  </si>
  <si>
    <t>030001000</t>
  </si>
  <si>
    <t>-891274851</t>
  </si>
  <si>
    <t>VRN7</t>
  </si>
  <si>
    <t>Provozní vlivy</t>
  </si>
  <si>
    <t>119</t>
  </si>
  <si>
    <t>072002000-1</t>
  </si>
  <si>
    <t>Přechodné dopravní značení, projednání</t>
  </si>
  <si>
    <t>1167861736</t>
  </si>
  <si>
    <t>120</t>
  </si>
  <si>
    <t>072002000-2</t>
  </si>
  <si>
    <t>Přechodné dopravní značení - značky, instalace, údržba</t>
  </si>
  <si>
    <t>-1140218102</t>
  </si>
  <si>
    <t>VRN9</t>
  </si>
  <si>
    <t>Ostatní náklady</t>
  </si>
  <si>
    <t>121</t>
  </si>
  <si>
    <t>090001000-1</t>
  </si>
  <si>
    <t>Vytyčení stávajících sítí</t>
  </si>
  <si>
    <t>1063172611</t>
  </si>
  <si>
    <t>122</t>
  </si>
  <si>
    <t>091504000-1</t>
  </si>
  <si>
    <t>Zhotovení informační cedule dle požadavků objednatele a osazení na stavbě</t>
  </si>
  <si>
    <t>15059106</t>
  </si>
  <si>
    <t>PSV</t>
  </si>
  <si>
    <t>Práce a dodávky PSV</t>
  </si>
  <si>
    <t>711</t>
  </si>
  <si>
    <t>Izolace proti vodě, vlhkosti a plynům</t>
  </si>
  <si>
    <t>123</t>
  </si>
  <si>
    <t>711111002</t>
  </si>
  <si>
    <t>Provedení izolace proti zemní vlhkosti vodorovné za studena lakem asfaltovým</t>
  </si>
  <si>
    <t>100063462</t>
  </si>
  <si>
    <t>(2*8+4,5+5*(5+2*1,5))*0,4</t>
  </si>
  <si>
    <t>124</t>
  </si>
  <si>
    <t>711112002</t>
  </si>
  <si>
    <t>Provedení izolace proti zemní vlhkosti svislé za studena lakem asfaltovým</t>
  </si>
  <si>
    <t>909831591</t>
  </si>
  <si>
    <t>(2*8+4,5+5*(5+2*1,5))*0,9</t>
  </si>
  <si>
    <t>125</t>
  </si>
  <si>
    <t>111631520</t>
  </si>
  <si>
    <t>lak asfaltový RENOLAK ALN bal. 160 kg</t>
  </si>
  <si>
    <t>1518075229</t>
  </si>
  <si>
    <t>126</t>
  </si>
  <si>
    <t>711132101</t>
  </si>
  <si>
    <t>Provedení izolace proti zemní vlhkosti pásy na sucho AIP nebo tkaniny na ploše svislé S</t>
  </si>
  <si>
    <t>1080336880</t>
  </si>
  <si>
    <t>20*1</t>
  </si>
  <si>
    <t>127</t>
  </si>
  <si>
    <t>628212280</t>
  </si>
  <si>
    <t>Pásy asfaltované s krycí vrstvou vložka strojní lepenka R 500/H</t>
  </si>
  <si>
    <t>-1239583905</t>
  </si>
  <si>
    <t>128</t>
  </si>
  <si>
    <t>998711103</t>
  </si>
  <si>
    <t>Přesun hmot pro izolace proti vodě, vlhkosti a plynům stanovený z hmotnosti přesunovaného materiálu vodorovná dopravní vzdálenost do 50 m v objektech výšky přes 12 do 60 m</t>
  </si>
  <si>
    <t>-1913175784</t>
  </si>
  <si>
    <t>129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</si>
  <si>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</si>
  <si>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</si>
  <si>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-661795339</t>
  </si>
  <si>
    <t>SO 02 - Veřejné osvětlení</t>
  </si>
  <si>
    <t>401 - SO 401 Veřejné osvětlení</t>
  </si>
  <si>
    <t>401</t>
  </si>
  <si>
    <t>SO 401 Veřejné osvětlení</t>
  </si>
  <si>
    <t>401-</t>
  </si>
  <si>
    <t>2018864275</t>
  </si>
  <si>
    <t>P</t>
  </si>
  <si>
    <t>Poznámka k položce:
Samostatný výkaz výměr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</si>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</sst>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 locked="0"/>
    </xf>
  </cellStyleXfs>
  <cellXfs count="3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1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27" fillId="0" borderId="0" xfId="0" applyFont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5" fillId="2" borderId="0" xfId="20" applyFill="1"/>
    <xf numFmtId="0" fontId="36" fillId="0" borderId="0" xfId="20" applyFont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0" fontId="3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38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39" fillId="2" borderId="0" xfId="20" applyFont="1" applyFill="1" applyAlignment="1" applyProtection="1">
      <alignment vertical="center"/>
      <protection/>
    </xf>
    <xf numFmtId="0" fontId="38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5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38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left" vertical="center"/>
      <protection locked="0"/>
    </xf>
    <xf numFmtId="0" fontId="25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19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38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8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5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5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9" fillId="2" borderId="0" xfId="20" applyFont="1" applyFill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center" vertical="center" wrapText="1"/>
      <protection locked="0"/>
    </xf>
    <xf numFmtId="0" fontId="25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3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5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7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7" t="s">
        <v>0</v>
      </c>
      <c r="B1" s="258"/>
      <c r="C1" s="258"/>
      <c r="D1" s="259" t="s">
        <v>1</v>
      </c>
      <c r="E1" s="258"/>
      <c r="F1" s="258"/>
      <c r="G1" s="258"/>
      <c r="H1" s="258"/>
      <c r="I1" s="258"/>
      <c r="J1" s="258"/>
      <c r="K1" s="260" t="s">
        <v>834</v>
      </c>
      <c r="L1" s="260"/>
      <c r="M1" s="260"/>
      <c r="N1" s="260"/>
      <c r="O1" s="260"/>
      <c r="P1" s="260"/>
      <c r="Q1" s="260"/>
      <c r="R1" s="260"/>
      <c r="S1" s="260"/>
      <c r="T1" s="258"/>
      <c r="U1" s="258"/>
      <c r="V1" s="258"/>
      <c r="W1" s="260" t="s">
        <v>835</v>
      </c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52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95" customHeight="1"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4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372" t="s">
        <v>14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2"/>
      <c r="AQ5" s="24"/>
      <c r="BE5" s="369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74" t="s">
        <v>17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2"/>
      <c r="AQ6" s="24"/>
      <c r="BE6" s="343"/>
      <c r="BS6" s="17" t="s">
        <v>18</v>
      </c>
    </row>
    <row r="7" spans="2:71" ht="14.4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343"/>
      <c r="BS7" s="17" t="s">
        <v>22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343"/>
      <c r="BS8" s="17" t="s">
        <v>27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343"/>
      <c r="BS9" s="17" t="s">
        <v>28</v>
      </c>
    </row>
    <row r="10" spans="2:71" ht="14.4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343"/>
      <c r="BS10" s="17" t="s">
        <v>18</v>
      </c>
    </row>
    <row r="11" spans="2:71" ht="18.4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34</v>
      </c>
      <c r="AO11" s="22"/>
      <c r="AP11" s="22"/>
      <c r="AQ11" s="24"/>
      <c r="BE11" s="343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343"/>
      <c r="BS12" s="17" t="s">
        <v>18</v>
      </c>
    </row>
    <row r="13" spans="2:71" ht="14.45" customHeight="1">
      <c r="B13" s="21"/>
      <c r="C13" s="22"/>
      <c r="D13" s="30" t="s">
        <v>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36</v>
      </c>
      <c r="AO13" s="22"/>
      <c r="AP13" s="22"/>
      <c r="AQ13" s="24"/>
      <c r="BE13" s="343"/>
      <c r="BS13" s="17" t="s">
        <v>18</v>
      </c>
    </row>
    <row r="14" spans="2:71" ht="15">
      <c r="B14" s="21"/>
      <c r="C14" s="22"/>
      <c r="D14" s="22"/>
      <c r="E14" s="375" t="s">
        <v>36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0" t="s">
        <v>33</v>
      </c>
      <c r="AL14" s="22"/>
      <c r="AM14" s="22"/>
      <c r="AN14" s="32" t="s">
        <v>36</v>
      </c>
      <c r="AO14" s="22"/>
      <c r="AP14" s="22"/>
      <c r="AQ14" s="24"/>
      <c r="BE14" s="343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343"/>
      <c r="BS15" s="17" t="s">
        <v>4</v>
      </c>
    </row>
    <row r="16" spans="2:71" ht="14.45" customHeight="1">
      <c r="B16" s="21"/>
      <c r="C16" s="22"/>
      <c r="D16" s="30" t="s">
        <v>37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38</v>
      </c>
      <c r="AO16" s="22"/>
      <c r="AP16" s="22"/>
      <c r="AQ16" s="24"/>
      <c r="BE16" s="343"/>
      <c r="BS16" s="17" t="s">
        <v>4</v>
      </c>
    </row>
    <row r="17" spans="2:71" ht="18.4" customHeight="1">
      <c r="B17" s="21"/>
      <c r="C17" s="22"/>
      <c r="D17" s="22"/>
      <c r="E17" s="28" t="s">
        <v>39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20</v>
      </c>
      <c r="AO17" s="22"/>
      <c r="AP17" s="22"/>
      <c r="AQ17" s="24"/>
      <c r="BE17" s="343"/>
      <c r="BS17" s="17" t="s">
        <v>40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343"/>
      <c r="BS18" s="17" t="s">
        <v>6</v>
      </c>
    </row>
    <row r="19" spans="2:71" ht="14.45" customHeight="1">
      <c r="B19" s="21"/>
      <c r="C19" s="22"/>
      <c r="D19" s="30" t="s">
        <v>41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343"/>
      <c r="BS19" s="17" t="s">
        <v>6</v>
      </c>
    </row>
    <row r="20" spans="2:71" ht="22.5" customHeight="1">
      <c r="B20" s="21"/>
      <c r="C20" s="22"/>
      <c r="D20" s="22"/>
      <c r="E20" s="376" t="s">
        <v>20</v>
      </c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22"/>
      <c r="AP20" s="22"/>
      <c r="AQ20" s="24"/>
      <c r="BE20" s="343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343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343"/>
    </row>
    <row r="23" spans="2:57" s="1" customFormat="1" ht="25.9" customHeight="1">
      <c r="B23" s="34"/>
      <c r="C23" s="35"/>
      <c r="D23" s="36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7">
        <f>ROUND(AG51,2)</f>
        <v>0</v>
      </c>
      <c r="AL23" s="378"/>
      <c r="AM23" s="378"/>
      <c r="AN23" s="378"/>
      <c r="AO23" s="378"/>
      <c r="AP23" s="35"/>
      <c r="AQ23" s="38"/>
      <c r="BE23" s="370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370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79" t="s">
        <v>43</v>
      </c>
      <c r="M25" s="357"/>
      <c r="N25" s="357"/>
      <c r="O25" s="357"/>
      <c r="P25" s="35"/>
      <c r="Q25" s="35"/>
      <c r="R25" s="35"/>
      <c r="S25" s="35"/>
      <c r="T25" s="35"/>
      <c r="U25" s="35"/>
      <c r="V25" s="35"/>
      <c r="W25" s="379" t="s">
        <v>44</v>
      </c>
      <c r="X25" s="357"/>
      <c r="Y25" s="357"/>
      <c r="Z25" s="357"/>
      <c r="AA25" s="357"/>
      <c r="AB25" s="357"/>
      <c r="AC25" s="357"/>
      <c r="AD25" s="357"/>
      <c r="AE25" s="357"/>
      <c r="AF25" s="35"/>
      <c r="AG25" s="35"/>
      <c r="AH25" s="35"/>
      <c r="AI25" s="35"/>
      <c r="AJ25" s="35"/>
      <c r="AK25" s="379" t="s">
        <v>45</v>
      </c>
      <c r="AL25" s="357"/>
      <c r="AM25" s="357"/>
      <c r="AN25" s="357"/>
      <c r="AO25" s="357"/>
      <c r="AP25" s="35"/>
      <c r="AQ25" s="38"/>
      <c r="BE25" s="370"/>
    </row>
    <row r="26" spans="2:57" s="2" customFormat="1" ht="14.45" customHeight="1">
      <c r="B26" s="40"/>
      <c r="C26" s="41"/>
      <c r="D26" s="42" t="s">
        <v>46</v>
      </c>
      <c r="E26" s="41"/>
      <c r="F26" s="42" t="s">
        <v>47</v>
      </c>
      <c r="G26" s="41"/>
      <c r="H26" s="41"/>
      <c r="I26" s="41"/>
      <c r="J26" s="41"/>
      <c r="K26" s="41"/>
      <c r="L26" s="362">
        <v>0.21</v>
      </c>
      <c r="M26" s="363"/>
      <c r="N26" s="363"/>
      <c r="O26" s="363"/>
      <c r="P26" s="41"/>
      <c r="Q26" s="41"/>
      <c r="R26" s="41"/>
      <c r="S26" s="41"/>
      <c r="T26" s="41"/>
      <c r="U26" s="41"/>
      <c r="V26" s="41"/>
      <c r="W26" s="364">
        <f>ROUND(AZ51,2)</f>
        <v>0</v>
      </c>
      <c r="X26" s="363"/>
      <c r="Y26" s="363"/>
      <c r="Z26" s="363"/>
      <c r="AA26" s="363"/>
      <c r="AB26" s="363"/>
      <c r="AC26" s="363"/>
      <c r="AD26" s="363"/>
      <c r="AE26" s="363"/>
      <c r="AF26" s="41"/>
      <c r="AG26" s="41"/>
      <c r="AH26" s="41"/>
      <c r="AI26" s="41"/>
      <c r="AJ26" s="41"/>
      <c r="AK26" s="364">
        <f>ROUND(AV51,2)</f>
        <v>0</v>
      </c>
      <c r="AL26" s="363"/>
      <c r="AM26" s="363"/>
      <c r="AN26" s="363"/>
      <c r="AO26" s="363"/>
      <c r="AP26" s="41"/>
      <c r="AQ26" s="43"/>
      <c r="BE26" s="371"/>
    </row>
    <row r="27" spans="2:57" s="2" customFormat="1" ht="14.45" customHeight="1">
      <c r="B27" s="40"/>
      <c r="C27" s="41"/>
      <c r="D27" s="41"/>
      <c r="E27" s="41"/>
      <c r="F27" s="42" t="s">
        <v>48</v>
      </c>
      <c r="G27" s="41"/>
      <c r="H27" s="41"/>
      <c r="I27" s="41"/>
      <c r="J27" s="41"/>
      <c r="K27" s="41"/>
      <c r="L27" s="362">
        <v>0.15</v>
      </c>
      <c r="M27" s="363"/>
      <c r="N27" s="363"/>
      <c r="O27" s="363"/>
      <c r="P27" s="41"/>
      <c r="Q27" s="41"/>
      <c r="R27" s="41"/>
      <c r="S27" s="41"/>
      <c r="T27" s="41"/>
      <c r="U27" s="41"/>
      <c r="V27" s="41"/>
      <c r="W27" s="364">
        <f>ROUND(BA51,2)</f>
        <v>0</v>
      </c>
      <c r="X27" s="363"/>
      <c r="Y27" s="363"/>
      <c r="Z27" s="363"/>
      <c r="AA27" s="363"/>
      <c r="AB27" s="363"/>
      <c r="AC27" s="363"/>
      <c r="AD27" s="363"/>
      <c r="AE27" s="363"/>
      <c r="AF27" s="41"/>
      <c r="AG27" s="41"/>
      <c r="AH27" s="41"/>
      <c r="AI27" s="41"/>
      <c r="AJ27" s="41"/>
      <c r="AK27" s="364">
        <f>ROUND(AW51,2)</f>
        <v>0</v>
      </c>
      <c r="AL27" s="363"/>
      <c r="AM27" s="363"/>
      <c r="AN27" s="363"/>
      <c r="AO27" s="363"/>
      <c r="AP27" s="41"/>
      <c r="AQ27" s="43"/>
      <c r="BE27" s="371"/>
    </row>
    <row r="28" spans="2:57" s="2" customFormat="1" ht="14.45" customHeight="1" hidden="1">
      <c r="B28" s="40"/>
      <c r="C28" s="41"/>
      <c r="D28" s="41"/>
      <c r="E28" s="41"/>
      <c r="F28" s="42" t="s">
        <v>49</v>
      </c>
      <c r="G28" s="41"/>
      <c r="H28" s="41"/>
      <c r="I28" s="41"/>
      <c r="J28" s="41"/>
      <c r="K28" s="41"/>
      <c r="L28" s="362">
        <v>0.21</v>
      </c>
      <c r="M28" s="363"/>
      <c r="N28" s="363"/>
      <c r="O28" s="363"/>
      <c r="P28" s="41"/>
      <c r="Q28" s="41"/>
      <c r="R28" s="41"/>
      <c r="S28" s="41"/>
      <c r="T28" s="41"/>
      <c r="U28" s="41"/>
      <c r="V28" s="41"/>
      <c r="W28" s="364">
        <f>ROUND(BB51,2)</f>
        <v>0</v>
      </c>
      <c r="X28" s="363"/>
      <c r="Y28" s="363"/>
      <c r="Z28" s="363"/>
      <c r="AA28" s="363"/>
      <c r="AB28" s="363"/>
      <c r="AC28" s="363"/>
      <c r="AD28" s="363"/>
      <c r="AE28" s="363"/>
      <c r="AF28" s="41"/>
      <c r="AG28" s="41"/>
      <c r="AH28" s="41"/>
      <c r="AI28" s="41"/>
      <c r="AJ28" s="41"/>
      <c r="AK28" s="364">
        <v>0</v>
      </c>
      <c r="AL28" s="363"/>
      <c r="AM28" s="363"/>
      <c r="AN28" s="363"/>
      <c r="AO28" s="363"/>
      <c r="AP28" s="41"/>
      <c r="AQ28" s="43"/>
      <c r="BE28" s="371"/>
    </row>
    <row r="29" spans="2:57" s="2" customFormat="1" ht="14.45" customHeight="1" hidden="1">
      <c r="B29" s="40"/>
      <c r="C29" s="41"/>
      <c r="D29" s="41"/>
      <c r="E29" s="41"/>
      <c r="F29" s="42" t="s">
        <v>50</v>
      </c>
      <c r="G29" s="41"/>
      <c r="H29" s="41"/>
      <c r="I29" s="41"/>
      <c r="J29" s="41"/>
      <c r="K29" s="41"/>
      <c r="L29" s="362">
        <v>0.15</v>
      </c>
      <c r="M29" s="363"/>
      <c r="N29" s="363"/>
      <c r="O29" s="363"/>
      <c r="P29" s="41"/>
      <c r="Q29" s="41"/>
      <c r="R29" s="41"/>
      <c r="S29" s="41"/>
      <c r="T29" s="41"/>
      <c r="U29" s="41"/>
      <c r="V29" s="41"/>
      <c r="W29" s="364">
        <f>ROUND(BC51,2)</f>
        <v>0</v>
      </c>
      <c r="X29" s="363"/>
      <c r="Y29" s="363"/>
      <c r="Z29" s="363"/>
      <c r="AA29" s="363"/>
      <c r="AB29" s="363"/>
      <c r="AC29" s="363"/>
      <c r="AD29" s="363"/>
      <c r="AE29" s="363"/>
      <c r="AF29" s="41"/>
      <c r="AG29" s="41"/>
      <c r="AH29" s="41"/>
      <c r="AI29" s="41"/>
      <c r="AJ29" s="41"/>
      <c r="AK29" s="364">
        <v>0</v>
      </c>
      <c r="AL29" s="363"/>
      <c r="AM29" s="363"/>
      <c r="AN29" s="363"/>
      <c r="AO29" s="363"/>
      <c r="AP29" s="41"/>
      <c r="AQ29" s="43"/>
      <c r="BE29" s="371"/>
    </row>
    <row r="30" spans="2:57" s="2" customFormat="1" ht="14.45" customHeight="1" hidden="1">
      <c r="B30" s="40"/>
      <c r="C30" s="41"/>
      <c r="D30" s="41"/>
      <c r="E30" s="41"/>
      <c r="F30" s="42" t="s">
        <v>51</v>
      </c>
      <c r="G30" s="41"/>
      <c r="H30" s="41"/>
      <c r="I30" s="41"/>
      <c r="J30" s="41"/>
      <c r="K30" s="41"/>
      <c r="L30" s="362">
        <v>0</v>
      </c>
      <c r="M30" s="363"/>
      <c r="N30" s="363"/>
      <c r="O30" s="363"/>
      <c r="P30" s="41"/>
      <c r="Q30" s="41"/>
      <c r="R30" s="41"/>
      <c r="S30" s="41"/>
      <c r="T30" s="41"/>
      <c r="U30" s="41"/>
      <c r="V30" s="41"/>
      <c r="W30" s="364">
        <f>ROUND(BD51,2)</f>
        <v>0</v>
      </c>
      <c r="X30" s="363"/>
      <c r="Y30" s="363"/>
      <c r="Z30" s="363"/>
      <c r="AA30" s="363"/>
      <c r="AB30" s="363"/>
      <c r="AC30" s="363"/>
      <c r="AD30" s="363"/>
      <c r="AE30" s="363"/>
      <c r="AF30" s="41"/>
      <c r="AG30" s="41"/>
      <c r="AH30" s="41"/>
      <c r="AI30" s="41"/>
      <c r="AJ30" s="41"/>
      <c r="AK30" s="364">
        <v>0</v>
      </c>
      <c r="AL30" s="363"/>
      <c r="AM30" s="363"/>
      <c r="AN30" s="363"/>
      <c r="AO30" s="363"/>
      <c r="AP30" s="41"/>
      <c r="AQ30" s="43"/>
      <c r="BE30" s="371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370"/>
    </row>
    <row r="32" spans="2:57" s="1" customFormat="1" ht="25.9" customHeight="1">
      <c r="B32" s="34"/>
      <c r="C32" s="44"/>
      <c r="D32" s="45" t="s">
        <v>52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53</v>
      </c>
      <c r="U32" s="46"/>
      <c r="V32" s="46"/>
      <c r="W32" s="46"/>
      <c r="X32" s="365" t="s">
        <v>54</v>
      </c>
      <c r="Y32" s="366"/>
      <c r="Z32" s="366"/>
      <c r="AA32" s="366"/>
      <c r="AB32" s="366"/>
      <c r="AC32" s="46"/>
      <c r="AD32" s="46"/>
      <c r="AE32" s="46"/>
      <c r="AF32" s="46"/>
      <c r="AG32" s="46"/>
      <c r="AH32" s="46"/>
      <c r="AI32" s="46"/>
      <c r="AJ32" s="46"/>
      <c r="AK32" s="367">
        <f>SUM(AK23:AK30)</f>
        <v>0</v>
      </c>
      <c r="AL32" s="366"/>
      <c r="AM32" s="366"/>
      <c r="AN32" s="366"/>
      <c r="AO32" s="368"/>
      <c r="AP32" s="44"/>
      <c r="AQ32" s="48"/>
      <c r="BE32" s="370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55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13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TK_17-009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16</v>
      </c>
      <c r="D42" s="63"/>
      <c r="E42" s="63"/>
      <c r="F42" s="63"/>
      <c r="G42" s="63"/>
      <c r="H42" s="63"/>
      <c r="I42" s="63"/>
      <c r="J42" s="63"/>
      <c r="K42" s="63"/>
      <c r="L42" s="347" t="str">
        <f>K6</f>
        <v>Výstavba chodníku v ulici Dlabačova, v Nymburce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Nymburk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349" t="str">
        <f>IF(AN8="","",AN8)</f>
        <v>15.3.2017</v>
      </c>
      <c r="AN44" s="350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5">
      <c r="B46" s="34"/>
      <c r="C46" s="58" t="s">
        <v>29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>Město Nymburk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37</v>
      </c>
      <c r="AJ46" s="56"/>
      <c r="AK46" s="56"/>
      <c r="AL46" s="56"/>
      <c r="AM46" s="351" t="str">
        <f>IF(E17="","",E17)</f>
        <v>Tomáš Kučera</v>
      </c>
      <c r="AN46" s="350"/>
      <c r="AO46" s="350"/>
      <c r="AP46" s="350"/>
      <c r="AQ46" s="56"/>
      <c r="AR46" s="54"/>
      <c r="AS46" s="352" t="s">
        <v>56</v>
      </c>
      <c r="AT46" s="353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34"/>
      <c r="C47" s="58" t="s">
        <v>35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354"/>
      <c r="AT47" s="355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356"/>
      <c r="AT48" s="357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358" t="s">
        <v>57</v>
      </c>
      <c r="D49" s="359"/>
      <c r="E49" s="359"/>
      <c r="F49" s="359"/>
      <c r="G49" s="359"/>
      <c r="H49" s="72"/>
      <c r="I49" s="360" t="s">
        <v>58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59</v>
      </c>
      <c r="AH49" s="359"/>
      <c r="AI49" s="359"/>
      <c r="AJ49" s="359"/>
      <c r="AK49" s="359"/>
      <c r="AL49" s="359"/>
      <c r="AM49" s="359"/>
      <c r="AN49" s="360" t="s">
        <v>60</v>
      </c>
      <c r="AO49" s="359"/>
      <c r="AP49" s="359"/>
      <c r="AQ49" s="73" t="s">
        <v>61</v>
      </c>
      <c r="AR49" s="54"/>
      <c r="AS49" s="74" t="s">
        <v>62</v>
      </c>
      <c r="AT49" s="75" t="s">
        <v>63</v>
      </c>
      <c r="AU49" s="75" t="s">
        <v>64</v>
      </c>
      <c r="AV49" s="75" t="s">
        <v>65</v>
      </c>
      <c r="AW49" s="75" t="s">
        <v>66</v>
      </c>
      <c r="AX49" s="75" t="s">
        <v>67</v>
      </c>
      <c r="AY49" s="75" t="s">
        <v>68</v>
      </c>
      <c r="AZ49" s="75" t="s">
        <v>69</v>
      </c>
      <c r="BA49" s="75" t="s">
        <v>70</v>
      </c>
      <c r="BB49" s="75" t="s">
        <v>71</v>
      </c>
      <c r="BC49" s="75" t="s">
        <v>72</v>
      </c>
      <c r="BD49" s="76" t="s">
        <v>73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74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341">
        <f>ROUND(SUM(AG52:AG53),2)</f>
        <v>0</v>
      </c>
      <c r="AH51" s="341"/>
      <c r="AI51" s="341"/>
      <c r="AJ51" s="341"/>
      <c r="AK51" s="341"/>
      <c r="AL51" s="341"/>
      <c r="AM51" s="341"/>
      <c r="AN51" s="342">
        <f>SUM(AG51,AT51)</f>
        <v>0</v>
      </c>
      <c r="AO51" s="342"/>
      <c r="AP51" s="342"/>
      <c r="AQ51" s="82" t="s">
        <v>20</v>
      </c>
      <c r="AR51" s="64"/>
      <c r="AS51" s="83">
        <f>ROUND(SUM(AS52:AS53),2)</f>
        <v>0</v>
      </c>
      <c r="AT51" s="84">
        <f>ROUND(SUM(AV51:AW51),2)</f>
        <v>0</v>
      </c>
      <c r="AU51" s="85">
        <f>ROUND(SUM(AU52:AU53),5)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ROUND(SUM(AZ52:AZ53),2)</f>
        <v>0</v>
      </c>
      <c r="BA51" s="84">
        <f>ROUND(SUM(BA52:BA53),2)</f>
        <v>0</v>
      </c>
      <c r="BB51" s="84">
        <f>ROUND(SUM(BB52:BB53),2)</f>
        <v>0</v>
      </c>
      <c r="BC51" s="84">
        <f>ROUND(SUM(BC52:BC53),2)</f>
        <v>0</v>
      </c>
      <c r="BD51" s="86">
        <f>ROUND(SUM(BD52:BD53),2)</f>
        <v>0</v>
      </c>
      <c r="BS51" s="87" t="s">
        <v>75</v>
      </c>
      <c r="BT51" s="87" t="s">
        <v>76</v>
      </c>
      <c r="BU51" s="88" t="s">
        <v>77</v>
      </c>
      <c r="BV51" s="87" t="s">
        <v>78</v>
      </c>
      <c r="BW51" s="87" t="s">
        <v>5</v>
      </c>
      <c r="BX51" s="87" t="s">
        <v>79</v>
      </c>
      <c r="CL51" s="87" t="s">
        <v>20</v>
      </c>
    </row>
    <row r="52" spans="1:91" s="5" customFormat="1" ht="22.5" customHeight="1">
      <c r="A52" s="253" t="s">
        <v>836</v>
      </c>
      <c r="B52" s="89"/>
      <c r="C52" s="90"/>
      <c r="D52" s="346" t="s">
        <v>80</v>
      </c>
      <c r="E52" s="345"/>
      <c r="F52" s="345"/>
      <c r="G52" s="345"/>
      <c r="H52" s="345"/>
      <c r="I52" s="91"/>
      <c r="J52" s="346" t="s">
        <v>81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4">
        <f>'SO 01 - Komunikace pro pěší'!J27</f>
        <v>0</v>
      </c>
      <c r="AH52" s="345"/>
      <c r="AI52" s="345"/>
      <c r="AJ52" s="345"/>
      <c r="AK52" s="345"/>
      <c r="AL52" s="345"/>
      <c r="AM52" s="345"/>
      <c r="AN52" s="344">
        <f>SUM(AG52,AT52)</f>
        <v>0</v>
      </c>
      <c r="AO52" s="345"/>
      <c r="AP52" s="345"/>
      <c r="AQ52" s="92" t="s">
        <v>82</v>
      </c>
      <c r="AR52" s="93"/>
      <c r="AS52" s="94">
        <v>0</v>
      </c>
      <c r="AT52" s="95">
        <f>ROUND(SUM(AV52:AW52),2)</f>
        <v>0</v>
      </c>
      <c r="AU52" s="96">
        <f>'SO 01 - Komunikace pro pěší'!P93</f>
        <v>0</v>
      </c>
      <c r="AV52" s="95">
        <f>'SO 01 - Komunikace pro pěší'!J30</f>
        <v>0</v>
      </c>
      <c r="AW52" s="95">
        <f>'SO 01 - Komunikace pro pěší'!J31</f>
        <v>0</v>
      </c>
      <c r="AX52" s="95">
        <f>'SO 01 - Komunikace pro pěší'!J32</f>
        <v>0</v>
      </c>
      <c r="AY52" s="95">
        <f>'SO 01 - Komunikace pro pěší'!J33</f>
        <v>0</v>
      </c>
      <c r="AZ52" s="95">
        <f>'SO 01 - Komunikace pro pěší'!F30</f>
        <v>0</v>
      </c>
      <c r="BA52" s="95">
        <f>'SO 01 - Komunikace pro pěší'!F31</f>
        <v>0</v>
      </c>
      <c r="BB52" s="95">
        <f>'SO 01 - Komunikace pro pěší'!F32</f>
        <v>0</v>
      </c>
      <c r="BC52" s="95">
        <f>'SO 01 - Komunikace pro pěší'!F33</f>
        <v>0</v>
      </c>
      <c r="BD52" s="97">
        <f>'SO 01 - Komunikace pro pěší'!F34</f>
        <v>0</v>
      </c>
      <c r="BT52" s="98" t="s">
        <v>22</v>
      </c>
      <c r="BV52" s="98" t="s">
        <v>78</v>
      </c>
      <c r="BW52" s="98" t="s">
        <v>83</v>
      </c>
      <c r="BX52" s="98" t="s">
        <v>5</v>
      </c>
      <c r="CL52" s="98" t="s">
        <v>20</v>
      </c>
      <c r="CM52" s="98" t="s">
        <v>84</v>
      </c>
    </row>
    <row r="53" spans="1:91" s="5" customFormat="1" ht="22.5" customHeight="1">
      <c r="A53" s="253" t="s">
        <v>836</v>
      </c>
      <c r="B53" s="89"/>
      <c r="C53" s="90"/>
      <c r="D53" s="346" t="s">
        <v>85</v>
      </c>
      <c r="E53" s="345"/>
      <c r="F53" s="345"/>
      <c r="G53" s="345"/>
      <c r="H53" s="345"/>
      <c r="I53" s="91"/>
      <c r="J53" s="346" t="s">
        <v>86</v>
      </c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4">
        <f>'SO 02 - Veřejné osvětlení'!J27</f>
        <v>0</v>
      </c>
      <c r="AH53" s="345"/>
      <c r="AI53" s="345"/>
      <c r="AJ53" s="345"/>
      <c r="AK53" s="345"/>
      <c r="AL53" s="345"/>
      <c r="AM53" s="345"/>
      <c r="AN53" s="344">
        <f>SUM(AG53,AT53)</f>
        <v>0</v>
      </c>
      <c r="AO53" s="345"/>
      <c r="AP53" s="345"/>
      <c r="AQ53" s="92" t="s">
        <v>82</v>
      </c>
      <c r="AR53" s="93"/>
      <c r="AS53" s="99">
        <v>0</v>
      </c>
      <c r="AT53" s="100">
        <f>ROUND(SUM(AV53:AW53),2)</f>
        <v>0</v>
      </c>
      <c r="AU53" s="101">
        <f>'SO 02 - Veřejné osvětlení'!P77</f>
        <v>0</v>
      </c>
      <c r="AV53" s="100">
        <f>'SO 02 - Veřejné osvětlení'!J30</f>
        <v>0</v>
      </c>
      <c r="AW53" s="100">
        <f>'SO 02 - Veřejné osvětlení'!J31</f>
        <v>0</v>
      </c>
      <c r="AX53" s="100">
        <f>'SO 02 - Veřejné osvětlení'!J32</f>
        <v>0</v>
      </c>
      <c r="AY53" s="100">
        <f>'SO 02 - Veřejné osvětlení'!J33</f>
        <v>0</v>
      </c>
      <c r="AZ53" s="100">
        <f>'SO 02 - Veřejné osvětlení'!F30</f>
        <v>0</v>
      </c>
      <c r="BA53" s="100">
        <f>'SO 02 - Veřejné osvětlení'!F31</f>
        <v>0</v>
      </c>
      <c r="BB53" s="100">
        <f>'SO 02 - Veřejné osvětlení'!F32</f>
        <v>0</v>
      </c>
      <c r="BC53" s="100">
        <f>'SO 02 - Veřejné osvětlení'!F33</f>
        <v>0</v>
      </c>
      <c r="BD53" s="102">
        <f>'SO 02 - Veřejné osvětlení'!F34</f>
        <v>0</v>
      </c>
      <c r="BT53" s="98" t="s">
        <v>22</v>
      </c>
      <c r="BV53" s="98" t="s">
        <v>78</v>
      </c>
      <c r="BW53" s="98" t="s">
        <v>87</v>
      </c>
      <c r="BX53" s="98" t="s">
        <v>5</v>
      </c>
      <c r="CL53" s="98" t="s">
        <v>20</v>
      </c>
      <c r="CM53" s="98" t="s">
        <v>84</v>
      </c>
    </row>
    <row r="54" spans="2:44" s="1" customFormat="1" ht="30" customHeight="1">
      <c r="B54" s="34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4"/>
    </row>
    <row r="55" spans="2:44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</sheetData>
  <sheetProtection algorithmName="SHA-512" hashValue="x707IRKUZ6YF46yWwlIBYT4UClLajAFSIL8MqP935d/b4aAd174exKTUAl6zMcO3W0vdoqMN85tikcNdJs8xjw==" saltValue="LOimiXPX3rBQzqXb3IL4Tw==" spinCount="100000" sheet="1" objects="1" scenarios="1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Komunikace pro pěší'!C2" tooltip="SO 01 - Komunikace pro pěší" display="/"/>
    <hyperlink ref="A53" location="'SO 02 - Veřejné osvětlení'!C2" tooltip="SO 02 - Veřejné osvětlení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6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5"/>
      <c r="C1" s="255"/>
      <c r="D1" s="254" t="s">
        <v>1</v>
      </c>
      <c r="E1" s="255"/>
      <c r="F1" s="256" t="s">
        <v>837</v>
      </c>
      <c r="G1" s="381" t="s">
        <v>838</v>
      </c>
      <c r="H1" s="381"/>
      <c r="I1" s="261"/>
      <c r="J1" s="256" t="s">
        <v>839</v>
      </c>
      <c r="K1" s="254" t="s">
        <v>88</v>
      </c>
      <c r="L1" s="256" t="s">
        <v>840</v>
      </c>
      <c r="M1" s="256"/>
      <c r="N1" s="256"/>
      <c r="O1" s="256"/>
      <c r="P1" s="256"/>
      <c r="Q1" s="256"/>
      <c r="R1" s="256"/>
      <c r="S1" s="256"/>
      <c r="T1" s="256"/>
      <c r="U1" s="252"/>
      <c r="V1" s="25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83</v>
      </c>
      <c r="AZ2" s="104" t="s">
        <v>89</v>
      </c>
      <c r="BA2" s="104" t="s">
        <v>20</v>
      </c>
      <c r="BB2" s="104" t="s">
        <v>90</v>
      </c>
      <c r="BC2" s="104" t="s">
        <v>91</v>
      </c>
      <c r="BD2" s="104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84</v>
      </c>
      <c r="AZ3" s="104" t="s">
        <v>92</v>
      </c>
      <c r="BA3" s="104" t="s">
        <v>20</v>
      </c>
      <c r="BB3" s="104" t="s">
        <v>93</v>
      </c>
      <c r="BC3" s="104" t="s">
        <v>94</v>
      </c>
      <c r="BD3" s="104" t="s">
        <v>84</v>
      </c>
    </row>
    <row r="4" spans="2:56" ht="36.95" customHeight="1">
      <c r="B4" s="21"/>
      <c r="C4" s="22"/>
      <c r="D4" s="23" t="s">
        <v>95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  <c r="AZ4" s="104" t="s">
        <v>96</v>
      </c>
      <c r="BA4" s="104" t="s">
        <v>20</v>
      </c>
      <c r="BB4" s="104" t="s">
        <v>93</v>
      </c>
      <c r="BC4" s="104" t="s">
        <v>97</v>
      </c>
      <c r="BD4" s="104" t="s">
        <v>84</v>
      </c>
    </row>
    <row r="5" spans="2:56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  <c r="AZ5" s="104" t="s">
        <v>98</v>
      </c>
      <c r="BA5" s="104" t="s">
        <v>20</v>
      </c>
      <c r="BB5" s="104" t="s">
        <v>93</v>
      </c>
      <c r="BC5" s="104" t="s">
        <v>99</v>
      </c>
      <c r="BD5" s="104" t="s">
        <v>84</v>
      </c>
    </row>
    <row r="6" spans="2:56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  <c r="AZ6" s="104" t="s">
        <v>100</v>
      </c>
      <c r="BA6" s="104" t="s">
        <v>20</v>
      </c>
      <c r="BB6" s="104" t="s">
        <v>93</v>
      </c>
      <c r="BC6" s="104" t="s">
        <v>99</v>
      </c>
      <c r="BD6" s="104" t="s">
        <v>84</v>
      </c>
    </row>
    <row r="7" spans="2:56" ht="22.5" customHeight="1">
      <c r="B7" s="21"/>
      <c r="C7" s="22"/>
      <c r="D7" s="22"/>
      <c r="E7" s="382" t="str">
        <f>'Rekapitulace stavby'!K6</f>
        <v>Výstavba chodníku v ulici Dlabačova, v Nymburce</v>
      </c>
      <c r="F7" s="373"/>
      <c r="G7" s="373"/>
      <c r="H7" s="373"/>
      <c r="I7" s="106"/>
      <c r="J7" s="22"/>
      <c r="K7" s="24"/>
      <c r="AZ7" s="104" t="s">
        <v>101</v>
      </c>
      <c r="BA7" s="104" t="s">
        <v>20</v>
      </c>
      <c r="BB7" s="104" t="s">
        <v>93</v>
      </c>
      <c r="BC7" s="104" t="s">
        <v>102</v>
      </c>
      <c r="BD7" s="104" t="s">
        <v>84</v>
      </c>
    </row>
    <row r="8" spans="2:56" s="1" customFormat="1" ht="15">
      <c r="B8" s="34"/>
      <c r="C8" s="35"/>
      <c r="D8" s="30" t="s">
        <v>103</v>
      </c>
      <c r="E8" s="35"/>
      <c r="F8" s="35"/>
      <c r="G8" s="35"/>
      <c r="H8" s="35"/>
      <c r="I8" s="107"/>
      <c r="J8" s="35"/>
      <c r="K8" s="38"/>
      <c r="AZ8" s="104" t="s">
        <v>104</v>
      </c>
      <c r="BA8" s="104" t="s">
        <v>20</v>
      </c>
      <c r="BB8" s="104" t="s">
        <v>93</v>
      </c>
      <c r="BC8" s="104" t="s">
        <v>105</v>
      </c>
      <c r="BD8" s="104" t="s">
        <v>84</v>
      </c>
    </row>
    <row r="9" spans="2:56" s="1" customFormat="1" ht="36.95" customHeight="1">
      <c r="B9" s="34"/>
      <c r="C9" s="35"/>
      <c r="D9" s="35"/>
      <c r="E9" s="383" t="s">
        <v>106</v>
      </c>
      <c r="F9" s="357"/>
      <c r="G9" s="357"/>
      <c r="H9" s="357"/>
      <c r="I9" s="107"/>
      <c r="J9" s="35"/>
      <c r="K9" s="38"/>
      <c r="AZ9" s="104" t="s">
        <v>107</v>
      </c>
      <c r="BA9" s="104" t="s">
        <v>20</v>
      </c>
      <c r="BB9" s="104" t="s">
        <v>93</v>
      </c>
      <c r="BC9" s="104" t="s">
        <v>108</v>
      </c>
      <c r="BD9" s="104" t="s">
        <v>84</v>
      </c>
    </row>
    <row r="10" spans="2:56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  <c r="AZ10" s="104" t="s">
        <v>109</v>
      </c>
      <c r="BA10" s="104" t="s">
        <v>20</v>
      </c>
      <c r="BB10" s="104" t="s">
        <v>93</v>
      </c>
      <c r="BC10" s="104" t="s">
        <v>110</v>
      </c>
      <c r="BD10" s="104" t="s">
        <v>84</v>
      </c>
    </row>
    <row r="11" spans="2:56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  <c r="AZ11" s="104" t="s">
        <v>111</v>
      </c>
      <c r="BA11" s="104" t="s">
        <v>20</v>
      </c>
      <c r="BB11" s="104" t="s">
        <v>93</v>
      </c>
      <c r="BC11" s="104" t="s">
        <v>112</v>
      </c>
      <c r="BD11" s="104" t="s">
        <v>84</v>
      </c>
    </row>
    <row r="12" spans="2:56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15.3.2017</v>
      </c>
      <c r="K12" s="38"/>
      <c r="AZ12" s="104" t="s">
        <v>113</v>
      </c>
      <c r="BA12" s="104" t="s">
        <v>20</v>
      </c>
      <c r="BB12" s="104" t="s">
        <v>93</v>
      </c>
      <c r="BC12" s="104" t="s">
        <v>114</v>
      </c>
      <c r="BD12" s="104" t="s">
        <v>84</v>
      </c>
    </row>
    <row r="13" spans="2:56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  <c r="AZ13" s="104" t="s">
        <v>115</v>
      </c>
      <c r="BA13" s="104" t="s">
        <v>20</v>
      </c>
      <c r="BB13" s="104" t="s">
        <v>93</v>
      </c>
      <c r="BC13" s="104" t="s">
        <v>116</v>
      </c>
      <c r="BD13" s="104" t="s">
        <v>84</v>
      </c>
    </row>
    <row r="14" spans="2:56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  <c r="AZ14" s="104" t="s">
        <v>117</v>
      </c>
      <c r="BA14" s="104" t="s">
        <v>20</v>
      </c>
      <c r="BB14" s="104" t="s">
        <v>118</v>
      </c>
      <c r="BC14" s="104" t="s">
        <v>119</v>
      </c>
      <c r="BD14" s="104" t="s">
        <v>84</v>
      </c>
    </row>
    <row r="15" spans="2:56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34</v>
      </c>
      <c r="K15" s="38"/>
      <c r="AZ15" s="104" t="s">
        <v>120</v>
      </c>
      <c r="BA15" s="104" t="s">
        <v>20</v>
      </c>
      <c r="BB15" s="104" t="s">
        <v>93</v>
      </c>
      <c r="BC15" s="104" t="s">
        <v>121</v>
      </c>
      <c r="BD15" s="104" t="s">
        <v>84</v>
      </c>
    </row>
    <row r="16" spans="2:56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  <c r="AZ16" s="104" t="s">
        <v>122</v>
      </c>
      <c r="BA16" s="104" t="s">
        <v>20</v>
      </c>
      <c r="BB16" s="104" t="s">
        <v>93</v>
      </c>
      <c r="BC16" s="104" t="s">
        <v>123</v>
      </c>
      <c r="BD16" s="104" t="s">
        <v>84</v>
      </c>
    </row>
    <row r="17" spans="2:56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  <c r="AZ17" s="104" t="s">
        <v>124</v>
      </c>
      <c r="BA17" s="104" t="s">
        <v>20</v>
      </c>
      <c r="BB17" s="104" t="s">
        <v>118</v>
      </c>
      <c r="BC17" s="104" t="s">
        <v>125</v>
      </c>
      <c r="BD17" s="104" t="s">
        <v>84</v>
      </c>
    </row>
    <row r="18" spans="2:56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  <c r="AZ18" s="104" t="s">
        <v>126</v>
      </c>
      <c r="BA18" s="104" t="s">
        <v>20</v>
      </c>
      <c r="BB18" s="104" t="s">
        <v>118</v>
      </c>
      <c r="BC18" s="104" t="s">
        <v>127</v>
      </c>
      <c r="BD18" s="104" t="s">
        <v>84</v>
      </c>
    </row>
    <row r="19" spans="2:56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  <c r="AZ19" s="104" t="s">
        <v>128</v>
      </c>
      <c r="BA19" s="104" t="s">
        <v>20</v>
      </c>
      <c r="BB19" s="104" t="s">
        <v>20</v>
      </c>
      <c r="BC19" s="104" t="s">
        <v>129</v>
      </c>
      <c r="BD19" s="104" t="s">
        <v>84</v>
      </c>
    </row>
    <row r="20" spans="2:56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30</v>
      </c>
      <c r="J20" s="28" t="s">
        <v>38</v>
      </c>
      <c r="K20" s="38"/>
      <c r="AZ20" s="104" t="s">
        <v>130</v>
      </c>
      <c r="BA20" s="104" t="s">
        <v>20</v>
      </c>
      <c r="BB20" s="104" t="s">
        <v>20</v>
      </c>
      <c r="BC20" s="104" t="s">
        <v>131</v>
      </c>
      <c r="BD20" s="104" t="s">
        <v>84</v>
      </c>
    </row>
    <row r="21" spans="2:56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20</v>
      </c>
      <c r="K21" s="38"/>
      <c r="AZ21" s="104" t="s">
        <v>132</v>
      </c>
      <c r="BA21" s="104" t="s">
        <v>20</v>
      </c>
      <c r="BB21" s="104" t="s">
        <v>20</v>
      </c>
      <c r="BC21" s="104" t="s">
        <v>133</v>
      </c>
      <c r="BD21" s="104" t="s">
        <v>84</v>
      </c>
    </row>
    <row r="22" spans="2:56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  <c r="AZ22" s="104" t="s">
        <v>134</v>
      </c>
      <c r="BA22" s="104" t="s">
        <v>20</v>
      </c>
      <c r="BB22" s="104" t="s">
        <v>20</v>
      </c>
      <c r="BC22" s="104" t="s">
        <v>135</v>
      </c>
      <c r="BD22" s="104" t="s">
        <v>84</v>
      </c>
    </row>
    <row r="23" spans="2:56" s="1" customFormat="1" ht="14.45" customHeight="1">
      <c r="B23" s="34"/>
      <c r="C23" s="35"/>
      <c r="D23" s="30" t="s">
        <v>41</v>
      </c>
      <c r="E23" s="35"/>
      <c r="F23" s="35"/>
      <c r="G23" s="35"/>
      <c r="H23" s="35"/>
      <c r="I23" s="107"/>
      <c r="J23" s="35"/>
      <c r="K23" s="38"/>
      <c r="AZ23" s="104" t="s">
        <v>136</v>
      </c>
      <c r="BA23" s="104" t="s">
        <v>20</v>
      </c>
      <c r="BB23" s="104" t="s">
        <v>20</v>
      </c>
      <c r="BC23" s="104" t="s">
        <v>137</v>
      </c>
      <c r="BD23" s="104" t="s">
        <v>84</v>
      </c>
    </row>
    <row r="24" spans="2:56" s="6" customFormat="1" ht="22.5" customHeight="1">
      <c r="B24" s="110"/>
      <c r="C24" s="111"/>
      <c r="D24" s="111"/>
      <c r="E24" s="376" t="s">
        <v>20</v>
      </c>
      <c r="F24" s="384"/>
      <c r="G24" s="384"/>
      <c r="H24" s="384"/>
      <c r="I24" s="112"/>
      <c r="J24" s="111"/>
      <c r="K24" s="113"/>
      <c r="AZ24" s="114" t="s">
        <v>138</v>
      </c>
      <c r="BA24" s="114" t="s">
        <v>20</v>
      </c>
      <c r="BB24" s="114" t="s">
        <v>20</v>
      </c>
      <c r="BC24" s="114" t="s">
        <v>139</v>
      </c>
      <c r="BD24" s="114" t="s">
        <v>84</v>
      </c>
    </row>
    <row r="25" spans="2:56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  <c r="AZ25" s="104" t="s">
        <v>140</v>
      </c>
      <c r="BA25" s="104" t="s">
        <v>20</v>
      </c>
      <c r="BB25" s="104" t="s">
        <v>20</v>
      </c>
      <c r="BC25" s="104" t="s">
        <v>141</v>
      </c>
      <c r="BD25" s="104" t="s">
        <v>84</v>
      </c>
    </row>
    <row r="26" spans="2:56" s="1" customFormat="1" ht="6.95" customHeight="1">
      <c r="B26" s="34"/>
      <c r="C26" s="35"/>
      <c r="D26" s="78"/>
      <c r="E26" s="78"/>
      <c r="F26" s="78"/>
      <c r="G26" s="78"/>
      <c r="H26" s="78"/>
      <c r="I26" s="115"/>
      <c r="J26" s="78"/>
      <c r="K26" s="116"/>
      <c r="AZ26" s="104" t="s">
        <v>142</v>
      </c>
      <c r="BA26" s="104" t="s">
        <v>20</v>
      </c>
      <c r="BB26" s="104" t="s">
        <v>20</v>
      </c>
      <c r="BC26" s="104" t="s">
        <v>143</v>
      </c>
      <c r="BD26" s="104" t="s">
        <v>84</v>
      </c>
    </row>
    <row r="27" spans="2:56" s="1" customFormat="1" ht="25.35" customHeight="1">
      <c r="B27" s="34"/>
      <c r="C27" s="35"/>
      <c r="D27" s="117" t="s">
        <v>42</v>
      </c>
      <c r="E27" s="35"/>
      <c r="F27" s="35"/>
      <c r="G27" s="35"/>
      <c r="H27" s="35"/>
      <c r="I27" s="107"/>
      <c r="J27" s="118">
        <f>ROUND(J93,2)</f>
        <v>0</v>
      </c>
      <c r="K27" s="38"/>
      <c r="AZ27" s="104" t="s">
        <v>144</v>
      </c>
      <c r="BA27" s="104" t="s">
        <v>20</v>
      </c>
      <c r="BB27" s="104" t="s">
        <v>20</v>
      </c>
      <c r="BC27" s="104" t="s">
        <v>145</v>
      </c>
      <c r="BD27" s="104" t="s">
        <v>84</v>
      </c>
    </row>
    <row r="28" spans="2:56" s="1" customFormat="1" ht="6.95" customHeight="1">
      <c r="B28" s="34"/>
      <c r="C28" s="35"/>
      <c r="D28" s="78"/>
      <c r="E28" s="78"/>
      <c r="F28" s="78"/>
      <c r="G28" s="78"/>
      <c r="H28" s="78"/>
      <c r="I28" s="115"/>
      <c r="J28" s="78"/>
      <c r="K28" s="116"/>
      <c r="AZ28" s="104" t="s">
        <v>146</v>
      </c>
      <c r="BA28" s="104" t="s">
        <v>20</v>
      </c>
      <c r="BB28" s="104" t="s">
        <v>20</v>
      </c>
      <c r="BC28" s="104" t="s">
        <v>147</v>
      </c>
      <c r="BD28" s="104" t="s">
        <v>84</v>
      </c>
    </row>
    <row r="29" spans="2:56" s="1" customFormat="1" ht="14.45" customHeight="1">
      <c r="B29" s="34"/>
      <c r="C29" s="35"/>
      <c r="D29" s="35"/>
      <c r="E29" s="35"/>
      <c r="F29" s="39" t="s">
        <v>44</v>
      </c>
      <c r="G29" s="35"/>
      <c r="H29" s="35"/>
      <c r="I29" s="119" t="s">
        <v>43</v>
      </c>
      <c r="J29" s="39" t="s">
        <v>45</v>
      </c>
      <c r="K29" s="38"/>
      <c r="AZ29" s="104" t="s">
        <v>148</v>
      </c>
      <c r="BA29" s="104" t="s">
        <v>20</v>
      </c>
      <c r="BB29" s="104" t="s">
        <v>20</v>
      </c>
      <c r="BC29" s="104" t="s">
        <v>149</v>
      </c>
      <c r="BD29" s="104" t="s">
        <v>84</v>
      </c>
    </row>
    <row r="30" spans="2:56" s="1" customFormat="1" ht="14.45" customHeight="1">
      <c r="B30" s="34"/>
      <c r="C30" s="35"/>
      <c r="D30" s="42" t="s">
        <v>46</v>
      </c>
      <c r="E30" s="42" t="s">
        <v>47</v>
      </c>
      <c r="F30" s="120">
        <f>ROUND(SUM(BE93:BE385),2)</f>
        <v>0</v>
      </c>
      <c r="G30" s="35"/>
      <c r="H30" s="35"/>
      <c r="I30" s="121">
        <v>0.21</v>
      </c>
      <c r="J30" s="120">
        <f>ROUND(ROUND((SUM(BE93:BE385)),2)*I30,2)</f>
        <v>0</v>
      </c>
      <c r="K30" s="38"/>
      <c r="AZ30" s="104" t="s">
        <v>150</v>
      </c>
      <c r="BA30" s="104" t="s">
        <v>20</v>
      </c>
      <c r="BB30" s="104" t="s">
        <v>20</v>
      </c>
      <c r="BC30" s="104" t="s">
        <v>151</v>
      </c>
      <c r="BD30" s="104" t="s">
        <v>84</v>
      </c>
    </row>
    <row r="31" spans="2:56" s="1" customFormat="1" ht="14.45" customHeight="1">
      <c r="B31" s="34"/>
      <c r="C31" s="35"/>
      <c r="D31" s="35"/>
      <c r="E31" s="42" t="s">
        <v>48</v>
      </c>
      <c r="F31" s="120">
        <f>ROUND(SUM(BF93:BF385),2)</f>
        <v>0</v>
      </c>
      <c r="G31" s="35"/>
      <c r="H31" s="35"/>
      <c r="I31" s="121">
        <v>0.15</v>
      </c>
      <c r="J31" s="120">
        <f>ROUND(ROUND((SUM(BF93:BF385)),2)*I31,2)</f>
        <v>0</v>
      </c>
      <c r="K31" s="38"/>
      <c r="AZ31" s="104" t="s">
        <v>152</v>
      </c>
      <c r="BA31" s="104" t="s">
        <v>20</v>
      </c>
      <c r="BB31" s="104" t="s">
        <v>20</v>
      </c>
      <c r="BC31" s="104" t="s">
        <v>153</v>
      </c>
      <c r="BD31" s="104" t="s">
        <v>84</v>
      </c>
    </row>
    <row r="32" spans="2:56" s="1" customFormat="1" ht="14.45" customHeight="1" hidden="1">
      <c r="B32" s="34"/>
      <c r="C32" s="35"/>
      <c r="D32" s="35"/>
      <c r="E32" s="42" t="s">
        <v>49</v>
      </c>
      <c r="F32" s="120">
        <f>ROUND(SUM(BG93:BG385),2)</f>
        <v>0</v>
      </c>
      <c r="G32" s="35"/>
      <c r="H32" s="35"/>
      <c r="I32" s="121">
        <v>0.21</v>
      </c>
      <c r="J32" s="120">
        <v>0</v>
      </c>
      <c r="K32" s="38"/>
      <c r="AZ32" s="104" t="s">
        <v>154</v>
      </c>
      <c r="BA32" s="104" t="s">
        <v>20</v>
      </c>
      <c r="BB32" s="104" t="s">
        <v>20</v>
      </c>
      <c r="BC32" s="104" t="s">
        <v>155</v>
      </c>
      <c r="BD32" s="104" t="s">
        <v>84</v>
      </c>
    </row>
    <row r="33" spans="2:56" s="1" customFormat="1" ht="14.45" customHeight="1" hidden="1">
      <c r="B33" s="34"/>
      <c r="C33" s="35"/>
      <c r="D33" s="35"/>
      <c r="E33" s="42" t="s">
        <v>50</v>
      </c>
      <c r="F33" s="120">
        <f>ROUND(SUM(BH93:BH385),2)</f>
        <v>0</v>
      </c>
      <c r="G33" s="35"/>
      <c r="H33" s="35"/>
      <c r="I33" s="121">
        <v>0.15</v>
      </c>
      <c r="J33" s="120">
        <v>0</v>
      </c>
      <c r="K33" s="38"/>
      <c r="AZ33" s="104" t="s">
        <v>156</v>
      </c>
      <c r="BA33" s="104" t="s">
        <v>20</v>
      </c>
      <c r="BB33" s="104" t="s">
        <v>20</v>
      </c>
      <c r="BC33" s="104" t="s">
        <v>157</v>
      </c>
      <c r="BD33" s="104" t="s">
        <v>84</v>
      </c>
    </row>
    <row r="34" spans="2:11" s="1" customFormat="1" ht="14.45" customHeight="1" hidden="1">
      <c r="B34" s="34"/>
      <c r="C34" s="35"/>
      <c r="D34" s="35"/>
      <c r="E34" s="42" t="s">
        <v>51</v>
      </c>
      <c r="F34" s="120">
        <f>ROUND(SUM(BI93:BI385),2)</f>
        <v>0</v>
      </c>
      <c r="G34" s="35"/>
      <c r="H34" s="35"/>
      <c r="I34" s="121">
        <v>0</v>
      </c>
      <c r="J34" s="120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2"/>
      <c r="D36" s="123" t="s">
        <v>52</v>
      </c>
      <c r="E36" s="72"/>
      <c r="F36" s="72"/>
      <c r="G36" s="124" t="s">
        <v>53</v>
      </c>
      <c r="H36" s="125" t="s">
        <v>54</v>
      </c>
      <c r="I36" s="126"/>
      <c r="J36" s="127">
        <f>SUM(J27:J34)</f>
        <v>0</v>
      </c>
      <c r="K36" s="128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9"/>
      <c r="J37" s="50"/>
      <c r="K37" s="51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4"/>
      <c r="C42" s="23" t="s">
        <v>158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382" t="str">
        <f>E7</f>
        <v>Výstavba chodníku v ulici Dlabačova, v Nymburce</v>
      </c>
      <c r="F45" s="357"/>
      <c r="G45" s="357"/>
      <c r="H45" s="357"/>
      <c r="I45" s="107"/>
      <c r="J45" s="35"/>
      <c r="K45" s="38"/>
    </row>
    <row r="46" spans="2:11" s="1" customFormat="1" ht="14.45" customHeight="1">
      <c r="B46" s="34"/>
      <c r="C46" s="30" t="s">
        <v>103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383" t="str">
        <f>E9</f>
        <v>SO 01 - Komunikace pro pěší</v>
      </c>
      <c r="F47" s="357"/>
      <c r="G47" s="357"/>
      <c r="H47" s="357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Nymburk</v>
      </c>
      <c r="G49" s="35"/>
      <c r="H49" s="35"/>
      <c r="I49" s="108" t="s">
        <v>25</v>
      </c>
      <c r="J49" s="109" t="str">
        <f>IF(J12="","",J12)</f>
        <v>15.3.2017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Nymburk</v>
      </c>
      <c r="G51" s="35"/>
      <c r="H51" s="35"/>
      <c r="I51" s="108" t="s">
        <v>37</v>
      </c>
      <c r="J51" s="28" t="str">
        <f>E21</f>
        <v>Tomáš Kučera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4" t="s">
        <v>159</v>
      </c>
      <c r="D54" s="122"/>
      <c r="E54" s="122"/>
      <c r="F54" s="122"/>
      <c r="G54" s="122"/>
      <c r="H54" s="122"/>
      <c r="I54" s="135"/>
      <c r="J54" s="136" t="s">
        <v>160</v>
      </c>
      <c r="K54" s="137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8" t="s">
        <v>161</v>
      </c>
      <c r="D56" s="35"/>
      <c r="E56" s="35"/>
      <c r="F56" s="35"/>
      <c r="G56" s="35"/>
      <c r="H56" s="35"/>
      <c r="I56" s="107"/>
      <c r="J56" s="118">
        <f>J93</f>
        <v>0</v>
      </c>
      <c r="K56" s="38"/>
      <c r="AU56" s="17" t="s">
        <v>162</v>
      </c>
    </row>
    <row r="57" spans="2:11" s="7" customFormat="1" ht="24.95" customHeight="1">
      <c r="B57" s="139"/>
      <c r="C57" s="140"/>
      <c r="D57" s="141" t="s">
        <v>163</v>
      </c>
      <c r="E57" s="142"/>
      <c r="F57" s="142"/>
      <c r="G57" s="142"/>
      <c r="H57" s="142"/>
      <c r="I57" s="143"/>
      <c r="J57" s="144">
        <f>J94</f>
        <v>0</v>
      </c>
      <c r="K57" s="145"/>
    </row>
    <row r="58" spans="2:11" s="8" customFormat="1" ht="19.9" customHeight="1">
      <c r="B58" s="146"/>
      <c r="C58" s="147"/>
      <c r="D58" s="148" t="s">
        <v>164</v>
      </c>
      <c r="E58" s="149"/>
      <c r="F58" s="149"/>
      <c r="G58" s="149"/>
      <c r="H58" s="149"/>
      <c r="I58" s="150"/>
      <c r="J58" s="151">
        <f>J95</f>
        <v>0</v>
      </c>
      <c r="K58" s="152"/>
    </row>
    <row r="59" spans="2:11" s="8" customFormat="1" ht="19.9" customHeight="1">
      <c r="B59" s="146"/>
      <c r="C59" s="147"/>
      <c r="D59" s="148" t="s">
        <v>165</v>
      </c>
      <c r="E59" s="149"/>
      <c r="F59" s="149"/>
      <c r="G59" s="149"/>
      <c r="H59" s="149"/>
      <c r="I59" s="150"/>
      <c r="J59" s="151">
        <f>J205</f>
        <v>0</v>
      </c>
      <c r="K59" s="152"/>
    </row>
    <row r="60" spans="2:11" s="8" customFormat="1" ht="19.9" customHeight="1">
      <c r="B60" s="146"/>
      <c r="C60" s="147"/>
      <c r="D60" s="148" t="s">
        <v>166</v>
      </c>
      <c r="E60" s="149"/>
      <c r="F60" s="149"/>
      <c r="G60" s="149"/>
      <c r="H60" s="149"/>
      <c r="I60" s="150"/>
      <c r="J60" s="151">
        <f>J210</f>
        <v>0</v>
      </c>
      <c r="K60" s="152"/>
    </row>
    <row r="61" spans="2:11" s="8" customFormat="1" ht="19.9" customHeight="1">
      <c r="B61" s="146"/>
      <c r="C61" s="147"/>
      <c r="D61" s="148" t="s">
        <v>167</v>
      </c>
      <c r="E61" s="149"/>
      <c r="F61" s="149"/>
      <c r="G61" s="149"/>
      <c r="H61" s="149"/>
      <c r="I61" s="150"/>
      <c r="J61" s="151">
        <f>J219</f>
        <v>0</v>
      </c>
      <c r="K61" s="152"/>
    </row>
    <row r="62" spans="2:11" s="8" customFormat="1" ht="19.9" customHeight="1">
      <c r="B62" s="146"/>
      <c r="C62" s="147"/>
      <c r="D62" s="148" t="s">
        <v>168</v>
      </c>
      <c r="E62" s="149"/>
      <c r="F62" s="149"/>
      <c r="G62" s="149"/>
      <c r="H62" s="149"/>
      <c r="I62" s="150"/>
      <c r="J62" s="151">
        <f>J262</f>
        <v>0</v>
      </c>
      <c r="K62" s="152"/>
    </row>
    <row r="63" spans="2:11" s="8" customFormat="1" ht="19.9" customHeight="1">
      <c r="B63" s="146"/>
      <c r="C63" s="147"/>
      <c r="D63" s="148" t="s">
        <v>169</v>
      </c>
      <c r="E63" s="149"/>
      <c r="F63" s="149"/>
      <c r="G63" s="149"/>
      <c r="H63" s="149"/>
      <c r="I63" s="150"/>
      <c r="J63" s="151">
        <f>J270</f>
        <v>0</v>
      </c>
      <c r="K63" s="152"/>
    </row>
    <row r="64" spans="2:11" s="8" customFormat="1" ht="19.9" customHeight="1">
      <c r="B64" s="146"/>
      <c r="C64" s="147"/>
      <c r="D64" s="148" t="s">
        <v>170</v>
      </c>
      <c r="E64" s="149"/>
      <c r="F64" s="149"/>
      <c r="G64" s="149"/>
      <c r="H64" s="149"/>
      <c r="I64" s="150"/>
      <c r="J64" s="151">
        <f>J284</f>
        <v>0</v>
      </c>
      <c r="K64" s="152"/>
    </row>
    <row r="65" spans="2:11" s="8" customFormat="1" ht="19.9" customHeight="1">
      <c r="B65" s="146"/>
      <c r="C65" s="147"/>
      <c r="D65" s="148" t="s">
        <v>171</v>
      </c>
      <c r="E65" s="149"/>
      <c r="F65" s="149"/>
      <c r="G65" s="149"/>
      <c r="H65" s="149"/>
      <c r="I65" s="150"/>
      <c r="J65" s="151">
        <f>J332</f>
        <v>0</v>
      </c>
      <c r="K65" s="152"/>
    </row>
    <row r="66" spans="2:11" s="8" customFormat="1" ht="19.9" customHeight="1">
      <c r="B66" s="146"/>
      <c r="C66" s="147"/>
      <c r="D66" s="148" t="s">
        <v>172</v>
      </c>
      <c r="E66" s="149"/>
      <c r="F66" s="149"/>
      <c r="G66" s="149"/>
      <c r="H66" s="149"/>
      <c r="I66" s="150"/>
      <c r="J66" s="151">
        <f>J359</f>
        <v>0</v>
      </c>
      <c r="K66" s="152"/>
    </row>
    <row r="67" spans="2:11" s="7" customFormat="1" ht="24.95" customHeight="1">
      <c r="B67" s="139"/>
      <c r="C67" s="140"/>
      <c r="D67" s="141" t="s">
        <v>173</v>
      </c>
      <c r="E67" s="142"/>
      <c r="F67" s="142"/>
      <c r="G67" s="142"/>
      <c r="H67" s="142"/>
      <c r="I67" s="143"/>
      <c r="J67" s="144">
        <f>J361</f>
        <v>0</v>
      </c>
      <c r="K67" s="145"/>
    </row>
    <row r="68" spans="2:11" s="8" customFormat="1" ht="19.9" customHeight="1">
      <c r="B68" s="146"/>
      <c r="C68" s="147"/>
      <c r="D68" s="148" t="s">
        <v>174</v>
      </c>
      <c r="E68" s="149"/>
      <c r="F68" s="149"/>
      <c r="G68" s="149"/>
      <c r="H68" s="149"/>
      <c r="I68" s="150"/>
      <c r="J68" s="151">
        <f>J362</f>
        <v>0</v>
      </c>
      <c r="K68" s="152"/>
    </row>
    <row r="69" spans="2:11" s="8" customFormat="1" ht="19.9" customHeight="1">
      <c r="B69" s="146"/>
      <c r="C69" s="147"/>
      <c r="D69" s="148" t="s">
        <v>175</v>
      </c>
      <c r="E69" s="149"/>
      <c r="F69" s="149"/>
      <c r="G69" s="149"/>
      <c r="H69" s="149"/>
      <c r="I69" s="150"/>
      <c r="J69" s="151">
        <f>J366</f>
        <v>0</v>
      </c>
      <c r="K69" s="152"/>
    </row>
    <row r="70" spans="2:11" s="8" customFormat="1" ht="19.9" customHeight="1">
      <c r="B70" s="146"/>
      <c r="C70" s="147"/>
      <c r="D70" s="148" t="s">
        <v>176</v>
      </c>
      <c r="E70" s="149"/>
      <c r="F70" s="149"/>
      <c r="G70" s="149"/>
      <c r="H70" s="149"/>
      <c r="I70" s="150"/>
      <c r="J70" s="151">
        <f>J368</f>
        <v>0</v>
      </c>
      <c r="K70" s="152"/>
    </row>
    <row r="71" spans="2:11" s="8" customFormat="1" ht="19.9" customHeight="1">
      <c r="B71" s="146"/>
      <c r="C71" s="147"/>
      <c r="D71" s="148" t="s">
        <v>177</v>
      </c>
      <c r="E71" s="149"/>
      <c r="F71" s="149"/>
      <c r="G71" s="149"/>
      <c r="H71" s="149"/>
      <c r="I71" s="150"/>
      <c r="J71" s="151">
        <f>J371</f>
        <v>0</v>
      </c>
      <c r="K71" s="152"/>
    </row>
    <row r="72" spans="2:11" s="7" customFormat="1" ht="24.95" customHeight="1">
      <c r="B72" s="139"/>
      <c r="C72" s="140"/>
      <c r="D72" s="141" t="s">
        <v>178</v>
      </c>
      <c r="E72" s="142"/>
      <c r="F72" s="142"/>
      <c r="G72" s="142"/>
      <c r="H72" s="142"/>
      <c r="I72" s="143"/>
      <c r="J72" s="144">
        <f>J374</f>
        <v>0</v>
      </c>
      <c r="K72" s="145"/>
    </row>
    <row r="73" spans="2:11" s="8" customFormat="1" ht="19.9" customHeight="1">
      <c r="B73" s="146"/>
      <c r="C73" s="147"/>
      <c r="D73" s="148" t="s">
        <v>179</v>
      </c>
      <c r="E73" s="149"/>
      <c r="F73" s="149"/>
      <c r="G73" s="149"/>
      <c r="H73" s="149"/>
      <c r="I73" s="150"/>
      <c r="J73" s="151">
        <f>J375</f>
        <v>0</v>
      </c>
      <c r="K73" s="152"/>
    </row>
    <row r="74" spans="2:11" s="1" customFormat="1" ht="21.75" customHeight="1">
      <c r="B74" s="34"/>
      <c r="C74" s="35"/>
      <c r="D74" s="35"/>
      <c r="E74" s="35"/>
      <c r="F74" s="35"/>
      <c r="G74" s="35"/>
      <c r="H74" s="35"/>
      <c r="I74" s="107"/>
      <c r="J74" s="35"/>
      <c r="K74" s="38"/>
    </row>
    <row r="75" spans="2:11" s="1" customFormat="1" ht="6.95" customHeight="1">
      <c r="B75" s="49"/>
      <c r="C75" s="50"/>
      <c r="D75" s="50"/>
      <c r="E75" s="50"/>
      <c r="F75" s="50"/>
      <c r="G75" s="50"/>
      <c r="H75" s="50"/>
      <c r="I75" s="129"/>
      <c r="J75" s="50"/>
      <c r="K75" s="51"/>
    </row>
    <row r="79" spans="2:12" s="1" customFormat="1" ht="6.95" customHeight="1">
      <c r="B79" s="52"/>
      <c r="C79" s="53"/>
      <c r="D79" s="53"/>
      <c r="E79" s="53"/>
      <c r="F79" s="53"/>
      <c r="G79" s="53"/>
      <c r="H79" s="53"/>
      <c r="I79" s="132"/>
      <c r="J79" s="53"/>
      <c r="K79" s="53"/>
      <c r="L79" s="54"/>
    </row>
    <row r="80" spans="2:12" s="1" customFormat="1" ht="36.95" customHeight="1">
      <c r="B80" s="34"/>
      <c r="C80" s="55" t="s">
        <v>180</v>
      </c>
      <c r="D80" s="56"/>
      <c r="E80" s="56"/>
      <c r="F80" s="56"/>
      <c r="G80" s="56"/>
      <c r="H80" s="56"/>
      <c r="I80" s="153"/>
      <c r="J80" s="56"/>
      <c r="K80" s="56"/>
      <c r="L80" s="54"/>
    </row>
    <row r="81" spans="2:12" s="1" customFormat="1" ht="6.95" customHeight="1">
      <c r="B81" s="34"/>
      <c r="C81" s="56"/>
      <c r="D81" s="56"/>
      <c r="E81" s="56"/>
      <c r="F81" s="56"/>
      <c r="G81" s="56"/>
      <c r="H81" s="56"/>
      <c r="I81" s="153"/>
      <c r="J81" s="56"/>
      <c r="K81" s="56"/>
      <c r="L81" s="54"/>
    </row>
    <row r="82" spans="2:12" s="1" customFormat="1" ht="14.45" customHeight="1">
      <c r="B82" s="34"/>
      <c r="C82" s="58" t="s">
        <v>16</v>
      </c>
      <c r="D82" s="56"/>
      <c r="E82" s="56"/>
      <c r="F82" s="56"/>
      <c r="G82" s="56"/>
      <c r="H82" s="56"/>
      <c r="I82" s="153"/>
      <c r="J82" s="56"/>
      <c r="K82" s="56"/>
      <c r="L82" s="54"/>
    </row>
    <row r="83" spans="2:12" s="1" customFormat="1" ht="22.5" customHeight="1">
      <c r="B83" s="34"/>
      <c r="C83" s="56"/>
      <c r="D83" s="56"/>
      <c r="E83" s="380" t="str">
        <f>E7</f>
        <v>Výstavba chodníku v ulici Dlabačova, v Nymburce</v>
      </c>
      <c r="F83" s="350"/>
      <c r="G83" s="350"/>
      <c r="H83" s="350"/>
      <c r="I83" s="153"/>
      <c r="J83" s="56"/>
      <c r="K83" s="56"/>
      <c r="L83" s="54"/>
    </row>
    <row r="84" spans="2:12" s="1" customFormat="1" ht="14.45" customHeight="1">
      <c r="B84" s="34"/>
      <c r="C84" s="58" t="s">
        <v>103</v>
      </c>
      <c r="D84" s="56"/>
      <c r="E84" s="56"/>
      <c r="F84" s="56"/>
      <c r="G84" s="56"/>
      <c r="H84" s="56"/>
      <c r="I84" s="153"/>
      <c r="J84" s="56"/>
      <c r="K84" s="56"/>
      <c r="L84" s="54"/>
    </row>
    <row r="85" spans="2:12" s="1" customFormat="1" ht="23.25" customHeight="1">
      <c r="B85" s="34"/>
      <c r="C85" s="56"/>
      <c r="D85" s="56"/>
      <c r="E85" s="347" t="str">
        <f>E9</f>
        <v>SO 01 - Komunikace pro pěší</v>
      </c>
      <c r="F85" s="350"/>
      <c r="G85" s="350"/>
      <c r="H85" s="350"/>
      <c r="I85" s="153"/>
      <c r="J85" s="56"/>
      <c r="K85" s="56"/>
      <c r="L85" s="54"/>
    </row>
    <row r="86" spans="2:12" s="1" customFormat="1" ht="6.95" customHeight="1">
      <c r="B86" s="34"/>
      <c r="C86" s="56"/>
      <c r="D86" s="56"/>
      <c r="E86" s="56"/>
      <c r="F86" s="56"/>
      <c r="G86" s="56"/>
      <c r="H86" s="56"/>
      <c r="I86" s="153"/>
      <c r="J86" s="56"/>
      <c r="K86" s="56"/>
      <c r="L86" s="54"/>
    </row>
    <row r="87" spans="2:12" s="1" customFormat="1" ht="18" customHeight="1">
      <c r="B87" s="34"/>
      <c r="C87" s="58" t="s">
        <v>23</v>
      </c>
      <c r="D87" s="56"/>
      <c r="E87" s="56"/>
      <c r="F87" s="154" t="str">
        <f>F12</f>
        <v>Nymburk</v>
      </c>
      <c r="G87" s="56"/>
      <c r="H87" s="56"/>
      <c r="I87" s="155" t="s">
        <v>25</v>
      </c>
      <c r="J87" s="66" t="str">
        <f>IF(J12="","",J12)</f>
        <v>15.3.2017</v>
      </c>
      <c r="K87" s="56"/>
      <c r="L87" s="54"/>
    </row>
    <row r="88" spans="2:12" s="1" customFormat="1" ht="6.95" customHeight="1">
      <c r="B88" s="34"/>
      <c r="C88" s="56"/>
      <c r="D88" s="56"/>
      <c r="E88" s="56"/>
      <c r="F88" s="56"/>
      <c r="G88" s="56"/>
      <c r="H88" s="56"/>
      <c r="I88" s="153"/>
      <c r="J88" s="56"/>
      <c r="K88" s="56"/>
      <c r="L88" s="54"/>
    </row>
    <row r="89" spans="2:12" s="1" customFormat="1" ht="15">
      <c r="B89" s="34"/>
      <c r="C89" s="58" t="s">
        <v>29</v>
      </c>
      <c r="D89" s="56"/>
      <c r="E89" s="56"/>
      <c r="F89" s="154" t="str">
        <f>E15</f>
        <v>Město Nymburk</v>
      </c>
      <c r="G89" s="56"/>
      <c r="H89" s="56"/>
      <c r="I89" s="155" t="s">
        <v>37</v>
      </c>
      <c r="J89" s="154" t="str">
        <f>E21</f>
        <v>Tomáš Kučera</v>
      </c>
      <c r="K89" s="56"/>
      <c r="L89" s="54"/>
    </row>
    <row r="90" spans="2:12" s="1" customFormat="1" ht="14.45" customHeight="1">
      <c r="B90" s="34"/>
      <c r="C90" s="58" t="s">
        <v>35</v>
      </c>
      <c r="D90" s="56"/>
      <c r="E90" s="56"/>
      <c r="F90" s="154" t="str">
        <f>IF(E18="","",E18)</f>
        <v/>
      </c>
      <c r="G90" s="56"/>
      <c r="H90" s="56"/>
      <c r="I90" s="153"/>
      <c r="J90" s="56"/>
      <c r="K90" s="56"/>
      <c r="L90" s="54"/>
    </row>
    <row r="91" spans="2:12" s="1" customFormat="1" ht="10.35" customHeight="1">
      <c r="B91" s="34"/>
      <c r="C91" s="56"/>
      <c r="D91" s="56"/>
      <c r="E91" s="56"/>
      <c r="F91" s="56"/>
      <c r="G91" s="56"/>
      <c r="H91" s="56"/>
      <c r="I91" s="153"/>
      <c r="J91" s="56"/>
      <c r="K91" s="56"/>
      <c r="L91" s="54"/>
    </row>
    <row r="92" spans="2:20" s="9" customFormat="1" ht="29.25" customHeight="1">
      <c r="B92" s="156"/>
      <c r="C92" s="157" t="s">
        <v>181</v>
      </c>
      <c r="D92" s="158" t="s">
        <v>61</v>
      </c>
      <c r="E92" s="158" t="s">
        <v>57</v>
      </c>
      <c r="F92" s="158" t="s">
        <v>182</v>
      </c>
      <c r="G92" s="158" t="s">
        <v>183</v>
      </c>
      <c r="H92" s="158" t="s">
        <v>184</v>
      </c>
      <c r="I92" s="159" t="s">
        <v>185</v>
      </c>
      <c r="J92" s="158" t="s">
        <v>160</v>
      </c>
      <c r="K92" s="160" t="s">
        <v>186</v>
      </c>
      <c r="L92" s="161"/>
      <c r="M92" s="74" t="s">
        <v>187</v>
      </c>
      <c r="N92" s="75" t="s">
        <v>46</v>
      </c>
      <c r="O92" s="75" t="s">
        <v>188</v>
      </c>
      <c r="P92" s="75" t="s">
        <v>189</v>
      </c>
      <c r="Q92" s="75" t="s">
        <v>190</v>
      </c>
      <c r="R92" s="75" t="s">
        <v>191</v>
      </c>
      <c r="S92" s="75" t="s">
        <v>192</v>
      </c>
      <c r="T92" s="76" t="s">
        <v>193</v>
      </c>
    </row>
    <row r="93" spans="2:63" s="1" customFormat="1" ht="29.25" customHeight="1">
      <c r="B93" s="34"/>
      <c r="C93" s="80" t="s">
        <v>161</v>
      </c>
      <c r="D93" s="56"/>
      <c r="E93" s="56"/>
      <c r="F93" s="56"/>
      <c r="G93" s="56"/>
      <c r="H93" s="56"/>
      <c r="I93" s="153"/>
      <c r="J93" s="162">
        <f>BK93</f>
        <v>0</v>
      </c>
      <c r="K93" s="56"/>
      <c r="L93" s="54"/>
      <c r="M93" s="77"/>
      <c r="N93" s="78"/>
      <c r="O93" s="78"/>
      <c r="P93" s="163">
        <f>P94+P361+P374</f>
        <v>0</v>
      </c>
      <c r="Q93" s="78"/>
      <c r="R93" s="163">
        <f>R94+R361+R374</f>
        <v>774.4816473033</v>
      </c>
      <c r="S93" s="78"/>
      <c r="T93" s="164">
        <f>T94+T361+T374</f>
        <v>664.5330000000001</v>
      </c>
      <c r="AT93" s="17" t="s">
        <v>75</v>
      </c>
      <c r="AU93" s="17" t="s">
        <v>162</v>
      </c>
      <c r="BK93" s="165">
        <f>BK94+BK361+BK374</f>
        <v>0</v>
      </c>
    </row>
    <row r="94" spans="2:63" s="10" customFormat="1" ht="37.35" customHeight="1">
      <c r="B94" s="166"/>
      <c r="C94" s="167"/>
      <c r="D94" s="168" t="s">
        <v>75</v>
      </c>
      <c r="E94" s="169" t="s">
        <v>194</v>
      </c>
      <c r="F94" s="169" t="s">
        <v>195</v>
      </c>
      <c r="G94" s="167"/>
      <c r="H94" s="167"/>
      <c r="I94" s="170"/>
      <c r="J94" s="171">
        <f>BK94</f>
        <v>0</v>
      </c>
      <c r="K94" s="167"/>
      <c r="L94" s="172"/>
      <c r="M94" s="173"/>
      <c r="N94" s="174"/>
      <c r="O94" s="174"/>
      <c r="P94" s="175">
        <f>P95+P205+P210+P219+P262+P270+P284+P332+P359</f>
        <v>0</v>
      </c>
      <c r="Q94" s="174"/>
      <c r="R94" s="175">
        <f>R95+R205+R210+R219+R262+R270+R284+R332+R359</f>
        <v>774.4436473032999</v>
      </c>
      <c r="S94" s="174"/>
      <c r="T94" s="176">
        <f>T95+T205+T210+T219+T262+T270+T284+T332+T359</f>
        <v>664.5330000000001</v>
      </c>
      <c r="AR94" s="177" t="s">
        <v>22</v>
      </c>
      <c r="AT94" s="178" t="s">
        <v>75</v>
      </c>
      <c r="AU94" s="178" t="s">
        <v>76</v>
      </c>
      <c r="AY94" s="177" t="s">
        <v>196</v>
      </c>
      <c r="BK94" s="179">
        <f>BK95+BK205+BK210+BK219+BK262+BK270+BK284+BK332+BK359</f>
        <v>0</v>
      </c>
    </row>
    <row r="95" spans="2:63" s="10" customFormat="1" ht="19.9" customHeight="1">
      <c r="B95" s="166"/>
      <c r="C95" s="167"/>
      <c r="D95" s="180" t="s">
        <v>75</v>
      </c>
      <c r="E95" s="181" t="s">
        <v>22</v>
      </c>
      <c r="F95" s="181" t="s">
        <v>197</v>
      </c>
      <c r="G95" s="167"/>
      <c r="H95" s="167"/>
      <c r="I95" s="170"/>
      <c r="J95" s="182">
        <f>BK95</f>
        <v>0</v>
      </c>
      <c r="K95" s="167"/>
      <c r="L95" s="172"/>
      <c r="M95" s="173"/>
      <c r="N95" s="174"/>
      <c r="O95" s="174"/>
      <c r="P95" s="175">
        <f>SUM(P96:P204)</f>
        <v>0</v>
      </c>
      <c r="Q95" s="174"/>
      <c r="R95" s="175">
        <f>SUM(R96:R204)</f>
        <v>6.809724122</v>
      </c>
      <c r="S95" s="174"/>
      <c r="T95" s="176">
        <f>SUM(T96:T204)</f>
        <v>655.3030000000001</v>
      </c>
      <c r="AR95" s="177" t="s">
        <v>22</v>
      </c>
      <c r="AT95" s="178" t="s">
        <v>75</v>
      </c>
      <c r="AU95" s="178" t="s">
        <v>22</v>
      </c>
      <c r="AY95" s="177" t="s">
        <v>196</v>
      </c>
      <c r="BK95" s="179">
        <f>SUM(BK96:BK204)</f>
        <v>0</v>
      </c>
    </row>
    <row r="96" spans="2:65" s="1" customFormat="1" ht="31.5" customHeight="1">
      <c r="B96" s="34"/>
      <c r="C96" s="183" t="s">
        <v>22</v>
      </c>
      <c r="D96" s="183" t="s">
        <v>198</v>
      </c>
      <c r="E96" s="184" t="s">
        <v>199</v>
      </c>
      <c r="F96" s="185" t="s">
        <v>200</v>
      </c>
      <c r="G96" s="186" t="s">
        <v>93</v>
      </c>
      <c r="H96" s="187">
        <v>18</v>
      </c>
      <c r="I96" s="188"/>
      <c r="J96" s="189">
        <f>ROUND(I96*H96,2)</f>
        <v>0</v>
      </c>
      <c r="K96" s="185" t="s">
        <v>20</v>
      </c>
      <c r="L96" s="54"/>
      <c r="M96" s="190" t="s">
        <v>20</v>
      </c>
      <c r="N96" s="191" t="s">
        <v>47</v>
      </c>
      <c r="O96" s="35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17" t="s">
        <v>201</v>
      </c>
      <c r="AT96" s="17" t="s">
        <v>198</v>
      </c>
      <c r="AU96" s="17" t="s">
        <v>84</v>
      </c>
      <c r="AY96" s="17" t="s">
        <v>196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7" t="s">
        <v>22</v>
      </c>
      <c r="BK96" s="194">
        <f>ROUND(I96*H96,2)</f>
        <v>0</v>
      </c>
      <c r="BL96" s="17" t="s">
        <v>201</v>
      </c>
      <c r="BM96" s="17" t="s">
        <v>202</v>
      </c>
    </row>
    <row r="97" spans="2:51" s="11" customFormat="1" ht="13.5">
      <c r="B97" s="195"/>
      <c r="C97" s="196"/>
      <c r="D97" s="197" t="s">
        <v>203</v>
      </c>
      <c r="E97" s="198" t="s">
        <v>20</v>
      </c>
      <c r="F97" s="199" t="s">
        <v>204</v>
      </c>
      <c r="G97" s="196"/>
      <c r="H97" s="200">
        <v>18</v>
      </c>
      <c r="I97" s="201"/>
      <c r="J97" s="196"/>
      <c r="K97" s="196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203</v>
      </c>
      <c r="AU97" s="206" t="s">
        <v>84</v>
      </c>
      <c r="AV97" s="11" t="s">
        <v>84</v>
      </c>
      <c r="AW97" s="11" t="s">
        <v>40</v>
      </c>
      <c r="AX97" s="11" t="s">
        <v>76</v>
      </c>
      <c r="AY97" s="206" t="s">
        <v>196</v>
      </c>
    </row>
    <row r="98" spans="2:51" s="12" customFormat="1" ht="13.5">
      <c r="B98" s="207"/>
      <c r="C98" s="208"/>
      <c r="D98" s="209" t="s">
        <v>203</v>
      </c>
      <c r="E98" s="210" t="s">
        <v>120</v>
      </c>
      <c r="F98" s="211" t="s">
        <v>205</v>
      </c>
      <c r="G98" s="208"/>
      <c r="H98" s="212">
        <v>18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203</v>
      </c>
      <c r="AU98" s="218" t="s">
        <v>84</v>
      </c>
      <c r="AV98" s="12" t="s">
        <v>201</v>
      </c>
      <c r="AW98" s="12" t="s">
        <v>40</v>
      </c>
      <c r="AX98" s="12" t="s">
        <v>22</v>
      </c>
      <c r="AY98" s="218" t="s">
        <v>196</v>
      </c>
    </row>
    <row r="99" spans="2:65" s="1" customFormat="1" ht="22.5" customHeight="1">
      <c r="B99" s="34"/>
      <c r="C99" s="183" t="s">
        <v>84</v>
      </c>
      <c r="D99" s="183" t="s">
        <v>198</v>
      </c>
      <c r="E99" s="184" t="s">
        <v>206</v>
      </c>
      <c r="F99" s="185" t="s">
        <v>207</v>
      </c>
      <c r="G99" s="186" t="s">
        <v>93</v>
      </c>
      <c r="H99" s="187">
        <v>976.7</v>
      </c>
      <c r="I99" s="188"/>
      <c r="J99" s="189">
        <f>ROUND(I99*H99,2)</f>
        <v>0</v>
      </c>
      <c r="K99" s="185" t="s">
        <v>20</v>
      </c>
      <c r="L99" s="54"/>
      <c r="M99" s="190" t="s">
        <v>20</v>
      </c>
      <c r="N99" s="191" t="s">
        <v>47</v>
      </c>
      <c r="O99" s="35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17" t="s">
        <v>201</v>
      </c>
      <c r="AT99" s="17" t="s">
        <v>198</v>
      </c>
      <c r="AU99" s="17" t="s">
        <v>84</v>
      </c>
      <c r="AY99" s="17" t="s">
        <v>196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17" t="s">
        <v>22</v>
      </c>
      <c r="BK99" s="194">
        <f>ROUND(I99*H99,2)</f>
        <v>0</v>
      </c>
      <c r="BL99" s="17" t="s">
        <v>201</v>
      </c>
      <c r="BM99" s="17" t="s">
        <v>208</v>
      </c>
    </row>
    <row r="100" spans="2:51" s="11" customFormat="1" ht="27">
      <c r="B100" s="195"/>
      <c r="C100" s="196"/>
      <c r="D100" s="197" t="s">
        <v>203</v>
      </c>
      <c r="E100" s="198" t="s">
        <v>101</v>
      </c>
      <c r="F100" s="199" t="s">
        <v>209</v>
      </c>
      <c r="G100" s="196"/>
      <c r="H100" s="200">
        <v>581.7</v>
      </c>
      <c r="I100" s="201"/>
      <c r="J100" s="196"/>
      <c r="K100" s="196"/>
      <c r="L100" s="202"/>
      <c r="M100" s="203"/>
      <c r="N100" s="204"/>
      <c r="O100" s="204"/>
      <c r="P100" s="204"/>
      <c r="Q100" s="204"/>
      <c r="R100" s="204"/>
      <c r="S100" s="204"/>
      <c r="T100" s="205"/>
      <c r="AT100" s="206" t="s">
        <v>203</v>
      </c>
      <c r="AU100" s="206" t="s">
        <v>84</v>
      </c>
      <c r="AV100" s="11" t="s">
        <v>84</v>
      </c>
      <c r="AW100" s="11" t="s">
        <v>40</v>
      </c>
      <c r="AX100" s="11" t="s">
        <v>76</v>
      </c>
      <c r="AY100" s="206" t="s">
        <v>196</v>
      </c>
    </row>
    <row r="101" spans="2:51" s="11" customFormat="1" ht="27">
      <c r="B101" s="195"/>
      <c r="C101" s="196"/>
      <c r="D101" s="197" t="s">
        <v>203</v>
      </c>
      <c r="E101" s="198" t="s">
        <v>104</v>
      </c>
      <c r="F101" s="199" t="s">
        <v>210</v>
      </c>
      <c r="G101" s="196"/>
      <c r="H101" s="200">
        <v>395</v>
      </c>
      <c r="I101" s="201"/>
      <c r="J101" s="196"/>
      <c r="K101" s="196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203</v>
      </c>
      <c r="AU101" s="206" t="s">
        <v>84</v>
      </c>
      <c r="AV101" s="11" t="s">
        <v>84</v>
      </c>
      <c r="AW101" s="11" t="s">
        <v>40</v>
      </c>
      <c r="AX101" s="11" t="s">
        <v>76</v>
      </c>
      <c r="AY101" s="206" t="s">
        <v>196</v>
      </c>
    </row>
    <row r="102" spans="2:51" s="12" customFormat="1" ht="13.5">
      <c r="B102" s="207"/>
      <c r="C102" s="208"/>
      <c r="D102" s="209" t="s">
        <v>203</v>
      </c>
      <c r="E102" s="210" t="s">
        <v>122</v>
      </c>
      <c r="F102" s="211" t="s">
        <v>205</v>
      </c>
      <c r="G102" s="208"/>
      <c r="H102" s="212">
        <v>976.7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203</v>
      </c>
      <c r="AU102" s="218" t="s">
        <v>84</v>
      </c>
      <c r="AV102" s="12" t="s">
        <v>201</v>
      </c>
      <c r="AW102" s="12" t="s">
        <v>40</v>
      </c>
      <c r="AX102" s="12" t="s">
        <v>22</v>
      </c>
      <c r="AY102" s="218" t="s">
        <v>196</v>
      </c>
    </row>
    <row r="103" spans="2:65" s="1" customFormat="1" ht="22.5" customHeight="1">
      <c r="B103" s="34"/>
      <c r="C103" s="183" t="s">
        <v>211</v>
      </c>
      <c r="D103" s="183" t="s">
        <v>198</v>
      </c>
      <c r="E103" s="184" t="s">
        <v>212</v>
      </c>
      <c r="F103" s="185" t="s">
        <v>213</v>
      </c>
      <c r="G103" s="186" t="s">
        <v>214</v>
      </c>
      <c r="H103" s="187">
        <v>7</v>
      </c>
      <c r="I103" s="188"/>
      <c r="J103" s="189">
        <f>ROUND(I103*H103,2)</f>
        <v>0</v>
      </c>
      <c r="K103" s="185" t="s">
        <v>20</v>
      </c>
      <c r="L103" s="54"/>
      <c r="M103" s="190" t="s">
        <v>20</v>
      </c>
      <c r="N103" s="191" t="s">
        <v>47</v>
      </c>
      <c r="O103" s="35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17" t="s">
        <v>201</v>
      </c>
      <c r="AT103" s="17" t="s">
        <v>198</v>
      </c>
      <c r="AU103" s="17" t="s">
        <v>84</v>
      </c>
      <c r="AY103" s="17" t="s">
        <v>196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17" t="s">
        <v>22</v>
      </c>
      <c r="BK103" s="194">
        <f>ROUND(I103*H103,2)</f>
        <v>0</v>
      </c>
      <c r="BL103" s="17" t="s">
        <v>201</v>
      </c>
      <c r="BM103" s="17" t="s">
        <v>215</v>
      </c>
    </row>
    <row r="104" spans="2:51" s="11" customFormat="1" ht="13.5">
      <c r="B104" s="195"/>
      <c r="C104" s="196"/>
      <c r="D104" s="209" t="s">
        <v>203</v>
      </c>
      <c r="E104" s="219" t="s">
        <v>115</v>
      </c>
      <c r="F104" s="220" t="s">
        <v>116</v>
      </c>
      <c r="G104" s="196"/>
      <c r="H104" s="221">
        <v>7</v>
      </c>
      <c r="I104" s="201"/>
      <c r="J104" s="196"/>
      <c r="K104" s="196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203</v>
      </c>
      <c r="AU104" s="206" t="s">
        <v>84</v>
      </c>
      <c r="AV104" s="11" t="s">
        <v>84</v>
      </c>
      <c r="AW104" s="11" t="s">
        <v>40</v>
      </c>
      <c r="AX104" s="11" t="s">
        <v>22</v>
      </c>
      <c r="AY104" s="206" t="s">
        <v>196</v>
      </c>
    </row>
    <row r="105" spans="2:65" s="1" customFormat="1" ht="22.5" customHeight="1">
      <c r="B105" s="34"/>
      <c r="C105" s="183" t="s">
        <v>201</v>
      </c>
      <c r="D105" s="183" t="s">
        <v>198</v>
      </c>
      <c r="E105" s="184" t="s">
        <v>216</v>
      </c>
      <c r="F105" s="185" t="s">
        <v>217</v>
      </c>
      <c r="G105" s="186" t="s">
        <v>214</v>
      </c>
      <c r="H105" s="187">
        <v>9</v>
      </c>
      <c r="I105" s="188"/>
      <c r="J105" s="189">
        <f>ROUND(I105*H105,2)</f>
        <v>0</v>
      </c>
      <c r="K105" s="185" t="s">
        <v>20</v>
      </c>
      <c r="L105" s="54"/>
      <c r="M105" s="190" t="s">
        <v>20</v>
      </c>
      <c r="N105" s="191" t="s">
        <v>47</v>
      </c>
      <c r="O105" s="35"/>
      <c r="P105" s="192">
        <f>O105*H105</f>
        <v>0</v>
      </c>
      <c r="Q105" s="192">
        <v>8.2788E-05</v>
      </c>
      <c r="R105" s="192">
        <f>Q105*H105</f>
        <v>0.0007450919999999999</v>
      </c>
      <c r="S105" s="192">
        <v>0</v>
      </c>
      <c r="T105" s="193">
        <f>S105*H105</f>
        <v>0</v>
      </c>
      <c r="AR105" s="17" t="s">
        <v>201</v>
      </c>
      <c r="AT105" s="17" t="s">
        <v>198</v>
      </c>
      <c r="AU105" s="17" t="s">
        <v>84</v>
      </c>
      <c r="AY105" s="17" t="s">
        <v>196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17" t="s">
        <v>22</v>
      </c>
      <c r="BK105" s="194">
        <f>ROUND(I105*H105,2)</f>
        <v>0</v>
      </c>
      <c r="BL105" s="17" t="s">
        <v>201</v>
      </c>
      <c r="BM105" s="17" t="s">
        <v>218</v>
      </c>
    </row>
    <row r="106" spans="2:51" s="11" customFormat="1" ht="13.5">
      <c r="B106" s="195"/>
      <c r="C106" s="196"/>
      <c r="D106" s="209" t="s">
        <v>203</v>
      </c>
      <c r="E106" s="219" t="s">
        <v>20</v>
      </c>
      <c r="F106" s="220" t="s">
        <v>219</v>
      </c>
      <c r="G106" s="196"/>
      <c r="H106" s="221">
        <v>9</v>
      </c>
      <c r="I106" s="201"/>
      <c r="J106" s="196"/>
      <c r="K106" s="196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203</v>
      </c>
      <c r="AU106" s="206" t="s">
        <v>84</v>
      </c>
      <c r="AV106" s="11" t="s">
        <v>84</v>
      </c>
      <c r="AW106" s="11" t="s">
        <v>40</v>
      </c>
      <c r="AX106" s="11" t="s">
        <v>22</v>
      </c>
      <c r="AY106" s="206" t="s">
        <v>196</v>
      </c>
    </row>
    <row r="107" spans="2:65" s="1" customFormat="1" ht="22.5" customHeight="1">
      <c r="B107" s="34"/>
      <c r="C107" s="183" t="s">
        <v>220</v>
      </c>
      <c r="D107" s="183" t="s">
        <v>198</v>
      </c>
      <c r="E107" s="184" t="s">
        <v>221</v>
      </c>
      <c r="F107" s="185" t="s">
        <v>222</v>
      </c>
      <c r="G107" s="186" t="s">
        <v>93</v>
      </c>
      <c r="H107" s="187">
        <v>34</v>
      </c>
      <c r="I107" s="188"/>
      <c r="J107" s="189">
        <f>ROUND(I107*H107,2)</f>
        <v>0</v>
      </c>
      <c r="K107" s="185" t="s">
        <v>20</v>
      </c>
      <c r="L107" s="54"/>
      <c r="M107" s="190" t="s">
        <v>20</v>
      </c>
      <c r="N107" s="191" t="s">
        <v>47</v>
      </c>
      <c r="O107" s="35"/>
      <c r="P107" s="192">
        <f>O107*H107</f>
        <v>0</v>
      </c>
      <c r="Q107" s="192">
        <v>0</v>
      </c>
      <c r="R107" s="192">
        <f>Q107*H107</f>
        <v>0</v>
      </c>
      <c r="S107" s="192">
        <v>0.255</v>
      </c>
      <c r="T107" s="193">
        <f>S107*H107</f>
        <v>8.67</v>
      </c>
      <c r="AR107" s="17" t="s">
        <v>201</v>
      </c>
      <c r="AT107" s="17" t="s">
        <v>198</v>
      </c>
      <c r="AU107" s="17" t="s">
        <v>84</v>
      </c>
      <c r="AY107" s="17" t="s">
        <v>196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17" t="s">
        <v>22</v>
      </c>
      <c r="BK107" s="194">
        <f>ROUND(I107*H107,2)</f>
        <v>0</v>
      </c>
      <c r="BL107" s="17" t="s">
        <v>201</v>
      </c>
      <c r="BM107" s="17" t="s">
        <v>223</v>
      </c>
    </row>
    <row r="108" spans="2:51" s="11" customFormat="1" ht="13.5">
      <c r="B108" s="195"/>
      <c r="C108" s="196"/>
      <c r="D108" s="197" t="s">
        <v>203</v>
      </c>
      <c r="E108" s="198" t="s">
        <v>20</v>
      </c>
      <c r="F108" s="199" t="s">
        <v>224</v>
      </c>
      <c r="G108" s="196"/>
      <c r="H108" s="200">
        <v>34</v>
      </c>
      <c r="I108" s="201"/>
      <c r="J108" s="196"/>
      <c r="K108" s="196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203</v>
      </c>
      <c r="AU108" s="206" t="s">
        <v>84</v>
      </c>
      <c r="AV108" s="11" t="s">
        <v>84</v>
      </c>
      <c r="AW108" s="11" t="s">
        <v>40</v>
      </c>
      <c r="AX108" s="11" t="s">
        <v>76</v>
      </c>
      <c r="AY108" s="206" t="s">
        <v>196</v>
      </c>
    </row>
    <row r="109" spans="2:51" s="12" customFormat="1" ht="13.5">
      <c r="B109" s="207"/>
      <c r="C109" s="208"/>
      <c r="D109" s="209" t="s">
        <v>203</v>
      </c>
      <c r="E109" s="210" t="s">
        <v>111</v>
      </c>
      <c r="F109" s="211" t="s">
        <v>205</v>
      </c>
      <c r="G109" s="208"/>
      <c r="H109" s="212">
        <v>34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203</v>
      </c>
      <c r="AU109" s="218" t="s">
        <v>84</v>
      </c>
      <c r="AV109" s="12" t="s">
        <v>201</v>
      </c>
      <c r="AW109" s="12" t="s">
        <v>40</v>
      </c>
      <c r="AX109" s="12" t="s">
        <v>22</v>
      </c>
      <c r="AY109" s="218" t="s">
        <v>196</v>
      </c>
    </row>
    <row r="110" spans="2:65" s="1" customFormat="1" ht="22.5" customHeight="1">
      <c r="B110" s="34"/>
      <c r="C110" s="183" t="s">
        <v>225</v>
      </c>
      <c r="D110" s="183" t="s">
        <v>198</v>
      </c>
      <c r="E110" s="184" t="s">
        <v>226</v>
      </c>
      <c r="F110" s="185" t="s">
        <v>227</v>
      </c>
      <c r="G110" s="186" t="s">
        <v>93</v>
      </c>
      <c r="H110" s="187">
        <v>170.5</v>
      </c>
      <c r="I110" s="188"/>
      <c r="J110" s="189">
        <f>ROUND(I110*H110,2)</f>
        <v>0</v>
      </c>
      <c r="K110" s="185" t="s">
        <v>20</v>
      </c>
      <c r="L110" s="54"/>
      <c r="M110" s="190" t="s">
        <v>20</v>
      </c>
      <c r="N110" s="191" t="s">
        <v>47</v>
      </c>
      <c r="O110" s="35"/>
      <c r="P110" s="192">
        <f>O110*H110</f>
        <v>0</v>
      </c>
      <c r="Q110" s="192">
        <v>0</v>
      </c>
      <c r="R110" s="192">
        <f>Q110*H110</f>
        <v>0</v>
      </c>
      <c r="S110" s="192">
        <v>0.26</v>
      </c>
      <c r="T110" s="193">
        <f>S110*H110</f>
        <v>44.33</v>
      </c>
      <c r="AR110" s="17" t="s">
        <v>201</v>
      </c>
      <c r="AT110" s="17" t="s">
        <v>198</v>
      </c>
      <c r="AU110" s="17" t="s">
        <v>84</v>
      </c>
      <c r="AY110" s="17" t="s">
        <v>196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17" t="s">
        <v>22</v>
      </c>
      <c r="BK110" s="194">
        <f>ROUND(I110*H110,2)</f>
        <v>0</v>
      </c>
      <c r="BL110" s="17" t="s">
        <v>201</v>
      </c>
      <c r="BM110" s="17" t="s">
        <v>228</v>
      </c>
    </row>
    <row r="111" spans="2:51" s="11" customFormat="1" ht="13.5">
      <c r="B111" s="195"/>
      <c r="C111" s="196"/>
      <c r="D111" s="197" t="s">
        <v>203</v>
      </c>
      <c r="E111" s="198" t="s">
        <v>20</v>
      </c>
      <c r="F111" s="199" t="s">
        <v>229</v>
      </c>
      <c r="G111" s="196"/>
      <c r="H111" s="200">
        <v>170.5</v>
      </c>
      <c r="I111" s="201"/>
      <c r="J111" s="196"/>
      <c r="K111" s="196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203</v>
      </c>
      <c r="AU111" s="206" t="s">
        <v>84</v>
      </c>
      <c r="AV111" s="11" t="s">
        <v>84</v>
      </c>
      <c r="AW111" s="11" t="s">
        <v>40</v>
      </c>
      <c r="AX111" s="11" t="s">
        <v>76</v>
      </c>
      <c r="AY111" s="206" t="s">
        <v>196</v>
      </c>
    </row>
    <row r="112" spans="2:51" s="12" customFormat="1" ht="13.5">
      <c r="B112" s="207"/>
      <c r="C112" s="208"/>
      <c r="D112" s="209" t="s">
        <v>203</v>
      </c>
      <c r="E112" s="210" t="s">
        <v>109</v>
      </c>
      <c r="F112" s="211" t="s">
        <v>205</v>
      </c>
      <c r="G112" s="208"/>
      <c r="H112" s="212">
        <v>170.5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203</v>
      </c>
      <c r="AU112" s="218" t="s">
        <v>84</v>
      </c>
      <c r="AV112" s="12" t="s">
        <v>201</v>
      </c>
      <c r="AW112" s="12" t="s">
        <v>40</v>
      </c>
      <c r="AX112" s="12" t="s">
        <v>22</v>
      </c>
      <c r="AY112" s="218" t="s">
        <v>196</v>
      </c>
    </row>
    <row r="113" spans="2:65" s="1" customFormat="1" ht="22.5" customHeight="1">
      <c r="B113" s="34"/>
      <c r="C113" s="183" t="s">
        <v>116</v>
      </c>
      <c r="D113" s="183" t="s">
        <v>198</v>
      </c>
      <c r="E113" s="184" t="s">
        <v>230</v>
      </c>
      <c r="F113" s="185" t="s">
        <v>231</v>
      </c>
      <c r="G113" s="186" t="s">
        <v>93</v>
      </c>
      <c r="H113" s="187">
        <v>78</v>
      </c>
      <c r="I113" s="188"/>
      <c r="J113" s="189">
        <f>ROUND(I113*H113,2)</f>
        <v>0</v>
      </c>
      <c r="K113" s="185" t="s">
        <v>20</v>
      </c>
      <c r="L113" s="54"/>
      <c r="M113" s="190" t="s">
        <v>20</v>
      </c>
      <c r="N113" s="191" t="s">
        <v>47</v>
      </c>
      <c r="O113" s="35"/>
      <c r="P113" s="192">
        <f>O113*H113</f>
        <v>0</v>
      </c>
      <c r="Q113" s="192">
        <v>0</v>
      </c>
      <c r="R113" s="192">
        <f>Q113*H113</f>
        <v>0</v>
      </c>
      <c r="S113" s="192">
        <v>0.295</v>
      </c>
      <c r="T113" s="193">
        <f>S113*H113</f>
        <v>23.009999999999998</v>
      </c>
      <c r="AR113" s="17" t="s">
        <v>201</v>
      </c>
      <c r="AT113" s="17" t="s">
        <v>198</v>
      </c>
      <c r="AU113" s="17" t="s">
        <v>84</v>
      </c>
      <c r="AY113" s="17" t="s">
        <v>196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17" t="s">
        <v>22</v>
      </c>
      <c r="BK113" s="194">
        <f>ROUND(I113*H113,2)</f>
        <v>0</v>
      </c>
      <c r="BL113" s="17" t="s">
        <v>201</v>
      </c>
      <c r="BM113" s="17" t="s">
        <v>232</v>
      </c>
    </row>
    <row r="114" spans="2:51" s="11" customFormat="1" ht="13.5">
      <c r="B114" s="195"/>
      <c r="C114" s="196"/>
      <c r="D114" s="197" t="s">
        <v>203</v>
      </c>
      <c r="E114" s="198" t="s">
        <v>20</v>
      </c>
      <c r="F114" s="199" t="s">
        <v>233</v>
      </c>
      <c r="G114" s="196"/>
      <c r="H114" s="200">
        <v>55</v>
      </c>
      <c r="I114" s="201"/>
      <c r="J114" s="196"/>
      <c r="K114" s="196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203</v>
      </c>
      <c r="AU114" s="206" t="s">
        <v>84</v>
      </c>
      <c r="AV114" s="11" t="s">
        <v>84</v>
      </c>
      <c r="AW114" s="11" t="s">
        <v>40</v>
      </c>
      <c r="AX114" s="11" t="s">
        <v>76</v>
      </c>
      <c r="AY114" s="206" t="s">
        <v>196</v>
      </c>
    </row>
    <row r="115" spans="2:51" s="11" customFormat="1" ht="13.5">
      <c r="B115" s="195"/>
      <c r="C115" s="196"/>
      <c r="D115" s="197" t="s">
        <v>203</v>
      </c>
      <c r="E115" s="198" t="s">
        <v>20</v>
      </c>
      <c r="F115" s="199" t="s">
        <v>234</v>
      </c>
      <c r="G115" s="196"/>
      <c r="H115" s="200">
        <v>23</v>
      </c>
      <c r="I115" s="201"/>
      <c r="J115" s="196"/>
      <c r="K115" s="196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203</v>
      </c>
      <c r="AU115" s="206" t="s">
        <v>84</v>
      </c>
      <c r="AV115" s="11" t="s">
        <v>84</v>
      </c>
      <c r="AW115" s="11" t="s">
        <v>40</v>
      </c>
      <c r="AX115" s="11" t="s">
        <v>76</v>
      </c>
      <c r="AY115" s="206" t="s">
        <v>196</v>
      </c>
    </row>
    <row r="116" spans="2:51" s="12" customFormat="1" ht="13.5">
      <c r="B116" s="207"/>
      <c r="C116" s="208"/>
      <c r="D116" s="209" t="s">
        <v>203</v>
      </c>
      <c r="E116" s="210" t="s">
        <v>107</v>
      </c>
      <c r="F116" s="211" t="s">
        <v>205</v>
      </c>
      <c r="G116" s="208"/>
      <c r="H116" s="212">
        <v>78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203</v>
      </c>
      <c r="AU116" s="218" t="s">
        <v>84</v>
      </c>
      <c r="AV116" s="12" t="s">
        <v>201</v>
      </c>
      <c r="AW116" s="12" t="s">
        <v>40</v>
      </c>
      <c r="AX116" s="12" t="s">
        <v>22</v>
      </c>
      <c r="AY116" s="218" t="s">
        <v>196</v>
      </c>
    </row>
    <row r="117" spans="2:65" s="1" customFormat="1" ht="44.25" customHeight="1">
      <c r="B117" s="34"/>
      <c r="C117" s="183" t="s">
        <v>235</v>
      </c>
      <c r="D117" s="183" t="s">
        <v>198</v>
      </c>
      <c r="E117" s="184" t="s">
        <v>236</v>
      </c>
      <c r="F117" s="185" t="s">
        <v>237</v>
      </c>
      <c r="G117" s="186" t="s">
        <v>93</v>
      </c>
      <c r="H117" s="187">
        <v>270.5</v>
      </c>
      <c r="I117" s="188"/>
      <c r="J117" s="189">
        <f>ROUND(I117*H117,2)</f>
        <v>0</v>
      </c>
      <c r="K117" s="185" t="s">
        <v>238</v>
      </c>
      <c r="L117" s="54"/>
      <c r="M117" s="190" t="s">
        <v>20</v>
      </c>
      <c r="N117" s="191" t="s">
        <v>47</v>
      </c>
      <c r="O117" s="35"/>
      <c r="P117" s="192">
        <f>O117*H117</f>
        <v>0</v>
      </c>
      <c r="Q117" s="192">
        <v>0</v>
      </c>
      <c r="R117" s="192">
        <f>Q117*H117</f>
        <v>0</v>
      </c>
      <c r="S117" s="192">
        <v>0.16</v>
      </c>
      <c r="T117" s="193">
        <f>S117*H117</f>
        <v>43.28</v>
      </c>
      <c r="AR117" s="17" t="s">
        <v>201</v>
      </c>
      <c r="AT117" s="17" t="s">
        <v>198</v>
      </c>
      <c r="AU117" s="17" t="s">
        <v>84</v>
      </c>
      <c r="AY117" s="17" t="s">
        <v>196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17" t="s">
        <v>22</v>
      </c>
      <c r="BK117" s="194">
        <f>ROUND(I117*H117,2)</f>
        <v>0</v>
      </c>
      <c r="BL117" s="17" t="s">
        <v>201</v>
      </c>
      <c r="BM117" s="17" t="s">
        <v>239</v>
      </c>
    </row>
    <row r="118" spans="2:51" s="11" customFormat="1" ht="13.5">
      <c r="B118" s="195"/>
      <c r="C118" s="196"/>
      <c r="D118" s="209" t="s">
        <v>203</v>
      </c>
      <c r="E118" s="219" t="s">
        <v>20</v>
      </c>
      <c r="F118" s="220" t="s">
        <v>113</v>
      </c>
      <c r="G118" s="196"/>
      <c r="H118" s="221">
        <v>270.5</v>
      </c>
      <c r="I118" s="201"/>
      <c r="J118" s="196"/>
      <c r="K118" s="196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203</v>
      </c>
      <c r="AU118" s="206" t="s">
        <v>84</v>
      </c>
      <c r="AV118" s="11" t="s">
        <v>84</v>
      </c>
      <c r="AW118" s="11" t="s">
        <v>40</v>
      </c>
      <c r="AX118" s="11" t="s">
        <v>22</v>
      </c>
      <c r="AY118" s="206" t="s">
        <v>196</v>
      </c>
    </row>
    <row r="119" spans="2:65" s="1" customFormat="1" ht="44.25" customHeight="1">
      <c r="B119" s="34"/>
      <c r="C119" s="183" t="s">
        <v>240</v>
      </c>
      <c r="D119" s="183" t="s">
        <v>198</v>
      </c>
      <c r="E119" s="184" t="s">
        <v>241</v>
      </c>
      <c r="F119" s="185" t="s">
        <v>242</v>
      </c>
      <c r="G119" s="186" t="s">
        <v>93</v>
      </c>
      <c r="H119" s="187">
        <v>85</v>
      </c>
      <c r="I119" s="188"/>
      <c r="J119" s="189">
        <f>ROUND(I119*H119,2)</f>
        <v>0</v>
      </c>
      <c r="K119" s="185" t="s">
        <v>238</v>
      </c>
      <c r="L119" s="54"/>
      <c r="M119" s="190" t="s">
        <v>20</v>
      </c>
      <c r="N119" s="191" t="s">
        <v>47</v>
      </c>
      <c r="O119" s="35"/>
      <c r="P119" s="192">
        <f>O119*H119</f>
        <v>0</v>
      </c>
      <c r="Q119" s="192">
        <v>0</v>
      </c>
      <c r="R119" s="192">
        <f>Q119*H119</f>
        <v>0</v>
      </c>
      <c r="S119" s="192">
        <v>0.13</v>
      </c>
      <c r="T119" s="193">
        <f>S119*H119</f>
        <v>11.05</v>
      </c>
      <c r="AR119" s="17" t="s">
        <v>201</v>
      </c>
      <c r="AT119" s="17" t="s">
        <v>198</v>
      </c>
      <c r="AU119" s="17" t="s">
        <v>84</v>
      </c>
      <c r="AY119" s="17" t="s">
        <v>196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17" t="s">
        <v>22</v>
      </c>
      <c r="BK119" s="194">
        <f>ROUND(I119*H119,2)</f>
        <v>0</v>
      </c>
      <c r="BL119" s="17" t="s">
        <v>201</v>
      </c>
      <c r="BM119" s="17" t="s">
        <v>243</v>
      </c>
    </row>
    <row r="120" spans="2:51" s="11" customFormat="1" ht="13.5">
      <c r="B120" s="195"/>
      <c r="C120" s="196"/>
      <c r="D120" s="197" t="s">
        <v>203</v>
      </c>
      <c r="E120" s="198" t="s">
        <v>20</v>
      </c>
      <c r="F120" s="199" t="s">
        <v>244</v>
      </c>
      <c r="G120" s="196"/>
      <c r="H120" s="200">
        <v>85</v>
      </c>
      <c r="I120" s="201"/>
      <c r="J120" s="196"/>
      <c r="K120" s="196"/>
      <c r="L120" s="202"/>
      <c r="M120" s="203"/>
      <c r="N120" s="204"/>
      <c r="O120" s="204"/>
      <c r="P120" s="204"/>
      <c r="Q120" s="204"/>
      <c r="R120" s="204"/>
      <c r="S120" s="204"/>
      <c r="T120" s="205"/>
      <c r="AT120" s="206" t="s">
        <v>203</v>
      </c>
      <c r="AU120" s="206" t="s">
        <v>84</v>
      </c>
      <c r="AV120" s="11" t="s">
        <v>84</v>
      </c>
      <c r="AW120" s="11" t="s">
        <v>40</v>
      </c>
      <c r="AX120" s="11" t="s">
        <v>76</v>
      </c>
      <c r="AY120" s="206" t="s">
        <v>196</v>
      </c>
    </row>
    <row r="121" spans="2:51" s="12" customFormat="1" ht="13.5">
      <c r="B121" s="207"/>
      <c r="C121" s="208"/>
      <c r="D121" s="209" t="s">
        <v>203</v>
      </c>
      <c r="E121" s="210" t="s">
        <v>100</v>
      </c>
      <c r="F121" s="211" t="s">
        <v>205</v>
      </c>
      <c r="G121" s="208"/>
      <c r="H121" s="212">
        <v>85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203</v>
      </c>
      <c r="AU121" s="218" t="s">
        <v>84</v>
      </c>
      <c r="AV121" s="12" t="s">
        <v>201</v>
      </c>
      <c r="AW121" s="12" t="s">
        <v>40</v>
      </c>
      <c r="AX121" s="12" t="s">
        <v>22</v>
      </c>
      <c r="AY121" s="218" t="s">
        <v>196</v>
      </c>
    </row>
    <row r="122" spans="2:65" s="1" customFormat="1" ht="22.5" customHeight="1">
      <c r="B122" s="34"/>
      <c r="C122" s="183" t="s">
        <v>27</v>
      </c>
      <c r="D122" s="183" t="s">
        <v>198</v>
      </c>
      <c r="E122" s="184" t="s">
        <v>245</v>
      </c>
      <c r="F122" s="185" t="s">
        <v>246</v>
      </c>
      <c r="G122" s="186" t="s">
        <v>93</v>
      </c>
      <c r="H122" s="187">
        <v>452.5</v>
      </c>
      <c r="I122" s="188"/>
      <c r="J122" s="189">
        <f>ROUND(I122*H122,2)</f>
        <v>0</v>
      </c>
      <c r="K122" s="185" t="s">
        <v>20</v>
      </c>
      <c r="L122" s="54"/>
      <c r="M122" s="190" t="s">
        <v>20</v>
      </c>
      <c r="N122" s="191" t="s">
        <v>47</v>
      </c>
      <c r="O122" s="35"/>
      <c r="P122" s="192">
        <f>O122*H122</f>
        <v>0</v>
      </c>
      <c r="Q122" s="192">
        <v>0</v>
      </c>
      <c r="R122" s="192">
        <f>Q122*H122</f>
        <v>0</v>
      </c>
      <c r="S122" s="192">
        <v>0.235</v>
      </c>
      <c r="T122" s="193">
        <f>S122*H122</f>
        <v>106.33749999999999</v>
      </c>
      <c r="AR122" s="17" t="s">
        <v>201</v>
      </c>
      <c r="AT122" s="17" t="s">
        <v>198</v>
      </c>
      <c r="AU122" s="17" t="s">
        <v>84</v>
      </c>
      <c r="AY122" s="17" t="s">
        <v>196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17" t="s">
        <v>22</v>
      </c>
      <c r="BK122" s="194">
        <f>ROUND(I122*H122,2)</f>
        <v>0</v>
      </c>
      <c r="BL122" s="17" t="s">
        <v>201</v>
      </c>
      <c r="BM122" s="17" t="s">
        <v>247</v>
      </c>
    </row>
    <row r="123" spans="2:51" s="11" customFormat="1" ht="13.5">
      <c r="B123" s="195"/>
      <c r="C123" s="196"/>
      <c r="D123" s="197" t="s">
        <v>203</v>
      </c>
      <c r="E123" s="198" t="s">
        <v>20</v>
      </c>
      <c r="F123" s="199" t="s">
        <v>248</v>
      </c>
      <c r="G123" s="196"/>
      <c r="H123" s="200">
        <v>452.5</v>
      </c>
      <c r="I123" s="201"/>
      <c r="J123" s="196"/>
      <c r="K123" s="196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203</v>
      </c>
      <c r="AU123" s="206" t="s">
        <v>84</v>
      </c>
      <c r="AV123" s="11" t="s">
        <v>84</v>
      </c>
      <c r="AW123" s="11" t="s">
        <v>40</v>
      </c>
      <c r="AX123" s="11" t="s">
        <v>76</v>
      </c>
      <c r="AY123" s="206" t="s">
        <v>196</v>
      </c>
    </row>
    <row r="124" spans="2:51" s="12" customFormat="1" ht="13.5">
      <c r="B124" s="207"/>
      <c r="C124" s="208"/>
      <c r="D124" s="209" t="s">
        <v>203</v>
      </c>
      <c r="E124" s="210" t="s">
        <v>20</v>
      </c>
      <c r="F124" s="211" t="s">
        <v>205</v>
      </c>
      <c r="G124" s="208"/>
      <c r="H124" s="212">
        <v>452.5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203</v>
      </c>
      <c r="AU124" s="218" t="s">
        <v>84</v>
      </c>
      <c r="AV124" s="12" t="s">
        <v>201</v>
      </c>
      <c r="AW124" s="12" t="s">
        <v>40</v>
      </c>
      <c r="AX124" s="12" t="s">
        <v>22</v>
      </c>
      <c r="AY124" s="218" t="s">
        <v>196</v>
      </c>
    </row>
    <row r="125" spans="2:65" s="1" customFormat="1" ht="22.5" customHeight="1">
      <c r="B125" s="34"/>
      <c r="C125" s="183" t="s">
        <v>249</v>
      </c>
      <c r="D125" s="183" t="s">
        <v>198</v>
      </c>
      <c r="E125" s="184" t="s">
        <v>250</v>
      </c>
      <c r="F125" s="185" t="s">
        <v>251</v>
      </c>
      <c r="G125" s="186" t="s">
        <v>93</v>
      </c>
      <c r="H125" s="187">
        <v>78</v>
      </c>
      <c r="I125" s="188"/>
      <c r="J125" s="189">
        <f>ROUND(I125*H125,2)</f>
        <v>0</v>
      </c>
      <c r="K125" s="185" t="s">
        <v>20</v>
      </c>
      <c r="L125" s="54"/>
      <c r="M125" s="190" t="s">
        <v>20</v>
      </c>
      <c r="N125" s="191" t="s">
        <v>47</v>
      </c>
      <c r="O125" s="35"/>
      <c r="P125" s="192">
        <f>O125*H125</f>
        <v>0</v>
      </c>
      <c r="Q125" s="192">
        <v>0</v>
      </c>
      <c r="R125" s="192">
        <f>Q125*H125</f>
        <v>0</v>
      </c>
      <c r="S125" s="192">
        <v>0.4</v>
      </c>
      <c r="T125" s="193">
        <f>S125*H125</f>
        <v>31.200000000000003</v>
      </c>
      <c r="AR125" s="17" t="s">
        <v>201</v>
      </c>
      <c r="AT125" s="17" t="s">
        <v>198</v>
      </c>
      <c r="AU125" s="17" t="s">
        <v>84</v>
      </c>
      <c r="AY125" s="17" t="s">
        <v>196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17" t="s">
        <v>22</v>
      </c>
      <c r="BK125" s="194">
        <f>ROUND(I125*H125,2)</f>
        <v>0</v>
      </c>
      <c r="BL125" s="17" t="s">
        <v>201</v>
      </c>
      <c r="BM125" s="17" t="s">
        <v>252</v>
      </c>
    </row>
    <row r="126" spans="2:51" s="11" customFormat="1" ht="13.5">
      <c r="B126" s="195"/>
      <c r="C126" s="196"/>
      <c r="D126" s="197" t="s">
        <v>203</v>
      </c>
      <c r="E126" s="198" t="s">
        <v>20</v>
      </c>
      <c r="F126" s="199" t="s">
        <v>107</v>
      </c>
      <c r="G126" s="196"/>
      <c r="H126" s="200">
        <v>78</v>
      </c>
      <c r="I126" s="201"/>
      <c r="J126" s="196"/>
      <c r="K126" s="196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203</v>
      </c>
      <c r="AU126" s="206" t="s">
        <v>84</v>
      </c>
      <c r="AV126" s="11" t="s">
        <v>84</v>
      </c>
      <c r="AW126" s="11" t="s">
        <v>40</v>
      </c>
      <c r="AX126" s="11" t="s">
        <v>76</v>
      </c>
      <c r="AY126" s="206" t="s">
        <v>196</v>
      </c>
    </row>
    <row r="127" spans="2:51" s="12" customFormat="1" ht="13.5">
      <c r="B127" s="207"/>
      <c r="C127" s="208"/>
      <c r="D127" s="209" t="s">
        <v>203</v>
      </c>
      <c r="E127" s="210" t="s">
        <v>20</v>
      </c>
      <c r="F127" s="211" t="s">
        <v>205</v>
      </c>
      <c r="G127" s="208"/>
      <c r="H127" s="212">
        <v>78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203</v>
      </c>
      <c r="AU127" s="218" t="s">
        <v>84</v>
      </c>
      <c r="AV127" s="12" t="s">
        <v>201</v>
      </c>
      <c r="AW127" s="12" t="s">
        <v>40</v>
      </c>
      <c r="AX127" s="12" t="s">
        <v>22</v>
      </c>
      <c r="AY127" s="218" t="s">
        <v>196</v>
      </c>
    </row>
    <row r="128" spans="2:65" s="1" customFormat="1" ht="22.5" customHeight="1">
      <c r="B128" s="34"/>
      <c r="C128" s="183" t="s">
        <v>253</v>
      </c>
      <c r="D128" s="183" t="s">
        <v>198</v>
      </c>
      <c r="E128" s="184" t="s">
        <v>254</v>
      </c>
      <c r="F128" s="185" t="s">
        <v>255</v>
      </c>
      <c r="G128" s="186" t="s">
        <v>93</v>
      </c>
      <c r="H128" s="187">
        <v>163</v>
      </c>
      <c r="I128" s="188"/>
      <c r="J128" s="189">
        <f>ROUND(I128*H128,2)</f>
        <v>0</v>
      </c>
      <c r="K128" s="185" t="s">
        <v>20</v>
      </c>
      <c r="L128" s="54"/>
      <c r="M128" s="190" t="s">
        <v>20</v>
      </c>
      <c r="N128" s="191" t="s">
        <v>47</v>
      </c>
      <c r="O128" s="35"/>
      <c r="P128" s="192">
        <f>O128*H128</f>
        <v>0</v>
      </c>
      <c r="Q128" s="192">
        <v>0</v>
      </c>
      <c r="R128" s="192">
        <f>Q128*H128</f>
        <v>0</v>
      </c>
      <c r="S128" s="192">
        <v>0.225</v>
      </c>
      <c r="T128" s="193">
        <f>S128*H128</f>
        <v>36.675000000000004</v>
      </c>
      <c r="AR128" s="17" t="s">
        <v>201</v>
      </c>
      <c r="AT128" s="17" t="s">
        <v>198</v>
      </c>
      <c r="AU128" s="17" t="s">
        <v>84</v>
      </c>
      <c r="AY128" s="17" t="s">
        <v>196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17" t="s">
        <v>22</v>
      </c>
      <c r="BK128" s="194">
        <f>ROUND(I128*H128,2)</f>
        <v>0</v>
      </c>
      <c r="BL128" s="17" t="s">
        <v>201</v>
      </c>
      <c r="BM128" s="17" t="s">
        <v>256</v>
      </c>
    </row>
    <row r="129" spans="2:51" s="11" customFormat="1" ht="13.5">
      <c r="B129" s="195"/>
      <c r="C129" s="196"/>
      <c r="D129" s="197" t="s">
        <v>203</v>
      </c>
      <c r="E129" s="198" t="s">
        <v>20</v>
      </c>
      <c r="F129" s="199" t="s">
        <v>96</v>
      </c>
      <c r="G129" s="196"/>
      <c r="H129" s="200">
        <v>163</v>
      </c>
      <c r="I129" s="201"/>
      <c r="J129" s="196"/>
      <c r="K129" s="196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203</v>
      </c>
      <c r="AU129" s="206" t="s">
        <v>84</v>
      </c>
      <c r="AV129" s="11" t="s">
        <v>84</v>
      </c>
      <c r="AW129" s="11" t="s">
        <v>40</v>
      </c>
      <c r="AX129" s="11" t="s">
        <v>76</v>
      </c>
      <c r="AY129" s="206" t="s">
        <v>196</v>
      </c>
    </row>
    <row r="130" spans="2:51" s="12" customFormat="1" ht="13.5">
      <c r="B130" s="207"/>
      <c r="C130" s="208"/>
      <c r="D130" s="209" t="s">
        <v>203</v>
      </c>
      <c r="E130" s="210" t="s">
        <v>20</v>
      </c>
      <c r="F130" s="211" t="s">
        <v>205</v>
      </c>
      <c r="G130" s="208"/>
      <c r="H130" s="212">
        <v>163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203</v>
      </c>
      <c r="AU130" s="218" t="s">
        <v>84</v>
      </c>
      <c r="AV130" s="12" t="s">
        <v>201</v>
      </c>
      <c r="AW130" s="12" t="s">
        <v>40</v>
      </c>
      <c r="AX130" s="12" t="s">
        <v>22</v>
      </c>
      <c r="AY130" s="218" t="s">
        <v>196</v>
      </c>
    </row>
    <row r="131" spans="2:65" s="1" customFormat="1" ht="44.25" customHeight="1">
      <c r="B131" s="34"/>
      <c r="C131" s="183" t="s">
        <v>257</v>
      </c>
      <c r="D131" s="183" t="s">
        <v>198</v>
      </c>
      <c r="E131" s="184" t="s">
        <v>258</v>
      </c>
      <c r="F131" s="185" t="s">
        <v>259</v>
      </c>
      <c r="G131" s="186" t="s">
        <v>93</v>
      </c>
      <c r="H131" s="187">
        <v>270.5</v>
      </c>
      <c r="I131" s="188"/>
      <c r="J131" s="189">
        <f>ROUND(I131*H131,2)</f>
        <v>0</v>
      </c>
      <c r="K131" s="185" t="s">
        <v>238</v>
      </c>
      <c r="L131" s="54"/>
      <c r="M131" s="190" t="s">
        <v>20</v>
      </c>
      <c r="N131" s="191" t="s">
        <v>47</v>
      </c>
      <c r="O131" s="35"/>
      <c r="P131" s="192">
        <f>O131*H131</f>
        <v>0</v>
      </c>
      <c r="Q131" s="192">
        <v>0</v>
      </c>
      <c r="R131" s="192">
        <f>Q131*H131</f>
        <v>0</v>
      </c>
      <c r="S131" s="192">
        <v>0.5</v>
      </c>
      <c r="T131" s="193">
        <f>S131*H131</f>
        <v>135.25</v>
      </c>
      <c r="AR131" s="17" t="s">
        <v>201</v>
      </c>
      <c r="AT131" s="17" t="s">
        <v>198</v>
      </c>
      <c r="AU131" s="17" t="s">
        <v>84</v>
      </c>
      <c r="AY131" s="17" t="s">
        <v>196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17" t="s">
        <v>22</v>
      </c>
      <c r="BK131" s="194">
        <f>ROUND(I131*H131,2)</f>
        <v>0</v>
      </c>
      <c r="BL131" s="17" t="s">
        <v>201</v>
      </c>
      <c r="BM131" s="17" t="s">
        <v>260</v>
      </c>
    </row>
    <row r="132" spans="2:51" s="11" customFormat="1" ht="13.5">
      <c r="B132" s="195"/>
      <c r="C132" s="196"/>
      <c r="D132" s="197" t="s">
        <v>203</v>
      </c>
      <c r="E132" s="198" t="s">
        <v>20</v>
      </c>
      <c r="F132" s="199" t="s">
        <v>261</v>
      </c>
      <c r="G132" s="196"/>
      <c r="H132" s="200">
        <v>270.5</v>
      </c>
      <c r="I132" s="201"/>
      <c r="J132" s="196"/>
      <c r="K132" s="196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203</v>
      </c>
      <c r="AU132" s="206" t="s">
        <v>84</v>
      </c>
      <c r="AV132" s="11" t="s">
        <v>84</v>
      </c>
      <c r="AW132" s="11" t="s">
        <v>40</v>
      </c>
      <c r="AX132" s="11" t="s">
        <v>76</v>
      </c>
      <c r="AY132" s="206" t="s">
        <v>196</v>
      </c>
    </row>
    <row r="133" spans="2:51" s="12" customFormat="1" ht="13.5">
      <c r="B133" s="207"/>
      <c r="C133" s="208"/>
      <c r="D133" s="209" t="s">
        <v>203</v>
      </c>
      <c r="E133" s="210" t="s">
        <v>113</v>
      </c>
      <c r="F133" s="211" t="s">
        <v>205</v>
      </c>
      <c r="G133" s="208"/>
      <c r="H133" s="212">
        <v>270.5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203</v>
      </c>
      <c r="AU133" s="218" t="s">
        <v>84</v>
      </c>
      <c r="AV133" s="12" t="s">
        <v>201</v>
      </c>
      <c r="AW133" s="12" t="s">
        <v>40</v>
      </c>
      <c r="AX133" s="12" t="s">
        <v>22</v>
      </c>
      <c r="AY133" s="218" t="s">
        <v>196</v>
      </c>
    </row>
    <row r="134" spans="2:65" s="1" customFormat="1" ht="31.5" customHeight="1">
      <c r="B134" s="34"/>
      <c r="C134" s="183" t="s">
        <v>262</v>
      </c>
      <c r="D134" s="183" t="s">
        <v>198</v>
      </c>
      <c r="E134" s="184" t="s">
        <v>263</v>
      </c>
      <c r="F134" s="185" t="s">
        <v>264</v>
      </c>
      <c r="G134" s="186" t="s">
        <v>93</v>
      </c>
      <c r="H134" s="187">
        <v>553.5</v>
      </c>
      <c r="I134" s="188"/>
      <c r="J134" s="189">
        <f>ROUND(I134*H134,2)</f>
        <v>0</v>
      </c>
      <c r="K134" s="185" t="s">
        <v>238</v>
      </c>
      <c r="L134" s="54"/>
      <c r="M134" s="190" t="s">
        <v>20</v>
      </c>
      <c r="N134" s="191" t="s">
        <v>47</v>
      </c>
      <c r="O134" s="35"/>
      <c r="P134" s="192">
        <f>O134*H134</f>
        <v>0</v>
      </c>
      <c r="Q134" s="192">
        <v>4.058E-05</v>
      </c>
      <c r="R134" s="192">
        <f>Q134*H134</f>
        <v>0.02246103</v>
      </c>
      <c r="S134" s="192">
        <v>0.128</v>
      </c>
      <c r="T134" s="193">
        <f>S134*H134</f>
        <v>70.848</v>
      </c>
      <c r="AR134" s="17" t="s">
        <v>201</v>
      </c>
      <c r="AT134" s="17" t="s">
        <v>198</v>
      </c>
      <c r="AU134" s="17" t="s">
        <v>84</v>
      </c>
      <c r="AY134" s="17" t="s">
        <v>196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7" t="s">
        <v>22</v>
      </c>
      <c r="BK134" s="194">
        <f>ROUND(I134*H134,2)</f>
        <v>0</v>
      </c>
      <c r="BL134" s="17" t="s">
        <v>201</v>
      </c>
      <c r="BM134" s="17" t="s">
        <v>265</v>
      </c>
    </row>
    <row r="135" spans="2:51" s="11" customFormat="1" ht="13.5">
      <c r="B135" s="195"/>
      <c r="C135" s="196"/>
      <c r="D135" s="197" t="s">
        <v>203</v>
      </c>
      <c r="E135" s="198" t="s">
        <v>92</v>
      </c>
      <c r="F135" s="199" t="s">
        <v>266</v>
      </c>
      <c r="G135" s="196"/>
      <c r="H135" s="200">
        <v>305.5</v>
      </c>
      <c r="I135" s="201"/>
      <c r="J135" s="196"/>
      <c r="K135" s="196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203</v>
      </c>
      <c r="AU135" s="206" t="s">
        <v>84</v>
      </c>
      <c r="AV135" s="11" t="s">
        <v>84</v>
      </c>
      <c r="AW135" s="11" t="s">
        <v>40</v>
      </c>
      <c r="AX135" s="11" t="s">
        <v>76</v>
      </c>
      <c r="AY135" s="206" t="s">
        <v>196</v>
      </c>
    </row>
    <row r="136" spans="2:51" s="11" customFormat="1" ht="13.5">
      <c r="B136" s="195"/>
      <c r="C136" s="196"/>
      <c r="D136" s="197" t="s">
        <v>203</v>
      </c>
      <c r="E136" s="198" t="s">
        <v>96</v>
      </c>
      <c r="F136" s="199" t="s">
        <v>267</v>
      </c>
      <c r="G136" s="196"/>
      <c r="H136" s="200">
        <v>163</v>
      </c>
      <c r="I136" s="201"/>
      <c r="J136" s="196"/>
      <c r="K136" s="196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203</v>
      </c>
      <c r="AU136" s="206" t="s">
        <v>84</v>
      </c>
      <c r="AV136" s="11" t="s">
        <v>84</v>
      </c>
      <c r="AW136" s="11" t="s">
        <v>40</v>
      </c>
      <c r="AX136" s="11" t="s">
        <v>76</v>
      </c>
      <c r="AY136" s="206" t="s">
        <v>196</v>
      </c>
    </row>
    <row r="137" spans="2:51" s="11" customFormat="1" ht="13.5">
      <c r="B137" s="195"/>
      <c r="C137" s="196"/>
      <c r="D137" s="197" t="s">
        <v>203</v>
      </c>
      <c r="E137" s="198" t="s">
        <v>98</v>
      </c>
      <c r="F137" s="199" t="s">
        <v>268</v>
      </c>
      <c r="G137" s="196"/>
      <c r="H137" s="200">
        <v>85</v>
      </c>
      <c r="I137" s="201"/>
      <c r="J137" s="196"/>
      <c r="K137" s="196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203</v>
      </c>
      <c r="AU137" s="206" t="s">
        <v>84</v>
      </c>
      <c r="AV137" s="11" t="s">
        <v>84</v>
      </c>
      <c r="AW137" s="11" t="s">
        <v>40</v>
      </c>
      <c r="AX137" s="11" t="s">
        <v>76</v>
      </c>
      <c r="AY137" s="206" t="s">
        <v>196</v>
      </c>
    </row>
    <row r="138" spans="2:51" s="12" customFormat="1" ht="13.5">
      <c r="B138" s="207"/>
      <c r="C138" s="208"/>
      <c r="D138" s="209" t="s">
        <v>203</v>
      </c>
      <c r="E138" s="210" t="s">
        <v>20</v>
      </c>
      <c r="F138" s="211" t="s">
        <v>205</v>
      </c>
      <c r="G138" s="208"/>
      <c r="H138" s="212">
        <v>553.5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203</v>
      </c>
      <c r="AU138" s="218" t="s">
        <v>84</v>
      </c>
      <c r="AV138" s="12" t="s">
        <v>201</v>
      </c>
      <c r="AW138" s="12" t="s">
        <v>40</v>
      </c>
      <c r="AX138" s="12" t="s">
        <v>22</v>
      </c>
      <c r="AY138" s="218" t="s">
        <v>196</v>
      </c>
    </row>
    <row r="139" spans="2:65" s="1" customFormat="1" ht="22.5" customHeight="1">
      <c r="B139" s="34"/>
      <c r="C139" s="183" t="s">
        <v>8</v>
      </c>
      <c r="D139" s="183" t="s">
        <v>198</v>
      </c>
      <c r="E139" s="184" t="s">
        <v>269</v>
      </c>
      <c r="F139" s="185" t="s">
        <v>270</v>
      </c>
      <c r="G139" s="186" t="s">
        <v>90</v>
      </c>
      <c r="H139" s="187">
        <v>468</v>
      </c>
      <c r="I139" s="188"/>
      <c r="J139" s="189">
        <f>ROUND(I139*H139,2)</f>
        <v>0</v>
      </c>
      <c r="K139" s="185" t="s">
        <v>20</v>
      </c>
      <c r="L139" s="54"/>
      <c r="M139" s="190" t="s">
        <v>20</v>
      </c>
      <c r="N139" s="191" t="s">
        <v>47</v>
      </c>
      <c r="O139" s="35"/>
      <c r="P139" s="192">
        <f>O139*H139</f>
        <v>0</v>
      </c>
      <c r="Q139" s="192">
        <v>0</v>
      </c>
      <c r="R139" s="192">
        <f>Q139*H139</f>
        <v>0</v>
      </c>
      <c r="S139" s="192">
        <v>0.205</v>
      </c>
      <c r="T139" s="193">
        <f>S139*H139</f>
        <v>95.94</v>
      </c>
      <c r="AR139" s="17" t="s">
        <v>201</v>
      </c>
      <c r="AT139" s="17" t="s">
        <v>198</v>
      </c>
      <c r="AU139" s="17" t="s">
        <v>84</v>
      </c>
      <c r="AY139" s="17" t="s">
        <v>196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7" t="s">
        <v>22</v>
      </c>
      <c r="BK139" s="194">
        <f>ROUND(I139*H139,2)</f>
        <v>0</v>
      </c>
      <c r="BL139" s="17" t="s">
        <v>201</v>
      </c>
      <c r="BM139" s="17" t="s">
        <v>271</v>
      </c>
    </row>
    <row r="140" spans="2:51" s="11" customFormat="1" ht="40.5">
      <c r="B140" s="195"/>
      <c r="C140" s="196"/>
      <c r="D140" s="197" t="s">
        <v>203</v>
      </c>
      <c r="E140" s="198" t="s">
        <v>20</v>
      </c>
      <c r="F140" s="199" t="s">
        <v>272</v>
      </c>
      <c r="G140" s="196"/>
      <c r="H140" s="200">
        <v>436.5</v>
      </c>
      <c r="I140" s="201"/>
      <c r="J140" s="196"/>
      <c r="K140" s="196"/>
      <c r="L140" s="202"/>
      <c r="M140" s="203"/>
      <c r="N140" s="204"/>
      <c r="O140" s="204"/>
      <c r="P140" s="204"/>
      <c r="Q140" s="204"/>
      <c r="R140" s="204"/>
      <c r="S140" s="204"/>
      <c r="T140" s="205"/>
      <c r="AT140" s="206" t="s">
        <v>203</v>
      </c>
      <c r="AU140" s="206" t="s">
        <v>84</v>
      </c>
      <c r="AV140" s="11" t="s">
        <v>84</v>
      </c>
      <c r="AW140" s="11" t="s">
        <v>40</v>
      </c>
      <c r="AX140" s="11" t="s">
        <v>76</v>
      </c>
      <c r="AY140" s="206" t="s">
        <v>196</v>
      </c>
    </row>
    <row r="141" spans="2:51" s="11" customFormat="1" ht="13.5">
      <c r="B141" s="195"/>
      <c r="C141" s="196"/>
      <c r="D141" s="197" t="s">
        <v>203</v>
      </c>
      <c r="E141" s="198" t="s">
        <v>20</v>
      </c>
      <c r="F141" s="199" t="s">
        <v>273</v>
      </c>
      <c r="G141" s="196"/>
      <c r="H141" s="200">
        <v>26.5</v>
      </c>
      <c r="I141" s="201"/>
      <c r="J141" s="196"/>
      <c r="K141" s="196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203</v>
      </c>
      <c r="AU141" s="206" t="s">
        <v>84</v>
      </c>
      <c r="AV141" s="11" t="s">
        <v>84</v>
      </c>
      <c r="AW141" s="11" t="s">
        <v>40</v>
      </c>
      <c r="AX141" s="11" t="s">
        <v>76</v>
      </c>
      <c r="AY141" s="206" t="s">
        <v>196</v>
      </c>
    </row>
    <row r="142" spans="2:51" s="11" customFormat="1" ht="13.5">
      <c r="B142" s="195"/>
      <c r="C142" s="196"/>
      <c r="D142" s="197" t="s">
        <v>203</v>
      </c>
      <c r="E142" s="198" t="s">
        <v>20</v>
      </c>
      <c r="F142" s="199" t="s">
        <v>274</v>
      </c>
      <c r="G142" s="196"/>
      <c r="H142" s="200">
        <v>5</v>
      </c>
      <c r="I142" s="201"/>
      <c r="J142" s="196"/>
      <c r="K142" s="196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203</v>
      </c>
      <c r="AU142" s="206" t="s">
        <v>84</v>
      </c>
      <c r="AV142" s="11" t="s">
        <v>84</v>
      </c>
      <c r="AW142" s="11" t="s">
        <v>40</v>
      </c>
      <c r="AX142" s="11" t="s">
        <v>76</v>
      </c>
      <c r="AY142" s="206" t="s">
        <v>196</v>
      </c>
    </row>
    <row r="143" spans="2:51" s="12" customFormat="1" ht="13.5">
      <c r="B143" s="207"/>
      <c r="C143" s="208"/>
      <c r="D143" s="209" t="s">
        <v>203</v>
      </c>
      <c r="E143" s="210" t="s">
        <v>20</v>
      </c>
      <c r="F143" s="211" t="s">
        <v>205</v>
      </c>
      <c r="G143" s="208"/>
      <c r="H143" s="212">
        <v>468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203</v>
      </c>
      <c r="AU143" s="218" t="s">
        <v>84</v>
      </c>
      <c r="AV143" s="12" t="s">
        <v>201</v>
      </c>
      <c r="AW143" s="12" t="s">
        <v>40</v>
      </c>
      <c r="AX143" s="12" t="s">
        <v>22</v>
      </c>
      <c r="AY143" s="218" t="s">
        <v>196</v>
      </c>
    </row>
    <row r="144" spans="2:65" s="1" customFormat="1" ht="22.5" customHeight="1">
      <c r="B144" s="34"/>
      <c r="C144" s="183" t="s">
        <v>275</v>
      </c>
      <c r="D144" s="183" t="s">
        <v>198</v>
      </c>
      <c r="E144" s="184" t="s">
        <v>276</v>
      </c>
      <c r="F144" s="185" t="s">
        <v>277</v>
      </c>
      <c r="G144" s="186" t="s">
        <v>90</v>
      </c>
      <c r="H144" s="187">
        <v>393.5</v>
      </c>
      <c r="I144" s="188"/>
      <c r="J144" s="189">
        <f>ROUND(I144*H144,2)</f>
        <v>0</v>
      </c>
      <c r="K144" s="185" t="s">
        <v>20</v>
      </c>
      <c r="L144" s="54"/>
      <c r="M144" s="190" t="s">
        <v>20</v>
      </c>
      <c r="N144" s="191" t="s">
        <v>47</v>
      </c>
      <c r="O144" s="35"/>
      <c r="P144" s="192">
        <f>O144*H144</f>
        <v>0</v>
      </c>
      <c r="Q144" s="192">
        <v>0</v>
      </c>
      <c r="R144" s="192">
        <f>Q144*H144</f>
        <v>0</v>
      </c>
      <c r="S144" s="192">
        <v>0.115</v>
      </c>
      <c r="T144" s="193">
        <f>S144*H144</f>
        <v>45.252500000000005</v>
      </c>
      <c r="AR144" s="17" t="s">
        <v>201</v>
      </c>
      <c r="AT144" s="17" t="s">
        <v>198</v>
      </c>
      <c r="AU144" s="17" t="s">
        <v>84</v>
      </c>
      <c r="AY144" s="17" t="s">
        <v>196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17" t="s">
        <v>22</v>
      </c>
      <c r="BK144" s="194">
        <f>ROUND(I144*H144,2)</f>
        <v>0</v>
      </c>
      <c r="BL144" s="17" t="s">
        <v>201</v>
      </c>
      <c r="BM144" s="17" t="s">
        <v>278</v>
      </c>
    </row>
    <row r="145" spans="2:51" s="11" customFormat="1" ht="13.5">
      <c r="B145" s="195"/>
      <c r="C145" s="196"/>
      <c r="D145" s="197" t="s">
        <v>203</v>
      </c>
      <c r="E145" s="198" t="s">
        <v>20</v>
      </c>
      <c r="F145" s="199" t="s">
        <v>279</v>
      </c>
      <c r="G145" s="196"/>
      <c r="H145" s="200">
        <v>393.5</v>
      </c>
      <c r="I145" s="201"/>
      <c r="J145" s="196"/>
      <c r="K145" s="196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203</v>
      </c>
      <c r="AU145" s="206" t="s">
        <v>84</v>
      </c>
      <c r="AV145" s="11" t="s">
        <v>84</v>
      </c>
      <c r="AW145" s="11" t="s">
        <v>40</v>
      </c>
      <c r="AX145" s="11" t="s">
        <v>76</v>
      </c>
      <c r="AY145" s="206" t="s">
        <v>196</v>
      </c>
    </row>
    <row r="146" spans="2:51" s="12" customFormat="1" ht="13.5">
      <c r="B146" s="207"/>
      <c r="C146" s="208"/>
      <c r="D146" s="209" t="s">
        <v>203</v>
      </c>
      <c r="E146" s="210" t="s">
        <v>20</v>
      </c>
      <c r="F146" s="211" t="s">
        <v>205</v>
      </c>
      <c r="G146" s="208"/>
      <c r="H146" s="212">
        <v>393.5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203</v>
      </c>
      <c r="AU146" s="218" t="s">
        <v>84</v>
      </c>
      <c r="AV146" s="12" t="s">
        <v>201</v>
      </c>
      <c r="AW146" s="12" t="s">
        <v>40</v>
      </c>
      <c r="AX146" s="12" t="s">
        <v>22</v>
      </c>
      <c r="AY146" s="218" t="s">
        <v>196</v>
      </c>
    </row>
    <row r="147" spans="2:65" s="1" customFormat="1" ht="22.5" customHeight="1">
      <c r="B147" s="34"/>
      <c r="C147" s="183" t="s">
        <v>280</v>
      </c>
      <c r="D147" s="183" t="s">
        <v>198</v>
      </c>
      <c r="E147" s="184" t="s">
        <v>281</v>
      </c>
      <c r="F147" s="185" t="s">
        <v>282</v>
      </c>
      <c r="G147" s="186" t="s">
        <v>90</v>
      </c>
      <c r="H147" s="187">
        <v>86.5</v>
      </c>
      <c r="I147" s="188"/>
      <c r="J147" s="189">
        <f>ROUND(I147*H147,2)</f>
        <v>0</v>
      </c>
      <c r="K147" s="185" t="s">
        <v>20</v>
      </c>
      <c r="L147" s="54"/>
      <c r="M147" s="190" t="s">
        <v>20</v>
      </c>
      <c r="N147" s="191" t="s">
        <v>47</v>
      </c>
      <c r="O147" s="35"/>
      <c r="P147" s="192">
        <f>O147*H147</f>
        <v>0</v>
      </c>
      <c r="Q147" s="192">
        <v>0</v>
      </c>
      <c r="R147" s="192">
        <f>Q147*H147</f>
        <v>0</v>
      </c>
      <c r="S147" s="192">
        <v>0.04</v>
      </c>
      <c r="T147" s="193">
        <f>S147*H147</f>
        <v>3.46</v>
      </c>
      <c r="AR147" s="17" t="s">
        <v>201</v>
      </c>
      <c r="AT147" s="17" t="s">
        <v>198</v>
      </c>
      <c r="AU147" s="17" t="s">
        <v>84</v>
      </c>
      <c r="AY147" s="17" t="s">
        <v>196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7" t="s">
        <v>22</v>
      </c>
      <c r="BK147" s="194">
        <f>ROUND(I147*H147,2)</f>
        <v>0</v>
      </c>
      <c r="BL147" s="17" t="s">
        <v>201</v>
      </c>
      <c r="BM147" s="17" t="s">
        <v>283</v>
      </c>
    </row>
    <row r="148" spans="2:51" s="11" customFormat="1" ht="13.5">
      <c r="B148" s="195"/>
      <c r="C148" s="196"/>
      <c r="D148" s="197" t="s">
        <v>203</v>
      </c>
      <c r="E148" s="198" t="s">
        <v>20</v>
      </c>
      <c r="F148" s="199" t="s">
        <v>284</v>
      </c>
      <c r="G148" s="196"/>
      <c r="H148" s="200">
        <v>86.5</v>
      </c>
      <c r="I148" s="201"/>
      <c r="J148" s="196"/>
      <c r="K148" s="196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203</v>
      </c>
      <c r="AU148" s="206" t="s">
        <v>84</v>
      </c>
      <c r="AV148" s="11" t="s">
        <v>84</v>
      </c>
      <c r="AW148" s="11" t="s">
        <v>40</v>
      </c>
      <c r="AX148" s="11" t="s">
        <v>76</v>
      </c>
      <c r="AY148" s="206" t="s">
        <v>196</v>
      </c>
    </row>
    <row r="149" spans="2:51" s="12" customFormat="1" ht="13.5">
      <c r="B149" s="207"/>
      <c r="C149" s="208"/>
      <c r="D149" s="209" t="s">
        <v>203</v>
      </c>
      <c r="E149" s="210" t="s">
        <v>20</v>
      </c>
      <c r="F149" s="211" t="s">
        <v>205</v>
      </c>
      <c r="G149" s="208"/>
      <c r="H149" s="212">
        <v>86.5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203</v>
      </c>
      <c r="AU149" s="218" t="s">
        <v>84</v>
      </c>
      <c r="AV149" s="12" t="s">
        <v>201</v>
      </c>
      <c r="AW149" s="12" t="s">
        <v>40</v>
      </c>
      <c r="AX149" s="12" t="s">
        <v>22</v>
      </c>
      <c r="AY149" s="218" t="s">
        <v>196</v>
      </c>
    </row>
    <row r="150" spans="2:65" s="1" customFormat="1" ht="22.5" customHeight="1">
      <c r="B150" s="34"/>
      <c r="C150" s="183" t="s">
        <v>121</v>
      </c>
      <c r="D150" s="183" t="s">
        <v>198</v>
      </c>
      <c r="E150" s="184" t="s">
        <v>285</v>
      </c>
      <c r="F150" s="185" t="s">
        <v>286</v>
      </c>
      <c r="G150" s="186" t="s">
        <v>118</v>
      </c>
      <c r="H150" s="187">
        <v>112.85</v>
      </c>
      <c r="I150" s="188"/>
      <c r="J150" s="189">
        <f>ROUND(I150*H150,2)</f>
        <v>0</v>
      </c>
      <c r="K150" s="185" t="s">
        <v>20</v>
      </c>
      <c r="L150" s="54"/>
      <c r="M150" s="190" t="s">
        <v>20</v>
      </c>
      <c r="N150" s="191" t="s">
        <v>47</v>
      </c>
      <c r="O150" s="35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17" t="s">
        <v>201</v>
      </c>
      <c r="AT150" s="17" t="s">
        <v>198</v>
      </c>
      <c r="AU150" s="17" t="s">
        <v>84</v>
      </c>
      <c r="AY150" s="17" t="s">
        <v>196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17" t="s">
        <v>22</v>
      </c>
      <c r="BK150" s="194">
        <f>ROUND(I150*H150,2)</f>
        <v>0</v>
      </c>
      <c r="BL150" s="17" t="s">
        <v>201</v>
      </c>
      <c r="BM150" s="17" t="s">
        <v>287</v>
      </c>
    </row>
    <row r="151" spans="2:51" s="11" customFormat="1" ht="13.5">
      <c r="B151" s="195"/>
      <c r="C151" s="196"/>
      <c r="D151" s="197" t="s">
        <v>203</v>
      </c>
      <c r="E151" s="198" t="s">
        <v>20</v>
      </c>
      <c r="F151" s="199" t="s">
        <v>288</v>
      </c>
      <c r="G151" s="196"/>
      <c r="H151" s="200">
        <v>55.3</v>
      </c>
      <c r="I151" s="201"/>
      <c r="J151" s="196"/>
      <c r="K151" s="196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203</v>
      </c>
      <c r="AU151" s="206" t="s">
        <v>84</v>
      </c>
      <c r="AV151" s="11" t="s">
        <v>84</v>
      </c>
      <c r="AW151" s="11" t="s">
        <v>40</v>
      </c>
      <c r="AX151" s="11" t="s">
        <v>76</v>
      </c>
      <c r="AY151" s="206" t="s">
        <v>196</v>
      </c>
    </row>
    <row r="152" spans="2:51" s="11" customFormat="1" ht="13.5">
      <c r="B152" s="195"/>
      <c r="C152" s="196"/>
      <c r="D152" s="197" t="s">
        <v>203</v>
      </c>
      <c r="E152" s="198" t="s">
        <v>20</v>
      </c>
      <c r="F152" s="199" t="s">
        <v>289</v>
      </c>
      <c r="G152" s="196"/>
      <c r="H152" s="200">
        <v>32.46</v>
      </c>
      <c r="I152" s="201"/>
      <c r="J152" s="196"/>
      <c r="K152" s="196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203</v>
      </c>
      <c r="AU152" s="206" t="s">
        <v>84</v>
      </c>
      <c r="AV152" s="11" t="s">
        <v>84</v>
      </c>
      <c r="AW152" s="11" t="s">
        <v>40</v>
      </c>
      <c r="AX152" s="11" t="s">
        <v>76</v>
      </c>
      <c r="AY152" s="206" t="s">
        <v>196</v>
      </c>
    </row>
    <row r="153" spans="2:51" s="11" customFormat="1" ht="13.5">
      <c r="B153" s="195"/>
      <c r="C153" s="196"/>
      <c r="D153" s="197" t="s">
        <v>203</v>
      </c>
      <c r="E153" s="198" t="s">
        <v>20</v>
      </c>
      <c r="F153" s="199" t="s">
        <v>290</v>
      </c>
      <c r="G153" s="196"/>
      <c r="H153" s="200">
        <v>21.19</v>
      </c>
      <c r="I153" s="201"/>
      <c r="J153" s="196"/>
      <c r="K153" s="196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203</v>
      </c>
      <c r="AU153" s="206" t="s">
        <v>84</v>
      </c>
      <c r="AV153" s="11" t="s">
        <v>84</v>
      </c>
      <c r="AW153" s="11" t="s">
        <v>40</v>
      </c>
      <c r="AX153" s="11" t="s">
        <v>76</v>
      </c>
      <c r="AY153" s="206" t="s">
        <v>196</v>
      </c>
    </row>
    <row r="154" spans="2:51" s="11" customFormat="1" ht="13.5">
      <c r="B154" s="195"/>
      <c r="C154" s="196"/>
      <c r="D154" s="197" t="s">
        <v>203</v>
      </c>
      <c r="E154" s="198" t="s">
        <v>20</v>
      </c>
      <c r="F154" s="199" t="s">
        <v>291</v>
      </c>
      <c r="G154" s="196"/>
      <c r="H154" s="200">
        <v>3.9</v>
      </c>
      <c r="I154" s="201"/>
      <c r="J154" s="196"/>
      <c r="K154" s="196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203</v>
      </c>
      <c r="AU154" s="206" t="s">
        <v>84</v>
      </c>
      <c r="AV154" s="11" t="s">
        <v>84</v>
      </c>
      <c r="AW154" s="11" t="s">
        <v>40</v>
      </c>
      <c r="AX154" s="11" t="s">
        <v>76</v>
      </c>
      <c r="AY154" s="206" t="s">
        <v>196</v>
      </c>
    </row>
    <row r="155" spans="2:51" s="12" customFormat="1" ht="13.5">
      <c r="B155" s="207"/>
      <c r="C155" s="208"/>
      <c r="D155" s="209" t="s">
        <v>203</v>
      </c>
      <c r="E155" s="210" t="s">
        <v>117</v>
      </c>
      <c r="F155" s="211" t="s">
        <v>205</v>
      </c>
      <c r="G155" s="208"/>
      <c r="H155" s="212">
        <v>112.85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203</v>
      </c>
      <c r="AU155" s="218" t="s">
        <v>84</v>
      </c>
      <c r="AV155" s="12" t="s">
        <v>201</v>
      </c>
      <c r="AW155" s="12" t="s">
        <v>40</v>
      </c>
      <c r="AX155" s="12" t="s">
        <v>22</v>
      </c>
      <c r="AY155" s="218" t="s">
        <v>196</v>
      </c>
    </row>
    <row r="156" spans="2:65" s="1" customFormat="1" ht="22.5" customHeight="1">
      <c r="B156" s="34"/>
      <c r="C156" s="183" t="s">
        <v>292</v>
      </c>
      <c r="D156" s="183" t="s">
        <v>198</v>
      </c>
      <c r="E156" s="184" t="s">
        <v>293</v>
      </c>
      <c r="F156" s="185" t="s">
        <v>294</v>
      </c>
      <c r="G156" s="186" t="s">
        <v>118</v>
      </c>
      <c r="H156" s="187">
        <v>26.62</v>
      </c>
      <c r="I156" s="188"/>
      <c r="J156" s="189">
        <f>ROUND(I156*H156,2)</f>
        <v>0</v>
      </c>
      <c r="K156" s="185" t="s">
        <v>20</v>
      </c>
      <c r="L156" s="54"/>
      <c r="M156" s="190" t="s">
        <v>20</v>
      </c>
      <c r="N156" s="191" t="s">
        <v>47</v>
      </c>
      <c r="O156" s="35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17" t="s">
        <v>201</v>
      </c>
      <c r="AT156" s="17" t="s">
        <v>198</v>
      </c>
      <c r="AU156" s="17" t="s">
        <v>84</v>
      </c>
      <c r="AY156" s="17" t="s">
        <v>196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7" t="s">
        <v>22</v>
      </c>
      <c r="BK156" s="194">
        <f>ROUND(I156*H156,2)</f>
        <v>0</v>
      </c>
      <c r="BL156" s="17" t="s">
        <v>201</v>
      </c>
      <c r="BM156" s="17" t="s">
        <v>295</v>
      </c>
    </row>
    <row r="157" spans="2:51" s="11" customFormat="1" ht="13.5">
      <c r="B157" s="195"/>
      <c r="C157" s="196"/>
      <c r="D157" s="209" t="s">
        <v>203</v>
      </c>
      <c r="E157" s="219" t="s">
        <v>20</v>
      </c>
      <c r="F157" s="220" t="s">
        <v>296</v>
      </c>
      <c r="G157" s="196"/>
      <c r="H157" s="221">
        <v>26.62</v>
      </c>
      <c r="I157" s="201"/>
      <c r="J157" s="196"/>
      <c r="K157" s="196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203</v>
      </c>
      <c r="AU157" s="206" t="s">
        <v>84</v>
      </c>
      <c r="AV157" s="11" t="s">
        <v>84</v>
      </c>
      <c r="AW157" s="11" t="s">
        <v>40</v>
      </c>
      <c r="AX157" s="11" t="s">
        <v>22</v>
      </c>
      <c r="AY157" s="206" t="s">
        <v>196</v>
      </c>
    </row>
    <row r="158" spans="2:65" s="1" customFormat="1" ht="22.5" customHeight="1">
      <c r="B158" s="34"/>
      <c r="C158" s="183" t="s">
        <v>297</v>
      </c>
      <c r="D158" s="183" t="s">
        <v>198</v>
      </c>
      <c r="E158" s="184" t="s">
        <v>298</v>
      </c>
      <c r="F158" s="185" t="s">
        <v>299</v>
      </c>
      <c r="G158" s="186" t="s">
        <v>214</v>
      </c>
      <c r="H158" s="187">
        <v>7</v>
      </c>
      <c r="I158" s="188"/>
      <c r="J158" s="189">
        <f>ROUND(I158*H158,2)</f>
        <v>0</v>
      </c>
      <c r="K158" s="185" t="s">
        <v>20</v>
      </c>
      <c r="L158" s="54"/>
      <c r="M158" s="190" t="s">
        <v>20</v>
      </c>
      <c r="N158" s="191" t="s">
        <v>47</v>
      </c>
      <c r="O158" s="35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17" t="s">
        <v>201</v>
      </c>
      <c r="AT158" s="17" t="s">
        <v>198</v>
      </c>
      <c r="AU158" s="17" t="s">
        <v>84</v>
      </c>
      <c r="AY158" s="17" t="s">
        <v>196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7" t="s">
        <v>22</v>
      </c>
      <c r="BK158" s="194">
        <f>ROUND(I158*H158,2)</f>
        <v>0</v>
      </c>
      <c r="BL158" s="17" t="s">
        <v>201</v>
      </c>
      <c r="BM158" s="17" t="s">
        <v>300</v>
      </c>
    </row>
    <row r="159" spans="2:51" s="11" customFormat="1" ht="13.5">
      <c r="B159" s="195"/>
      <c r="C159" s="196"/>
      <c r="D159" s="209" t="s">
        <v>203</v>
      </c>
      <c r="E159" s="219" t="s">
        <v>20</v>
      </c>
      <c r="F159" s="220" t="s">
        <v>115</v>
      </c>
      <c r="G159" s="196"/>
      <c r="H159" s="221">
        <v>7</v>
      </c>
      <c r="I159" s="201"/>
      <c r="J159" s="196"/>
      <c r="K159" s="196"/>
      <c r="L159" s="202"/>
      <c r="M159" s="203"/>
      <c r="N159" s="204"/>
      <c r="O159" s="204"/>
      <c r="P159" s="204"/>
      <c r="Q159" s="204"/>
      <c r="R159" s="204"/>
      <c r="S159" s="204"/>
      <c r="T159" s="205"/>
      <c r="AT159" s="206" t="s">
        <v>203</v>
      </c>
      <c r="AU159" s="206" t="s">
        <v>84</v>
      </c>
      <c r="AV159" s="11" t="s">
        <v>84</v>
      </c>
      <c r="AW159" s="11" t="s">
        <v>40</v>
      </c>
      <c r="AX159" s="11" t="s">
        <v>22</v>
      </c>
      <c r="AY159" s="206" t="s">
        <v>196</v>
      </c>
    </row>
    <row r="160" spans="2:65" s="1" customFormat="1" ht="22.5" customHeight="1">
      <c r="B160" s="34"/>
      <c r="C160" s="183" t="s">
        <v>7</v>
      </c>
      <c r="D160" s="183" t="s">
        <v>198</v>
      </c>
      <c r="E160" s="184" t="s">
        <v>301</v>
      </c>
      <c r="F160" s="185" t="s">
        <v>302</v>
      </c>
      <c r="G160" s="186" t="s">
        <v>214</v>
      </c>
      <c r="H160" s="187">
        <v>7</v>
      </c>
      <c r="I160" s="188"/>
      <c r="J160" s="189">
        <f>ROUND(I160*H160,2)</f>
        <v>0</v>
      </c>
      <c r="K160" s="185" t="s">
        <v>20</v>
      </c>
      <c r="L160" s="54"/>
      <c r="M160" s="190" t="s">
        <v>20</v>
      </c>
      <c r="N160" s="191" t="s">
        <v>47</v>
      </c>
      <c r="O160" s="35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AR160" s="17" t="s">
        <v>201</v>
      </c>
      <c r="AT160" s="17" t="s">
        <v>198</v>
      </c>
      <c r="AU160" s="17" t="s">
        <v>84</v>
      </c>
      <c r="AY160" s="17" t="s">
        <v>196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7" t="s">
        <v>22</v>
      </c>
      <c r="BK160" s="194">
        <f>ROUND(I160*H160,2)</f>
        <v>0</v>
      </c>
      <c r="BL160" s="17" t="s">
        <v>201</v>
      </c>
      <c r="BM160" s="17" t="s">
        <v>303</v>
      </c>
    </row>
    <row r="161" spans="2:51" s="11" customFormat="1" ht="13.5">
      <c r="B161" s="195"/>
      <c r="C161" s="196"/>
      <c r="D161" s="209" t="s">
        <v>203</v>
      </c>
      <c r="E161" s="219" t="s">
        <v>20</v>
      </c>
      <c r="F161" s="220" t="s">
        <v>115</v>
      </c>
      <c r="G161" s="196"/>
      <c r="H161" s="221">
        <v>7</v>
      </c>
      <c r="I161" s="201"/>
      <c r="J161" s="196"/>
      <c r="K161" s="196"/>
      <c r="L161" s="202"/>
      <c r="M161" s="203"/>
      <c r="N161" s="204"/>
      <c r="O161" s="204"/>
      <c r="P161" s="204"/>
      <c r="Q161" s="204"/>
      <c r="R161" s="204"/>
      <c r="S161" s="204"/>
      <c r="T161" s="205"/>
      <c r="AT161" s="206" t="s">
        <v>203</v>
      </c>
      <c r="AU161" s="206" t="s">
        <v>84</v>
      </c>
      <c r="AV161" s="11" t="s">
        <v>84</v>
      </c>
      <c r="AW161" s="11" t="s">
        <v>40</v>
      </c>
      <c r="AX161" s="11" t="s">
        <v>22</v>
      </c>
      <c r="AY161" s="206" t="s">
        <v>196</v>
      </c>
    </row>
    <row r="162" spans="2:65" s="1" customFormat="1" ht="22.5" customHeight="1">
      <c r="B162" s="34"/>
      <c r="C162" s="183" t="s">
        <v>304</v>
      </c>
      <c r="D162" s="183" t="s">
        <v>198</v>
      </c>
      <c r="E162" s="184" t="s">
        <v>305</v>
      </c>
      <c r="F162" s="185" t="s">
        <v>306</v>
      </c>
      <c r="G162" s="186" t="s">
        <v>214</v>
      </c>
      <c r="H162" s="187">
        <v>7</v>
      </c>
      <c r="I162" s="188"/>
      <c r="J162" s="189">
        <f>ROUND(I162*H162,2)</f>
        <v>0</v>
      </c>
      <c r="K162" s="185" t="s">
        <v>20</v>
      </c>
      <c r="L162" s="54"/>
      <c r="M162" s="190" t="s">
        <v>20</v>
      </c>
      <c r="N162" s="191" t="s">
        <v>47</v>
      </c>
      <c r="O162" s="35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17" t="s">
        <v>201</v>
      </c>
      <c r="AT162" s="17" t="s">
        <v>198</v>
      </c>
      <c r="AU162" s="17" t="s">
        <v>84</v>
      </c>
      <c r="AY162" s="17" t="s">
        <v>196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7" t="s">
        <v>22</v>
      </c>
      <c r="BK162" s="194">
        <f>ROUND(I162*H162,2)</f>
        <v>0</v>
      </c>
      <c r="BL162" s="17" t="s">
        <v>201</v>
      </c>
      <c r="BM162" s="17" t="s">
        <v>307</v>
      </c>
    </row>
    <row r="163" spans="2:51" s="11" customFormat="1" ht="13.5">
      <c r="B163" s="195"/>
      <c r="C163" s="196"/>
      <c r="D163" s="209" t="s">
        <v>203</v>
      </c>
      <c r="E163" s="219" t="s">
        <v>20</v>
      </c>
      <c r="F163" s="220" t="s">
        <v>115</v>
      </c>
      <c r="G163" s="196"/>
      <c r="H163" s="221">
        <v>7</v>
      </c>
      <c r="I163" s="201"/>
      <c r="J163" s="196"/>
      <c r="K163" s="196"/>
      <c r="L163" s="202"/>
      <c r="M163" s="203"/>
      <c r="N163" s="204"/>
      <c r="O163" s="204"/>
      <c r="P163" s="204"/>
      <c r="Q163" s="204"/>
      <c r="R163" s="204"/>
      <c r="S163" s="204"/>
      <c r="T163" s="205"/>
      <c r="AT163" s="206" t="s">
        <v>203</v>
      </c>
      <c r="AU163" s="206" t="s">
        <v>84</v>
      </c>
      <c r="AV163" s="11" t="s">
        <v>84</v>
      </c>
      <c r="AW163" s="11" t="s">
        <v>40</v>
      </c>
      <c r="AX163" s="11" t="s">
        <v>22</v>
      </c>
      <c r="AY163" s="206" t="s">
        <v>196</v>
      </c>
    </row>
    <row r="164" spans="2:65" s="1" customFormat="1" ht="22.5" customHeight="1">
      <c r="B164" s="34"/>
      <c r="C164" s="183" t="s">
        <v>308</v>
      </c>
      <c r="D164" s="183" t="s">
        <v>198</v>
      </c>
      <c r="E164" s="184" t="s">
        <v>309</v>
      </c>
      <c r="F164" s="185" t="s">
        <v>310</v>
      </c>
      <c r="G164" s="186" t="s">
        <v>93</v>
      </c>
      <c r="H164" s="187">
        <v>18</v>
      </c>
      <c r="I164" s="188"/>
      <c r="J164" s="189">
        <f>ROUND(I164*H164,2)</f>
        <v>0</v>
      </c>
      <c r="K164" s="185" t="s">
        <v>20</v>
      </c>
      <c r="L164" s="54"/>
      <c r="M164" s="190" t="s">
        <v>20</v>
      </c>
      <c r="N164" s="191" t="s">
        <v>47</v>
      </c>
      <c r="O164" s="35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17" t="s">
        <v>201</v>
      </c>
      <c r="AT164" s="17" t="s">
        <v>198</v>
      </c>
      <c r="AU164" s="17" t="s">
        <v>84</v>
      </c>
      <c r="AY164" s="17" t="s">
        <v>196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7" t="s">
        <v>22</v>
      </c>
      <c r="BK164" s="194">
        <f>ROUND(I164*H164,2)</f>
        <v>0</v>
      </c>
      <c r="BL164" s="17" t="s">
        <v>201</v>
      </c>
      <c r="BM164" s="17" t="s">
        <v>311</v>
      </c>
    </row>
    <row r="165" spans="2:51" s="11" customFormat="1" ht="13.5">
      <c r="B165" s="195"/>
      <c r="C165" s="196"/>
      <c r="D165" s="209" t="s">
        <v>203</v>
      </c>
      <c r="E165" s="219" t="s">
        <v>20</v>
      </c>
      <c r="F165" s="220" t="s">
        <v>120</v>
      </c>
      <c r="G165" s="196"/>
      <c r="H165" s="221">
        <v>18</v>
      </c>
      <c r="I165" s="201"/>
      <c r="J165" s="196"/>
      <c r="K165" s="196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203</v>
      </c>
      <c r="AU165" s="206" t="s">
        <v>84</v>
      </c>
      <c r="AV165" s="11" t="s">
        <v>84</v>
      </c>
      <c r="AW165" s="11" t="s">
        <v>40</v>
      </c>
      <c r="AX165" s="11" t="s">
        <v>22</v>
      </c>
      <c r="AY165" s="206" t="s">
        <v>196</v>
      </c>
    </row>
    <row r="166" spans="2:65" s="1" customFormat="1" ht="22.5" customHeight="1">
      <c r="B166" s="34"/>
      <c r="C166" s="183" t="s">
        <v>312</v>
      </c>
      <c r="D166" s="183" t="s">
        <v>198</v>
      </c>
      <c r="E166" s="184" t="s">
        <v>313</v>
      </c>
      <c r="F166" s="185" t="s">
        <v>314</v>
      </c>
      <c r="G166" s="186" t="s">
        <v>118</v>
      </c>
      <c r="H166" s="187">
        <v>112.85</v>
      </c>
      <c r="I166" s="188"/>
      <c r="J166" s="189">
        <f>ROUND(I166*H166,2)</f>
        <v>0</v>
      </c>
      <c r="K166" s="185" t="s">
        <v>20</v>
      </c>
      <c r="L166" s="54"/>
      <c r="M166" s="190" t="s">
        <v>20</v>
      </c>
      <c r="N166" s="191" t="s">
        <v>47</v>
      </c>
      <c r="O166" s="35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17" t="s">
        <v>201</v>
      </c>
      <c r="AT166" s="17" t="s">
        <v>198</v>
      </c>
      <c r="AU166" s="17" t="s">
        <v>84</v>
      </c>
      <c r="AY166" s="17" t="s">
        <v>196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7" t="s">
        <v>22</v>
      </c>
      <c r="BK166" s="194">
        <f>ROUND(I166*H166,2)</f>
        <v>0</v>
      </c>
      <c r="BL166" s="17" t="s">
        <v>201</v>
      </c>
      <c r="BM166" s="17" t="s">
        <v>315</v>
      </c>
    </row>
    <row r="167" spans="2:51" s="11" customFormat="1" ht="13.5">
      <c r="B167" s="195"/>
      <c r="C167" s="196"/>
      <c r="D167" s="209" t="s">
        <v>203</v>
      </c>
      <c r="E167" s="219" t="s">
        <v>20</v>
      </c>
      <c r="F167" s="220" t="s">
        <v>117</v>
      </c>
      <c r="G167" s="196"/>
      <c r="H167" s="221">
        <v>112.85</v>
      </c>
      <c r="I167" s="201"/>
      <c r="J167" s="196"/>
      <c r="K167" s="196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203</v>
      </c>
      <c r="AU167" s="206" t="s">
        <v>84</v>
      </c>
      <c r="AV167" s="11" t="s">
        <v>84</v>
      </c>
      <c r="AW167" s="11" t="s">
        <v>40</v>
      </c>
      <c r="AX167" s="11" t="s">
        <v>22</v>
      </c>
      <c r="AY167" s="206" t="s">
        <v>196</v>
      </c>
    </row>
    <row r="168" spans="2:65" s="1" customFormat="1" ht="22.5" customHeight="1">
      <c r="B168" s="34"/>
      <c r="C168" s="183" t="s">
        <v>316</v>
      </c>
      <c r="D168" s="183" t="s">
        <v>198</v>
      </c>
      <c r="E168" s="184" t="s">
        <v>317</v>
      </c>
      <c r="F168" s="185" t="s">
        <v>318</v>
      </c>
      <c r="G168" s="186" t="s">
        <v>93</v>
      </c>
      <c r="H168" s="187">
        <v>976.7</v>
      </c>
      <c r="I168" s="188"/>
      <c r="J168" s="189">
        <f>ROUND(I168*H168,2)</f>
        <v>0</v>
      </c>
      <c r="K168" s="185" t="s">
        <v>20</v>
      </c>
      <c r="L168" s="54"/>
      <c r="M168" s="190" t="s">
        <v>20</v>
      </c>
      <c r="N168" s="191" t="s">
        <v>47</v>
      </c>
      <c r="O168" s="35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17" t="s">
        <v>201</v>
      </c>
      <c r="AT168" s="17" t="s">
        <v>198</v>
      </c>
      <c r="AU168" s="17" t="s">
        <v>84</v>
      </c>
      <c r="AY168" s="17" t="s">
        <v>196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7" t="s">
        <v>22</v>
      </c>
      <c r="BK168" s="194">
        <f>ROUND(I168*H168,2)</f>
        <v>0</v>
      </c>
      <c r="BL168" s="17" t="s">
        <v>201</v>
      </c>
      <c r="BM168" s="17" t="s">
        <v>319</v>
      </c>
    </row>
    <row r="169" spans="2:51" s="11" customFormat="1" ht="13.5">
      <c r="B169" s="195"/>
      <c r="C169" s="196"/>
      <c r="D169" s="209" t="s">
        <v>203</v>
      </c>
      <c r="E169" s="219" t="s">
        <v>20</v>
      </c>
      <c r="F169" s="220" t="s">
        <v>122</v>
      </c>
      <c r="G169" s="196"/>
      <c r="H169" s="221">
        <v>976.7</v>
      </c>
      <c r="I169" s="201"/>
      <c r="J169" s="196"/>
      <c r="K169" s="196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203</v>
      </c>
      <c r="AU169" s="206" t="s">
        <v>84</v>
      </c>
      <c r="AV169" s="11" t="s">
        <v>84</v>
      </c>
      <c r="AW169" s="11" t="s">
        <v>40</v>
      </c>
      <c r="AX169" s="11" t="s">
        <v>22</v>
      </c>
      <c r="AY169" s="206" t="s">
        <v>196</v>
      </c>
    </row>
    <row r="170" spans="2:65" s="1" customFormat="1" ht="22.5" customHeight="1">
      <c r="B170" s="34"/>
      <c r="C170" s="183" t="s">
        <v>320</v>
      </c>
      <c r="D170" s="183" t="s">
        <v>198</v>
      </c>
      <c r="E170" s="184" t="s">
        <v>321</v>
      </c>
      <c r="F170" s="185" t="s">
        <v>322</v>
      </c>
      <c r="G170" s="186" t="s">
        <v>118</v>
      </c>
      <c r="H170" s="187">
        <v>1089.55</v>
      </c>
      <c r="I170" s="188"/>
      <c r="J170" s="189">
        <f>ROUND(I170*H170,2)</f>
        <v>0</v>
      </c>
      <c r="K170" s="185" t="s">
        <v>20</v>
      </c>
      <c r="L170" s="54"/>
      <c r="M170" s="190" t="s">
        <v>20</v>
      </c>
      <c r="N170" s="191" t="s">
        <v>47</v>
      </c>
      <c r="O170" s="35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17" t="s">
        <v>201</v>
      </c>
      <c r="AT170" s="17" t="s">
        <v>198</v>
      </c>
      <c r="AU170" s="17" t="s">
        <v>84</v>
      </c>
      <c r="AY170" s="17" t="s">
        <v>196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7" t="s">
        <v>22</v>
      </c>
      <c r="BK170" s="194">
        <f>ROUND(I170*H170,2)</f>
        <v>0</v>
      </c>
      <c r="BL170" s="17" t="s">
        <v>201</v>
      </c>
      <c r="BM170" s="17" t="s">
        <v>323</v>
      </c>
    </row>
    <row r="171" spans="2:51" s="11" customFormat="1" ht="13.5">
      <c r="B171" s="195"/>
      <c r="C171" s="196"/>
      <c r="D171" s="209" t="s">
        <v>203</v>
      </c>
      <c r="E171" s="219" t="s">
        <v>124</v>
      </c>
      <c r="F171" s="220" t="s">
        <v>324</v>
      </c>
      <c r="G171" s="196"/>
      <c r="H171" s="221">
        <v>1089.55</v>
      </c>
      <c r="I171" s="201"/>
      <c r="J171" s="196"/>
      <c r="K171" s="196"/>
      <c r="L171" s="202"/>
      <c r="M171" s="203"/>
      <c r="N171" s="204"/>
      <c r="O171" s="204"/>
      <c r="P171" s="204"/>
      <c r="Q171" s="204"/>
      <c r="R171" s="204"/>
      <c r="S171" s="204"/>
      <c r="T171" s="205"/>
      <c r="AT171" s="206" t="s">
        <v>203</v>
      </c>
      <c r="AU171" s="206" t="s">
        <v>84</v>
      </c>
      <c r="AV171" s="11" t="s">
        <v>84</v>
      </c>
      <c r="AW171" s="11" t="s">
        <v>40</v>
      </c>
      <c r="AX171" s="11" t="s">
        <v>22</v>
      </c>
      <c r="AY171" s="206" t="s">
        <v>196</v>
      </c>
    </row>
    <row r="172" spans="2:65" s="1" customFormat="1" ht="22.5" customHeight="1">
      <c r="B172" s="34"/>
      <c r="C172" s="183" t="s">
        <v>325</v>
      </c>
      <c r="D172" s="183" t="s">
        <v>198</v>
      </c>
      <c r="E172" s="184" t="s">
        <v>326</v>
      </c>
      <c r="F172" s="185" t="s">
        <v>327</v>
      </c>
      <c r="G172" s="186" t="s">
        <v>328</v>
      </c>
      <c r="H172" s="187">
        <v>2179.1</v>
      </c>
      <c r="I172" s="188"/>
      <c r="J172" s="189">
        <f>ROUND(I172*H172,2)</f>
        <v>0</v>
      </c>
      <c r="K172" s="185" t="s">
        <v>20</v>
      </c>
      <c r="L172" s="54"/>
      <c r="M172" s="190" t="s">
        <v>20</v>
      </c>
      <c r="N172" s="191" t="s">
        <v>47</v>
      </c>
      <c r="O172" s="35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17" t="s">
        <v>201</v>
      </c>
      <c r="AT172" s="17" t="s">
        <v>198</v>
      </c>
      <c r="AU172" s="17" t="s">
        <v>84</v>
      </c>
      <c r="AY172" s="17" t="s">
        <v>196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7" t="s">
        <v>22</v>
      </c>
      <c r="BK172" s="194">
        <f>ROUND(I172*H172,2)</f>
        <v>0</v>
      </c>
      <c r="BL172" s="17" t="s">
        <v>201</v>
      </c>
      <c r="BM172" s="17" t="s">
        <v>329</v>
      </c>
    </row>
    <row r="173" spans="2:51" s="11" customFormat="1" ht="13.5">
      <c r="B173" s="195"/>
      <c r="C173" s="196"/>
      <c r="D173" s="209" t="s">
        <v>203</v>
      </c>
      <c r="E173" s="219" t="s">
        <v>20</v>
      </c>
      <c r="F173" s="220" t="s">
        <v>330</v>
      </c>
      <c r="G173" s="196"/>
      <c r="H173" s="221">
        <v>2179.1</v>
      </c>
      <c r="I173" s="201"/>
      <c r="J173" s="196"/>
      <c r="K173" s="196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203</v>
      </c>
      <c r="AU173" s="206" t="s">
        <v>84</v>
      </c>
      <c r="AV173" s="11" t="s">
        <v>84</v>
      </c>
      <c r="AW173" s="11" t="s">
        <v>40</v>
      </c>
      <c r="AX173" s="11" t="s">
        <v>22</v>
      </c>
      <c r="AY173" s="206" t="s">
        <v>196</v>
      </c>
    </row>
    <row r="174" spans="2:65" s="1" customFormat="1" ht="22.5" customHeight="1">
      <c r="B174" s="34"/>
      <c r="C174" s="183" t="s">
        <v>331</v>
      </c>
      <c r="D174" s="183" t="s">
        <v>198</v>
      </c>
      <c r="E174" s="184" t="s">
        <v>332</v>
      </c>
      <c r="F174" s="185" t="s">
        <v>333</v>
      </c>
      <c r="G174" s="186" t="s">
        <v>93</v>
      </c>
      <c r="H174" s="187">
        <v>1862.7</v>
      </c>
      <c r="I174" s="188"/>
      <c r="J174" s="189">
        <f>ROUND(I174*H174,2)</f>
        <v>0</v>
      </c>
      <c r="K174" s="185" t="s">
        <v>20</v>
      </c>
      <c r="L174" s="54"/>
      <c r="M174" s="190" t="s">
        <v>20</v>
      </c>
      <c r="N174" s="191" t="s">
        <v>47</v>
      </c>
      <c r="O174" s="35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17" t="s">
        <v>201</v>
      </c>
      <c r="AT174" s="17" t="s">
        <v>198</v>
      </c>
      <c r="AU174" s="17" t="s">
        <v>84</v>
      </c>
      <c r="AY174" s="17" t="s">
        <v>196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7" t="s">
        <v>22</v>
      </c>
      <c r="BK174" s="194">
        <f>ROUND(I174*H174,2)</f>
        <v>0</v>
      </c>
      <c r="BL174" s="17" t="s">
        <v>201</v>
      </c>
      <c r="BM174" s="17" t="s">
        <v>334</v>
      </c>
    </row>
    <row r="175" spans="2:51" s="11" customFormat="1" ht="13.5">
      <c r="B175" s="195"/>
      <c r="C175" s="196"/>
      <c r="D175" s="209" t="s">
        <v>203</v>
      </c>
      <c r="E175" s="219" t="s">
        <v>20</v>
      </c>
      <c r="F175" s="220" t="s">
        <v>335</v>
      </c>
      <c r="G175" s="196"/>
      <c r="H175" s="221">
        <v>1862.7</v>
      </c>
      <c r="I175" s="201"/>
      <c r="J175" s="196"/>
      <c r="K175" s="196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203</v>
      </c>
      <c r="AU175" s="206" t="s">
        <v>84</v>
      </c>
      <c r="AV175" s="11" t="s">
        <v>84</v>
      </c>
      <c r="AW175" s="11" t="s">
        <v>40</v>
      </c>
      <c r="AX175" s="11" t="s">
        <v>22</v>
      </c>
      <c r="AY175" s="206" t="s">
        <v>196</v>
      </c>
    </row>
    <row r="176" spans="2:65" s="1" customFormat="1" ht="31.5" customHeight="1">
      <c r="B176" s="34"/>
      <c r="C176" s="183" t="s">
        <v>336</v>
      </c>
      <c r="D176" s="183" t="s">
        <v>198</v>
      </c>
      <c r="E176" s="184" t="s">
        <v>337</v>
      </c>
      <c r="F176" s="185" t="s">
        <v>338</v>
      </c>
      <c r="G176" s="186" t="s">
        <v>93</v>
      </c>
      <c r="H176" s="187">
        <v>556.5</v>
      </c>
      <c r="I176" s="188"/>
      <c r="J176" s="189">
        <f>ROUND(I176*H176,2)</f>
        <v>0</v>
      </c>
      <c r="K176" s="185" t="s">
        <v>20</v>
      </c>
      <c r="L176" s="54"/>
      <c r="M176" s="190" t="s">
        <v>20</v>
      </c>
      <c r="N176" s="191" t="s">
        <v>47</v>
      </c>
      <c r="O176" s="35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17" t="s">
        <v>201</v>
      </c>
      <c r="AT176" s="17" t="s">
        <v>198</v>
      </c>
      <c r="AU176" s="17" t="s">
        <v>84</v>
      </c>
      <c r="AY176" s="17" t="s">
        <v>196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7" t="s">
        <v>22</v>
      </c>
      <c r="BK176" s="194">
        <f>ROUND(I176*H176,2)</f>
        <v>0</v>
      </c>
      <c r="BL176" s="17" t="s">
        <v>201</v>
      </c>
      <c r="BM176" s="17" t="s">
        <v>339</v>
      </c>
    </row>
    <row r="177" spans="2:51" s="11" customFormat="1" ht="27">
      <c r="B177" s="195"/>
      <c r="C177" s="196"/>
      <c r="D177" s="197" t="s">
        <v>203</v>
      </c>
      <c r="E177" s="198" t="s">
        <v>20</v>
      </c>
      <c r="F177" s="199" t="s">
        <v>340</v>
      </c>
      <c r="G177" s="196"/>
      <c r="H177" s="200">
        <v>556.5</v>
      </c>
      <c r="I177" s="201"/>
      <c r="J177" s="196"/>
      <c r="K177" s="196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203</v>
      </c>
      <c r="AU177" s="206" t="s">
        <v>84</v>
      </c>
      <c r="AV177" s="11" t="s">
        <v>84</v>
      </c>
      <c r="AW177" s="11" t="s">
        <v>40</v>
      </c>
      <c r="AX177" s="11" t="s">
        <v>76</v>
      </c>
      <c r="AY177" s="206" t="s">
        <v>196</v>
      </c>
    </row>
    <row r="178" spans="2:51" s="12" customFormat="1" ht="13.5">
      <c r="B178" s="207"/>
      <c r="C178" s="208"/>
      <c r="D178" s="209" t="s">
        <v>203</v>
      </c>
      <c r="E178" s="210" t="s">
        <v>144</v>
      </c>
      <c r="F178" s="211" t="s">
        <v>205</v>
      </c>
      <c r="G178" s="208"/>
      <c r="H178" s="212">
        <v>556.5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203</v>
      </c>
      <c r="AU178" s="218" t="s">
        <v>84</v>
      </c>
      <c r="AV178" s="12" t="s">
        <v>201</v>
      </c>
      <c r="AW178" s="12" t="s">
        <v>40</v>
      </c>
      <c r="AX178" s="12" t="s">
        <v>22</v>
      </c>
      <c r="AY178" s="218" t="s">
        <v>196</v>
      </c>
    </row>
    <row r="179" spans="2:65" s="1" customFormat="1" ht="22.5" customHeight="1">
      <c r="B179" s="34"/>
      <c r="C179" s="183" t="s">
        <v>341</v>
      </c>
      <c r="D179" s="183" t="s">
        <v>198</v>
      </c>
      <c r="E179" s="184" t="s">
        <v>342</v>
      </c>
      <c r="F179" s="185" t="s">
        <v>343</v>
      </c>
      <c r="G179" s="186" t="s">
        <v>93</v>
      </c>
      <c r="H179" s="187">
        <v>556.5</v>
      </c>
      <c r="I179" s="188"/>
      <c r="J179" s="189">
        <f>ROUND(I179*H179,2)</f>
        <v>0</v>
      </c>
      <c r="K179" s="185" t="s">
        <v>20</v>
      </c>
      <c r="L179" s="54"/>
      <c r="M179" s="190" t="s">
        <v>20</v>
      </c>
      <c r="N179" s="191" t="s">
        <v>47</v>
      </c>
      <c r="O179" s="35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17" t="s">
        <v>201</v>
      </c>
      <c r="AT179" s="17" t="s">
        <v>198</v>
      </c>
      <c r="AU179" s="17" t="s">
        <v>84</v>
      </c>
      <c r="AY179" s="17" t="s">
        <v>196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7" t="s">
        <v>22</v>
      </c>
      <c r="BK179" s="194">
        <f>ROUND(I179*H179,2)</f>
        <v>0</v>
      </c>
      <c r="BL179" s="17" t="s">
        <v>201</v>
      </c>
      <c r="BM179" s="17" t="s">
        <v>344</v>
      </c>
    </row>
    <row r="180" spans="2:51" s="11" customFormat="1" ht="13.5">
      <c r="B180" s="195"/>
      <c r="C180" s="196"/>
      <c r="D180" s="209" t="s">
        <v>203</v>
      </c>
      <c r="E180" s="219" t="s">
        <v>20</v>
      </c>
      <c r="F180" s="220" t="s">
        <v>144</v>
      </c>
      <c r="G180" s="196"/>
      <c r="H180" s="221">
        <v>556.5</v>
      </c>
      <c r="I180" s="201"/>
      <c r="J180" s="196"/>
      <c r="K180" s="196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203</v>
      </c>
      <c r="AU180" s="206" t="s">
        <v>84</v>
      </c>
      <c r="AV180" s="11" t="s">
        <v>84</v>
      </c>
      <c r="AW180" s="11" t="s">
        <v>40</v>
      </c>
      <c r="AX180" s="11" t="s">
        <v>22</v>
      </c>
      <c r="AY180" s="206" t="s">
        <v>196</v>
      </c>
    </row>
    <row r="181" spans="2:65" s="1" customFormat="1" ht="22.5" customHeight="1">
      <c r="B181" s="34"/>
      <c r="C181" s="222" t="s">
        <v>345</v>
      </c>
      <c r="D181" s="222" t="s">
        <v>346</v>
      </c>
      <c r="E181" s="223" t="s">
        <v>347</v>
      </c>
      <c r="F181" s="224" t="s">
        <v>348</v>
      </c>
      <c r="G181" s="225" t="s">
        <v>349</v>
      </c>
      <c r="H181" s="226">
        <v>8.348</v>
      </c>
      <c r="I181" s="227"/>
      <c r="J181" s="228">
        <f>ROUND(I181*H181,2)</f>
        <v>0</v>
      </c>
      <c r="K181" s="224" t="s">
        <v>20</v>
      </c>
      <c r="L181" s="229"/>
      <c r="M181" s="230" t="s">
        <v>20</v>
      </c>
      <c r="N181" s="231" t="s">
        <v>47</v>
      </c>
      <c r="O181" s="35"/>
      <c r="P181" s="192">
        <f>O181*H181</f>
        <v>0</v>
      </c>
      <c r="Q181" s="192">
        <v>0.001</v>
      </c>
      <c r="R181" s="192">
        <f>Q181*H181</f>
        <v>0.008348000000000001</v>
      </c>
      <c r="S181" s="192">
        <v>0</v>
      </c>
      <c r="T181" s="193">
        <f>S181*H181</f>
        <v>0</v>
      </c>
      <c r="AR181" s="17" t="s">
        <v>235</v>
      </c>
      <c r="AT181" s="17" t="s">
        <v>346</v>
      </c>
      <c r="AU181" s="17" t="s">
        <v>84</v>
      </c>
      <c r="AY181" s="17" t="s">
        <v>196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7" t="s">
        <v>22</v>
      </c>
      <c r="BK181" s="194">
        <f>ROUND(I181*H181,2)</f>
        <v>0</v>
      </c>
      <c r="BL181" s="17" t="s">
        <v>201</v>
      </c>
      <c r="BM181" s="17" t="s">
        <v>350</v>
      </c>
    </row>
    <row r="182" spans="2:51" s="11" customFormat="1" ht="13.5">
      <c r="B182" s="195"/>
      <c r="C182" s="196"/>
      <c r="D182" s="209" t="s">
        <v>203</v>
      </c>
      <c r="E182" s="196"/>
      <c r="F182" s="220" t="s">
        <v>351</v>
      </c>
      <c r="G182" s="196"/>
      <c r="H182" s="221">
        <v>8.348</v>
      </c>
      <c r="I182" s="201"/>
      <c r="J182" s="196"/>
      <c r="K182" s="196"/>
      <c r="L182" s="202"/>
      <c r="M182" s="203"/>
      <c r="N182" s="204"/>
      <c r="O182" s="204"/>
      <c r="P182" s="204"/>
      <c r="Q182" s="204"/>
      <c r="R182" s="204"/>
      <c r="S182" s="204"/>
      <c r="T182" s="205"/>
      <c r="AT182" s="206" t="s">
        <v>203</v>
      </c>
      <c r="AU182" s="206" t="s">
        <v>84</v>
      </c>
      <c r="AV182" s="11" t="s">
        <v>84</v>
      </c>
      <c r="AW182" s="11" t="s">
        <v>4</v>
      </c>
      <c r="AX182" s="11" t="s">
        <v>22</v>
      </c>
      <c r="AY182" s="206" t="s">
        <v>196</v>
      </c>
    </row>
    <row r="183" spans="2:65" s="1" customFormat="1" ht="31.5" customHeight="1">
      <c r="B183" s="34"/>
      <c r="C183" s="183" t="s">
        <v>352</v>
      </c>
      <c r="D183" s="183" t="s">
        <v>198</v>
      </c>
      <c r="E183" s="184" t="s">
        <v>353</v>
      </c>
      <c r="F183" s="185" t="s">
        <v>354</v>
      </c>
      <c r="G183" s="186" t="s">
        <v>93</v>
      </c>
      <c r="H183" s="187">
        <v>556.5</v>
      </c>
      <c r="I183" s="188"/>
      <c r="J183" s="189">
        <f>ROUND(I183*H183,2)</f>
        <v>0</v>
      </c>
      <c r="K183" s="185" t="s">
        <v>20</v>
      </c>
      <c r="L183" s="54"/>
      <c r="M183" s="190" t="s">
        <v>20</v>
      </c>
      <c r="N183" s="191" t="s">
        <v>47</v>
      </c>
      <c r="O183" s="35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17" t="s">
        <v>201</v>
      </c>
      <c r="AT183" s="17" t="s">
        <v>198</v>
      </c>
      <c r="AU183" s="17" t="s">
        <v>84</v>
      </c>
      <c r="AY183" s="17" t="s">
        <v>196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7" t="s">
        <v>22</v>
      </c>
      <c r="BK183" s="194">
        <f>ROUND(I183*H183,2)</f>
        <v>0</v>
      </c>
      <c r="BL183" s="17" t="s">
        <v>201</v>
      </c>
      <c r="BM183" s="17" t="s">
        <v>355</v>
      </c>
    </row>
    <row r="184" spans="2:51" s="11" customFormat="1" ht="13.5">
      <c r="B184" s="195"/>
      <c r="C184" s="196"/>
      <c r="D184" s="209" t="s">
        <v>203</v>
      </c>
      <c r="E184" s="219" t="s">
        <v>20</v>
      </c>
      <c r="F184" s="220" t="s">
        <v>144</v>
      </c>
      <c r="G184" s="196"/>
      <c r="H184" s="221">
        <v>556.5</v>
      </c>
      <c r="I184" s="201"/>
      <c r="J184" s="196"/>
      <c r="K184" s="196"/>
      <c r="L184" s="202"/>
      <c r="M184" s="203"/>
      <c r="N184" s="204"/>
      <c r="O184" s="204"/>
      <c r="P184" s="204"/>
      <c r="Q184" s="204"/>
      <c r="R184" s="204"/>
      <c r="S184" s="204"/>
      <c r="T184" s="205"/>
      <c r="AT184" s="206" t="s">
        <v>203</v>
      </c>
      <c r="AU184" s="206" t="s">
        <v>84</v>
      </c>
      <c r="AV184" s="11" t="s">
        <v>84</v>
      </c>
      <c r="AW184" s="11" t="s">
        <v>40</v>
      </c>
      <c r="AX184" s="11" t="s">
        <v>22</v>
      </c>
      <c r="AY184" s="206" t="s">
        <v>196</v>
      </c>
    </row>
    <row r="185" spans="2:65" s="1" customFormat="1" ht="22.5" customHeight="1">
      <c r="B185" s="34"/>
      <c r="C185" s="222" t="s">
        <v>356</v>
      </c>
      <c r="D185" s="222" t="s">
        <v>346</v>
      </c>
      <c r="E185" s="223" t="s">
        <v>357</v>
      </c>
      <c r="F185" s="224" t="s">
        <v>358</v>
      </c>
      <c r="G185" s="225" t="s">
        <v>118</v>
      </c>
      <c r="H185" s="226">
        <v>32.277</v>
      </c>
      <c r="I185" s="227"/>
      <c r="J185" s="228">
        <f>ROUND(I185*H185,2)</f>
        <v>0</v>
      </c>
      <c r="K185" s="224" t="s">
        <v>20</v>
      </c>
      <c r="L185" s="229"/>
      <c r="M185" s="230" t="s">
        <v>20</v>
      </c>
      <c r="N185" s="231" t="s">
        <v>47</v>
      </c>
      <c r="O185" s="35"/>
      <c r="P185" s="192">
        <f>O185*H185</f>
        <v>0</v>
      </c>
      <c r="Q185" s="192">
        <v>0.21</v>
      </c>
      <c r="R185" s="192">
        <f>Q185*H185</f>
        <v>6.77817</v>
      </c>
      <c r="S185" s="192">
        <v>0</v>
      </c>
      <c r="T185" s="193">
        <f>S185*H185</f>
        <v>0</v>
      </c>
      <c r="AR185" s="17" t="s">
        <v>235</v>
      </c>
      <c r="AT185" s="17" t="s">
        <v>346</v>
      </c>
      <c r="AU185" s="17" t="s">
        <v>84</v>
      </c>
      <c r="AY185" s="17" t="s">
        <v>196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7" t="s">
        <v>22</v>
      </c>
      <c r="BK185" s="194">
        <f>ROUND(I185*H185,2)</f>
        <v>0</v>
      </c>
      <c r="BL185" s="17" t="s">
        <v>201</v>
      </c>
      <c r="BM185" s="17" t="s">
        <v>359</v>
      </c>
    </row>
    <row r="186" spans="2:51" s="11" customFormat="1" ht="13.5">
      <c r="B186" s="195"/>
      <c r="C186" s="196"/>
      <c r="D186" s="209" t="s">
        <v>203</v>
      </c>
      <c r="E186" s="196"/>
      <c r="F186" s="220" t="s">
        <v>360</v>
      </c>
      <c r="G186" s="196"/>
      <c r="H186" s="221">
        <v>32.277</v>
      </c>
      <c r="I186" s="201"/>
      <c r="J186" s="196"/>
      <c r="K186" s="196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203</v>
      </c>
      <c r="AU186" s="206" t="s">
        <v>84</v>
      </c>
      <c r="AV186" s="11" t="s">
        <v>84</v>
      </c>
      <c r="AW186" s="11" t="s">
        <v>4</v>
      </c>
      <c r="AX186" s="11" t="s">
        <v>22</v>
      </c>
      <c r="AY186" s="206" t="s">
        <v>196</v>
      </c>
    </row>
    <row r="187" spans="2:65" s="1" customFormat="1" ht="31.5" customHeight="1">
      <c r="B187" s="34"/>
      <c r="C187" s="183" t="s">
        <v>112</v>
      </c>
      <c r="D187" s="183" t="s">
        <v>198</v>
      </c>
      <c r="E187" s="184" t="s">
        <v>361</v>
      </c>
      <c r="F187" s="185" t="s">
        <v>362</v>
      </c>
      <c r="G187" s="186" t="s">
        <v>93</v>
      </c>
      <c r="H187" s="187">
        <v>556.5</v>
      </c>
      <c r="I187" s="188"/>
      <c r="J187" s="189">
        <f>ROUND(I187*H187,2)</f>
        <v>0</v>
      </c>
      <c r="K187" s="185" t="s">
        <v>20</v>
      </c>
      <c r="L187" s="54"/>
      <c r="M187" s="190" t="s">
        <v>20</v>
      </c>
      <c r="N187" s="191" t="s">
        <v>47</v>
      </c>
      <c r="O187" s="35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17" t="s">
        <v>201</v>
      </c>
      <c r="AT187" s="17" t="s">
        <v>198</v>
      </c>
      <c r="AU187" s="17" t="s">
        <v>84</v>
      </c>
      <c r="AY187" s="17" t="s">
        <v>196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7" t="s">
        <v>22</v>
      </c>
      <c r="BK187" s="194">
        <f>ROUND(I187*H187,2)</f>
        <v>0</v>
      </c>
      <c r="BL187" s="17" t="s">
        <v>201</v>
      </c>
      <c r="BM187" s="17" t="s">
        <v>363</v>
      </c>
    </row>
    <row r="188" spans="2:51" s="11" customFormat="1" ht="13.5">
      <c r="B188" s="195"/>
      <c r="C188" s="196"/>
      <c r="D188" s="209" t="s">
        <v>203</v>
      </c>
      <c r="E188" s="219" t="s">
        <v>20</v>
      </c>
      <c r="F188" s="220" t="s">
        <v>144</v>
      </c>
      <c r="G188" s="196"/>
      <c r="H188" s="221">
        <v>556.5</v>
      </c>
      <c r="I188" s="201"/>
      <c r="J188" s="196"/>
      <c r="K188" s="196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203</v>
      </c>
      <c r="AU188" s="206" t="s">
        <v>84</v>
      </c>
      <c r="AV188" s="11" t="s">
        <v>84</v>
      </c>
      <c r="AW188" s="11" t="s">
        <v>40</v>
      </c>
      <c r="AX188" s="11" t="s">
        <v>22</v>
      </c>
      <c r="AY188" s="206" t="s">
        <v>196</v>
      </c>
    </row>
    <row r="189" spans="2:65" s="1" customFormat="1" ht="22.5" customHeight="1">
      <c r="B189" s="34"/>
      <c r="C189" s="183" t="s">
        <v>364</v>
      </c>
      <c r="D189" s="183" t="s">
        <v>198</v>
      </c>
      <c r="E189" s="184" t="s">
        <v>365</v>
      </c>
      <c r="F189" s="185" t="s">
        <v>366</v>
      </c>
      <c r="G189" s="186" t="s">
        <v>93</v>
      </c>
      <c r="H189" s="187">
        <v>556.5</v>
      </c>
      <c r="I189" s="188"/>
      <c r="J189" s="189">
        <f>ROUND(I189*H189,2)</f>
        <v>0</v>
      </c>
      <c r="K189" s="185" t="s">
        <v>20</v>
      </c>
      <c r="L189" s="54"/>
      <c r="M189" s="190" t="s">
        <v>20</v>
      </c>
      <c r="N189" s="191" t="s">
        <v>47</v>
      </c>
      <c r="O189" s="35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17" t="s">
        <v>201</v>
      </c>
      <c r="AT189" s="17" t="s">
        <v>198</v>
      </c>
      <c r="AU189" s="17" t="s">
        <v>84</v>
      </c>
      <c r="AY189" s="17" t="s">
        <v>196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17" t="s">
        <v>22</v>
      </c>
      <c r="BK189" s="194">
        <f>ROUND(I189*H189,2)</f>
        <v>0</v>
      </c>
      <c r="BL189" s="17" t="s">
        <v>201</v>
      </c>
      <c r="BM189" s="17" t="s">
        <v>367</v>
      </c>
    </row>
    <row r="190" spans="2:51" s="11" customFormat="1" ht="13.5">
      <c r="B190" s="195"/>
      <c r="C190" s="196"/>
      <c r="D190" s="209" t="s">
        <v>203</v>
      </c>
      <c r="E190" s="219" t="s">
        <v>20</v>
      </c>
      <c r="F190" s="220" t="s">
        <v>144</v>
      </c>
      <c r="G190" s="196"/>
      <c r="H190" s="221">
        <v>556.5</v>
      </c>
      <c r="I190" s="201"/>
      <c r="J190" s="196"/>
      <c r="K190" s="196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203</v>
      </c>
      <c r="AU190" s="206" t="s">
        <v>84</v>
      </c>
      <c r="AV190" s="11" t="s">
        <v>84</v>
      </c>
      <c r="AW190" s="11" t="s">
        <v>40</v>
      </c>
      <c r="AX190" s="11" t="s">
        <v>22</v>
      </c>
      <c r="AY190" s="206" t="s">
        <v>196</v>
      </c>
    </row>
    <row r="191" spans="2:65" s="1" customFormat="1" ht="22.5" customHeight="1">
      <c r="B191" s="34"/>
      <c r="C191" s="183" t="s">
        <v>368</v>
      </c>
      <c r="D191" s="183" t="s">
        <v>198</v>
      </c>
      <c r="E191" s="184" t="s">
        <v>369</v>
      </c>
      <c r="F191" s="185" t="s">
        <v>370</v>
      </c>
      <c r="G191" s="186" t="s">
        <v>93</v>
      </c>
      <c r="H191" s="187">
        <v>556.5</v>
      </c>
      <c r="I191" s="188"/>
      <c r="J191" s="189">
        <f>ROUND(I191*H191,2)</f>
        <v>0</v>
      </c>
      <c r="K191" s="185" t="s">
        <v>20</v>
      </c>
      <c r="L191" s="54"/>
      <c r="M191" s="190" t="s">
        <v>20</v>
      </c>
      <c r="N191" s="191" t="s">
        <v>47</v>
      </c>
      <c r="O191" s="35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AR191" s="17" t="s">
        <v>201</v>
      </c>
      <c r="AT191" s="17" t="s">
        <v>198</v>
      </c>
      <c r="AU191" s="17" t="s">
        <v>84</v>
      </c>
      <c r="AY191" s="17" t="s">
        <v>196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17" t="s">
        <v>22</v>
      </c>
      <c r="BK191" s="194">
        <f>ROUND(I191*H191,2)</f>
        <v>0</v>
      </c>
      <c r="BL191" s="17" t="s">
        <v>201</v>
      </c>
      <c r="BM191" s="17" t="s">
        <v>371</v>
      </c>
    </row>
    <row r="192" spans="2:51" s="11" customFormat="1" ht="13.5">
      <c r="B192" s="195"/>
      <c r="C192" s="196"/>
      <c r="D192" s="209" t="s">
        <v>203</v>
      </c>
      <c r="E192" s="219" t="s">
        <v>20</v>
      </c>
      <c r="F192" s="220" t="s">
        <v>144</v>
      </c>
      <c r="G192" s="196"/>
      <c r="H192" s="221">
        <v>556.5</v>
      </c>
      <c r="I192" s="201"/>
      <c r="J192" s="196"/>
      <c r="K192" s="196"/>
      <c r="L192" s="202"/>
      <c r="M192" s="203"/>
      <c r="N192" s="204"/>
      <c r="O192" s="204"/>
      <c r="P192" s="204"/>
      <c r="Q192" s="204"/>
      <c r="R192" s="204"/>
      <c r="S192" s="204"/>
      <c r="T192" s="205"/>
      <c r="AT192" s="206" t="s">
        <v>203</v>
      </c>
      <c r="AU192" s="206" t="s">
        <v>84</v>
      </c>
      <c r="AV192" s="11" t="s">
        <v>84</v>
      </c>
      <c r="AW192" s="11" t="s">
        <v>40</v>
      </c>
      <c r="AX192" s="11" t="s">
        <v>22</v>
      </c>
      <c r="AY192" s="206" t="s">
        <v>196</v>
      </c>
    </row>
    <row r="193" spans="2:65" s="1" customFormat="1" ht="22.5" customHeight="1">
      <c r="B193" s="34"/>
      <c r="C193" s="183" t="s">
        <v>372</v>
      </c>
      <c r="D193" s="183" t="s">
        <v>198</v>
      </c>
      <c r="E193" s="184" t="s">
        <v>373</v>
      </c>
      <c r="F193" s="185" t="s">
        <v>374</v>
      </c>
      <c r="G193" s="186" t="s">
        <v>118</v>
      </c>
      <c r="H193" s="187">
        <v>2.783</v>
      </c>
      <c r="I193" s="188"/>
      <c r="J193" s="189">
        <f>ROUND(I193*H193,2)</f>
        <v>0</v>
      </c>
      <c r="K193" s="185" t="s">
        <v>238</v>
      </c>
      <c r="L193" s="54"/>
      <c r="M193" s="190" t="s">
        <v>20</v>
      </c>
      <c r="N193" s="191" t="s">
        <v>47</v>
      </c>
      <c r="O193" s="35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17" t="s">
        <v>201</v>
      </c>
      <c r="AT193" s="17" t="s">
        <v>198</v>
      </c>
      <c r="AU193" s="17" t="s">
        <v>84</v>
      </c>
      <c r="AY193" s="17" t="s">
        <v>196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7" t="s">
        <v>22</v>
      </c>
      <c r="BK193" s="194">
        <f>ROUND(I193*H193,2)</f>
        <v>0</v>
      </c>
      <c r="BL193" s="17" t="s">
        <v>201</v>
      </c>
      <c r="BM193" s="17" t="s">
        <v>375</v>
      </c>
    </row>
    <row r="194" spans="2:51" s="11" customFormat="1" ht="13.5">
      <c r="B194" s="195"/>
      <c r="C194" s="196"/>
      <c r="D194" s="209" t="s">
        <v>203</v>
      </c>
      <c r="E194" s="219" t="s">
        <v>20</v>
      </c>
      <c r="F194" s="220" t="s">
        <v>376</v>
      </c>
      <c r="G194" s="196"/>
      <c r="H194" s="221">
        <v>2.783</v>
      </c>
      <c r="I194" s="201"/>
      <c r="J194" s="196"/>
      <c r="K194" s="196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203</v>
      </c>
      <c r="AU194" s="206" t="s">
        <v>84</v>
      </c>
      <c r="AV194" s="11" t="s">
        <v>84</v>
      </c>
      <c r="AW194" s="11" t="s">
        <v>40</v>
      </c>
      <c r="AX194" s="11" t="s">
        <v>22</v>
      </c>
      <c r="AY194" s="206" t="s">
        <v>196</v>
      </c>
    </row>
    <row r="195" spans="2:65" s="1" customFormat="1" ht="22.5" customHeight="1">
      <c r="B195" s="34"/>
      <c r="C195" s="183" t="s">
        <v>377</v>
      </c>
      <c r="D195" s="183" t="s">
        <v>198</v>
      </c>
      <c r="E195" s="184" t="s">
        <v>378</v>
      </c>
      <c r="F195" s="185" t="s">
        <v>379</v>
      </c>
      <c r="G195" s="186" t="s">
        <v>118</v>
      </c>
      <c r="H195" s="187">
        <v>2.783</v>
      </c>
      <c r="I195" s="188"/>
      <c r="J195" s="189">
        <f>ROUND(I195*H195,2)</f>
        <v>0</v>
      </c>
      <c r="K195" s="185" t="s">
        <v>20</v>
      </c>
      <c r="L195" s="54"/>
      <c r="M195" s="190" t="s">
        <v>20</v>
      </c>
      <c r="N195" s="191" t="s">
        <v>47</v>
      </c>
      <c r="O195" s="35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17" t="s">
        <v>201</v>
      </c>
      <c r="AT195" s="17" t="s">
        <v>198</v>
      </c>
      <c r="AU195" s="17" t="s">
        <v>84</v>
      </c>
      <c r="AY195" s="17" t="s">
        <v>196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7" t="s">
        <v>22</v>
      </c>
      <c r="BK195" s="194">
        <f>ROUND(I195*H195,2)</f>
        <v>0</v>
      </c>
      <c r="BL195" s="17" t="s">
        <v>201</v>
      </c>
      <c r="BM195" s="17" t="s">
        <v>380</v>
      </c>
    </row>
    <row r="196" spans="2:51" s="11" customFormat="1" ht="13.5">
      <c r="B196" s="195"/>
      <c r="C196" s="196"/>
      <c r="D196" s="209" t="s">
        <v>203</v>
      </c>
      <c r="E196" s="219" t="s">
        <v>20</v>
      </c>
      <c r="F196" s="220" t="s">
        <v>376</v>
      </c>
      <c r="G196" s="196"/>
      <c r="H196" s="221">
        <v>2.783</v>
      </c>
      <c r="I196" s="201"/>
      <c r="J196" s="196"/>
      <c r="K196" s="196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203</v>
      </c>
      <c r="AU196" s="206" t="s">
        <v>84</v>
      </c>
      <c r="AV196" s="11" t="s">
        <v>84</v>
      </c>
      <c r="AW196" s="11" t="s">
        <v>40</v>
      </c>
      <c r="AX196" s="11" t="s">
        <v>22</v>
      </c>
      <c r="AY196" s="206" t="s">
        <v>196</v>
      </c>
    </row>
    <row r="197" spans="2:65" s="1" customFormat="1" ht="22.5" customHeight="1">
      <c r="B197" s="34"/>
      <c r="C197" s="183" t="s">
        <v>381</v>
      </c>
      <c r="D197" s="183" t="s">
        <v>198</v>
      </c>
      <c r="E197" s="184" t="s">
        <v>382</v>
      </c>
      <c r="F197" s="185" t="s">
        <v>383</v>
      </c>
      <c r="G197" s="186" t="s">
        <v>328</v>
      </c>
      <c r="H197" s="187">
        <v>60.48</v>
      </c>
      <c r="I197" s="188"/>
      <c r="J197" s="189">
        <f>ROUND(I197*H197,2)</f>
        <v>0</v>
      </c>
      <c r="K197" s="185" t="s">
        <v>20</v>
      </c>
      <c r="L197" s="54"/>
      <c r="M197" s="190" t="s">
        <v>20</v>
      </c>
      <c r="N197" s="191" t="s">
        <v>47</v>
      </c>
      <c r="O197" s="35"/>
      <c r="P197" s="192">
        <f>O197*H197</f>
        <v>0</v>
      </c>
      <c r="Q197" s="192">
        <v>0</v>
      </c>
      <c r="R197" s="192">
        <f>Q197*H197</f>
        <v>0</v>
      </c>
      <c r="S197" s="192">
        <v>0</v>
      </c>
      <c r="T197" s="193">
        <f>S197*H197</f>
        <v>0</v>
      </c>
      <c r="AR197" s="17" t="s">
        <v>201</v>
      </c>
      <c r="AT197" s="17" t="s">
        <v>198</v>
      </c>
      <c r="AU197" s="17" t="s">
        <v>84</v>
      </c>
      <c r="AY197" s="17" t="s">
        <v>196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7" t="s">
        <v>22</v>
      </c>
      <c r="BK197" s="194">
        <f>ROUND(I197*H197,2)</f>
        <v>0</v>
      </c>
      <c r="BL197" s="17" t="s">
        <v>201</v>
      </c>
      <c r="BM197" s="17" t="s">
        <v>384</v>
      </c>
    </row>
    <row r="198" spans="2:51" s="11" customFormat="1" ht="13.5">
      <c r="B198" s="195"/>
      <c r="C198" s="196"/>
      <c r="D198" s="209" t="s">
        <v>203</v>
      </c>
      <c r="E198" s="219" t="s">
        <v>20</v>
      </c>
      <c r="F198" s="220" t="s">
        <v>385</v>
      </c>
      <c r="G198" s="196"/>
      <c r="H198" s="221">
        <v>60.48</v>
      </c>
      <c r="I198" s="201"/>
      <c r="J198" s="196"/>
      <c r="K198" s="196"/>
      <c r="L198" s="202"/>
      <c r="M198" s="203"/>
      <c r="N198" s="204"/>
      <c r="O198" s="204"/>
      <c r="P198" s="204"/>
      <c r="Q198" s="204"/>
      <c r="R198" s="204"/>
      <c r="S198" s="204"/>
      <c r="T198" s="205"/>
      <c r="AT198" s="206" t="s">
        <v>203</v>
      </c>
      <c r="AU198" s="206" t="s">
        <v>84</v>
      </c>
      <c r="AV198" s="11" t="s">
        <v>84</v>
      </c>
      <c r="AW198" s="11" t="s">
        <v>40</v>
      </c>
      <c r="AX198" s="11" t="s">
        <v>22</v>
      </c>
      <c r="AY198" s="206" t="s">
        <v>196</v>
      </c>
    </row>
    <row r="199" spans="2:65" s="1" customFormat="1" ht="22.5" customHeight="1">
      <c r="B199" s="34"/>
      <c r="C199" s="183" t="s">
        <v>386</v>
      </c>
      <c r="D199" s="183" t="s">
        <v>198</v>
      </c>
      <c r="E199" s="184" t="s">
        <v>387</v>
      </c>
      <c r="F199" s="185" t="s">
        <v>388</v>
      </c>
      <c r="G199" s="186" t="s">
        <v>328</v>
      </c>
      <c r="H199" s="187">
        <v>60.48</v>
      </c>
      <c r="I199" s="188"/>
      <c r="J199" s="189">
        <f>ROUND(I199*H199,2)</f>
        <v>0</v>
      </c>
      <c r="K199" s="185" t="s">
        <v>20</v>
      </c>
      <c r="L199" s="54"/>
      <c r="M199" s="190" t="s">
        <v>20</v>
      </c>
      <c r="N199" s="191" t="s">
        <v>47</v>
      </c>
      <c r="O199" s="35"/>
      <c r="P199" s="192">
        <f>O199*H199</f>
        <v>0</v>
      </c>
      <c r="Q199" s="192">
        <v>0</v>
      </c>
      <c r="R199" s="192">
        <f>Q199*H199</f>
        <v>0</v>
      </c>
      <c r="S199" s="192">
        <v>0</v>
      </c>
      <c r="T199" s="193">
        <f>S199*H199</f>
        <v>0</v>
      </c>
      <c r="AR199" s="17" t="s">
        <v>201</v>
      </c>
      <c r="AT199" s="17" t="s">
        <v>198</v>
      </c>
      <c r="AU199" s="17" t="s">
        <v>84</v>
      </c>
      <c r="AY199" s="17" t="s">
        <v>196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7" t="s">
        <v>22</v>
      </c>
      <c r="BK199" s="194">
        <f>ROUND(I199*H199,2)</f>
        <v>0</v>
      </c>
      <c r="BL199" s="17" t="s">
        <v>201</v>
      </c>
      <c r="BM199" s="17" t="s">
        <v>389</v>
      </c>
    </row>
    <row r="200" spans="2:51" s="11" customFormat="1" ht="13.5">
      <c r="B200" s="195"/>
      <c r="C200" s="196"/>
      <c r="D200" s="209" t="s">
        <v>203</v>
      </c>
      <c r="E200" s="219" t="s">
        <v>20</v>
      </c>
      <c r="F200" s="220" t="s">
        <v>385</v>
      </c>
      <c r="G200" s="196"/>
      <c r="H200" s="221">
        <v>60.48</v>
      </c>
      <c r="I200" s="201"/>
      <c r="J200" s="196"/>
      <c r="K200" s="196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203</v>
      </c>
      <c r="AU200" s="206" t="s">
        <v>84</v>
      </c>
      <c r="AV200" s="11" t="s">
        <v>84</v>
      </c>
      <c r="AW200" s="11" t="s">
        <v>40</v>
      </c>
      <c r="AX200" s="11" t="s">
        <v>22</v>
      </c>
      <c r="AY200" s="206" t="s">
        <v>196</v>
      </c>
    </row>
    <row r="201" spans="2:65" s="1" customFormat="1" ht="22.5" customHeight="1">
      <c r="B201" s="34"/>
      <c r="C201" s="183" t="s">
        <v>390</v>
      </c>
      <c r="D201" s="183" t="s">
        <v>198</v>
      </c>
      <c r="E201" s="184" t="s">
        <v>391</v>
      </c>
      <c r="F201" s="185" t="s">
        <v>392</v>
      </c>
      <c r="G201" s="186" t="s">
        <v>328</v>
      </c>
      <c r="H201" s="187">
        <v>60.48</v>
      </c>
      <c r="I201" s="188"/>
      <c r="J201" s="189">
        <f>ROUND(I201*H201,2)</f>
        <v>0</v>
      </c>
      <c r="K201" s="185" t="s">
        <v>20</v>
      </c>
      <c r="L201" s="54"/>
      <c r="M201" s="190" t="s">
        <v>20</v>
      </c>
      <c r="N201" s="191" t="s">
        <v>47</v>
      </c>
      <c r="O201" s="35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AR201" s="17" t="s">
        <v>201</v>
      </c>
      <c r="AT201" s="17" t="s">
        <v>198</v>
      </c>
      <c r="AU201" s="17" t="s">
        <v>84</v>
      </c>
      <c r="AY201" s="17" t="s">
        <v>196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7" t="s">
        <v>22</v>
      </c>
      <c r="BK201" s="194">
        <f>ROUND(I201*H201,2)</f>
        <v>0</v>
      </c>
      <c r="BL201" s="17" t="s">
        <v>201</v>
      </c>
      <c r="BM201" s="17" t="s">
        <v>393</v>
      </c>
    </row>
    <row r="202" spans="2:51" s="11" customFormat="1" ht="13.5">
      <c r="B202" s="195"/>
      <c r="C202" s="196"/>
      <c r="D202" s="209" t="s">
        <v>203</v>
      </c>
      <c r="E202" s="219" t="s">
        <v>20</v>
      </c>
      <c r="F202" s="220" t="s">
        <v>385</v>
      </c>
      <c r="G202" s="196"/>
      <c r="H202" s="221">
        <v>60.48</v>
      </c>
      <c r="I202" s="201"/>
      <c r="J202" s="196"/>
      <c r="K202" s="196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203</v>
      </c>
      <c r="AU202" s="206" t="s">
        <v>84</v>
      </c>
      <c r="AV202" s="11" t="s">
        <v>84</v>
      </c>
      <c r="AW202" s="11" t="s">
        <v>40</v>
      </c>
      <c r="AX202" s="11" t="s">
        <v>22</v>
      </c>
      <c r="AY202" s="206" t="s">
        <v>196</v>
      </c>
    </row>
    <row r="203" spans="2:65" s="1" customFormat="1" ht="22.5" customHeight="1">
      <c r="B203" s="34"/>
      <c r="C203" s="183" t="s">
        <v>394</v>
      </c>
      <c r="D203" s="183" t="s">
        <v>198</v>
      </c>
      <c r="E203" s="184" t="s">
        <v>395</v>
      </c>
      <c r="F203" s="185" t="s">
        <v>306</v>
      </c>
      <c r="G203" s="186" t="s">
        <v>214</v>
      </c>
      <c r="H203" s="187">
        <v>7</v>
      </c>
      <c r="I203" s="188"/>
      <c r="J203" s="189">
        <f>ROUND(I203*H203,2)</f>
        <v>0</v>
      </c>
      <c r="K203" s="185" t="s">
        <v>20</v>
      </c>
      <c r="L203" s="54"/>
      <c r="M203" s="190" t="s">
        <v>20</v>
      </c>
      <c r="N203" s="191" t="s">
        <v>47</v>
      </c>
      <c r="O203" s="35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17" t="s">
        <v>201</v>
      </c>
      <c r="AT203" s="17" t="s">
        <v>198</v>
      </c>
      <c r="AU203" s="17" t="s">
        <v>84</v>
      </c>
      <c r="AY203" s="17" t="s">
        <v>196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7" t="s">
        <v>22</v>
      </c>
      <c r="BK203" s="194">
        <f>ROUND(I203*H203,2)</f>
        <v>0</v>
      </c>
      <c r="BL203" s="17" t="s">
        <v>201</v>
      </c>
      <c r="BM203" s="17" t="s">
        <v>396</v>
      </c>
    </row>
    <row r="204" spans="2:51" s="11" customFormat="1" ht="13.5">
      <c r="B204" s="195"/>
      <c r="C204" s="196"/>
      <c r="D204" s="197" t="s">
        <v>203</v>
      </c>
      <c r="E204" s="198" t="s">
        <v>20</v>
      </c>
      <c r="F204" s="199" t="s">
        <v>115</v>
      </c>
      <c r="G204" s="196"/>
      <c r="H204" s="200">
        <v>7</v>
      </c>
      <c r="I204" s="201"/>
      <c r="J204" s="196"/>
      <c r="K204" s="196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203</v>
      </c>
      <c r="AU204" s="206" t="s">
        <v>84</v>
      </c>
      <c r="AV204" s="11" t="s">
        <v>84</v>
      </c>
      <c r="AW204" s="11" t="s">
        <v>40</v>
      </c>
      <c r="AX204" s="11" t="s">
        <v>22</v>
      </c>
      <c r="AY204" s="206" t="s">
        <v>196</v>
      </c>
    </row>
    <row r="205" spans="2:63" s="10" customFormat="1" ht="29.85" customHeight="1">
      <c r="B205" s="166"/>
      <c r="C205" s="167"/>
      <c r="D205" s="180" t="s">
        <v>75</v>
      </c>
      <c r="E205" s="181" t="s">
        <v>84</v>
      </c>
      <c r="F205" s="181" t="s">
        <v>397</v>
      </c>
      <c r="G205" s="167"/>
      <c r="H205" s="167"/>
      <c r="I205" s="170"/>
      <c r="J205" s="182">
        <f>BK205</f>
        <v>0</v>
      </c>
      <c r="K205" s="167"/>
      <c r="L205" s="172"/>
      <c r="M205" s="173"/>
      <c r="N205" s="174"/>
      <c r="O205" s="174"/>
      <c r="P205" s="175">
        <f>SUM(P206:P209)</f>
        <v>0</v>
      </c>
      <c r="Q205" s="174"/>
      <c r="R205" s="175">
        <f>SUM(R206:R209)</f>
        <v>49.8999186</v>
      </c>
      <c r="S205" s="174"/>
      <c r="T205" s="176">
        <f>SUM(T206:T209)</f>
        <v>0</v>
      </c>
      <c r="AR205" s="177" t="s">
        <v>22</v>
      </c>
      <c r="AT205" s="178" t="s">
        <v>75</v>
      </c>
      <c r="AU205" s="178" t="s">
        <v>22</v>
      </c>
      <c r="AY205" s="177" t="s">
        <v>196</v>
      </c>
      <c r="BK205" s="179">
        <f>SUM(BK206:BK209)</f>
        <v>0</v>
      </c>
    </row>
    <row r="206" spans="2:65" s="1" customFormat="1" ht="22.5" customHeight="1">
      <c r="B206" s="34"/>
      <c r="C206" s="183" t="s">
        <v>398</v>
      </c>
      <c r="D206" s="183" t="s">
        <v>198</v>
      </c>
      <c r="E206" s="184" t="s">
        <v>399</v>
      </c>
      <c r="F206" s="185" t="s">
        <v>400</v>
      </c>
      <c r="G206" s="186" t="s">
        <v>118</v>
      </c>
      <c r="H206" s="187">
        <v>3.39</v>
      </c>
      <c r="I206" s="188"/>
      <c r="J206" s="189">
        <f>ROUND(I206*H206,2)</f>
        <v>0</v>
      </c>
      <c r="K206" s="185" t="s">
        <v>20</v>
      </c>
      <c r="L206" s="54"/>
      <c r="M206" s="190" t="s">
        <v>20</v>
      </c>
      <c r="N206" s="191" t="s">
        <v>47</v>
      </c>
      <c r="O206" s="35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17" t="s">
        <v>201</v>
      </c>
      <c r="AT206" s="17" t="s">
        <v>198</v>
      </c>
      <c r="AU206" s="17" t="s">
        <v>84</v>
      </c>
      <c r="AY206" s="17" t="s">
        <v>196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17" t="s">
        <v>22</v>
      </c>
      <c r="BK206" s="194">
        <f>ROUND(I206*H206,2)</f>
        <v>0</v>
      </c>
      <c r="BL206" s="17" t="s">
        <v>201</v>
      </c>
      <c r="BM206" s="17" t="s">
        <v>401</v>
      </c>
    </row>
    <row r="207" spans="2:51" s="11" customFormat="1" ht="13.5">
      <c r="B207" s="195"/>
      <c r="C207" s="196"/>
      <c r="D207" s="209" t="s">
        <v>203</v>
      </c>
      <c r="E207" s="219" t="s">
        <v>20</v>
      </c>
      <c r="F207" s="220" t="s">
        <v>402</v>
      </c>
      <c r="G207" s="196"/>
      <c r="H207" s="221">
        <v>3.39</v>
      </c>
      <c r="I207" s="201"/>
      <c r="J207" s="196"/>
      <c r="K207" s="196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203</v>
      </c>
      <c r="AU207" s="206" t="s">
        <v>84</v>
      </c>
      <c r="AV207" s="11" t="s">
        <v>84</v>
      </c>
      <c r="AW207" s="11" t="s">
        <v>40</v>
      </c>
      <c r="AX207" s="11" t="s">
        <v>22</v>
      </c>
      <c r="AY207" s="206" t="s">
        <v>196</v>
      </c>
    </row>
    <row r="208" spans="2:65" s="1" customFormat="1" ht="22.5" customHeight="1">
      <c r="B208" s="34"/>
      <c r="C208" s="183" t="s">
        <v>403</v>
      </c>
      <c r="D208" s="183" t="s">
        <v>198</v>
      </c>
      <c r="E208" s="184" t="s">
        <v>404</v>
      </c>
      <c r="F208" s="185" t="s">
        <v>405</v>
      </c>
      <c r="G208" s="186" t="s">
        <v>118</v>
      </c>
      <c r="H208" s="187">
        <v>20.34</v>
      </c>
      <c r="I208" s="188"/>
      <c r="J208" s="189">
        <f>ROUND(I208*H208,2)</f>
        <v>0</v>
      </c>
      <c r="K208" s="185" t="s">
        <v>238</v>
      </c>
      <c r="L208" s="54"/>
      <c r="M208" s="190" t="s">
        <v>20</v>
      </c>
      <c r="N208" s="191" t="s">
        <v>47</v>
      </c>
      <c r="O208" s="35"/>
      <c r="P208" s="192">
        <f>O208*H208</f>
        <v>0</v>
      </c>
      <c r="Q208" s="192">
        <v>2.45329</v>
      </c>
      <c r="R208" s="192">
        <f>Q208*H208</f>
        <v>49.8999186</v>
      </c>
      <c r="S208" s="192">
        <v>0</v>
      </c>
      <c r="T208" s="193">
        <f>S208*H208</f>
        <v>0</v>
      </c>
      <c r="AR208" s="17" t="s">
        <v>201</v>
      </c>
      <c r="AT208" s="17" t="s">
        <v>198</v>
      </c>
      <c r="AU208" s="17" t="s">
        <v>84</v>
      </c>
      <c r="AY208" s="17" t="s">
        <v>196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7" t="s">
        <v>22</v>
      </c>
      <c r="BK208" s="194">
        <f>ROUND(I208*H208,2)</f>
        <v>0</v>
      </c>
      <c r="BL208" s="17" t="s">
        <v>201</v>
      </c>
      <c r="BM208" s="17" t="s">
        <v>406</v>
      </c>
    </row>
    <row r="209" spans="2:51" s="11" customFormat="1" ht="13.5">
      <c r="B209" s="195"/>
      <c r="C209" s="196"/>
      <c r="D209" s="197" t="s">
        <v>203</v>
      </c>
      <c r="E209" s="198" t="s">
        <v>20</v>
      </c>
      <c r="F209" s="199" t="s">
        <v>407</v>
      </c>
      <c r="G209" s="196"/>
      <c r="H209" s="200">
        <v>20.34</v>
      </c>
      <c r="I209" s="201"/>
      <c r="J209" s="196"/>
      <c r="K209" s="196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203</v>
      </c>
      <c r="AU209" s="206" t="s">
        <v>84</v>
      </c>
      <c r="AV209" s="11" t="s">
        <v>84</v>
      </c>
      <c r="AW209" s="11" t="s">
        <v>40</v>
      </c>
      <c r="AX209" s="11" t="s">
        <v>22</v>
      </c>
      <c r="AY209" s="206" t="s">
        <v>196</v>
      </c>
    </row>
    <row r="210" spans="2:63" s="10" customFormat="1" ht="29.85" customHeight="1">
      <c r="B210" s="166"/>
      <c r="C210" s="167"/>
      <c r="D210" s="180" t="s">
        <v>75</v>
      </c>
      <c r="E210" s="181" t="s">
        <v>211</v>
      </c>
      <c r="F210" s="181" t="s">
        <v>408</v>
      </c>
      <c r="G210" s="167"/>
      <c r="H210" s="167"/>
      <c r="I210" s="170"/>
      <c r="J210" s="182">
        <f>BK210</f>
        <v>0</v>
      </c>
      <c r="K210" s="167"/>
      <c r="L210" s="172"/>
      <c r="M210" s="173"/>
      <c r="N210" s="174"/>
      <c r="O210" s="174"/>
      <c r="P210" s="175">
        <f>SUM(P211:P218)</f>
        <v>0</v>
      </c>
      <c r="Q210" s="174"/>
      <c r="R210" s="175">
        <f>SUM(R211:R218)</f>
        <v>38.953655</v>
      </c>
      <c r="S210" s="174"/>
      <c r="T210" s="176">
        <f>SUM(T211:T218)</f>
        <v>0</v>
      </c>
      <c r="AR210" s="177" t="s">
        <v>22</v>
      </c>
      <c r="AT210" s="178" t="s">
        <v>75</v>
      </c>
      <c r="AU210" s="178" t="s">
        <v>22</v>
      </c>
      <c r="AY210" s="177" t="s">
        <v>196</v>
      </c>
      <c r="BK210" s="179">
        <f>SUM(BK211:BK218)</f>
        <v>0</v>
      </c>
    </row>
    <row r="211" spans="2:65" s="1" customFormat="1" ht="44.25" customHeight="1">
      <c r="B211" s="34"/>
      <c r="C211" s="183" t="s">
        <v>409</v>
      </c>
      <c r="D211" s="183" t="s">
        <v>198</v>
      </c>
      <c r="E211" s="184" t="s">
        <v>410</v>
      </c>
      <c r="F211" s="185" t="s">
        <v>411</v>
      </c>
      <c r="G211" s="186" t="s">
        <v>93</v>
      </c>
      <c r="H211" s="187">
        <v>116.1</v>
      </c>
      <c r="I211" s="188"/>
      <c r="J211" s="189">
        <f>ROUND(I211*H211,2)</f>
        <v>0</v>
      </c>
      <c r="K211" s="185" t="s">
        <v>238</v>
      </c>
      <c r="L211" s="54"/>
      <c r="M211" s="190" t="s">
        <v>20</v>
      </c>
      <c r="N211" s="191" t="s">
        <v>47</v>
      </c>
      <c r="O211" s="35"/>
      <c r="P211" s="192">
        <f>O211*H211</f>
        <v>0</v>
      </c>
      <c r="Q211" s="192">
        <v>0.29104</v>
      </c>
      <c r="R211" s="192">
        <f>Q211*H211</f>
        <v>33.789744</v>
      </c>
      <c r="S211" s="192">
        <v>0</v>
      </c>
      <c r="T211" s="193">
        <f>S211*H211</f>
        <v>0</v>
      </c>
      <c r="AR211" s="17" t="s">
        <v>201</v>
      </c>
      <c r="AT211" s="17" t="s">
        <v>198</v>
      </c>
      <c r="AU211" s="17" t="s">
        <v>84</v>
      </c>
      <c r="AY211" s="17" t="s">
        <v>196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7" t="s">
        <v>22</v>
      </c>
      <c r="BK211" s="194">
        <f>ROUND(I211*H211,2)</f>
        <v>0</v>
      </c>
      <c r="BL211" s="17" t="s">
        <v>201</v>
      </c>
      <c r="BM211" s="17" t="s">
        <v>412</v>
      </c>
    </row>
    <row r="212" spans="2:51" s="11" customFormat="1" ht="13.5">
      <c r="B212" s="195"/>
      <c r="C212" s="196"/>
      <c r="D212" s="197" t="s">
        <v>203</v>
      </c>
      <c r="E212" s="198" t="s">
        <v>20</v>
      </c>
      <c r="F212" s="199" t="s">
        <v>413</v>
      </c>
      <c r="G212" s="196"/>
      <c r="H212" s="200">
        <v>29.7</v>
      </c>
      <c r="I212" s="201"/>
      <c r="J212" s="196"/>
      <c r="K212" s="196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203</v>
      </c>
      <c r="AU212" s="206" t="s">
        <v>84</v>
      </c>
      <c r="AV212" s="11" t="s">
        <v>84</v>
      </c>
      <c r="AW212" s="11" t="s">
        <v>40</v>
      </c>
      <c r="AX212" s="11" t="s">
        <v>76</v>
      </c>
      <c r="AY212" s="206" t="s">
        <v>196</v>
      </c>
    </row>
    <row r="213" spans="2:51" s="11" customFormat="1" ht="13.5">
      <c r="B213" s="195"/>
      <c r="C213" s="196"/>
      <c r="D213" s="197" t="s">
        <v>203</v>
      </c>
      <c r="E213" s="198" t="s">
        <v>20</v>
      </c>
      <c r="F213" s="199" t="s">
        <v>414</v>
      </c>
      <c r="G213" s="196"/>
      <c r="H213" s="200">
        <v>86.4</v>
      </c>
      <c r="I213" s="201"/>
      <c r="J213" s="196"/>
      <c r="K213" s="196"/>
      <c r="L213" s="202"/>
      <c r="M213" s="203"/>
      <c r="N213" s="204"/>
      <c r="O213" s="204"/>
      <c r="P213" s="204"/>
      <c r="Q213" s="204"/>
      <c r="R213" s="204"/>
      <c r="S213" s="204"/>
      <c r="T213" s="205"/>
      <c r="AT213" s="206" t="s">
        <v>203</v>
      </c>
      <c r="AU213" s="206" t="s">
        <v>84</v>
      </c>
      <c r="AV213" s="11" t="s">
        <v>84</v>
      </c>
      <c r="AW213" s="11" t="s">
        <v>40</v>
      </c>
      <c r="AX213" s="11" t="s">
        <v>76</v>
      </c>
      <c r="AY213" s="206" t="s">
        <v>196</v>
      </c>
    </row>
    <row r="214" spans="2:51" s="12" customFormat="1" ht="13.5">
      <c r="B214" s="207"/>
      <c r="C214" s="208"/>
      <c r="D214" s="209" t="s">
        <v>203</v>
      </c>
      <c r="E214" s="210" t="s">
        <v>156</v>
      </c>
      <c r="F214" s="211" t="s">
        <v>205</v>
      </c>
      <c r="G214" s="208"/>
      <c r="H214" s="212">
        <v>116.1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203</v>
      </c>
      <c r="AU214" s="218" t="s">
        <v>84</v>
      </c>
      <c r="AV214" s="12" t="s">
        <v>201</v>
      </c>
      <c r="AW214" s="12" t="s">
        <v>40</v>
      </c>
      <c r="AX214" s="12" t="s">
        <v>22</v>
      </c>
      <c r="AY214" s="218" t="s">
        <v>196</v>
      </c>
    </row>
    <row r="215" spans="2:65" s="1" customFormat="1" ht="44.25" customHeight="1">
      <c r="B215" s="34"/>
      <c r="C215" s="183" t="s">
        <v>415</v>
      </c>
      <c r="D215" s="183" t="s">
        <v>198</v>
      </c>
      <c r="E215" s="184" t="s">
        <v>416</v>
      </c>
      <c r="F215" s="185" t="s">
        <v>417</v>
      </c>
      <c r="G215" s="186" t="s">
        <v>93</v>
      </c>
      <c r="H215" s="187">
        <v>116.1</v>
      </c>
      <c r="I215" s="188"/>
      <c r="J215" s="189">
        <f>ROUND(I215*H215,2)</f>
        <v>0</v>
      </c>
      <c r="K215" s="185" t="s">
        <v>238</v>
      </c>
      <c r="L215" s="54"/>
      <c r="M215" s="190" t="s">
        <v>20</v>
      </c>
      <c r="N215" s="191" t="s">
        <v>47</v>
      </c>
      <c r="O215" s="35"/>
      <c r="P215" s="192">
        <f>O215*H215</f>
        <v>0</v>
      </c>
      <c r="Q215" s="192">
        <v>0.02551</v>
      </c>
      <c r="R215" s="192">
        <f>Q215*H215</f>
        <v>2.961711</v>
      </c>
      <c r="S215" s="192">
        <v>0</v>
      </c>
      <c r="T215" s="193">
        <f>S215*H215</f>
        <v>0</v>
      </c>
      <c r="AR215" s="17" t="s">
        <v>201</v>
      </c>
      <c r="AT215" s="17" t="s">
        <v>198</v>
      </c>
      <c r="AU215" s="17" t="s">
        <v>84</v>
      </c>
      <c r="AY215" s="17" t="s">
        <v>196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7" t="s">
        <v>22</v>
      </c>
      <c r="BK215" s="194">
        <f>ROUND(I215*H215,2)</f>
        <v>0</v>
      </c>
      <c r="BL215" s="17" t="s">
        <v>201</v>
      </c>
      <c r="BM215" s="17" t="s">
        <v>418</v>
      </c>
    </row>
    <row r="216" spans="2:51" s="11" customFormat="1" ht="13.5">
      <c r="B216" s="195"/>
      <c r="C216" s="196"/>
      <c r="D216" s="209" t="s">
        <v>203</v>
      </c>
      <c r="E216" s="219" t="s">
        <v>20</v>
      </c>
      <c r="F216" s="220" t="s">
        <v>156</v>
      </c>
      <c r="G216" s="196"/>
      <c r="H216" s="221">
        <v>116.1</v>
      </c>
      <c r="I216" s="201"/>
      <c r="J216" s="196"/>
      <c r="K216" s="196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203</v>
      </c>
      <c r="AU216" s="206" t="s">
        <v>84</v>
      </c>
      <c r="AV216" s="11" t="s">
        <v>84</v>
      </c>
      <c r="AW216" s="11" t="s">
        <v>40</v>
      </c>
      <c r="AX216" s="11" t="s">
        <v>22</v>
      </c>
      <c r="AY216" s="206" t="s">
        <v>196</v>
      </c>
    </row>
    <row r="217" spans="2:65" s="1" customFormat="1" ht="31.5" customHeight="1">
      <c r="B217" s="34"/>
      <c r="C217" s="183" t="s">
        <v>419</v>
      </c>
      <c r="D217" s="183" t="s">
        <v>198</v>
      </c>
      <c r="E217" s="184" t="s">
        <v>420</v>
      </c>
      <c r="F217" s="185" t="s">
        <v>421</v>
      </c>
      <c r="G217" s="186" t="s">
        <v>90</v>
      </c>
      <c r="H217" s="187">
        <v>60.5</v>
      </c>
      <c r="I217" s="188"/>
      <c r="J217" s="189">
        <f>ROUND(I217*H217,2)</f>
        <v>0</v>
      </c>
      <c r="K217" s="185" t="s">
        <v>238</v>
      </c>
      <c r="L217" s="54"/>
      <c r="M217" s="190" t="s">
        <v>20</v>
      </c>
      <c r="N217" s="191" t="s">
        <v>47</v>
      </c>
      <c r="O217" s="35"/>
      <c r="P217" s="192">
        <f>O217*H217</f>
        <v>0</v>
      </c>
      <c r="Q217" s="192">
        <v>0.0364</v>
      </c>
      <c r="R217" s="192">
        <f>Q217*H217</f>
        <v>2.2022</v>
      </c>
      <c r="S217" s="192">
        <v>0</v>
      </c>
      <c r="T217" s="193">
        <f>S217*H217</f>
        <v>0</v>
      </c>
      <c r="AR217" s="17" t="s">
        <v>201</v>
      </c>
      <c r="AT217" s="17" t="s">
        <v>198</v>
      </c>
      <c r="AU217" s="17" t="s">
        <v>84</v>
      </c>
      <c r="AY217" s="17" t="s">
        <v>196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17" t="s">
        <v>22</v>
      </c>
      <c r="BK217" s="194">
        <f>ROUND(I217*H217,2)</f>
        <v>0</v>
      </c>
      <c r="BL217" s="17" t="s">
        <v>201</v>
      </c>
      <c r="BM217" s="17" t="s">
        <v>422</v>
      </c>
    </row>
    <row r="218" spans="2:51" s="11" customFormat="1" ht="13.5">
      <c r="B218" s="195"/>
      <c r="C218" s="196"/>
      <c r="D218" s="197" t="s">
        <v>203</v>
      </c>
      <c r="E218" s="198" t="s">
        <v>20</v>
      </c>
      <c r="F218" s="199" t="s">
        <v>423</v>
      </c>
      <c r="G218" s="196"/>
      <c r="H218" s="200">
        <v>60.5</v>
      </c>
      <c r="I218" s="201"/>
      <c r="J218" s="196"/>
      <c r="K218" s="196"/>
      <c r="L218" s="202"/>
      <c r="M218" s="203"/>
      <c r="N218" s="204"/>
      <c r="O218" s="204"/>
      <c r="P218" s="204"/>
      <c r="Q218" s="204"/>
      <c r="R218" s="204"/>
      <c r="S218" s="204"/>
      <c r="T218" s="205"/>
      <c r="AT218" s="206" t="s">
        <v>203</v>
      </c>
      <c r="AU218" s="206" t="s">
        <v>84</v>
      </c>
      <c r="AV218" s="11" t="s">
        <v>84</v>
      </c>
      <c r="AW218" s="11" t="s">
        <v>40</v>
      </c>
      <c r="AX218" s="11" t="s">
        <v>22</v>
      </c>
      <c r="AY218" s="206" t="s">
        <v>196</v>
      </c>
    </row>
    <row r="219" spans="2:63" s="10" customFormat="1" ht="29.85" customHeight="1">
      <c r="B219" s="166"/>
      <c r="C219" s="167"/>
      <c r="D219" s="180" t="s">
        <v>75</v>
      </c>
      <c r="E219" s="181" t="s">
        <v>220</v>
      </c>
      <c r="F219" s="181" t="s">
        <v>424</v>
      </c>
      <c r="G219" s="167"/>
      <c r="H219" s="167"/>
      <c r="I219" s="170"/>
      <c r="J219" s="182">
        <f>BK219</f>
        <v>0</v>
      </c>
      <c r="K219" s="167"/>
      <c r="L219" s="172"/>
      <c r="M219" s="173"/>
      <c r="N219" s="174"/>
      <c r="O219" s="174"/>
      <c r="P219" s="175">
        <f>SUM(P220:P261)</f>
        <v>0</v>
      </c>
      <c r="Q219" s="174"/>
      <c r="R219" s="175">
        <f>SUM(R220:R261)</f>
        <v>309.522689</v>
      </c>
      <c r="S219" s="174"/>
      <c r="T219" s="176">
        <f>SUM(T220:T261)</f>
        <v>0</v>
      </c>
      <c r="AR219" s="177" t="s">
        <v>22</v>
      </c>
      <c r="AT219" s="178" t="s">
        <v>75</v>
      </c>
      <c r="AU219" s="178" t="s">
        <v>22</v>
      </c>
      <c r="AY219" s="177" t="s">
        <v>196</v>
      </c>
      <c r="BK219" s="179">
        <f>SUM(BK220:BK261)</f>
        <v>0</v>
      </c>
    </row>
    <row r="220" spans="2:65" s="1" customFormat="1" ht="22.5" customHeight="1">
      <c r="B220" s="34"/>
      <c r="C220" s="183" t="s">
        <v>425</v>
      </c>
      <c r="D220" s="183" t="s">
        <v>198</v>
      </c>
      <c r="E220" s="184" t="s">
        <v>426</v>
      </c>
      <c r="F220" s="185" t="s">
        <v>427</v>
      </c>
      <c r="G220" s="186" t="s">
        <v>93</v>
      </c>
      <c r="H220" s="187">
        <v>79.5</v>
      </c>
      <c r="I220" s="188"/>
      <c r="J220" s="189">
        <f>ROUND(I220*H220,2)</f>
        <v>0</v>
      </c>
      <c r="K220" s="185" t="s">
        <v>20</v>
      </c>
      <c r="L220" s="54"/>
      <c r="M220" s="190" t="s">
        <v>20</v>
      </c>
      <c r="N220" s="191" t="s">
        <v>47</v>
      </c>
      <c r="O220" s="35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17" t="s">
        <v>201</v>
      </c>
      <c r="AT220" s="17" t="s">
        <v>198</v>
      </c>
      <c r="AU220" s="17" t="s">
        <v>84</v>
      </c>
      <c r="AY220" s="17" t="s">
        <v>196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7" t="s">
        <v>22</v>
      </c>
      <c r="BK220" s="194">
        <f>ROUND(I220*H220,2)</f>
        <v>0</v>
      </c>
      <c r="BL220" s="17" t="s">
        <v>201</v>
      </c>
      <c r="BM220" s="17" t="s">
        <v>428</v>
      </c>
    </row>
    <row r="221" spans="2:51" s="11" customFormat="1" ht="13.5">
      <c r="B221" s="195"/>
      <c r="C221" s="196"/>
      <c r="D221" s="209" t="s">
        <v>203</v>
      </c>
      <c r="E221" s="219" t="s">
        <v>20</v>
      </c>
      <c r="F221" s="220" t="s">
        <v>429</v>
      </c>
      <c r="G221" s="196"/>
      <c r="H221" s="221">
        <v>79.5</v>
      </c>
      <c r="I221" s="201"/>
      <c r="J221" s="196"/>
      <c r="K221" s="196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203</v>
      </c>
      <c r="AU221" s="206" t="s">
        <v>84</v>
      </c>
      <c r="AV221" s="11" t="s">
        <v>84</v>
      </c>
      <c r="AW221" s="11" t="s">
        <v>40</v>
      </c>
      <c r="AX221" s="11" t="s">
        <v>22</v>
      </c>
      <c r="AY221" s="206" t="s">
        <v>196</v>
      </c>
    </row>
    <row r="222" spans="2:65" s="1" customFormat="1" ht="22.5" customHeight="1">
      <c r="B222" s="34"/>
      <c r="C222" s="183" t="s">
        <v>430</v>
      </c>
      <c r="D222" s="183" t="s">
        <v>198</v>
      </c>
      <c r="E222" s="184" t="s">
        <v>431</v>
      </c>
      <c r="F222" s="185" t="s">
        <v>432</v>
      </c>
      <c r="G222" s="186" t="s">
        <v>93</v>
      </c>
      <c r="H222" s="187">
        <v>1210.125</v>
      </c>
      <c r="I222" s="188"/>
      <c r="J222" s="189">
        <f>ROUND(I222*H222,2)</f>
        <v>0</v>
      </c>
      <c r="K222" s="185" t="s">
        <v>20</v>
      </c>
      <c r="L222" s="54"/>
      <c r="M222" s="190" t="s">
        <v>20</v>
      </c>
      <c r="N222" s="191" t="s">
        <v>47</v>
      </c>
      <c r="O222" s="35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17" t="s">
        <v>201</v>
      </c>
      <c r="AT222" s="17" t="s">
        <v>198</v>
      </c>
      <c r="AU222" s="17" t="s">
        <v>84</v>
      </c>
      <c r="AY222" s="17" t="s">
        <v>196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7" t="s">
        <v>22</v>
      </c>
      <c r="BK222" s="194">
        <f>ROUND(I222*H222,2)</f>
        <v>0</v>
      </c>
      <c r="BL222" s="17" t="s">
        <v>201</v>
      </c>
      <c r="BM222" s="17" t="s">
        <v>433</v>
      </c>
    </row>
    <row r="223" spans="2:51" s="11" customFormat="1" ht="13.5">
      <c r="B223" s="195"/>
      <c r="C223" s="196"/>
      <c r="D223" s="209" t="s">
        <v>203</v>
      </c>
      <c r="E223" s="219" t="s">
        <v>20</v>
      </c>
      <c r="F223" s="220" t="s">
        <v>434</v>
      </c>
      <c r="G223" s="196"/>
      <c r="H223" s="221">
        <v>1210.125</v>
      </c>
      <c r="I223" s="201"/>
      <c r="J223" s="196"/>
      <c r="K223" s="196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203</v>
      </c>
      <c r="AU223" s="206" t="s">
        <v>84</v>
      </c>
      <c r="AV223" s="11" t="s">
        <v>84</v>
      </c>
      <c r="AW223" s="11" t="s">
        <v>40</v>
      </c>
      <c r="AX223" s="11" t="s">
        <v>22</v>
      </c>
      <c r="AY223" s="206" t="s">
        <v>196</v>
      </c>
    </row>
    <row r="224" spans="2:65" s="1" customFormat="1" ht="22.5" customHeight="1">
      <c r="B224" s="34"/>
      <c r="C224" s="183" t="s">
        <v>435</v>
      </c>
      <c r="D224" s="183" t="s">
        <v>198</v>
      </c>
      <c r="E224" s="184" t="s">
        <v>436</v>
      </c>
      <c r="F224" s="185" t="s">
        <v>437</v>
      </c>
      <c r="G224" s="186" t="s">
        <v>93</v>
      </c>
      <c r="H224" s="187">
        <v>126.825</v>
      </c>
      <c r="I224" s="188"/>
      <c r="J224" s="189">
        <f>ROUND(I224*H224,2)</f>
        <v>0</v>
      </c>
      <c r="K224" s="185" t="s">
        <v>20</v>
      </c>
      <c r="L224" s="54"/>
      <c r="M224" s="190" t="s">
        <v>20</v>
      </c>
      <c r="N224" s="191" t="s">
        <v>47</v>
      </c>
      <c r="O224" s="35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17" t="s">
        <v>201</v>
      </c>
      <c r="AT224" s="17" t="s">
        <v>198</v>
      </c>
      <c r="AU224" s="17" t="s">
        <v>84</v>
      </c>
      <c r="AY224" s="17" t="s">
        <v>196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7" t="s">
        <v>22</v>
      </c>
      <c r="BK224" s="194">
        <f>ROUND(I224*H224,2)</f>
        <v>0</v>
      </c>
      <c r="BL224" s="17" t="s">
        <v>201</v>
      </c>
      <c r="BM224" s="17" t="s">
        <v>438</v>
      </c>
    </row>
    <row r="225" spans="2:51" s="11" customFormat="1" ht="13.5">
      <c r="B225" s="195"/>
      <c r="C225" s="196"/>
      <c r="D225" s="209" t="s">
        <v>203</v>
      </c>
      <c r="E225" s="219" t="s">
        <v>20</v>
      </c>
      <c r="F225" s="220" t="s">
        <v>439</v>
      </c>
      <c r="G225" s="196"/>
      <c r="H225" s="221">
        <v>126.825</v>
      </c>
      <c r="I225" s="201"/>
      <c r="J225" s="196"/>
      <c r="K225" s="196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203</v>
      </c>
      <c r="AU225" s="206" t="s">
        <v>84</v>
      </c>
      <c r="AV225" s="11" t="s">
        <v>84</v>
      </c>
      <c r="AW225" s="11" t="s">
        <v>40</v>
      </c>
      <c r="AX225" s="11" t="s">
        <v>22</v>
      </c>
      <c r="AY225" s="206" t="s">
        <v>196</v>
      </c>
    </row>
    <row r="226" spans="2:65" s="1" customFormat="1" ht="22.5" customHeight="1">
      <c r="B226" s="34"/>
      <c r="C226" s="183" t="s">
        <v>440</v>
      </c>
      <c r="D226" s="183" t="s">
        <v>198</v>
      </c>
      <c r="E226" s="184" t="s">
        <v>441</v>
      </c>
      <c r="F226" s="185" t="s">
        <v>442</v>
      </c>
      <c r="G226" s="186" t="s">
        <v>93</v>
      </c>
      <c r="H226" s="187">
        <v>495.075</v>
      </c>
      <c r="I226" s="188"/>
      <c r="J226" s="189">
        <f>ROUND(I226*H226,2)</f>
        <v>0</v>
      </c>
      <c r="K226" s="185" t="s">
        <v>20</v>
      </c>
      <c r="L226" s="54"/>
      <c r="M226" s="190" t="s">
        <v>20</v>
      </c>
      <c r="N226" s="191" t="s">
        <v>47</v>
      </c>
      <c r="O226" s="35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17" t="s">
        <v>201</v>
      </c>
      <c r="AT226" s="17" t="s">
        <v>198</v>
      </c>
      <c r="AU226" s="17" t="s">
        <v>84</v>
      </c>
      <c r="AY226" s="17" t="s">
        <v>196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7" t="s">
        <v>22</v>
      </c>
      <c r="BK226" s="194">
        <f>ROUND(I226*H226,2)</f>
        <v>0</v>
      </c>
      <c r="BL226" s="17" t="s">
        <v>201</v>
      </c>
      <c r="BM226" s="17" t="s">
        <v>443</v>
      </c>
    </row>
    <row r="227" spans="2:51" s="11" customFormat="1" ht="13.5">
      <c r="B227" s="195"/>
      <c r="C227" s="196"/>
      <c r="D227" s="209" t="s">
        <v>203</v>
      </c>
      <c r="E227" s="219" t="s">
        <v>20</v>
      </c>
      <c r="F227" s="220" t="s">
        <v>444</v>
      </c>
      <c r="G227" s="196"/>
      <c r="H227" s="221">
        <v>495.075</v>
      </c>
      <c r="I227" s="201"/>
      <c r="J227" s="196"/>
      <c r="K227" s="196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203</v>
      </c>
      <c r="AU227" s="206" t="s">
        <v>84</v>
      </c>
      <c r="AV227" s="11" t="s">
        <v>84</v>
      </c>
      <c r="AW227" s="11" t="s">
        <v>40</v>
      </c>
      <c r="AX227" s="11" t="s">
        <v>22</v>
      </c>
      <c r="AY227" s="206" t="s">
        <v>196</v>
      </c>
    </row>
    <row r="228" spans="2:65" s="1" customFormat="1" ht="22.5" customHeight="1">
      <c r="B228" s="34"/>
      <c r="C228" s="183" t="s">
        <v>445</v>
      </c>
      <c r="D228" s="183" t="s">
        <v>198</v>
      </c>
      <c r="E228" s="184" t="s">
        <v>446</v>
      </c>
      <c r="F228" s="185" t="s">
        <v>447</v>
      </c>
      <c r="G228" s="186" t="s">
        <v>93</v>
      </c>
      <c r="H228" s="187">
        <v>126.825</v>
      </c>
      <c r="I228" s="188"/>
      <c r="J228" s="189">
        <f>ROUND(I228*H228,2)</f>
        <v>0</v>
      </c>
      <c r="K228" s="185" t="s">
        <v>20</v>
      </c>
      <c r="L228" s="54"/>
      <c r="M228" s="190" t="s">
        <v>20</v>
      </c>
      <c r="N228" s="191" t="s">
        <v>47</v>
      </c>
      <c r="O228" s="35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17" t="s">
        <v>201</v>
      </c>
      <c r="AT228" s="17" t="s">
        <v>198</v>
      </c>
      <c r="AU228" s="17" t="s">
        <v>84</v>
      </c>
      <c r="AY228" s="17" t="s">
        <v>196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7" t="s">
        <v>22</v>
      </c>
      <c r="BK228" s="194">
        <f>ROUND(I228*H228,2)</f>
        <v>0</v>
      </c>
      <c r="BL228" s="17" t="s">
        <v>201</v>
      </c>
      <c r="BM228" s="17" t="s">
        <v>448</v>
      </c>
    </row>
    <row r="229" spans="2:51" s="11" customFormat="1" ht="13.5">
      <c r="B229" s="195"/>
      <c r="C229" s="196"/>
      <c r="D229" s="209" t="s">
        <v>203</v>
      </c>
      <c r="E229" s="219" t="s">
        <v>20</v>
      </c>
      <c r="F229" s="220" t="s">
        <v>439</v>
      </c>
      <c r="G229" s="196"/>
      <c r="H229" s="221">
        <v>126.825</v>
      </c>
      <c r="I229" s="201"/>
      <c r="J229" s="196"/>
      <c r="K229" s="196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203</v>
      </c>
      <c r="AU229" s="206" t="s">
        <v>84</v>
      </c>
      <c r="AV229" s="11" t="s">
        <v>84</v>
      </c>
      <c r="AW229" s="11" t="s">
        <v>40</v>
      </c>
      <c r="AX229" s="11" t="s">
        <v>22</v>
      </c>
      <c r="AY229" s="206" t="s">
        <v>196</v>
      </c>
    </row>
    <row r="230" spans="2:65" s="1" customFormat="1" ht="31.5" customHeight="1">
      <c r="B230" s="34"/>
      <c r="C230" s="183" t="s">
        <v>449</v>
      </c>
      <c r="D230" s="183" t="s">
        <v>198</v>
      </c>
      <c r="E230" s="184" t="s">
        <v>450</v>
      </c>
      <c r="F230" s="185" t="s">
        <v>451</v>
      </c>
      <c r="G230" s="186" t="s">
        <v>93</v>
      </c>
      <c r="H230" s="187">
        <v>281.9</v>
      </c>
      <c r="I230" s="188"/>
      <c r="J230" s="189">
        <f>ROUND(I230*H230,2)</f>
        <v>0</v>
      </c>
      <c r="K230" s="185" t="s">
        <v>238</v>
      </c>
      <c r="L230" s="54"/>
      <c r="M230" s="190" t="s">
        <v>20</v>
      </c>
      <c r="N230" s="191" t="s">
        <v>47</v>
      </c>
      <c r="O230" s="35"/>
      <c r="P230" s="192">
        <f>O230*H230</f>
        <v>0</v>
      </c>
      <c r="Q230" s="192">
        <v>0.00071</v>
      </c>
      <c r="R230" s="192">
        <f>Q230*H230</f>
        <v>0.200149</v>
      </c>
      <c r="S230" s="192">
        <v>0</v>
      </c>
      <c r="T230" s="193">
        <f>S230*H230</f>
        <v>0</v>
      </c>
      <c r="AR230" s="17" t="s">
        <v>201</v>
      </c>
      <c r="AT230" s="17" t="s">
        <v>198</v>
      </c>
      <c r="AU230" s="17" t="s">
        <v>84</v>
      </c>
      <c r="AY230" s="17" t="s">
        <v>196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7" t="s">
        <v>22</v>
      </c>
      <c r="BK230" s="194">
        <f>ROUND(I230*H230,2)</f>
        <v>0</v>
      </c>
      <c r="BL230" s="17" t="s">
        <v>201</v>
      </c>
      <c r="BM230" s="17" t="s">
        <v>452</v>
      </c>
    </row>
    <row r="231" spans="2:51" s="11" customFormat="1" ht="13.5">
      <c r="B231" s="195"/>
      <c r="C231" s="196"/>
      <c r="D231" s="209" t="s">
        <v>203</v>
      </c>
      <c r="E231" s="219" t="s">
        <v>20</v>
      </c>
      <c r="F231" s="220" t="s">
        <v>154</v>
      </c>
      <c r="G231" s="196"/>
      <c r="H231" s="221">
        <v>281.9</v>
      </c>
      <c r="I231" s="201"/>
      <c r="J231" s="196"/>
      <c r="K231" s="196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203</v>
      </c>
      <c r="AU231" s="206" t="s">
        <v>84</v>
      </c>
      <c r="AV231" s="11" t="s">
        <v>84</v>
      </c>
      <c r="AW231" s="11" t="s">
        <v>40</v>
      </c>
      <c r="AX231" s="11" t="s">
        <v>22</v>
      </c>
      <c r="AY231" s="206" t="s">
        <v>196</v>
      </c>
    </row>
    <row r="232" spans="2:65" s="1" customFormat="1" ht="31.5" customHeight="1">
      <c r="B232" s="34"/>
      <c r="C232" s="183" t="s">
        <v>453</v>
      </c>
      <c r="D232" s="183" t="s">
        <v>198</v>
      </c>
      <c r="E232" s="184" t="s">
        <v>454</v>
      </c>
      <c r="F232" s="185" t="s">
        <v>455</v>
      </c>
      <c r="G232" s="186" t="s">
        <v>93</v>
      </c>
      <c r="H232" s="187">
        <v>281.9</v>
      </c>
      <c r="I232" s="188"/>
      <c r="J232" s="189">
        <f>ROUND(I232*H232,2)</f>
        <v>0</v>
      </c>
      <c r="K232" s="185" t="s">
        <v>238</v>
      </c>
      <c r="L232" s="54"/>
      <c r="M232" s="190" t="s">
        <v>20</v>
      </c>
      <c r="N232" s="191" t="s">
        <v>47</v>
      </c>
      <c r="O232" s="35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17" t="s">
        <v>201</v>
      </c>
      <c r="AT232" s="17" t="s">
        <v>198</v>
      </c>
      <c r="AU232" s="17" t="s">
        <v>84</v>
      </c>
      <c r="AY232" s="17" t="s">
        <v>196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7" t="s">
        <v>22</v>
      </c>
      <c r="BK232" s="194">
        <f>ROUND(I232*H232,2)</f>
        <v>0</v>
      </c>
      <c r="BL232" s="17" t="s">
        <v>201</v>
      </c>
      <c r="BM232" s="17" t="s">
        <v>456</v>
      </c>
    </row>
    <row r="233" spans="2:51" s="11" customFormat="1" ht="13.5">
      <c r="B233" s="195"/>
      <c r="C233" s="196"/>
      <c r="D233" s="197" t="s">
        <v>203</v>
      </c>
      <c r="E233" s="198" t="s">
        <v>20</v>
      </c>
      <c r="F233" s="199" t="s">
        <v>457</v>
      </c>
      <c r="G233" s="196"/>
      <c r="H233" s="200">
        <v>256.4</v>
      </c>
      <c r="I233" s="201"/>
      <c r="J233" s="196"/>
      <c r="K233" s="196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203</v>
      </c>
      <c r="AU233" s="206" t="s">
        <v>84</v>
      </c>
      <c r="AV233" s="11" t="s">
        <v>84</v>
      </c>
      <c r="AW233" s="11" t="s">
        <v>40</v>
      </c>
      <c r="AX233" s="11" t="s">
        <v>76</v>
      </c>
      <c r="AY233" s="206" t="s">
        <v>196</v>
      </c>
    </row>
    <row r="234" spans="2:51" s="11" customFormat="1" ht="13.5">
      <c r="B234" s="195"/>
      <c r="C234" s="196"/>
      <c r="D234" s="197" t="s">
        <v>203</v>
      </c>
      <c r="E234" s="198" t="s">
        <v>150</v>
      </c>
      <c r="F234" s="199" t="s">
        <v>458</v>
      </c>
      <c r="G234" s="196"/>
      <c r="H234" s="200">
        <v>25.5</v>
      </c>
      <c r="I234" s="201"/>
      <c r="J234" s="196"/>
      <c r="K234" s="196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203</v>
      </c>
      <c r="AU234" s="206" t="s">
        <v>84</v>
      </c>
      <c r="AV234" s="11" t="s">
        <v>84</v>
      </c>
      <c r="AW234" s="11" t="s">
        <v>40</v>
      </c>
      <c r="AX234" s="11" t="s">
        <v>76</v>
      </c>
      <c r="AY234" s="206" t="s">
        <v>196</v>
      </c>
    </row>
    <row r="235" spans="2:51" s="12" customFormat="1" ht="13.5">
      <c r="B235" s="207"/>
      <c r="C235" s="208"/>
      <c r="D235" s="209" t="s">
        <v>203</v>
      </c>
      <c r="E235" s="210" t="s">
        <v>154</v>
      </c>
      <c r="F235" s="211" t="s">
        <v>205</v>
      </c>
      <c r="G235" s="208"/>
      <c r="H235" s="212">
        <v>281.9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203</v>
      </c>
      <c r="AU235" s="218" t="s">
        <v>84</v>
      </c>
      <c r="AV235" s="12" t="s">
        <v>201</v>
      </c>
      <c r="AW235" s="12" t="s">
        <v>40</v>
      </c>
      <c r="AX235" s="12" t="s">
        <v>22</v>
      </c>
      <c r="AY235" s="218" t="s">
        <v>196</v>
      </c>
    </row>
    <row r="236" spans="2:65" s="1" customFormat="1" ht="57" customHeight="1">
      <c r="B236" s="34"/>
      <c r="C236" s="183" t="s">
        <v>459</v>
      </c>
      <c r="D236" s="183" t="s">
        <v>198</v>
      </c>
      <c r="E236" s="184" t="s">
        <v>460</v>
      </c>
      <c r="F236" s="185" t="s">
        <v>461</v>
      </c>
      <c r="G236" s="186" t="s">
        <v>93</v>
      </c>
      <c r="H236" s="187">
        <v>729.55</v>
      </c>
      <c r="I236" s="188"/>
      <c r="J236" s="189">
        <f>ROUND(I236*H236,2)</f>
        <v>0</v>
      </c>
      <c r="K236" s="185" t="s">
        <v>238</v>
      </c>
      <c r="L236" s="54"/>
      <c r="M236" s="190" t="s">
        <v>20</v>
      </c>
      <c r="N236" s="191" t="s">
        <v>47</v>
      </c>
      <c r="O236" s="35"/>
      <c r="P236" s="192">
        <f>O236*H236</f>
        <v>0</v>
      </c>
      <c r="Q236" s="192">
        <v>0.08425</v>
      </c>
      <c r="R236" s="192">
        <f>Q236*H236</f>
        <v>61.4645875</v>
      </c>
      <c r="S236" s="192">
        <v>0</v>
      </c>
      <c r="T236" s="193">
        <f>S236*H236</f>
        <v>0</v>
      </c>
      <c r="AR236" s="17" t="s">
        <v>201</v>
      </c>
      <c r="AT236" s="17" t="s">
        <v>198</v>
      </c>
      <c r="AU236" s="17" t="s">
        <v>84</v>
      </c>
      <c r="AY236" s="17" t="s">
        <v>196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7" t="s">
        <v>22</v>
      </c>
      <c r="BK236" s="194">
        <f>ROUND(I236*H236,2)</f>
        <v>0</v>
      </c>
      <c r="BL236" s="17" t="s">
        <v>201</v>
      </c>
      <c r="BM236" s="17" t="s">
        <v>462</v>
      </c>
    </row>
    <row r="237" spans="2:51" s="11" customFormat="1" ht="13.5">
      <c r="B237" s="195"/>
      <c r="C237" s="196"/>
      <c r="D237" s="197" t="s">
        <v>203</v>
      </c>
      <c r="E237" s="198" t="s">
        <v>20</v>
      </c>
      <c r="F237" s="199" t="s">
        <v>463</v>
      </c>
      <c r="G237" s="196"/>
      <c r="H237" s="200">
        <v>715.05</v>
      </c>
      <c r="I237" s="201"/>
      <c r="J237" s="196"/>
      <c r="K237" s="196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203</v>
      </c>
      <c r="AU237" s="206" t="s">
        <v>84</v>
      </c>
      <c r="AV237" s="11" t="s">
        <v>84</v>
      </c>
      <c r="AW237" s="11" t="s">
        <v>40</v>
      </c>
      <c r="AX237" s="11" t="s">
        <v>76</v>
      </c>
      <c r="AY237" s="206" t="s">
        <v>196</v>
      </c>
    </row>
    <row r="238" spans="2:51" s="11" customFormat="1" ht="13.5">
      <c r="B238" s="195"/>
      <c r="C238" s="196"/>
      <c r="D238" s="197" t="s">
        <v>203</v>
      </c>
      <c r="E238" s="198" t="s">
        <v>20</v>
      </c>
      <c r="F238" s="199" t="s">
        <v>464</v>
      </c>
      <c r="G238" s="196"/>
      <c r="H238" s="200">
        <v>14.5</v>
      </c>
      <c r="I238" s="201"/>
      <c r="J238" s="196"/>
      <c r="K238" s="196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203</v>
      </c>
      <c r="AU238" s="206" t="s">
        <v>84</v>
      </c>
      <c r="AV238" s="11" t="s">
        <v>84</v>
      </c>
      <c r="AW238" s="11" t="s">
        <v>40</v>
      </c>
      <c r="AX238" s="11" t="s">
        <v>76</v>
      </c>
      <c r="AY238" s="206" t="s">
        <v>196</v>
      </c>
    </row>
    <row r="239" spans="2:51" s="12" customFormat="1" ht="13.5">
      <c r="B239" s="207"/>
      <c r="C239" s="208"/>
      <c r="D239" s="209" t="s">
        <v>203</v>
      </c>
      <c r="E239" s="210" t="s">
        <v>20</v>
      </c>
      <c r="F239" s="211" t="s">
        <v>205</v>
      </c>
      <c r="G239" s="208"/>
      <c r="H239" s="212">
        <v>729.55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203</v>
      </c>
      <c r="AU239" s="218" t="s">
        <v>84</v>
      </c>
      <c r="AV239" s="12" t="s">
        <v>201</v>
      </c>
      <c r="AW239" s="12" t="s">
        <v>40</v>
      </c>
      <c r="AX239" s="12" t="s">
        <v>22</v>
      </c>
      <c r="AY239" s="218" t="s">
        <v>196</v>
      </c>
    </row>
    <row r="240" spans="2:65" s="1" customFormat="1" ht="44.25" customHeight="1">
      <c r="B240" s="34"/>
      <c r="C240" s="222" t="s">
        <v>465</v>
      </c>
      <c r="D240" s="222" t="s">
        <v>346</v>
      </c>
      <c r="E240" s="223" t="s">
        <v>466</v>
      </c>
      <c r="F240" s="224" t="s">
        <v>467</v>
      </c>
      <c r="G240" s="225" t="s">
        <v>93</v>
      </c>
      <c r="H240" s="226">
        <v>669.375</v>
      </c>
      <c r="I240" s="227"/>
      <c r="J240" s="228">
        <f>ROUND(I240*H240,2)</f>
        <v>0</v>
      </c>
      <c r="K240" s="224" t="s">
        <v>238</v>
      </c>
      <c r="L240" s="229"/>
      <c r="M240" s="230" t="s">
        <v>20</v>
      </c>
      <c r="N240" s="231" t="s">
        <v>47</v>
      </c>
      <c r="O240" s="35"/>
      <c r="P240" s="192">
        <f>O240*H240</f>
        <v>0</v>
      </c>
      <c r="Q240" s="192">
        <v>0.131</v>
      </c>
      <c r="R240" s="192">
        <f>Q240*H240</f>
        <v>87.688125</v>
      </c>
      <c r="S240" s="192">
        <v>0</v>
      </c>
      <c r="T240" s="193">
        <f>S240*H240</f>
        <v>0</v>
      </c>
      <c r="AR240" s="17" t="s">
        <v>235</v>
      </c>
      <c r="AT240" s="17" t="s">
        <v>346</v>
      </c>
      <c r="AU240" s="17" t="s">
        <v>84</v>
      </c>
      <c r="AY240" s="17" t="s">
        <v>196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7" t="s">
        <v>22</v>
      </c>
      <c r="BK240" s="194">
        <f>ROUND(I240*H240,2)</f>
        <v>0</v>
      </c>
      <c r="BL240" s="17" t="s">
        <v>201</v>
      </c>
      <c r="BM240" s="17" t="s">
        <v>468</v>
      </c>
    </row>
    <row r="241" spans="2:51" s="11" customFormat="1" ht="27">
      <c r="B241" s="195"/>
      <c r="C241" s="196"/>
      <c r="D241" s="197" t="s">
        <v>203</v>
      </c>
      <c r="E241" s="198" t="s">
        <v>20</v>
      </c>
      <c r="F241" s="199" t="s">
        <v>469</v>
      </c>
      <c r="G241" s="196"/>
      <c r="H241" s="200">
        <v>669.375</v>
      </c>
      <c r="I241" s="201"/>
      <c r="J241" s="196"/>
      <c r="K241" s="196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203</v>
      </c>
      <c r="AU241" s="206" t="s">
        <v>84</v>
      </c>
      <c r="AV241" s="11" t="s">
        <v>84</v>
      </c>
      <c r="AW241" s="11" t="s">
        <v>40</v>
      </c>
      <c r="AX241" s="11" t="s">
        <v>76</v>
      </c>
      <c r="AY241" s="206" t="s">
        <v>196</v>
      </c>
    </row>
    <row r="242" spans="2:51" s="12" customFormat="1" ht="13.5">
      <c r="B242" s="207"/>
      <c r="C242" s="208"/>
      <c r="D242" s="209" t="s">
        <v>203</v>
      </c>
      <c r="E242" s="210" t="s">
        <v>132</v>
      </c>
      <c r="F242" s="211" t="s">
        <v>205</v>
      </c>
      <c r="G242" s="208"/>
      <c r="H242" s="212">
        <v>669.375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203</v>
      </c>
      <c r="AU242" s="218" t="s">
        <v>84</v>
      </c>
      <c r="AV242" s="12" t="s">
        <v>201</v>
      </c>
      <c r="AW242" s="12" t="s">
        <v>40</v>
      </c>
      <c r="AX242" s="12" t="s">
        <v>22</v>
      </c>
      <c r="AY242" s="218" t="s">
        <v>196</v>
      </c>
    </row>
    <row r="243" spans="2:65" s="1" customFormat="1" ht="31.5" customHeight="1">
      <c r="B243" s="34"/>
      <c r="C243" s="222" t="s">
        <v>470</v>
      </c>
      <c r="D243" s="222" t="s">
        <v>346</v>
      </c>
      <c r="E243" s="223" t="s">
        <v>471</v>
      </c>
      <c r="F243" s="224" t="s">
        <v>472</v>
      </c>
      <c r="G243" s="225" t="s">
        <v>93</v>
      </c>
      <c r="H243" s="226">
        <v>45.675</v>
      </c>
      <c r="I243" s="227"/>
      <c r="J243" s="228">
        <f>ROUND(I243*H243,2)</f>
        <v>0</v>
      </c>
      <c r="K243" s="224" t="s">
        <v>238</v>
      </c>
      <c r="L243" s="229"/>
      <c r="M243" s="230" t="s">
        <v>20</v>
      </c>
      <c r="N243" s="231" t="s">
        <v>47</v>
      </c>
      <c r="O243" s="35"/>
      <c r="P243" s="192">
        <f>O243*H243</f>
        <v>0</v>
      </c>
      <c r="Q243" s="192">
        <v>0.131</v>
      </c>
      <c r="R243" s="192">
        <f>Q243*H243</f>
        <v>5.9834249999999995</v>
      </c>
      <c r="S243" s="192">
        <v>0</v>
      </c>
      <c r="T243" s="193">
        <f>S243*H243</f>
        <v>0</v>
      </c>
      <c r="AR243" s="17" t="s">
        <v>235</v>
      </c>
      <c r="AT243" s="17" t="s">
        <v>346</v>
      </c>
      <c r="AU243" s="17" t="s">
        <v>84</v>
      </c>
      <c r="AY243" s="17" t="s">
        <v>196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17" t="s">
        <v>22</v>
      </c>
      <c r="BK243" s="194">
        <f>ROUND(I243*H243,2)</f>
        <v>0</v>
      </c>
      <c r="BL243" s="17" t="s">
        <v>201</v>
      </c>
      <c r="BM243" s="17" t="s">
        <v>473</v>
      </c>
    </row>
    <row r="244" spans="2:51" s="11" customFormat="1" ht="13.5">
      <c r="B244" s="195"/>
      <c r="C244" s="196"/>
      <c r="D244" s="197" t="s">
        <v>203</v>
      </c>
      <c r="E244" s="198" t="s">
        <v>20</v>
      </c>
      <c r="F244" s="199" t="s">
        <v>474</v>
      </c>
      <c r="G244" s="196"/>
      <c r="H244" s="200">
        <v>45.675</v>
      </c>
      <c r="I244" s="201"/>
      <c r="J244" s="196"/>
      <c r="K244" s="196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203</v>
      </c>
      <c r="AU244" s="206" t="s">
        <v>84</v>
      </c>
      <c r="AV244" s="11" t="s">
        <v>84</v>
      </c>
      <c r="AW244" s="11" t="s">
        <v>40</v>
      </c>
      <c r="AX244" s="11" t="s">
        <v>76</v>
      </c>
      <c r="AY244" s="206" t="s">
        <v>196</v>
      </c>
    </row>
    <row r="245" spans="2:51" s="12" customFormat="1" ht="13.5">
      <c r="B245" s="207"/>
      <c r="C245" s="208"/>
      <c r="D245" s="209" t="s">
        <v>203</v>
      </c>
      <c r="E245" s="210" t="s">
        <v>20</v>
      </c>
      <c r="F245" s="211" t="s">
        <v>205</v>
      </c>
      <c r="G245" s="208"/>
      <c r="H245" s="212">
        <v>45.675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203</v>
      </c>
      <c r="AU245" s="218" t="s">
        <v>84</v>
      </c>
      <c r="AV245" s="12" t="s">
        <v>201</v>
      </c>
      <c r="AW245" s="12" t="s">
        <v>40</v>
      </c>
      <c r="AX245" s="12" t="s">
        <v>22</v>
      </c>
      <c r="AY245" s="218" t="s">
        <v>196</v>
      </c>
    </row>
    <row r="246" spans="2:65" s="1" customFormat="1" ht="22.5" customHeight="1">
      <c r="B246" s="34"/>
      <c r="C246" s="183" t="s">
        <v>475</v>
      </c>
      <c r="D246" s="183" t="s">
        <v>198</v>
      </c>
      <c r="E246" s="184" t="s">
        <v>476</v>
      </c>
      <c r="F246" s="185" t="s">
        <v>477</v>
      </c>
      <c r="G246" s="186" t="s">
        <v>93</v>
      </c>
      <c r="H246" s="187">
        <v>553.875</v>
      </c>
      <c r="I246" s="188"/>
      <c r="J246" s="189">
        <f>ROUND(I246*H246,2)</f>
        <v>0</v>
      </c>
      <c r="K246" s="185" t="s">
        <v>20</v>
      </c>
      <c r="L246" s="54"/>
      <c r="M246" s="190" t="s">
        <v>20</v>
      </c>
      <c r="N246" s="191" t="s">
        <v>47</v>
      </c>
      <c r="O246" s="35"/>
      <c r="P246" s="192">
        <f>O246*H246</f>
        <v>0</v>
      </c>
      <c r="Q246" s="192">
        <v>0.10362</v>
      </c>
      <c r="R246" s="192">
        <f>Q246*H246</f>
        <v>57.3925275</v>
      </c>
      <c r="S246" s="192">
        <v>0</v>
      </c>
      <c r="T246" s="193">
        <f>S246*H246</f>
        <v>0</v>
      </c>
      <c r="AR246" s="17" t="s">
        <v>201</v>
      </c>
      <c r="AT246" s="17" t="s">
        <v>198</v>
      </c>
      <c r="AU246" s="17" t="s">
        <v>84</v>
      </c>
      <c r="AY246" s="17" t="s">
        <v>196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7" t="s">
        <v>22</v>
      </c>
      <c r="BK246" s="194">
        <f>ROUND(I246*H246,2)</f>
        <v>0</v>
      </c>
      <c r="BL246" s="17" t="s">
        <v>201</v>
      </c>
      <c r="BM246" s="17" t="s">
        <v>478</v>
      </c>
    </row>
    <row r="247" spans="2:51" s="11" customFormat="1" ht="13.5">
      <c r="B247" s="195"/>
      <c r="C247" s="196"/>
      <c r="D247" s="209" t="s">
        <v>203</v>
      </c>
      <c r="E247" s="219" t="s">
        <v>20</v>
      </c>
      <c r="F247" s="220" t="s">
        <v>479</v>
      </c>
      <c r="G247" s="196"/>
      <c r="H247" s="221">
        <v>553.875</v>
      </c>
      <c r="I247" s="201"/>
      <c r="J247" s="196"/>
      <c r="K247" s="196"/>
      <c r="L247" s="202"/>
      <c r="M247" s="203"/>
      <c r="N247" s="204"/>
      <c r="O247" s="204"/>
      <c r="P247" s="204"/>
      <c r="Q247" s="204"/>
      <c r="R247" s="204"/>
      <c r="S247" s="204"/>
      <c r="T247" s="205"/>
      <c r="AT247" s="206" t="s">
        <v>203</v>
      </c>
      <c r="AU247" s="206" t="s">
        <v>84</v>
      </c>
      <c r="AV247" s="11" t="s">
        <v>84</v>
      </c>
      <c r="AW247" s="11" t="s">
        <v>40</v>
      </c>
      <c r="AX247" s="11" t="s">
        <v>22</v>
      </c>
      <c r="AY247" s="206" t="s">
        <v>196</v>
      </c>
    </row>
    <row r="248" spans="2:65" s="1" customFormat="1" ht="31.5" customHeight="1">
      <c r="B248" s="34"/>
      <c r="C248" s="222" t="s">
        <v>480</v>
      </c>
      <c r="D248" s="222" t="s">
        <v>346</v>
      </c>
      <c r="E248" s="223" t="s">
        <v>481</v>
      </c>
      <c r="F248" s="224" t="s">
        <v>482</v>
      </c>
      <c r="G248" s="225" t="s">
        <v>93</v>
      </c>
      <c r="H248" s="226">
        <v>446.25</v>
      </c>
      <c r="I248" s="227"/>
      <c r="J248" s="228">
        <f>ROUND(I248*H248,2)</f>
        <v>0</v>
      </c>
      <c r="K248" s="224" t="s">
        <v>238</v>
      </c>
      <c r="L248" s="229"/>
      <c r="M248" s="230" t="s">
        <v>20</v>
      </c>
      <c r="N248" s="231" t="s">
        <v>47</v>
      </c>
      <c r="O248" s="35"/>
      <c r="P248" s="192">
        <f>O248*H248</f>
        <v>0</v>
      </c>
      <c r="Q248" s="192">
        <v>0.176</v>
      </c>
      <c r="R248" s="192">
        <f>Q248*H248</f>
        <v>78.53999999999999</v>
      </c>
      <c r="S248" s="192">
        <v>0</v>
      </c>
      <c r="T248" s="193">
        <f>S248*H248</f>
        <v>0</v>
      </c>
      <c r="AR248" s="17" t="s">
        <v>235</v>
      </c>
      <c r="AT248" s="17" t="s">
        <v>346</v>
      </c>
      <c r="AU248" s="17" t="s">
        <v>84</v>
      </c>
      <c r="AY248" s="17" t="s">
        <v>196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7" t="s">
        <v>22</v>
      </c>
      <c r="BK248" s="194">
        <f>ROUND(I248*H248,2)</f>
        <v>0</v>
      </c>
      <c r="BL248" s="17" t="s">
        <v>201</v>
      </c>
      <c r="BM248" s="17" t="s">
        <v>483</v>
      </c>
    </row>
    <row r="249" spans="2:51" s="11" customFormat="1" ht="13.5">
      <c r="B249" s="195"/>
      <c r="C249" s="196"/>
      <c r="D249" s="197" t="s">
        <v>203</v>
      </c>
      <c r="E249" s="198" t="s">
        <v>20</v>
      </c>
      <c r="F249" s="199" t="s">
        <v>484</v>
      </c>
      <c r="G249" s="196"/>
      <c r="H249" s="200">
        <v>403.725</v>
      </c>
      <c r="I249" s="201"/>
      <c r="J249" s="196"/>
      <c r="K249" s="196"/>
      <c r="L249" s="202"/>
      <c r="M249" s="203"/>
      <c r="N249" s="204"/>
      <c r="O249" s="204"/>
      <c r="P249" s="204"/>
      <c r="Q249" s="204"/>
      <c r="R249" s="204"/>
      <c r="S249" s="204"/>
      <c r="T249" s="205"/>
      <c r="AT249" s="206" t="s">
        <v>203</v>
      </c>
      <c r="AU249" s="206" t="s">
        <v>84</v>
      </c>
      <c r="AV249" s="11" t="s">
        <v>84</v>
      </c>
      <c r="AW249" s="11" t="s">
        <v>40</v>
      </c>
      <c r="AX249" s="11" t="s">
        <v>76</v>
      </c>
      <c r="AY249" s="206" t="s">
        <v>196</v>
      </c>
    </row>
    <row r="250" spans="2:51" s="11" customFormat="1" ht="13.5">
      <c r="B250" s="195"/>
      <c r="C250" s="196"/>
      <c r="D250" s="197" t="s">
        <v>203</v>
      </c>
      <c r="E250" s="198" t="s">
        <v>152</v>
      </c>
      <c r="F250" s="199" t="s">
        <v>485</v>
      </c>
      <c r="G250" s="196"/>
      <c r="H250" s="200">
        <v>42.525</v>
      </c>
      <c r="I250" s="201"/>
      <c r="J250" s="196"/>
      <c r="K250" s="196"/>
      <c r="L250" s="202"/>
      <c r="M250" s="203"/>
      <c r="N250" s="204"/>
      <c r="O250" s="204"/>
      <c r="P250" s="204"/>
      <c r="Q250" s="204"/>
      <c r="R250" s="204"/>
      <c r="S250" s="204"/>
      <c r="T250" s="205"/>
      <c r="AT250" s="206" t="s">
        <v>203</v>
      </c>
      <c r="AU250" s="206" t="s">
        <v>84</v>
      </c>
      <c r="AV250" s="11" t="s">
        <v>84</v>
      </c>
      <c r="AW250" s="11" t="s">
        <v>40</v>
      </c>
      <c r="AX250" s="11" t="s">
        <v>76</v>
      </c>
      <c r="AY250" s="206" t="s">
        <v>196</v>
      </c>
    </row>
    <row r="251" spans="2:51" s="12" customFormat="1" ht="13.5">
      <c r="B251" s="207"/>
      <c r="C251" s="208"/>
      <c r="D251" s="209" t="s">
        <v>203</v>
      </c>
      <c r="E251" s="210" t="s">
        <v>138</v>
      </c>
      <c r="F251" s="211" t="s">
        <v>205</v>
      </c>
      <c r="G251" s="208"/>
      <c r="H251" s="212">
        <v>446.25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203</v>
      </c>
      <c r="AU251" s="218" t="s">
        <v>84</v>
      </c>
      <c r="AV251" s="12" t="s">
        <v>201</v>
      </c>
      <c r="AW251" s="12" t="s">
        <v>40</v>
      </c>
      <c r="AX251" s="12" t="s">
        <v>22</v>
      </c>
      <c r="AY251" s="218" t="s">
        <v>196</v>
      </c>
    </row>
    <row r="252" spans="2:65" s="1" customFormat="1" ht="44.25" customHeight="1">
      <c r="B252" s="34"/>
      <c r="C252" s="222" t="s">
        <v>486</v>
      </c>
      <c r="D252" s="222" t="s">
        <v>346</v>
      </c>
      <c r="E252" s="223" t="s">
        <v>487</v>
      </c>
      <c r="F252" s="224" t="s">
        <v>488</v>
      </c>
      <c r="G252" s="225" t="s">
        <v>93</v>
      </c>
      <c r="H252" s="226">
        <v>58.8</v>
      </c>
      <c r="I252" s="227"/>
      <c r="J252" s="228">
        <f>ROUND(I252*H252,2)</f>
        <v>0</v>
      </c>
      <c r="K252" s="224" t="s">
        <v>238</v>
      </c>
      <c r="L252" s="229"/>
      <c r="M252" s="230" t="s">
        <v>20</v>
      </c>
      <c r="N252" s="231" t="s">
        <v>47</v>
      </c>
      <c r="O252" s="35"/>
      <c r="P252" s="192">
        <f>O252*H252</f>
        <v>0</v>
      </c>
      <c r="Q252" s="192">
        <v>0.176</v>
      </c>
      <c r="R252" s="192">
        <f>Q252*H252</f>
        <v>10.348799999999999</v>
      </c>
      <c r="S252" s="192">
        <v>0</v>
      </c>
      <c r="T252" s="193">
        <f>S252*H252</f>
        <v>0</v>
      </c>
      <c r="AR252" s="17" t="s">
        <v>235</v>
      </c>
      <c r="AT252" s="17" t="s">
        <v>346</v>
      </c>
      <c r="AU252" s="17" t="s">
        <v>84</v>
      </c>
      <c r="AY252" s="17" t="s">
        <v>196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7" t="s">
        <v>22</v>
      </c>
      <c r="BK252" s="194">
        <f>ROUND(I252*H252,2)</f>
        <v>0</v>
      </c>
      <c r="BL252" s="17" t="s">
        <v>201</v>
      </c>
      <c r="BM252" s="17" t="s">
        <v>489</v>
      </c>
    </row>
    <row r="253" spans="2:51" s="11" customFormat="1" ht="13.5">
      <c r="B253" s="195"/>
      <c r="C253" s="196"/>
      <c r="D253" s="197" t="s">
        <v>203</v>
      </c>
      <c r="E253" s="198" t="s">
        <v>20</v>
      </c>
      <c r="F253" s="199" t="s">
        <v>490</v>
      </c>
      <c r="G253" s="196"/>
      <c r="H253" s="200">
        <v>58.8</v>
      </c>
      <c r="I253" s="201"/>
      <c r="J253" s="196"/>
      <c r="K253" s="196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203</v>
      </c>
      <c r="AU253" s="206" t="s">
        <v>84</v>
      </c>
      <c r="AV253" s="11" t="s">
        <v>84</v>
      </c>
      <c r="AW253" s="11" t="s">
        <v>40</v>
      </c>
      <c r="AX253" s="11" t="s">
        <v>76</v>
      </c>
      <c r="AY253" s="206" t="s">
        <v>196</v>
      </c>
    </row>
    <row r="254" spans="2:51" s="12" customFormat="1" ht="13.5">
      <c r="B254" s="207"/>
      <c r="C254" s="208"/>
      <c r="D254" s="209" t="s">
        <v>203</v>
      </c>
      <c r="E254" s="210" t="s">
        <v>136</v>
      </c>
      <c r="F254" s="211" t="s">
        <v>205</v>
      </c>
      <c r="G254" s="208"/>
      <c r="H254" s="212">
        <v>58.8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203</v>
      </c>
      <c r="AU254" s="218" t="s">
        <v>84</v>
      </c>
      <c r="AV254" s="12" t="s">
        <v>201</v>
      </c>
      <c r="AW254" s="12" t="s">
        <v>40</v>
      </c>
      <c r="AX254" s="12" t="s">
        <v>22</v>
      </c>
      <c r="AY254" s="218" t="s">
        <v>196</v>
      </c>
    </row>
    <row r="255" spans="2:65" s="1" customFormat="1" ht="31.5" customHeight="1">
      <c r="B255" s="34"/>
      <c r="C255" s="222" t="s">
        <v>491</v>
      </c>
      <c r="D255" s="222" t="s">
        <v>346</v>
      </c>
      <c r="E255" s="223" t="s">
        <v>492</v>
      </c>
      <c r="F255" s="224" t="s">
        <v>472</v>
      </c>
      <c r="G255" s="225" t="s">
        <v>93</v>
      </c>
      <c r="H255" s="226">
        <v>48.825</v>
      </c>
      <c r="I255" s="227"/>
      <c r="J255" s="228">
        <f>ROUND(I255*H255,2)</f>
        <v>0</v>
      </c>
      <c r="K255" s="224" t="s">
        <v>20</v>
      </c>
      <c r="L255" s="229"/>
      <c r="M255" s="230" t="s">
        <v>20</v>
      </c>
      <c r="N255" s="231" t="s">
        <v>47</v>
      </c>
      <c r="O255" s="35"/>
      <c r="P255" s="192">
        <f>O255*H255</f>
        <v>0</v>
      </c>
      <c r="Q255" s="192">
        <v>0.131</v>
      </c>
      <c r="R255" s="192">
        <f>Q255*H255</f>
        <v>6.396075000000001</v>
      </c>
      <c r="S255" s="192">
        <v>0</v>
      </c>
      <c r="T255" s="193">
        <f>S255*H255</f>
        <v>0</v>
      </c>
      <c r="AR255" s="17" t="s">
        <v>235</v>
      </c>
      <c r="AT255" s="17" t="s">
        <v>346</v>
      </c>
      <c r="AU255" s="17" t="s">
        <v>84</v>
      </c>
      <c r="AY255" s="17" t="s">
        <v>196</v>
      </c>
      <c r="BE255" s="194">
        <f>IF(N255="základní",J255,0)</f>
        <v>0</v>
      </c>
      <c r="BF255" s="194">
        <f>IF(N255="snížená",J255,0)</f>
        <v>0</v>
      </c>
      <c r="BG255" s="194">
        <f>IF(N255="zákl. přenesená",J255,0)</f>
        <v>0</v>
      </c>
      <c r="BH255" s="194">
        <f>IF(N255="sníž. přenesená",J255,0)</f>
        <v>0</v>
      </c>
      <c r="BI255" s="194">
        <f>IF(N255="nulová",J255,0)</f>
        <v>0</v>
      </c>
      <c r="BJ255" s="17" t="s">
        <v>22</v>
      </c>
      <c r="BK255" s="194">
        <f>ROUND(I255*H255,2)</f>
        <v>0</v>
      </c>
      <c r="BL255" s="17" t="s">
        <v>201</v>
      </c>
      <c r="BM255" s="17" t="s">
        <v>493</v>
      </c>
    </row>
    <row r="256" spans="2:51" s="11" customFormat="1" ht="13.5">
      <c r="B256" s="195"/>
      <c r="C256" s="196"/>
      <c r="D256" s="197" t="s">
        <v>203</v>
      </c>
      <c r="E256" s="198" t="s">
        <v>20</v>
      </c>
      <c r="F256" s="199" t="s">
        <v>494</v>
      </c>
      <c r="G256" s="196"/>
      <c r="H256" s="200">
        <v>48.825</v>
      </c>
      <c r="I256" s="201"/>
      <c r="J256" s="196"/>
      <c r="K256" s="196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203</v>
      </c>
      <c r="AU256" s="206" t="s">
        <v>84</v>
      </c>
      <c r="AV256" s="11" t="s">
        <v>84</v>
      </c>
      <c r="AW256" s="11" t="s">
        <v>40</v>
      </c>
      <c r="AX256" s="11" t="s">
        <v>76</v>
      </c>
      <c r="AY256" s="206" t="s">
        <v>196</v>
      </c>
    </row>
    <row r="257" spans="2:51" s="12" customFormat="1" ht="13.5">
      <c r="B257" s="207"/>
      <c r="C257" s="208"/>
      <c r="D257" s="209" t="s">
        <v>203</v>
      </c>
      <c r="E257" s="210" t="s">
        <v>140</v>
      </c>
      <c r="F257" s="211" t="s">
        <v>205</v>
      </c>
      <c r="G257" s="208"/>
      <c r="H257" s="212">
        <v>48.825</v>
      </c>
      <c r="I257" s="213"/>
      <c r="J257" s="208"/>
      <c r="K257" s="208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203</v>
      </c>
      <c r="AU257" s="218" t="s">
        <v>84</v>
      </c>
      <c r="AV257" s="12" t="s">
        <v>201</v>
      </c>
      <c r="AW257" s="12" t="s">
        <v>40</v>
      </c>
      <c r="AX257" s="12" t="s">
        <v>22</v>
      </c>
      <c r="AY257" s="218" t="s">
        <v>196</v>
      </c>
    </row>
    <row r="258" spans="2:65" s="1" customFormat="1" ht="44.25" customHeight="1">
      <c r="B258" s="34"/>
      <c r="C258" s="183" t="s">
        <v>495</v>
      </c>
      <c r="D258" s="183" t="s">
        <v>198</v>
      </c>
      <c r="E258" s="184" t="s">
        <v>496</v>
      </c>
      <c r="F258" s="185" t="s">
        <v>497</v>
      </c>
      <c r="G258" s="186" t="s">
        <v>93</v>
      </c>
      <c r="H258" s="187">
        <v>2</v>
      </c>
      <c r="I258" s="188"/>
      <c r="J258" s="189">
        <f>ROUND(I258*H258,2)</f>
        <v>0</v>
      </c>
      <c r="K258" s="185" t="s">
        <v>238</v>
      </c>
      <c r="L258" s="54"/>
      <c r="M258" s="190" t="s">
        <v>20</v>
      </c>
      <c r="N258" s="191" t="s">
        <v>47</v>
      </c>
      <c r="O258" s="35"/>
      <c r="P258" s="192">
        <f>O258*H258</f>
        <v>0</v>
      </c>
      <c r="Q258" s="192">
        <v>0.098</v>
      </c>
      <c r="R258" s="192">
        <f>Q258*H258</f>
        <v>0.196</v>
      </c>
      <c r="S258" s="192">
        <v>0</v>
      </c>
      <c r="T258" s="193">
        <f>S258*H258</f>
        <v>0</v>
      </c>
      <c r="AR258" s="17" t="s">
        <v>201</v>
      </c>
      <c r="AT258" s="17" t="s">
        <v>198</v>
      </c>
      <c r="AU258" s="17" t="s">
        <v>84</v>
      </c>
      <c r="AY258" s="17" t="s">
        <v>196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7" t="s">
        <v>22</v>
      </c>
      <c r="BK258" s="194">
        <f>ROUND(I258*H258,2)</f>
        <v>0</v>
      </c>
      <c r="BL258" s="17" t="s">
        <v>201</v>
      </c>
      <c r="BM258" s="17" t="s">
        <v>498</v>
      </c>
    </row>
    <row r="259" spans="2:51" s="11" customFormat="1" ht="13.5">
      <c r="B259" s="195"/>
      <c r="C259" s="196"/>
      <c r="D259" s="209" t="s">
        <v>203</v>
      </c>
      <c r="E259" s="219" t="s">
        <v>20</v>
      </c>
      <c r="F259" s="220" t="s">
        <v>84</v>
      </c>
      <c r="G259" s="196"/>
      <c r="H259" s="221">
        <v>2</v>
      </c>
      <c r="I259" s="201"/>
      <c r="J259" s="196"/>
      <c r="K259" s="196"/>
      <c r="L259" s="202"/>
      <c r="M259" s="203"/>
      <c r="N259" s="204"/>
      <c r="O259" s="204"/>
      <c r="P259" s="204"/>
      <c r="Q259" s="204"/>
      <c r="R259" s="204"/>
      <c r="S259" s="204"/>
      <c r="T259" s="205"/>
      <c r="AT259" s="206" t="s">
        <v>203</v>
      </c>
      <c r="AU259" s="206" t="s">
        <v>84</v>
      </c>
      <c r="AV259" s="11" t="s">
        <v>84</v>
      </c>
      <c r="AW259" s="11" t="s">
        <v>40</v>
      </c>
      <c r="AX259" s="11" t="s">
        <v>22</v>
      </c>
      <c r="AY259" s="206" t="s">
        <v>196</v>
      </c>
    </row>
    <row r="260" spans="2:65" s="1" customFormat="1" ht="44.25" customHeight="1">
      <c r="B260" s="34"/>
      <c r="C260" s="183" t="s">
        <v>499</v>
      </c>
      <c r="D260" s="183" t="s">
        <v>198</v>
      </c>
      <c r="E260" s="184" t="s">
        <v>500</v>
      </c>
      <c r="F260" s="185" t="s">
        <v>501</v>
      </c>
      <c r="G260" s="186" t="s">
        <v>93</v>
      </c>
      <c r="H260" s="187">
        <v>13</v>
      </c>
      <c r="I260" s="188"/>
      <c r="J260" s="189">
        <f>ROUND(I260*H260,2)</f>
        <v>0</v>
      </c>
      <c r="K260" s="185" t="s">
        <v>238</v>
      </c>
      <c r="L260" s="54"/>
      <c r="M260" s="190" t="s">
        <v>20</v>
      </c>
      <c r="N260" s="191" t="s">
        <v>47</v>
      </c>
      <c r="O260" s="35"/>
      <c r="P260" s="192">
        <f>O260*H260</f>
        <v>0</v>
      </c>
      <c r="Q260" s="192">
        <v>0.101</v>
      </c>
      <c r="R260" s="192">
        <f>Q260*H260</f>
        <v>1.3130000000000002</v>
      </c>
      <c r="S260" s="192">
        <v>0</v>
      </c>
      <c r="T260" s="193">
        <f>S260*H260</f>
        <v>0</v>
      </c>
      <c r="AR260" s="17" t="s">
        <v>201</v>
      </c>
      <c r="AT260" s="17" t="s">
        <v>198</v>
      </c>
      <c r="AU260" s="17" t="s">
        <v>84</v>
      </c>
      <c r="AY260" s="17" t="s">
        <v>196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7" t="s">
        <v>22</v>
      </c>
      <c r="BK260" s="194">
        <f>ROUND(I260*H260,2)</f>
        <v>0</v>
      </c>
      <c r="BL260" s="17" t="s">
        <v>201</v>
      </c>
      <c r="BM260" s="17" t="s">
        <v>502</v>
      </c>
    </row>
    <row r="261" spans="2:51" s="11" customFormat="1" ht="13.5">
      <c r="B261" s="195"/>
      <c r="C261" s="196"/>
      <c r="D261" s="197" t="s">
        <v>203</v>
      </c>
      <c r="E261" s="198" t="s">
        <v>20</v>
      </c>
      <c r="F261" s="199" t="s">
        <v>503</v>
      </c>
      <c r="G261" s="196"/>
      <c r="H261" s="200">
        <v>13</v>
      </c>
      <c r="I261" s="201"/>
      <c r="J261" s="196"/>
      <c r="K261" s="196"/>
      <c r="L261" s="202"/>
      <c r="M261" s="203"/>
      <c r="N261" s="204"/>
      <c r="O261" s="204"/>
      <c r="P261" s="204"/>
      <c r="Q261" s="204"/>
      <c r="R261" s="204"/>
      <c r="S261" s="204"/>
      <c r="T261" s="205"/>
      <c r="AT261" s="206" t="s">
        <v>203</v>
      </c>
      <c r="AU261" s="206" t="s">
        <v>84</v>
      </c>
      <c r="AV261" s="11" t="s">
        <v>84</v>
      </c>
      <c r="AW261" s="11" t="s">
        <v>40</v>
      </c>
      <c r="AX261" s="11" t="s">
        <v>22</v>
      </c>
      <c r="AY261" s="206" t="s">
        <v>196</v>
      </c>
    </row>
    <row r="262" spans="2:63" s="10" customFormat="1" ht="29.85" customHeight="1">
      <c r="B262" s="166"/>
      <c r="C262" s="167"/>
      <c r="D262" s="180" t="s">
        <v>75</v>
      </c>
      <c r="E262" s="181" t="s">
        <v>504</v>
      </c>
      <c r="F262" s="181" t="s">
        <v>505</v>
      </c>
      <c r="G262" s="167"/>
      <c r="H262" s="167"/>
      <c r="I262" s="170"/>
      <c r="J262" s="182">
        <f>BK262</f>
        <v>0</v>
      </c>
      <c r="K262" s="167"/>
      <c r="L262" s="172"/>
      <c r="M262" s="173"/>
      <c r="N262" s="174"/>
      <c r="O262" s="174"/>
      <c r="P262" s="175">
        <f>SUM(P263:P269)</f>
        <v>0</v>
      </c>
      <c r="Q262" s="174"/>
      <c r="R262" s="175">
        <f>SUM(R263:R269)</f>
        <v>0.0032725</v>
      </c>
      <c r="S262" s="174"/>
      <c r="T262" s="176">
        <f>SUM(T263:T269)</f>
        <v>0</v>
      </c>
      <c r="AR262" s="177" t="s">
        <v>22</v>
      </c>
      <c r="AT262" s="178" t="s">
        <v>75</v>
      </c>
      <c r="AU262" s="178" t="s">
        <v>22</v>
      </c>
      <c r="AY262" s="177" t="s">
        <v>196</v>
      </c>
      <c r="BK262" s="179">
        <f>SUM(BK263:BK269)</f>
        <v>0</v>
      </c>
    </row>
    <row r="263" spans="2:65" s="1" customFormat="1" ht="22.5" customHeight="1">
      <c r="B263" s="34"/>
      <c r="C263" s="183" t="s">
        <v>506</v>
      </c>
      <c r="D263" s="183" t="s">
        <v>198</v>
      </c>
      <c r="E263" s="184" t="s">
        <v>293</v>
      </c>
      <c r="F263" s="185" t="s">
        <v>294</v>
      </c>
      <c r="G263" s="186" t="s">
        <v>118</v>
      </c>
      <c r="H263" s="187">
        <v>2.5</v>
      </c>
      <c r="I263" s="188"/>
      <c r="J263" s="189">
        <f>ROUND(I263*H263,2)</f>
        <v>0</v>
      </c>
      <c r="K263" s="185" t="s">
        <v>20</v>
      </c>
      <c r="L263" s="54"/>
      <c r="M263" s="190" t="s">
        <v>20</v>
      </c>
      <c r="N263" s="191" t="s">
        <v>47</v>
      </c>
      <c r="O263" s="35"/>
      <c r="P263" s="192">
        <f>O263*H263</f>
        <v>0</v>
      </c>
      <c r="Q263" s="192">
        <v>0</v>
      </c>
      <c r="R263" s="192">
        <f>Q263*H263</f>
        <v>0</v>
      </c>
      <c r="S263" s="192">
        <v>0</v>
      </c>
      <c r="T263" s="193">
        <f>S263*H263</f>
        <v>0</v>
      </c>
      <c r="AR263" s="17" t="s">
        <v>201</v>
      </c>
      <c r="AT263" s="17" t="s">
        <v>198</v>
      </c>
      <c r="AU263" s="17" t="s">
        <v>84</v>
      </c>
      <c r="AY263" s="17" t="s">
        <v>196</v>
      </c>
      <c r="BE263" s="194">
        <f>IF(N263="základní",J263,0)</f>
        <v>0</v>
      </c>
      <c r="BF263" s="194">
        <f>IF(N263="snížená",J263,0)</f>
        <v>0</v>
      </c>
      <c r="BG263" s="194">
        <f>IF(N263="zákl. přenesená",J263,0)</f>
        <v>0</v>
      </c>
      <c r="BH263" s="194">
        <f>IF(N263="sníž. přenesená",J263,0)</f>
        <v>0</v>
      </c>
      <c r="BI263" s="194">
        <f>IF(N263="nulová",J263,0)</f>
        <v>0</v>
      </c>
      <c r="BJ263" s="17" t="s">
        <v>22</v>
      </c>
      <c r="BK263" s="194">
        <f>ROUND(I263*H263,2)</f>
        <v>0</v>
      </c>
      <c r="BL263" s="17" t="s">
        <v>201</v>
      </c>
      <c r="BM263" s="17" t="s">
        <v>507</v>
      </c>
    </row>
    <row r="264" spans="2:51" s="11" customFormat="1" ht="13.5">
      <c r="B264" s="195"/>
      <c r="C264" s="196"/>
      <c r="D264" s="197" t="s">
        <v>203</v>
      </c>
      <c r="E264" s="198" t="s">
        <v>20</v>
      </c>
      <c r="F264" s="199" t="s">
        <v>508</v>
      </c>
      <c r="G264" s="196"/>
      <c r="H264" s="200">
        <v>2.5</v>
      </c>
      <c r="I264" s="201"/>
      <c r="J264" s="196"/>
      <c r="K264" s="196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203</v>
      </c>
      <c r="AU264" s="206" t="s">
        <v>84</v>
      </c>
      <c r="AV264" s="11" t="s">
        <v>84</v>
      </c>
      <c r="AW264" s="11" t="s">
        <v>40</v>
      </c>
      <c r="AX264" s="11" t="s">
        <v>76</v>
      </c>
      <c r="AY264" s="206" t="s">
        <v>196</v>
      </c>
    </row>
    <row r="265" spans="2:51" s="12" customFormat="1" ht="13.5">
      <c r="B265" s="207"/>
      <c r="C265" s="208"/>
      <c r="D265" s="209" t="s">
        <v>203</v>
      </c>
      <c r="E265" s="210" t="s">
        <v>509</v>
      </c>
      <c r="F265" s="211" t="s">
        <v>205</v>
      </c>
      <c r="G265" s="208"/>
      <c r="H265" s="212">
        <v>2.5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203</v>
      </c>
      <c r="AU265" s="218" t="s">
        <v>84</v>
      </c>
      <c r="AV265" s="12" t="s">
        <v>201</v>
      </c>
      <c r="AW265" s="12" t="s">
        <v>40</v>
      </c>
      <c r="AX265" s="12" t="s">
        <v>22</v>
      </c>
      <c r="AY265" s="218" t="s">
        <v>196</v>
      </c>
    </row>
    <row r="266" spans="2:65" s="1" customFormat="1" ht="31.5" customHeight="1">
      <c r="B266" s="34"/>
      <c r="C266" s="183" t="s">
        <v>510</v>
      </c>
      <c r="D266" s="183" t="s">
        <v>198</v>
      </c>
      <c r="E266" s="184" t="s">
        <v>511</v>
      </c>
      <c r="F266" s="185" t="s">
        <v>512</v>
      </c>
      <c r="G266" s="186" t="s">
        <v>118</v>
      </c>
      <c r="H266" s="187">
        <v>2.5</v>
      </c>
      <c r="I266" s="188"/>
      <c r="J266" s="189">
        <f>ROUND(I266*H266,2)</f>
        <v>0</v>
      </c>
      <c r="K266" s="185" t="s">
        <v>20</v>
      </c>
      <c r="L266" s="54"/>
      <c r="M266" s="190" t="s">
        <v>20</v>
      </c>
      <c r="N266" s="191" t="s">
        <v>47</v>
      </c>
      <c r="O266" s="35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17" t="s">
        <v>201</v>
      </c>
      <c r="AT266" s="17" t="s">
        <v>198</v>
      </c>
      <c r="AU266" s="17" t="s">
        <v>84</v>
      </c>
      <c r="AY266" s="17" t="s">
        <v>196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7" t="s">
        <v>22</v>
      </c>
      <c r="BK266" s="194">
        <f>ROUND(I266*H266,2)</f>
        <v>0</v>
      </c>
      <c r="BL266" s="17" t="s">
        <v>201</v>
      </c>
      <c r="BM266" s="17" t="s">
        <v>513</v>
      </c>
    </row>
    <row r="267" spans="2:51" s="11" customFormat="1" ht="13.5">
      <c r="B267" s="195"/>
      <c r="C267" s="196"/>
      <c r="D267" s="209" t="s">
        <v>203</v>
      </c>
      <c r="E267" s="219" t="s">
        <v>20</v>
      </c>
      <c r="F267" s="220" t="s">
        <v>508</v>
      </c>
      <c r="G267" s="196"/>
      <c r="H267" s="221">
        <v>2.5</v>
      </c>
      <c r="I267" s="201"/>
      <c r="J267" s="196"/>
      <c r="K267" s="196"/>
      <c r="L267" s="202"/>
      <c r="M267" s="203"/>
      <c r="N267" s="204"/>
      <c r="O267" s="204"/>
      <c r="P267" s="204"/>
      <c r="Q267" s="204"/>
      <c r="R267" s="204"/>
      <c r="S267" s="204"/>
      <c r="T267" s="205"/>
      <c r="AT267" s="206" t="s">
        <v>203</v>
      </c>
      <c r="AU267" s="206" t="s">
        <v>84</v>
      </c>
      <c r="AV267" s="11" t="s">
        <v>84</v>
      </c>
      <c r="AW267" s="11" t="s">
        <v>40</v>
      </c>
      <c r="AX267" s="11" t="s">
        <v>22</v>
      </c>
      <c r="AY267" s="206" t="s">
        <v>196</v>
      </c>
    </row>
    <row r="268" spans="2:65" s="1" customFormat="1" ht="22.5" customHeight="1">
      <c r="B268" s="34"/>
      <c r="C268" s="183" t="s">
        <v>514</v>
      </c>
      <c r="D268" s="183" t="s">
        <v>198</v>
      </c>
      <c r="E268" s="184" t="s">
        <v>515</v>
      </c>
      <c r="F268" s="185" t="s">
        <v>516</v>
      </c>
      <c r="G268" s="186" t="s">
        <v>93</v>
      </c>
      <c r="H268" s="187">
        <v>7</v>
      </c>
      <c r="I268" s="188"/>
      <c r="J268" s="189">
        <f>ROUND(I268*H268,2)</f>
        <v>0</v>
      </c>
      <c r="K268" s="185" t="s">
        <v>20</v>
      </c>
      <c r="L268" s="54"/>
      <c r="M268" s="190" t="s">
        <v>20</v>
      </c>
      <c r="N268" s="191" t="s">
        <v>47</v>
      </c>
      <c r="O268" s="35"/>
      <c r="P268" s="192">
        <f>O268*H268</f>
        <v>0</v>
      </c>
      <c r="Q268" s="192">
        <v>0.0004675</v>
      </c>
      <c r="R268" s="192">
        <f>Q268*H268</f>
        <v>0.0032725</v>
      </c>
      <c r="S268" s="192">
        <v>0</v>
      </c>
      <c r="T268" s="193">
        <f>S268*H268</f>
        <v>0</v>
      </c>
      <c r="AR268" s="17" t="s">
        <v>201</v>
      </c>
      <c r="AT268" s="17" t="s">
        <v>198</v>
      </c>
      <c r="AU268" s="17" t="s">
        <v>84</v>
      </c>
      <c r="AY268" s="17" t="s">
        <v>196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7" t="s">
        <v>22</v>
      </c>
      <c r="BK268" s="194">
        <f>ROUND(I268*H268,2)</f>
        <v>0</v>
      </c>
      <c r="BL268" s="17" t="s">
        <v>201</v>
      </c>
      <c r="BM268" s="17" t="s">
        <v>517</v>
      </c>
    </row>
    <row r="269" spans="2:51" s="11" customFormat="1" ht="13.5">
      <c r="B269" s="195"/>
      <c r="C269" s="196"/>
      <c r="D269" s="197" t="s">
        <v>203</v>
      </c>
      <c r="E269" s="198" t="s">
        <v>20</v>
      </c>
      <c r="F269" s="199" t="s">
        <v>518</v>
      </c>
      <c r="G269" s="196"/>
      <c r="H269" s="200">
        <v>7</v>
      </c>
      <c r="I269" s="201"/>
      <c r="J269" s="196"/>
      <c r="K269" s="196"/>
      <c r="L269" s="202"/>
      <c r="M269" s="203"/>
      <c r="N269" s="204"/>
      <c r="O269" s="204"/>
      <c r="P269" s="204"/>
      <c r="Q269" s="204"/>
      <c r="R269" s="204"/>
      <c r="S269" s="204"/>
      <c r="T269" s="205"/>
      <c r="AT269" s="206" t="s">
        <v>203</v>
      </c>
      <c r="AU269" s="206" t="s">
        <v>84</v>
      </c>
      <c r="AV269" s="11" t="s">
        <v>84</v>
      </c>
      <c r="AW269" s="11" t="s">
        <v>40</v>
      </c>
      <c r="AX269" s="11" t="s">
        <v>22</v>
      </c>
      <c r="AY269" s="206" t="s">
        <v>196</v>
      </c>
    </row>
    <row r="270" spans="2:63" s="10" customFormat="1" ht="29.85" customHeight="1">
      <c r="B270" s="166"/>
      <c r="C270" s="167"/>
      <c r="D270" s="180" t="s">
        <v>75</v>
      </c>
      <c r="E270" s="181" t="s">
        <v>235</v>
      </c>
      <c r="F270" s="181" t="s">
        <v>519</v>
      </c>
      <c r="G270" s="167"/>
      <c r="H270" s="167"/>
      <c r="I270" s="170"/>
      <c r="J270" s="182">
        <f>BK270</f>
        <v>0</v>
      </c>
      <c r="K270" s="167"/>
      <c r="L270" s="172"/>
      <c r="M270" s="173"/>
      <c r="N270" s="174"/>
      <c r="O270" s="174"/>
      <c r="P270" s="175">
        <f>SUM(P271:P283)</f>
        <v>0</v>
      </c>
      <c r="Q270" s="174"/>
      <c r="R270" s="175">
        <f>SUM(R271:R283)</f>
        <v>24.59008</v>
      </c>
      <c r="S270" s="174"/>
      <c r="T270" s="176">
        <f>SUM(T271:T283)</f>
        <v>0</v>
      </c>
      <c r="AR270" s="177" t="s">
        <v>22</v>
      </c>
      <c r="AT270" s="178" t="s">
        <v>75</v>
      </c>
      <c r="AU270" s="178" t="s">
        <v>22</v>
      </c>
      <c r="AY270" s="177" t="s">
        <v>196</v>
      </c>
      <c r="BK270" s="179">
        <f>SUM(BK271:BK283)</f>
        <v>0</v>
      </c>
    </row>
    <row r="271" spans="2:65" s="1" customFormat="1" ht="22.5" customHeight="1">
      <c r="B271" s="34"/>
      <c r="C271" s="183" t="s">
        <v>520</v>
      </c>
      <c r="D271" s="183" t="s">
        <v>198</v>
      </c>
      <c r="E271" s="184" t="s">
        <v>521</v>
      </c>
      <c r="F271" s="185" t="s">
        <v>522</v>
      </c>
      <c r="G271" s="186" t="s">
        <v>118</v>
      </c>
      <c r="H271" s="187">
        <v>7</v>
      </c>
      <c r="I271" s="188"/>
      <c r="J271" s="189">
        <f aca="true" t="shared" si="0" ref="J271:J283">ROUND(I271*H271,2)</f>
        <v>0</v>
      </c>
      <c r="K271" s="185" t="s">
        <v>20</v>
      </c>
      <c r="L271" s="54"/>
      <c r="M271" s="190" t="s">
        <v>20</v>
      </c>
      <c r="N271" s="191" t="s">
        <v>47</v>
      </c>
      <c r="O271" s="35"/>
      <c r="P271" s="192">
        <f aca="true" t="shared" si="1" ref="P271:P283">O271*H271</f>
        <v>0</v>
      </c>
      <c r="Q271" s="192">
        <v>0</v>
      </c>
      <c r="R271" s="192">
        <f aca="true" t="shared" si="2" ref="R271:R283">Q271*H271</f>
        <v>0</v>
      </c>
      <c r="S271" s="192">
        <v>0</v>
      </c>
      <c r="T271" s="193">
        <f aca="true" t="shared" si="3" ref="T271:T283">S271*H271</f>
        <v>0</v>
      </c>
      <c r="AR271" s="17" t="s">
        <v>201</v>
      </c>
      <c r="AT271" s="17" t="s">
        <v>198</v>
      </c>
      <c r="AU271" s="17" t="s">
        <v>84</v>
      </c>
      <c r="AY271" s="17" t="s">
        <v>196</v>
      </c>
      <c r="BE271" s="194">
        <f aca="true" t="shared" si="4" ref="BE271:BE283">IF(N271="základní",J271,0)</f>
        <v>0</v>
      </c>
      <c r="BF271" s="194">
        <f aca="true" t="shared" si="5" ref="BF271:BF283">IF(N271="snížená",J271,0)</f>
        <v>0</v>
      </c>
      <c r="BG271" s="194">
        <f aca="true" t="shared" si="6" ref="BG271:BG283">IF(N271="zákl. přenesená",J271,0)</f>
        <v>0</v>
      </c>
      <c r="BH271" s="194">
        <f aca="true" t="shared" si="7" ref="BH271:BH283">IF(N271="sníž. přenesená",J271,0)</f>
        <v>0</v>
      </c>
      <c r="BI271" s="194">
        <f aca="true" t="shared" si="8" ref="BI271:BI283">IF(N271="nulová",J271,0)</f>
        <v>0</v>
      </c>
      <c r="BJ271" s="17" t="s">
        <v>22</v>
      </c>
      <c r="BK271" s="194">
        <f aca="true" t="shared" si="9" ref="BK271:BK283">ROUND(I271*H271,2)</f>
        <v>0</v>
      </c>
      <c r="BL271" s="17" t="s">
        <v>201</v>
      </c>
      <c r="BM271" s="17" t="s">
        <v>523</v>
      </c>
    </row>
    <row r="272" spans="2:65" s="1" customFormat="1" ht="22.5" customHeight="1">
      <c r="B272" s="34"/>
      <c r="C272" s="183" t="s">
        <v>524</v>
      </c>
      <c r="D272" s="183" t="s">
        <v>198</v>
      </c>
      <c r="E272" s="184" t="s">
        <v>525</v>
      </c>
      <c r="F272" s="185" t="s">
        <v>526</v>
      </c>
      <c r="G272" s="186" t="s">
        <v>118</v>
      </c>
      <c r="H272" s="187">
        <v>7</v>
      </c>
      <c r="I272" s="188"/>
      <c r="J272" s="189">
        <f t="shared" si="0"/>
        <v>0</v>
      </c>
      <c r="K272" s="185" t="s">
        <v>20</v>
      </c>
      <c r="L272" s="54"/>
      <c r="M272" s="190" t="s">
        <v>20</v>
      </c>
      <c r="N272" s="191" t="s">
        <v>47</v>
      </c>
      <c r="O272" s="35"/>
      <c r="P272" s="192">
        <f t="shared" si="1"/>
        <v>0</v>
      </c>
      <c r="Q272" s="192">
        <v>0</v>
      </c>
      <c r="R272" s="192">
        <f t="shared" si="2"/>
        <v>0</v>
      </c>
      <c r="S272" s="192">
        <v>0</v>
      </c>
      <c r="T272" s="193">
        <f t="shared" si="3"/>
        <v>0</v>
      </c>
      <c r="AR272" s="17" t="s">
        <v>201</v>
      </c>
      <c r="AT272" s="17" t="s">
        <v>198</v>
      </c>
      <c r="AU272" s="17" t="s">
        <v>84</v>
      </c>
      <c r="AY272" s="17" t="s">
        <v>196</v>
      </c>
      <c r="BE272" s="194">
        <f t="shared" si="4"/>
        <v>0</v>
      </c>
      <c r="BF272" s="194">
        <f t="shared" si="5"/>
        <v>0</v>
      </c>
      <c r="BG272" s="194">
        <f t="shared" si="6"/>
        <v>0</v>
      </c>
      <c r="BH272" s="194">
        <f t="shared" si="7"/>
        <v>0</v>
      </c>
      <c r="BI272" s="194">
        <f t="shared" si="8"/>
        <v>0</v>
      </c>
      <c r="BJ272" s="17" t="s">
        <v>22</v>
      </c>
      <c r="BK272" s="194">
        <f t="shared" si="9"/>
        <v>0</v>
      </c>
      <c r="BL272" s="17" t="s">
        <v>201</v>
      </c>
      <c r="BM272" s="17" t="s">
        <v>527</v>
      </c>
    </row>
    <row r="273" spans="2:65" s="1" customFormat="1" ht="22.5" customHeight="1">
      <c r="B273" s="34"/>
      <c r="C273" s="183" t="s">
        <v>528</v>
      </c>
      <c r="D273" s="183" t="s">
        <v>198</v>
      </c>
      <c r="E273" s="184" t="s">
        <v>529</v>
      </c>
      <c r="F273" s="185" t="s">
        <v>530</v>
      </c>
      <c r="G273" s="186" t="s">
        <v>118</v>
      </c>
      <c r="H273" s="187">
        <v>7</v>
      </c>
      <c r="I273" s="188"/>
      <c r="J273" s="189">
        <f t="shared" si="0"/>
        <v>0</v>
      </c>
      <c r="K273" s="185" t="s">
        <v>20</v>
      </c>
      <c r="L273" s="54"/>
      <c r="M273" s="190" t="s">
        <v>20</v>
      </c>
      <c r="N273" s="191" t="s">
        <v>47</v>
      </c>
      <c r="O273" s="35"/>
      <c r="P273" s="192">
        <f t="shared" si="1"/>
        <v>0</v>
      </c>
      <c r="Q273" s="192">
        <v>0</v>
      </c>
      <c r="R273" s="192">
        <f t="shared" si="2"/>
        <v>0</v>
      </c>
      <c r="S273" s="192">
        <v>0</v>
      </c>
      <c r="T273" s="193">
        <f t="shared" si="3"/>
        <v>0</v>
      </c>
      <c r="AR273" s="17" t="s">
        <v>201</v>
      </c>
      <c r="AT273" s="17" t="s">
        <v>198</v>
      </c>
      <c r="AU273" s="17" t="s">
        <v>84</v>
      </c>
      <c r="AY273" s="17" t="s">
        <v>196</v>
      </c>
      <c r="BE273" s="194">
        <f t="shared" si="4"/>
        <v>0</v>
      </c>
      <c r="BF273" s="194">
        <f t="shared" si="5"/>
        <v>0</v>
      </c>
      <c r="BG273" s="194">
        <f t="shared" si="6"/>
        <v>0</v>
      </c>
      <c r="BH273" s="194">
        <f t="shared" si="7"/>
        <v>0</v>
      </c>
      <c r="BI273" s="194">
        <f t="shared" si="8"/>
        <v>0</v>
      </c>
      <c r="BJ273" s="17" t="s">
        <v>22</v>
      </c>
      <c r="BK273" s="194">
        <f t="shared" si="9"/>
        <v>0</v>
      </c>
      <c r="BL273" s="17" t="s">
        <v>201</v>
      </c>
      <c r="BM273" s="17" t="s">
        <v>531</v>
      </c>
    </row>
    <row r="274" spans="2:65" s="1" customFormat="1" ht="22.5" customHeight="1">
      <c r="B274" s="34"/>
      <c r="C274" s="222" t="s">
        <v>532</v>
      </c>
      <c r="D274" s="222" t="s">
        <v>346</v>
      </c>
      <c r="E274" s="223" t="s">
        <v>533</v>
      </c>
      <c r="F274" s="224" t="s">
        <v>534</v>
      </c>
      <c r="G274" s="225" t="s">
        <v>328</v>
      </c>
      <c r="H274" s="226">
        <v>14</v>
      </c>
      <c r="I274" s="227"/>
      <c r="J274" s="228">
        <f t="shared" si="0"/>
        <v>0</v>
      </c>
      <c r="K274" s="224" t="s">
        <v>20</v>
      </c>
      <c r="L274" s="229"/>
      <c r="M274" s="230" t="s">
        <v>20</v>
      </c>
      <c r="N274" s="231" t="s">
        <v>47</v>
      </c>
      <c r="O274" s="35"/>
      <c r="P274" s="192">
        <f t="shared" si="1"/>
        <v>0</v>
      </c>
      <c r="Q274" s="192">
        <v>1</v>
      </c>
      <c r="R274" s="192">
        <f t="shared" si="2"/>
        <v>14</v>
      </c>
      <c r="S274" s="192">
        <v>0</v>
      </c>
      <c r="T274" s="193">
        <f t="shared" si="3"/>
        <v>0</v>
      </c>
      <c r="AR274" s="17" t="s">
        <v>235</v>
      </c>
      <c r="AT274" s="17" t="s">
        <v>346</v>
      </c>
      <c r="AU274" s="17" t="s">
        <v>84</v>
      </c>
      <c r="AY274" s="17" t="s">
        <v>196</v>
      </c>
      <c r="BE274" s="194">
        <f t="shared" si="4"/>
        <v>0</v>
      </c>
      <c r="BF274" s="194">
        <f t="shared" si="5"/>
        <v>0</v>
      </c>
      <c r="BG274" s="194">
        <f t="shared" si="6"/>
        <v>0</v>
      </c>
      <c r="BH274" s="194">
        <f t="shared" si="7"/>
        <v>0</v>
      </c>
      <c r="BI274" s="194">
        <f t="shared" si="8"/>
        <v>0</v>
      </c>
      <c r="BJ274" s="17" t="s">
        <v>22</v>
      </c>
      <c r="BK274" s="194">
        <f t="shared" si="9"/>
        <v>0</v>
      </c>
      <c r="BL274" s="17" t="s">
        <v>201</v>
      </c>
      <c r="BM274" s="17" t="s">
        <v>535</v>
      </c>
    </row>
    <row r="275" spans="2:65" s="1" customFormat="1" ht="31.5" customHeight="1">
      <c r="B275" s="34"/>
      <c r="C275" s="183" t="s">
        <v>536</v>
      </c>
      <c r="D275" s="183" t="s">
        <v>198</v>
      </c>
      <c r="E275" s="184" t="s">
        <v>537</v>
      </c>
      <c r="F275" s="185" t="s">
        <v>538</v>
      </c>
      <c r="G275" s="186" t="s">
        <v>90</v>
      </c>
      <c r="H275" s="187">
        <v>3</v>
      </c>
      <c r="I275" s="188"/>
      <c r="J275" s="189">
        <f t="shared" si="0"/>
        <v>0</v>
      </c>
      <c r="K275" s="185" t="s">
        <v>238</v>
      </c>
      <c r="L275" s="54"/>
      <c r="M275" s="190" t="s">
        <v>20</v>
      </c>
      <c r="N275" s="191" t="s">
        <v>47</v>
      </c>
      <c r="O275" s="35"/>
      <c r="P275" s="192">
        <f t="shared" si="1"/>
        <v>0</v>
      </c>
      <c r="Q275" s="192">
        <v>0.0033</v>
      </c>
      <c r="R275" s="192">
        <f t="shared" si="2"/>
        <v>0.009899999999999999</v>
      </c>
      <c r="S275" s="192">
        <v>0</v>
      </c>
      <c r="T275" s="193">
        <f t="shared" si="3"/>
        <v>0</v>
      </c>
      <c r="AR275" s="17" t="s">
        <v>201</v>
      </c>
      <c r="AT275" s="17" t="s">
        <v>198</v>
      </c>
      <c r="AU275" s="17" t="s">
        <v>84</v>
      </c>
      <c r="AY275" s="17" t="s">
        <v>196</v>
      </c>
      <c r="BE275" s="194">
        <f t="shared" si="4"/>
        <v>0</v>
      </c>
      <c r="BF275" s="194">
        <f t="shared" si="5"/>
        <v>0</v>
      </c>
      <c r="BG275" s="194">
        <f t="shared" si="6"/>
        <v>0</v>
      </c>
      <c r="BH275" s="194">
        <f t="shared" si="7"/>
        <v>0</v>
      </c>
      <c r="BI275" s="194">
        <f t="shared" si="8"/>
        <v>0</v>
      </c>
      <c r="BJ275" s="17" t="s">
        <v>22</v>
      </c>
      <c r="BK275" s="194">
        <f t="shared" si="9"/>
        <v>0</v>
      </c>
      <c r="BL275" s="17" t="s">
        <v>201</v>
      </c>
      <c r="BM275" s="17" t="s">
        <v>539</v>
      </c>
    </row>
    <row r="276" spans="2:65" s="1" customFormat="1" ht="22.5" customHeight="1">
      <c r="B276" s="34"/>
      <c r="C276" s="183" t="s">
        <v>540</v>
      </c>
      <c r="D276" s="183" t="s">
        <v>198</v>
      </c>
      <c r="E276" s="184" t="s">
        <v>541</v>
      </c>
      <c r="F276" s="185" t="s">
        <v>542</v>
      </c>
      <c r="G276" s="186" t="s">
        <v>214</v>
      </c>
      <c r="H276" s="187">
        <v>7</v>
      </c>
      <c r="I276" s="188"/>
      <c r="J276" s="189">
        <f t="shared" si="0"/>
        <v>0</v>
      </c>
      <c r="K276" s="185" t="s">
        <v>20</v>
      </c>
      <c r="L276" s="54"/>
      <c r="M276" s="190" t="s">
        <v>20</v>
      </c>
      <c r="N276" s="191" t="s">
        <v>47</v>
      </c>
      <c r="O276" s="35"/>
      <c r="P276" s="192">
        <f t="shared" si="1"/>
        <v>0</v>
      </c>
      <c r="Q276" s="192">
        <v>0.3409</v>
      </c>
      <c r="R276" s="192">
        <f t="shared" si="2"/>
        <v>2.3863</v>
      </c>
      <c r="S276" s="192">
        <v>0</v>
      </c>
      <c r="T276" s="193">
        <f t="shared" si="3"/>
        <v>0</v>
      </c>
      <c r="AR276" s="17" t="s">
        <v>201</v>
      </c>
      <c r="AT276" s="17" t="s">
        <v>198</v>
      </c>
      <c r="AU276" s="17" t="s">
        <v>84</v>
      </c>
      <c r="AY276" s="17" t="s">
        <v>196</v>
      </c>
      <c r="BE276" s="194">
        <f t="shared" si="4"/>
        <v>0</v>
      </c>
      <c r="BF276" s="194">
        <f t="shared" si="5"/>
        <v>0</v>
      </c>
      <c r="BG276" s="194">
        <f t="shared" si="6"/>
        <v>0</v>
      </c>
      <c r="BH276" s="194">
        <f t="shared" si="7"/>
        <v>0</v>
      </c>
      <c r="BI276" s="194">
        <f t="shared" si="8"/>
        <v>0</v>
      </c>
      <c r="BJ276" s="17" t="s">
        <v>22</v>
      </c>
      <c r="BK276" s="194">
        <f t="shared" si="9"/>
        <v>0</v>
      </c>
      <c r="BL276" s="17" t="s">
        <v>201</v>
      </c>
      <c r="BM276" s="17" t="s">
        <v>543</v>
      </c>
    </row>
    <row r="277" spans="2:65" s="1" customFormat="1" ht="31.5" customHeight="1">
      <c r="B277" s="34"/>
      <c r="C277" s="222" t="s">
        <v>544</v>
      </c>
      <c r="D277" s="222" t="s">
        <v>346</v>
      </c>
      <c r="E277" s="223" t="s">
        <v>545</v>
      </c>
      <c r="F277" s="224" t="s">
        <v>546</v>
      </c>
      <c r="G277" s="225" t="s">
        <v>214</v>
      </c>
      <c r="H277" s="226">
        <v>7</v>
      </c>
      <c r="I277" s="227"/>
      <c r="J277" s="228">
        <f t="shared" si="0"/>
        <v>0</v>
      </c>
      <c r="K277" s="224" t="s">
        <v>238</v>
      </c>
      <c r="L277" s="229"/>
      <c r="M277" s="230" t="s">
        <v>20</v>
      </c>
      <c r="N277" s="231" t="s">
        <v>47</v>
      </c>
      <c r="O277" s="35"/>
      <c r="P277" s="192">
        <f t="shared" si="1"/>
        <v>0</v>
      </c>
      <c r="Q277" s="192">
        <v>0.175</v>
      </c>
      <c r="R277" s="192">
        <f t="shared" si="2"/>
        <v>1.2249999999999999</v>
      </c>
      <c r="S277" s="192">
        <v>0</v>
      </c>
      <c r="T277" s="193">
        <f t="shared" si="3"/>
        <v>0</v>
      </c>
      <c r="AR277" s="17" t="s">
        <v>235</v>
      </c>
      <c r="AT277" s="17" t="s">
        <v>346</v>
      </c>
      <c r="AU277" s="17" t="s">
        <v>84</v>
      </c>
      <c r="AY277" s="17" t="s">
        <v>196</v>
      </c>
      <c r="BE277" s="194">
        <f t="shared" si="4"/>
        <v>0</v>
      </c>
      <c r="BF277" s="194">
        <f t="shared" si="5"/>
        <v>0</v>
      </c>
      <c r="BG277" s="194">
        <f t="shared" si="6"/>
        <v>0</v>
      </c>
      <c r="BH277" s="194">
        <f t="shared" si="7"/>
        <v>0</v>
      </c>
      <c r="BI277" s="194">
        <f t="shared" si="8"/>
        <v>0</v>
      </c>
      <c r="BJ277" s="17" t="s">
        <v>22</v>
      </c>
      <c r="BK277" s="194">
        <f t="shared" si="9"/>
        <v>0</v>
      </c>
      <c r="BL277" s="17" t="s">
        <v>201</v>
      </c>
      <c r="BM277" s="17" t="s">
        <v>547</v>
      </c>
    </row>
    <row r="278" spans="2:65" s="1" customFormat="1" ht="31.5" customHeight="1">
      <c r="B278" s="34"/>
      <c r="C278" s="222" t="s">
        <v>548</v>
      </c>
      <c r="D278" s="222" t="s">
        <v>346</v>
      </c>
      <c r="E278" s="223" t="s">
        <v>549</v>
      </c>
      <c r="F278" s="224" t="s">
        <v>550</v>
      </c>
      <c r="G278" s="225" t="s">
        <v>214</v>
      </c>
      <c r="H278" s="226">
        <v>7</v>
      </c>
      <c r="I278" s="227"/>
      <c r="J278" s="228">
        <f t="shared" si="0"/>
        <v>0</v>
      </c>
      <c r="K278" s="224" t="s">
        <v>238</v>
      </c>
      <c r="L278" s="229"/>
      <c r="M278" s="230" t="s">
        <v>20</v>
      </c>
      <c r="N278" s="231" t="s">
        <v>47</v>
      </c>
      <c r="O278" s="35"/>
      <c r="P278" s="192">
        <f t="shared" si="1"/>
        <v>0</v>
      </c>
      <c r="Q278" s="192">
        <v>0.087</v>
      </c>
      <c r="R278" s="192">
        <f t="shared" si="2"/>
        <v>0.609</v>
      </c>
      <c r="S278" s="192">
        <v>0</v>
      </c>
      <c r="T278" s="193">
        <f t="shared" si="3"/>
        <v>0</v>
      </c>
      <c r="AR278" s="17" t="s">
        <v>235</v>
      </c>
      <c r="AT278" s="17" t="s">
        <v>346</v>
      </c>
      <c r="AU278" s="17" t="s">
        <v>84</v>
      </c>
      <c r="AY278" s="17" t="s">
        <v>196</v>
      </c>
      <c r="BE278" s="194">
        <f t="shared" si="4"/>
        <v>0</v>
      </c>
      <c r="BF278" s="194">
        <f t="shared" si="5"/>
        <v>0</v>
      </c>
      <c r="BG278" s="194">
        <f t="shared" si="6"/>
        <v>0</v>
      </c>
      <c r="BH278" s="194">
        <f t="shared" si="7"/>
        <v>0</v>
      </c>
      <c r="BI278" s="194">
        <f t="shared" si="8"/>
        <v>0</v>
      </c>
      <c r="BJ278" s="17" t="s">
        <v>22</v>
      </c>
      <c r="BK278" s="194">
        <f t="shared" si="9"/>
        <v>0</v>
      </c>
      <c r="BL278" s="17" t="s">
        <v>201</v>
      </c>
      <c r="BM278" s="17" t="s">
        <v>551</v>
      </c>
    </row>
    <row r="279" spans="2:65" s="1" customFormat="1" ht="31.5" customHeight="1">
      <c r="B279" s="34"/>
      <c r="C279" s="222" t="s">
        <v>552</v>
      </c>
      <c r="D279" s="222" t="s">
        <v>346</v>
      </c>
      <c r="E279" s="223" t="s">
        <v>553</v>
      </c>
      <c r="F279" s="224" t="s">
        <v>554</v>
      </c>
      <c r="G279" s="225" t="s">
        <v>214</v>
      </c>
      <c r="H279" s="226">
        <v>7</v>
      </c>
      <c r="I279" s="227"/>
      <c r="J279" s="228">
        <f t="shared" si="0"/>
        <v>0</v>
      </c>
      <c r="K279" s="224" t="s">
        <v>238</v>
      </c>
      <c r="L279" s="229"/>
      <c r="M279" s="230" t="s">
        <v>20</v>
      </c>
      <c r="N279" s="231" t="s">
        <v>47</v>
      </c>
      <c r="O279" s="35"/>
      <c r="P279" s="192">
        <f t="shared" si="1"/>
        <v>0</v>
      </c>
      <c r="Q279" s="192">
        <v>0.103</v>
      </c>
      <c r="R279" s="192">
        <f t="shared" si="2"/>
        <v>0.721</v>
      </c>
      <c r="S279" s="192">
        <v>0</v>
      </c>
      <c r="T279" s="193">
        <f t="shared" si="3"/>
        <v>0</v>
      </c>
      <c r="AR279" s="17" t="s">
        <v>235</v>
      </c>
      <c r="AT279" s="17" t="s">
        <v>346</v>
      </c>
      <c r="AU279" s="17" t="s">
        <v>84</v>
      </c>
      <c r="AY279" s="17" t="s">
        <v>196</v>
      </c>
      <c r="BE279" s="194">
        <f t="shared" si="4"/>
        <v>0</v>
      </c>
      <c r="BF279" s="194">
        <f t="shared" si="5"/>
        <v>0</v>
      </c>
      <c r="BG279" s="194">
        <f t="shared" si="6"/>
        <v>0</v>
      </c>
      <c r="BH279" s="194">
        <f t="shared" si="7"/>
        <v>0</v>
      </c>
      <c r="BI279" s="194">
        <f t="shared" si="8"/>
        <v>0</v>
      </c>
      <c r="BJ279" s="17" t="s">
        <v>22</v>
      </c>
      <c r="BK279" s="194">
        <f t="shared" si="9"/>
        <v>0</v>
      </c>
      <c r="BL279" s="17" t="s">
        <v>201</v>
      </c>
      <c r="BM279" s="17" t="s">
        <v>555</v>
      </c>
    </row>
    <row r="280" spans="2:65" s="1" customFormat="1" ht="31.5" customHeight="1">
      <c r="B280" s="34"/>
      <c r="C280" s="222" t="s">
        <v>556</v>
      </c>
      <c r="D280" s="222" t="s">
        <v>346</v>
      </c>
      <c r="E280" s="223" t="s">
        <v>557</v>
      </c>
      <c r="F280" s="224" t="s">
        <v>558</v>
      </c>
      <c r="G280" s="225" t="s">
        <v>214</v>
      </c>
      <c r="H280" s="226">
        <v>7</v>
      </c>
      <c r="I280" s="227"/>
      <c r="J280" s="228">
        <f t="shared" si="0"/>
        <v>0</v>
      </c>
      <c r="K280" s="224" t="s">
        <v>238</v>
      </c>
      <c r="L280" s="229"/>
      <c r="M280" s="230" t="s">
        <v>20</v>
      </c>
      <c r="N280" s="231" t="s">
        <v>47</v>
      </c>
      <c r="O280" s="35"/>
      <c r="P280" s="192">
        <f t="shared" si="1"/>
        <v>0</v>
      </c>
      <c r="Q280" s="192">
        <v>0.058</v>
      </c>
      <c r="R280" s="192">
        <f t="shared" si="2"/>
        <v>0.406</v>
      </c>
      <c r="S280" s="192">
        <v>0</v>
      </c>
      <c r="T280" s="193">
        <f t="shared" si="3"/>
        <v>0</v>
      </c>
      <c r="AR280" s="17" t="s">
        <v>235</v>
      </c>
      <c r="AT280" s="17" t="s">
        <v>346</v>
      </c>
      <c r="AU280" s="17" t="s">
        <v>84</v>
      </c>
      <c r="AY280" s="17" t="s">
        <v>196</v>
      </c>
      <c r="BE280" s="194">
        <f t="shared" si="4"/>
        <v>0</v>
      </c>
      <c r="BF280" s="194">
        <f t="shared" si="5"/>
        <v>0</v>
      </c>
      <c r="BG280" s="194">
        <f t="shared" si="6"/>
        <v>0</v>
      </c>
      <c r="BH280" s="194">
        <f t="shared" si="7"/>
        <v>0</v>
      </c>
      <c r="BI280" s="194">
        <f t="shared" si="8"/>
        <v>0</v>
      </c>
      <c r="BJ280" s="17" t="s">
        <v>22</v>
      </c>
      <c r="BK280" s="194">
        <f t="shared" si="9"/>
        <v>0</v>
      </c>
      <c r="BL280" s="17" t="s">
        <v>201</v>
      </c>
      <c r="BM280" s="17" t="s">
        <v>559</v>
      </c>
    </row>
    <row r="281" spans="2:65" s="1" customFormat="1" ht="22.5" customHeight="1">
      <c r="B281" s="34"/>
      <c r="C281" s="183" t="s">
        <v>560</v>
      </c>
      <c r="D281" s="183" t="s">
        <v>198</v>
      </c>
      <c r="E281" s="184" t="s">
        <v>561</v>
      </c>
      <c r="F281" s="185" t="s">
        <v>562</v>
      </c>
      <c r="G281" s="186" t="s">
        <v>214</v>
      </c>
      <c r="H281" s="187">
        <v>2</v>
      </c>
      <c r="I281" s="188"/>
      <c r="J281" s="189">
        <f t="shared" si="0"/>
        <v>0</v>
      </c>
      <c r="K281" s="185" t="s">
        <v>20</v>
      </c>
      <c r="L281" s="54"/>
      <c r="M281" s="190" t="s">
        <v>20</v>
      </c>
      <c r="N281" s="191" t="s">
        <v>47</v>
      </c>
      <c r="O281" s="35"/>
      <c r="P281" s="192">
        <f t="shared" si="1"/>
        <v>0</v>
      </c>
      <c r="Q281" s="192">
        <v>0.4208</v>
      </c>
      <c r="R281" s="192">
        <f t="shared" si="2"/>
        <v>0.8416</v>
      </c>
      <c r="S281" s="192">
        <v>0</v>
      </c>
      <c r="T281" s="193">
        <f t="shared" si="3"/>
        <v>0</v>
      </c>
      <c r="AR281" s="17" t="s">
        <v>201</v>
      </c>
      <c r="AT281" s="17" t="s">
        <v>198</v>
      </c>
      <c r="AU281" s="17" t="s">
        <v>84</v>
      </c>
      <c r="AY281" s="17" t="s">
        <v>196</v>
      </c>
      <c r="BE281" s="194">
        <f t="shared" si="4"/>
        <v>0</v>
      </c>
      <c r="BF281" s="194">
        <f t="shared" si="5"/>
        <v>0</v>
      </c>
      <c r="BG281" s="194">
        <f t="shared" si="6"/>
        <v>0</v>
      </c>
      <c r="BH281" s="194">
        <f t="shared" si="7"/>
        <v>0</v>
      </c>
      <c r="BI281" s="194">
        <f t="shared" si="8"/>
        <v>0</v>
      </c>
      <c r="BJ281" s="17" t="s">
        <v>22</v>
      </c>
      <c r="BK281" s="194">
        <f t="shared" si="9"/>
        <v>0</v>
      </c>
      <c r="BL281" s="17" t="s">
        <v>201</v>
      </c>
      <c r="BM281" s="17" t="s">
        <v>563</v>
      </c>
    </row>
    <row r="282" spans="2:65" s="1" customFormat="1" ht="22.5" customHeight="1">
      <c r="B282" s="34"/>
      <c r="C282" s="183" t="s">
        <v>564</v>
      </c>
      <c r="D282" s="183" t="s">
        <v>198</v>
      </c>
      <c r="E282" s="184" t="s">
        <v>565</v>
      </c>
      <c r="F282" s="185" t="s">
        <v>562</v>
      </c>
      <c r="G282" s="186" t="s">
        <v>214</v>
      </c>
      <c r="H282" s="187">
        <v>6</v>
      </c>
      <c r="I282" s="188"/>
      <c r="J282" s="189">
        <f t="shared" si="0"/>
        <v>0</v>
      </c>
      <c r="K282" s="185" t="s">
        <v>20</v>
      </c>
      <c r="L282" s="54"/>
      <c r="M282" s="190" t="s">
        <v>20</v>
      </c>
      <c r="N282" s="191" t="s">
        <v>47</v>
      </c>
      <c r="O282" s="35"/>
      <c r="P282" s="192">
        <f t="shared" si="1"/>
        <v>0</v>
      </c>
      <c r="Q282" s="192">
        <v>0.4208</v>
      </c>
      <c r="R282" s="192">
        <f t="shared" si="2"/>
        <v>2.5248</v>
      </c>
      <c r="S282" s="192">
        <v>0</v>
      </c>
      <c r="T282" s="193">
        <f t="shared" si="3"/>
        <v>0</v>
      </c>
      <c r="AR282" s="17" t="s">
        <v>201</v>
      </c>
      <c r="AT282" s="17" t="s">
        <v>198</v>
      </c>
      <c r="AU282" s="17" t="s">
        <v>84</v>
      </c>
      <c r="AY282" s="17" t="s">
        <v>196</v>
      </c>
      <c r="BE282" s="194">
        <f t="shared" si="4"/>
        <v>0</v>
      </c>
      <c r="BF282" s="194">
        <f t="shared" si="5"/>
        <v>0</v>
      </c>
      <c r="BG282" s="194">
        <f t="shared" si="6"/>
        <v>0</v>
      </c>
      <c r="BH282" s="194">
        <f t="shared" si="7"/>
        <v>0</v>
      </c>
      <c r="BI282" s="194">
        <f t="shared" si="8"/>
        <v>0</v>
      </c>
      <c r="BJ282" s="17" t="s">
        <v>22</v>
      </c>
      <c r="BK282" s="194">
        <f t="shared" si="9"/>
        <v>0</v>
      </c>
      <c r="BL282" s="17" t="s">
        <v>201</v>
      </c>
      <c r="BM282" s="17" t="s">
        <v>566</v>
      </c>
    </row>
    <row r="283" spans="2:65" s="1" customFormat="1" ht="31.5" customHeight="1">
      <c r="B283" s="34"/>
      <c r="C283" s="183" t="s">
        <v>108</v>
      </c>
      <c r="D283" s="183" t="s">
        <v>198</v>
      </c>
      <c r="E283" s="184" t="s">
        <v>567</v>
      </c>
      <c r="F283" s="185" t="s">
        <v>568</v>
      </c>
      <c r="G283" s="186" t="s">
        <v>214</v>
      </c>
      <c r="H283" s="187">
        <v>6</v>
      </c>
      <c r="I283" s="188"/>
      <c r="J283" s="189">
        <f t="shared" si="0"/>
        <v>0</v>
      </c>
      <c r="K283" s="185" t="s">
        <v>238</v>
      </c>
      <c r="L283" s="54"/>
      <c r="M283" s="190" t="s">
        <v>20</v>
      </c>
      <c r="N283" s="191" t="s">
        <v>47</v>
      </c>
      <c r="O283" s="35"/>
      <c r="P283" s="192">
        <f t="shared" si="1"/>
        <v>0</v>
      </c>
      <c r="Q283" s="192">
        <v>0.31108</v>
      </c>
      <c r="R283" s="192">
        <f t="shared" si="2"/>
        <v>1.8664800000000001</v>
      </c>
      <c r="S283" s="192">
        <v>0</v>
      </c>
      <c r="T283" s="193">
        <f t="shared" si="3"/>
        <v>0</v>
      </c>
      <c r="AR283" s="17" t="s">
        <v>201</v>
      </c>
      <c r="AT283" s="17" t="s">
        <v>198</v>
      </c>
      <c r="AU283" s="17" t="s">
        <v>84</v>
      </c>
      <c r="AY283" s="17" t="s">
        <v>196</v>
      </c>
      <c r="BE283" s="194">
        <f t="shared" si="4"/>
        <v>0</v>
      </c>
      <c r="BF283" s="194">
        <f t="shared" si="5"/>
        <v>0</v>
      </c>
      <c r="BG283" s="194">
        <f t="shared" si="6"/>
        <v>0</v>
      </c>
      <c r="BH283" s="194">
        <f t="shared" si="7"/>
        <v>0</v>
      </c>
      <c r="BI283" s="194">
        <f t="shared" si="8"/>
        <v>0</v>
      </c>
      <c r="BJ283" s="17" t="s">
        <v>22</v>
      </c>
      <c r="BK283" s="194">
        <f t="shared" si="9"/>
        <v>0</v>
      </c>
      <c r="BL283" s="17" t="s">
        <v>201</v>
      </c>
      <c r="BM283" s="17" t="s">
        <v>569</v>
      </c>
    </row>
    <row r="284" spans="2:63" s="10" customFormat="1" ht="29.85" customHeight="1">
      <c r="B284" s="166"/>
      <c r="C284" s="167"/>
      <c r="D284" s="180" t="s">
        <v>75</v>
      </c>
      <c r="E284" s="181" t="s">
        <v>240</v>
      </c>
      <c r="F284" s="181" t="s">
        <v>570</v>
      </c>
      <c r="G284" s="167"/>
      <c r="H284" s="167"/>
      <c r="I284" s="170"/>
      <c r="J284" s="182">
        <f>BK284</f>
        <v>0</v>
      </c>
      <c r="K284" s="167"/>
      <c r="L284" s="172"/>
      <c r="M284" s="173"/>
      <c r="N284" s="174"/>
      <c r="O284" s="174"/>
      <c r="P284" s="175">
        <f>SUM(P285:P331)</f>
        <v>0</v>
      </c>
      <c r="Q284" s="174"/>
      <c r="R284" s="175">
        <f>SUM(R285:R331)</f>
        <v>344.66430808129996</v>
      </c>
      <c r="S284" s="174"/>
      <c r="T284" s="176">
        <f>SUM(T285:T331)</f>
        <v>9.229999999999999</v>
      </c>
      <c r="AR284" s="177" t="s">
        <v>22</v>
      </c>
      <c r="AT284" s="178" t="s">
        <v>75</v>
      </c>
      <c r="AU284" s="178" t="s">
        <v>22</v>
      </c>
      <c r="AY284" s="177" t="s">
        <v>196</v>
      </c>
      <c r="BK284" s="179">
        <f>SUM(BK285:BK331)</f>
        <v>0</v>
      </c>
    </row>
    <row r="285" spans="2:65" s="1" customFormat="1" ht="22.5" customHeight="1">
      <c r="B285" s="34"/>
      <c r="C285" s="183" t="s">
        <v>571</v>
      </c>
      <c r="D285" s="183" t="s">
        <v>198</v>
      </c>
      <c r="E285" s="184" t="s">
        <v>572</v>
      </c>
      <c r="F285" s="185" t="s">
        <v>573</v>
      </c>
      <c r="G285" s="186" t="s">
        <v>214</v>
      </c>
      <c r="H285" s="187">
        <v>6</v>
      </c>
      <c r="I285" s="188"/>
      <c r="J285" s="189">
        <f aca="true" t="shared" si="10" ref="J285:J294">ROUND(I285*H285,2)</f>
        <v>0</v>
      </c>
      <c r="K285" s="185" t="s">
        <v>20</v>
      </c>
      <c r="L285" s="54"/>
      <c r="M285" s="190" t="s">
        <v>20</v>
      </c>
      <c r="N285" s="191" t="s">
        <v>47</v>
      </c>
      <c r="O285" s="35"/>
      <c r="P285" s="192">
        <f aca="true" t="shared" si="11" ref="P285:P294">O285*H285</f>
        <v>0</v>
      </c>
      <c r="Q285" s="192">
        <v>0.0007</v>
      </c>
      <c r="R285" s="192">
        <f aca="true" t="shared" si="12" ref="R285:R294">Q285*H285</f>
        <v>0.0042</v>
      </c>
      <c r="S285" s="192">
        <v>0</v>
      </c>
      <c r="T285" s="193">
        <f aca="true" t="shared" si="13" ref="T285:T294">S285*H285</f>
        <v>0</v>
      </c>
      <c r="AR285" s="17" t="s">
        <v>201</v>
      </c>
      <c r="AT285" s="17" t="s">
        <v>198</v>
      </c>
      <c r="AU285" s="17" t="s">
        <v>84</v>
      </c>
      <c r="AY285" s="17" t="s">
        <v>196</v>
      </c>
      <c r="BE285" s="194">
        <f aca="true" t="shared" si="14" ref="BE285:BE294">IF(N285="základní",J285,0)</f>
        <v>0</v>
      </c>
      <c r="BF285" s="194">
        <f aca="true" t="shared" si="15" ref="BF285:BF294">IF(N285="snížená",J285,0)</f>
        <v>0</v>
      </c>
      <c r="BG285" s="194">
        <f aca="true" t="shared" si="16" ref="BG285:BG294">IF(N285="zákl. přenesená",J285,0)</f>
        <v>0</v>
      </c>
      <c r="BH285" s="194">
        <f aca="true" t="shared" si="17" ref="BH285:BH294">IF(N285="sníž. přenesená",J285,0)</f>
        <v>0</v>
      </c>
      <c r="BI285" s="194">
        <f aca="true" t="shared" si="18" ref="BI285:BI294">IF(N285="nulová",J285,0)</f>
        <v>0</v>
      </c>
      <c r="BJ285" s="17" t="s">
        <v>22</v>
      </c>
      <c r="BK285" s="194">
        <f aca="true" t="shared" si="19" ref="BK285:BK294">ROUND(I285*H285,2)</f>
        <v>0</v>
      </c>
      <c r="BL285" s="17" t="s">
        <v>201</v>
      </c>
      <c r="BM285" s="17" t="s">
        <v>574</v>
      </c>
    </row>
    <row r="286" spans="2:65" s="1" customFormat="1" ht="22.5" customHeight="1">
      <c r="B286" s="34"/>
      <c r="C286" s="222" t="s">
        <v>575</v>
      </c>
      <c r="D286" s="222" t="s">
        <v>346</v>
      </c>
      <c r="E286" s="223" t="s">
        <v>576</v>
      </c>
      <c r="F286" s="224" t="s">
        <v>577</v>
      </c>
      <c r="G286" s="225" t="s">
        <v>214</v>
      </c>
      <c r="H286" s="226">
        <v>6</v>
      </c>
      <c r="I286" s="227"/>
      <c r="J286" s="228">
        <f t="shared" si="10"/>
        <v>0</v>
      </c>
      <c r="K286" s="224" t="s">
        <v>20</v>
      </c>
      <c r="L286" s="229"/>
      <c r="M286" s="230" t="s">
        <v>20</v>
      </c>
      <c r="N286" s="231" t="s">
        <v>47</v>
      </c>
      <c r="O286" s="35"/>
      <c r="P286" s="192">
        <f t="shared" si="11"/>
        <v>0</v>
      </c>
      <c r="Q286" s="192">
        <v>0.0031</v>
      </c>
      <c r="R286" s="192">
        <f t="shared" si="12"/>
        <v>0.0186</v>
      </c>
      <c r="S286" s="192">
        <v>0</v>
      </c>
      <c r="T286" s="193">
        <f t="shared" si="13"/>
        <v>0</v>
      </c>
      <c r="AR286" s="17" t="s">
        <v>235</v>
      </c>
      <c r="AT286" s="17" t="s">
        <v>346</v>
      </c>
      <c r="AU286" s="17" t="s">
        <v>84</v>
      </c>
      <c r="AY286" s="17" t="s">
        <v>196</v>
      </c>
      <c r="BE286" s="194">
        <f t="shared" si="14"/>
        <v>0</v>
      </c>
      <c r="BF286" s="194">
        <f t="shared" si="15"/>
        <v>0</v>
      </c>
      <c r="BG286" s="194">
        <f t="shared" si="16"/>
        <v>0</v>
      </c>
      <c r="BH286" s="194">
        <f t="shared" si="17"/>
        <v>0</v>
      </c>
      <c r="BI286" s="194">
        <f t="shared" si="18"/>
        <v>0</v>
      </c>
      <c r="BJ286" s="17" t="s">
        <v>22</v>
      </c>
      <c r="BK286" s="194">
        <f t="shared" si="19"/>
        <v>0</v>
      </c>
      <c r="BL286" s="17" t="s">
        <v>201</v>
      </c>
      <c r="BM286" s="17" t="s">
        <v>578</v>
      </c>
    </row>
    <row r="287" spans="2:65" s="1" customFormat="1" ht="22.5" customHeight="1">
      <c r="B287" s="34"/>
      <c r="C287" s="183" t="s">
        <v>579</v>
      </c>
      <c r="D287" s="183" t="s">
        <v>198</v>
      </c>
      <c r="E287" s="184" t="s">
        <v>580</v>
      </c>
      <c r="F287" s="185" t="s">
        <v>581</v>
      </c>
      <c r="G287" s="186" t="s">
        <v>214</v>
      </c>
      <c r="H287" s="187">
        <v>6</v>
      </c>
      <c r="I287" s="188"/>
      <c r="J287" s="189">
        <f t="shared" si="10"/>
        <v>0</v>
      </c>
      <c r="K287" s="185" t="s">
        <v>20</v>
      </c>
      <c r="L287" s="54"/>
      <c r="M287" s="190" t="s">
        <v>20</v>
      </c>
      <c r="N287" s="191" t="s">
        <v>47</v>
      </c>
      <c r="O287" s="35"/>
      <c r="P287" s="192">
        <f t="shared" si="11"/>
        <v>0</v>
      </c>
      <c r="Q287" s="192">
        <v>0.00105</v>
      </c>
      <c r="R287" s="192">
        <f t="shared" si="12"/>
        <v>0.0063</v>
      </c>
      <c r="S287" s="192">
        <v>0</v>
      </c>
      <c r="T287" s="193">
        <f t="shared" si="13"/>
        <v>0</v>
      </c>
      <c r="AR287" s="17" t="s">
        <v>201</v>
      </c>
      <c r="AT287" s="17" t="s">
        <v>198</v>
      </c>
      <c r="AU287" s="17" t="s">
        <v>84</v>
      </c>
      <c r="AY287" s="17" t="s">
        <v>196</v>
      </c>
      <c r="BE287" s="194">
        <f t="shared" si="14"/>
        <v>0</v>
      </c>
      <c r="BF287" s="194">
        <f t="shared" si="15"/>
        <v>0</v>
      </c>
      <c r="BG287" s="194">
        <f t="shared" si="16"/>
        <v>0</v>
      </c>
      <c r="BH287" s="194">
        <f t="shared" si="17"/>
        <v>0</v>
      </c>
      <c r="BI287" s="194">
        <f t="shared" si="18"/>
        <v>0</v>
      </c>
      <c r="BJ287" s="17" t="s">
        <v>22</v>
      </c>
      <c r="BK287" s="194">
        <f t="shared" si="19"/>
        <v>0</v>
      </c>
      <c r="BL287" s="17" t="s">
        <v>201</v>
      </c>
      <c r="BM287" s="17" t="s">
        <v>582</v>
      </c>
    </row>
    <row r="288" spans="2:65" s="1" customFormat="1" ht="22.5" customHeight="1">
      <c r="B288" s="34"/>
      <c r="C288" s="183" t="s">
        <v>583</v>
      </c>
      <c r="D288" s="183" t="s">
        <v>198</v>
      </c>
      <c r="E288" s="184" t="s">
        <v>584</v>
      </c>
      <c r="F288" s="185" t="s">
        <v>585</v>
      </c>
      <c r="G288" s="186" t="s">
        <v>214</v>
      </c>
      <c r="H288" s="187">
        <v>4</v>
      </c>
      <c r="I288" s="188"/>
      <c r="J288" s="189">
        <f t="shared" si="10"/>
        <v>0</v>
      </c>
      <c r="K288" s="185" t="s">
        <v>20</v>
      </c>
      <c r="L288" s="54"/>
      <c r="M288" s="190" t="s">
        <v>20</v>
      </c>
      <c r="N288" s="191" t="s">
        <v>47</v>
      </c>
      <c r="O288" s="35"/>
      <c r="P288" s="192">
        <f t="shared" si="11"/>
        <v>0</v>
      </c>
      <c r="Q288" s="192">
        <v>0.112405</v>
      </c>
      <c r="R288" s="192">
        <f t="shared" si="12"/>
        <v>0.44962</v>
      </c>
      <c r="S288" s="192">
        <v>0</v>
      </c>
      <c r="T288" s="193">
        <f t="shared" si="13"/>
        <v>0</v>
      </c>
      <c r="AR288" s="17" t="s">
        <v>201</v>
      </c>
      <c r="AT288" s="17" t="s">
        <v>198</v>
      </c>
      <c r="AU288" s="17" t="s">
        <v>84</v>
      </c>
      <c r="AY288" s="17" t="s">
        <v>196</v>
      </c>
      <c r="BE288" s="194">
        <f t="shared" si="14"/>
        <v>0</v>
      </c>
      <c r="BF288" s="194">
        <f t="shared" si="15"/>
        <v>0</v>
      </c>
      <c r="BG288" s="194">
        <f t="shared" si="16"/>
        <v>0</v>
      </c>
      <c r="BH288" s="194">
        <f t="shared" si="17"/>
        <v>0</v>
      </c>
      <c r="BI288" s="194">
        <f t="shared" si="18"/>
        <v>0</v>
      </c>
      <c r="BJ288" s="17" t="s">
        <v>22</v>
      </c>
      <c r="BK288" s="194">
        <f t="shared" si="19"/>
        <v>0</v>
      </c>
      <c r="BL288" s="17" t="s">
        <v>201</v>
      </c>
      <c r="BM288" s="17" t="s">
        <v>586</v>
      </c>
    </row>
    <row r="289" spans="2:65" s="1" customFormat="1" ht="22.5" customHeight="1">
      <c r="B289" s="34"/>
      <c r="C289" s="222" t="s">
        <v>587</v>
      </c>
      <c r="D289" s="222" t="s">
        <v>346</v>
      </c>
      <c r="E289" s="223" t="s">
        <v>588</v>
      </c>
      <c r="F289" s="224" t="s">
        <v>589</v>
      </c>
      <c r="G289" s="225" t="s">
        <v>214</v>
      </c>
      <c r="H289" s="226">
        <v>4</v>
      </c>
      <c r="I289" s="227"/>
      <c r="J289" s="228">
        <f t="shared" si="10"/>
        <v>0</v>
      </c>
      <c r="K289" s="224" t="s">
        <v>20</v>
      </c>
      <c r="L289" s="229"/>
      <c r="M289" s="230" t="s">
        <v>20</v>
      </c>
      <c r="N289" s="231" t="s">
        <v>47</v>
      </c>
      <c r="O289" s="35"/>
      <c r="P289" s="192">
        <f t="shared" si="11"/>
        <v>0</v>
      </c>
      <c r="Q289" s="192">
        <v>0.0061</v>
      </c>
      <c r="R289" s="192">
        <f t="shared" si="12"/>
        <v>0.0244</v>
      </c>
      <c r="S289" s="192">
        <v>0</v>
      </c>
      <c r="T289" s="193">
        <f t="shared" si="13"/>
        <v>0</v>
      </c>
      <c r="AR289" s="17" t="s">
        <v>235</v>
      </c>
      <c r="AT289" s="17" t="s">
        <v>346</v>
      </c>
      <c r="AU289" s="17" t="s">
        <v>84</v>
      </c>
      <c r="AY289" s="17" t="s">
        <v>196</v>
      </c>
      <c r="BE289" s="194">
        <f t="shared" si="14"/>
        <v>0</v>
      </c>
      <c r="BF289" s="194">
        <f t="shared" si="15"/>
        <v>0</v>
      </c>
      <c r="BG289" s="194">
        <f t="shared" si="16"/>
        <v>0</v>
      </c>
      <c r="BH289" s="194">
        <f t="shared" si="17"/>
        <v>0</v>
      </c>
      <c r="BI289" s="194">
        <f t="shared" si="18"/>
        <v>0</v>
      </c>
      <c r="BJ289" s="17" t="s">
        <v>22</v>
      </c>
      <c r="BK289" s="194">
        <f t="shared" si="19"/>
        <v>0</v>
      </c>
      <c r="BL289" s="17" t="s">
        <v>201</v>
      </c>
      <c r="BM289" s="17" t="s">
        <v>590</v>
      </c>
    </row>
    <row r="290" spans="2:65" s="1" customFormat="1" ht="22.5" customHeight="1">
      <c r="B290" s="34"/>
      <c r="C290" s="222" t="s">
        <v>591</v>
      </c>
      <c r="D290" s="222" t="s">
        <v>346</v>
      </c>
      <c r="E290" s="223" t="s">
        <v>592</v>
      </c>
      <c r="F290" s="224" t="s">
        <v>593</v>
      </c>
      <c r="G290" s="225" t="s">
        <v>214</v>
      </c>
      <c r="H290" s="226">
        <v>4</v>
      </c>
      <c r="I290" s="227"/>
      <c r="J290" s="228">
        <f t="shared" si="10"/>
        <v>0</v>
      </c>
      <c r="K290" s="224" t="s">
        <v>20</v>
      </c>
      <c r="L290" s="229"/>
      <c r="M290" s="230" t="s">
        <v>20</v>
      </c>
      <c r="N290" s="231" t="s">
        <v>47</v>
      </c>
      <c r="O290" s="35"/>
      <c r="P290" s="192">
        <f t="shared" si="11"/>
        <v>0</v>
      </c>
      <c r="Q290" s="192">
        <v>0.003</v>
      </c>
      <c r="R290" s="192">
        <f t="shared" si="12"/>
        <v>0.012</v>
      </c>
      <c r="S290" s="192">
        <v>0</v>
      </c>
      <c r="T290" s="193">
        <f t="shared" si="13"/>
        <v>0</v>
      </c>
      <c r="AR290" s="17" t="s">
        <v>235</v>
      </c>
      <c r="AT290" s="17" t="s">
        <v>346</v>
      </c>
      <c r="AU290" s="17" t="s">
        <v>84</v>
      </c>
      <c r="AY290" s="17" t="s">
        <v>196</v>
      </c>
      <c r="BE290" s="194">
        <f t="shared" si="14"/>
        <v>0</v>
      </c>
      <c r="BF290" s="194">
        <f t="shared" si="15"/>
        <v>0</v>
      </c>
      <c r="BG290" s="194">
        <f t="shared" si="16"/>
        <v>0</v>
      </c>
      <c r="BH290" s="194">
        <f t="shared" si="17"/>
        <v>0</v>
      </c>
      <c r="BI290" s="194">
        <f t="shared" si="18"/>
        <v>0</v>
      </c>
      <c r="BJ290" s="17" t="s">
        <v>22</v>
      </c>
      <c r="BK290" s="194">
        <f t="shared" si="19"/>
        <v>0</v>
      </c>
      <c r="BL290" s="17" t="s">
        <v>201</v>
      </c>
      <c r="BM290" s="17" t="s">
        <v>594</v>
      </c>
    </row>
    <row r="291" spans="2:65" s="1" customFormat="1" ht="22.5" customHeight="1">
      <c r="B291" s="34"/>
      <c r="C291" s="222" t="s">
        <v>99</v>
      </c>
      <c r="D291" s="222" t="s">
        <v>346</v>
      </c>
      <c r="E291" s="223" t="s">
        <v>595</v>
      </c>
      <c r="F291" s="224" t="s">
        <v>596</v>
      </c>
      <c r="G291" s="225" t="s">
        <v>214</v>
      </c>
      <c r="H291" s="226">
        <v>4</v>
      </c>
      <c r="I291" s="227"/>
      <c r="J291" s="228">
        <f t="shared" si="10"/>
        <v>0</v>
      </c>
      <c r="K291" s="224" t="s">
        <v>20</v>
      </c>
      <c r="L291" s="229"/>
      <c r="M291" s="230" t="s">
        <v>20</v>
      </c>
      <c r="N291" s="231" t="s">
        <v>47</v>
      </c>
      <c r="O291" s="35"/>
      <c r="P291" s="192">
        <f t="shared" si="11"/>
        <v>0</v>
      </c>
      <c r="Q291" s="192">
        <v>0.0001</v>
      </c>
      <c r="R291" s="192">
        <f t="shared" si="12"/>
        <v>0.0004</v>
      </c>
      <c r="S291" s="192">
        <v>0</v>
      </c>
      <c r="T291" s="193">
        <f t="shared" si="13"/>
        <v>0</v>
      </c>
      <c r="AR291" s="17" t="s">
        <v>235</v>
      </c>
      <c r="AT291" s="17" t="s">
        <v>346</v>
      </c>
      <c r="AU291" s="17" t="s">
        <v>84</v>
      </c>
      <c r="AY291" s="17" t="s">
        <v>196</v>
      </c>
      <c r="BE291" s="194">
        <f t="shared" si="14"/>
        <v>0</v>
      </c>
      <c r="BF291" s="194">
        <f t="shared" si="15"/>
        <v>0</v>
      </c>
      <c r="BG291" s="194">
        <f t="shared" si="16"/>
        <v>0</v>
      </c>
      <c r="BH291" s="194">
        <f t="shared" si="17"/>
        <v>0</v>
      </c>
      <c r="BI291" s="194">
        <f t="shared" si="18"/>
        <v>0</v>
      </c>
      <c r="BJ291" s="17" t="s">
        <v>22</v>
      </c>
      <c r="BK291" s="194">
        <f t="shared" si="19"/>
        <v>0</v>
      </c>
      <c r="BL291" s="17" t="s">
        <v>201</v>
      </c>
      <c r="BM291" s="17" t="s">
        <v>597</v>
      </c>
    </row>
    <row r="292" spans="2:65" s="1" customFormat="1" ht="22.5" customHeight="1">
      <c r="B292" s="34"/>
      <c r="C292" s="222" t="s">
        <v>598</v>
      </c>
      <c r="D292" s="222" t="s">
        <v>346</v>
      </c>
      <c r="E292" s="223" t="s">
        <v>599</v>
      </c>
      <c r="F292" s="224" t="s">
        <v>600</v>
      </c>
      <c r="G292" s="225" t="s">
        <v>214</v>
      </c>
      <c r="H292" s="226">
        <v>8</v>
      </c>
      <c r="I292" s="227"/>
      <c r="J292" s="228">
        <f t="shared" si="10"/>
        <v>0</v>
      </c>
      <c r="K292" s="224" t="s">
        <v>20</v>
      </c>
      <c r="L292" s="229"/>
      <c r="M292" s="230" t="s">
        <v>20</v>
      </c>
      <c r="N292" s="231" t="s">
        <v>47</v>
      </c>
      <c r="O292" s="35"/>
      <c r="P292" s="192">
        <f t="shared" si="11"/>
        <v>0</v>
      </c>
      <c r="Q292" s="192">
        <v>0.00035</v>
      </c>
      <c r="R292" s="192">
        <f t="shared" si="12"/>
        <v>0.0028</v>
      </c>
      <c r="S292" s="192">
        <v>0</v>
      </c>
      <c r="T292" s="193">
        <f t="shared" si="13"/>
        <v>0</v>
      </c>
      <c r="AR292" s="17" t="s">
        <v>235</v>
      </c>
      <c r="AT292" s="17" t="s">
        <v>346</v>
      </c>
      <c r="AU292" s="17" t="s">
        <v>84</v>
      </c>
      <c r="AY292" s="17" t="s">
        <v>196</v>
      </c>
      <c r="BE292" s="194">
        <f t="shared" si="14"/>
        <v>0</v>
      </c>
      <c r="BF292" s="194">
        <f t="shared" si="15"/>
        <v>0</v>
      </c>
      <c r="BG292" s="194">
        <f t="shared" si="16"/>
        <v>0</v>
      </c>
      <c r="BH292" s="194">
        <f t="shared" si="17"/>
        <v>0</v>
      </c>
      <c r="BI292" s="194">
        <f t="shared" si="18"/>
        <v>0</v>
      </c>
      <c r="BJ292" s="17" t="s">
        <v>22</v>
      </c>
      <c r="BK292" s="194">
        <f t="shared" si="19"/>
        <v>0</v>
      </c>
      <c r="BL292" s="17" t="s">
        <v>201</v>
      </c>
      <c r="BM292" s="17" t="s">
        <v>601</v>
      </c>
    </row>
    <row r="293" spans="2:65" s="1" customFormat="1" ht="44.25" customHeight="1">
      <c r="B293" s="34"/>
      <c r="C293" s="183" t="s">
        <v>602</v>
      </c>
      <c r="D293" s="183" t="s">
        <v>198</v>
      </c>
      <c r="E293" s="184" t="s">
        <v>603</v>
      </c>
      <c r="F293" s="185" t="s">
        <v>604</v>
      </c>
      <c r="G293" s="186" t="s">
        <v>90</v>
      </c>
      <c r="H293" s="187">
        <v>429.975</v>
      </c>
      <c r="I293" s="188"/>
      <c r="J293" s="189">
        <f t="shared" si="10"/>
        <v>0</v>
      </c>
      <c r="K293" s="185" t="s">
        <v>238</v>
      </c>
      <c r="L293" s="54"/>
      <c r="M293" s="190" t="s">
        <v>20</v>
      </c>
      <c r="N293" s="191" t="s">
        <v>47</v>
      </c>
      <c r="O293" s="35"/>
      <c r="P293" s="192">
        <f t="shared" si="11"/>
        <v>0</v>
      </c>
      <c r="Q293" s="192">
        <v>0.08088</v>
      </c>
      <c r="R293" s="192">
        <f t="shared" si="12"/>
        <v>34.776378</v>
      </c>
      <c r="S293" s="192">
        <v>0</v>
      </c>
      <c r="T293" s="193">
        <f t="shared" si="13"/>
        <v>0</v>
      </c>
      <c r="AR293" s="17" t="s">
        <v>201</v>
      </c>
      <c r="AT293" s="17" t="s">
        <v>198</v>
      </c>
      <c r="AU293" s="17" t="s">
        <v>84</v>
      </c>
      <c r="AY293" s="17" t="s">
        <v>196</v>
      </c>
      <c r="BE293" s="194">
        <f t="shared" si="14"/>
        <v>0</v>
      </c>
      <c r="BF293" s="194">
        <f t="shared" si="15"/>
        <v>0</v>
      </c>
      <c r="BG293" s="194">
        <f t="shared" si="16"/>
        <v>0</v>
      </c>
      <c r="BH293" s="194">
        <f t="shared" si="17"/>
        <v>0</v>
      </c>
      <c r="BI293" s="194">
        <f t="shared" si="18"/>
        <v>0</v>
      </c>
      <c r="BJ293" s="17" t="s">
        <v>22</v>
      </c>
      <c r="BK293" s="194">
        <f t="shared" si="19"/>
        <v>0</v>
      </c>
      <c r="BL293" s="17" t="s">
        <v>201</v>
      </c>
      <c r="BM293" s="17" t="s">
        <v>605</v>
      </c>
    </row>
    <row r="294" spans="2:65" s="1" customFormat="1" ht="31.5" customHeight="1">
      <c r="B294" s="34"/>
      <c r="C294" s="222" t="s">
        <v>606</v>
      </c>
      <c r="D294" s="222" t="s">
        <v>346</v>
      </c>
      <c r="E294" s="223" t="s">
        <v>607</v>
      </c>
      <c r="F294" s="224" t="s">
        <v>608</v>
      </c>
      <c r="G294" s="225" t="s">
        <v>214</v>
      </c>
      <c r="H294" s="226">
        <v>859.95</v>
      </c>
      <c r="I294" s="227"/>
      <c r="J294" s="228">
        <f t="shared" si="10"/>
        <v>0</v>
      </c>
      <c r="K294" s="224" t="s">
        <v>238</v>
      </c>
      <c r="L294" s="229"/>
      <c r="M294" s="230" t="s">
        <v>20</v>
      </c>
      <c r="N294" s="231" t="s">
        <v>47</v>
      </c>
      <c r="O294" s="35"/>
      <c r="P294" s="192">
        <f t="shared" si="11"/>
        <v>0</v>
      </c>
      <c r="Q294" s="192">
        <v>0.024</v>
      </c>
      <c r="R294" s="192">
        <f t="shared" si="12"/>
        <v>20.6388</v>
      </c>
      <c r="S294" s="192">
        <v>0</v>
      </c>
      <c r="T294" s="193">
        <f t="shared" si="13"/>
        <v>0</v>
      </c>
      <c r="AR294" s="17" t="s">
        <v>235</v>
      </c>
      <c r="AT294" s="17" t="s">
        <v>346</v>
      </c>
      <c r="AU294" s="17" t="s">
        <v>84</v>
      </c>
      <c r="AY294" s="17" t="s">
        <v>196</v>
      </c>
      <c r="BE294" s="194">
        <f t="shared" si="14"/>
        <v>0</v>
      </c>
      <c r="BF294" s="194">
        <f t="shared" si="15"/>
        <v>0</v>
      </c>
      <c r="BG294" s="194">
        <f t="shared" si="16"/>
        <v>0</v>
      </c>
      <c r="BH294" s="194">
        <f t="shared" si="17"/>
        <v>0</v>
      </c>
      <c r="BI294" s="194">
        <f t="shared" si="18"/>
        <v>0</v>
      </c>
      <c r="BJ294" s="17" t="s">
        <v>22</v>
      </c>
      <c r="BK294" s="194">
        <f t="shared" si="19"/>
        <v>0</v>
      </c>
      <c r="BL294" s="17" t="s">
        <v>201</v>
      </c>
      <c r="BM294" s="17" t="s">
        <v>609</v>
      </c>
    </row>
    <row r="295" spans="2:51" s="11" customFormat="1" ht="13.5">
      <c r="B295" s="195"/>
      <c r="C295" s="196"/>
      <c r="D295" s="197" t="s">
        <v>203</v>
      </c>
      <c r="E295" s="198" t="s">
        <v>20</v>
      </c>
      <c r="F295" s="199" t="s">
        <v>610</v>
      </c>
      <c r="G295" s="196"/>
      <c r="H295" s="200">
        <v>429.975</v>
      </c>
      <c r="I295" s="201"/>
      <c r="J295" s="196"/>
      <c r="K295" s="196"/>
      <c r="L295" s="202"/>
      <c r="M295" s="203"/>
      <c r="N295" s="204"/>
      <c r="O295" s="204"/>
      <c r="P295" s="204"/>
      <c r="Q295" s="204"/>
      <c r="R295" s="204"/>
      <c r="S295" s="204"/>
      <c r="T295" s="205"/>
      <c r="AT295" s="206" t="s">
        <v>203</v>
      </c>
      <c r="AU295" s="206" t="s">
        <v>84</v>
      </c>
      <c r="AV295" s="11" t="s">
        <v>84</v>
      </c>
      <c r="AW295" s="11" t="s">
        <v>40</v>
      </c>
      <c r="AX295" s="11" t="s">
        <v>22</v>
      </c>
      <c r="AY295" s="206" t="s">
        <v>196</v>
      </c>
    </row>
    <row r="296" spans="2:51" s="11" customFormat="1" ht="13.5">
      <c r="B296" s="195"/>
      <c r="C296" s="196"/>
      <c r="D296" s="209" t="s">
        <v>203</v>
      </c>
      <c r="E296" s="196"/>
      <c r="F296" s="220" t="s">
        <v>611</v>
      </c>
      <c r="G296" s="196"/>
      <c r="H296" s="221">
        <v>859.95</v>
      </c>
      <c r="I296" s="201"/>
      <c r="J296" s="196"/>
      <c r="K296" s="196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203</v>
      </c>
      <c r="AU296" s="206" t="s">
        <v>84</v>
      </c>
      <c r="AV296" s="11" t="s">
        <v>84</v>
      </c>
      <c r="AW296" s="11" t="s">
        <v>4</v>
      </c>
      <c r="AX296" s="11" t="s">
        <v>22</v>
      </c>
      <c r="AY296" s="206" t="s">
        <v>196</v>
      </c>
    </row>
    <row r="297" spans="2:65" s="1" customFormat="1" ht="31.5" customHeight="1">
      <c r="B297" s="34"/>
      <c r="C297" s="183" t="s">
        <v>612</v>
      </c>
      <c r="D297" s="183" t="s">
        <v>198</v>
      </c>
      <c r="E297" s="184" t="s">
        <v>613</v>
      </c>
      <c r="F297" s="185" t="s">
        <v>614</v>
      </c>
      <c r="G297" s="186" t="s">
        <v>90</v>
      </c>
      <c r="H297" s="187">
        <v>497.69</v>
      </c>
      <c r="I297" s="188"/>
      <c r="J297" s="189">
        <f>ROUND(I297*H297,2)</f>
        <v>0</v>
      </c>
      <c r="K297" s="185" t="s">
        <v>20</v>
      </c>
      <c r="L297" s="54"/>
      <c r="M297" s="190" t="s">
        <v>20</v>
      </c>
      <c r="N297" s="191" t="s">
        <v>47</v>
      </c>
      <c r="O297" s="35"/>
      <c r="P297" s="192">
        <f>O297*H297</f>
        <v>0</v>
      </c>
      <c r="Q297" s="192">
        <v>0.15539952</v>
      </c>
      <c r="R297" s="192">
        <f>Q297*H297</f>
        <v>77.3407871088</v>
      </c>
      <c r="S297" s="192">
        <v>0</v>
      </c>
      <c r="T297" s="193">
        <f>S297*H297</f>
        <v>0</v>
      </c>
      <c r="AR297" s="17" t="s">
        <v>201</v>
      </c>
      <c r="AT297" s="17" t="s">
        <v>198</v>
      </c>
      <c r="AU297" s="17" t="s">
        <v>84</v>
      </c>
      <c r="AY297" s="17" t="s">
        <v>196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17" t="s">
        <v>22</v>
      </c>
      <c r="BK297" s="194">
        <f>ROUND(I297*H297,2)</f>
        <v>0</v>
      </c>
      <c r="BL297" s="17" t="s">
        <v>201</v>
      </c>
      <c r="BM297" s="17" t="s">
        <v>615</v>
      </c>
    </row>
    <row r="298" spans="2:65" s="1" customFormat="1" ht="22.5" customHeight="1">
      <c r="B298" s="34"/>
      <c r="C298" s="222" t="s">
        <v>616</v>
      </c>
      <c r="D298" s="222" t="s">
        <v>346</v>
      </c>
      <c r="E298" s="223" t="s">
        <v>617</v>
      </c>
      <c r="F298" s="224" t="s">
        <v>618</v>
      </c>
      <c r="G298" s="225" t="s">
        <v>214</v>
      </c>
      <c r="H298" s="226">
        <v>266.49</v>
      </c>
      <c r="I298" s="227"/>
      <c r="J298" s="228">
        <f>ROUND(I298*H298,2)</f>
        <v>0</v>
      </c>
      <c r="K298" s="224" t="s">
        <v>20</v>
      </c>
      <c r="L298" s="229"/>
      <c r="M298" s="230" t="s">
        <v>20</v>
      </c>
      <c r="N298" s="231" t="s">
        <v>47</v>
      </c>
      <c r="O298" s="35"/>
      <c r="P298" s="192">
        <f>O298*H298</f>
        <v>0</v>
      </c>
      <c r="Q298" s="192">
        <v>0.0821</v>
      </c>
      <c r="R298" s="192">
        <f>Q298*H298</f>
        <v>21.878829000000003</v>
      </c>
      <c r="S298" s="192">
        <v>0</v>
      </c>
      <c r="T298" s="193">
        <f>S298*H298</f>
        <v>0</v>
      </c>
      <c r="AR298" s="17" t="s">
        <v>235</v>
      </c>
      <c r="AT298" s="17" t="s">
        <v>346</v>
      </c>
      <c r="AU298" s="17" t="s">
        <v>84</v>
      </c>
      <c r="AY298" s="17" t="s">
        <v>196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7" t="s">
        <v>22</v>
      </c>
      <c r="BK298" s="194">
        <f>ROUND(I298*H298,2)</f>
        <v>0</v>
      </c>
      <c r="BL298" s="17" t="s">
        <v>201</v>
      </c>
      <c r="BM298" s="17" t="s">
        <v>619</v>
      </c>
    </row>
    <row r="299" spans="2:51" s="11" customFormat="1" ht="13.5">
      <c r="B299" s="195"/>
      <c r="C299" s="196"/>
      <c r="D299" s="209" t="s">
        <v>203</v>
      </c>
      <c r="E299" s="219" t="s">
        <v>20</v>
      </c>
      <c r="F299" s="220" t="s">
        <v>620</v>
      </c>
      <c r="G299" s="196"/>
      <c r="H299" s="221">
        <v>266.49</v>
      </c>
      <c r="I299" s="201"/>
      <c r="J299" s="196"/>
      <c r="K299" s="196"/>
      <c r="L299" s="202"/>
      <c r="M299" s="203"/>
      <c r="N299" s="204"/>
      <c r="O299" s="204"/>
      <c r="P299" s="204"/>
      <c r="Q299" s="204"/>
      <c r="R299" s="204"/>
      <c r="S299" s="204"/>
      <c r="T299" s="205"/>
      <c r="AT299" s="206" t="s">
        <v>203</v>
      </c>
      <c r="AU299" s="206" t="s">
        <v>84</v>
      </c>
      <c r="AV299" s="11" t="s">
        <v>84</v>
      </c>
      <c r="AW299" s="11" t="s">
        <v>40</v>
      </c>
      <c r="AX299" s="11" t="s">
        <v>22</v>
      </c>
      <c r="AY299" s="206" t="s">
        <v>196</v>
      </c>
    </row>
    <row r="300" spans="2:65" s="1" customFormat="1" ht="22.5" customHeight="1">
      <c r="B300" s="34"/>
      <c r="C300" s="222" t="s">
        <v>621</v>
      </c>
      <c r="D300" s="222" t="s">
        <v>346</v>
      </c>
      <c r="E300" s="223" t="s">
        <v>622</v>
      </c>
      <c r="F300" s="224" t="s">
        <v>623</v>
      </c>
      <c r="G300" s="225" t="s">
        <v>214</v>
      </c>
      <c r="H300" s="226">
        <v>193.2</v>
      </c>
      <c r="I300" s="227"/>
      <c r="J300" s="228">
        <f>ROUND(I300*H300,2)</f>
        <v>0</v>
      </c>
      <c r="K300" s="224" t="s">
        <v>20</v>
      </c>
      <c r="L300" s="229"/>
      <c r="M300" s="230" t="s">
        <v>20</v>
      </c>
      <c r="N300" s="231" t="s">
        <v>47</v>
      </c>
      <c r="O300" s="35"/>
      <c r="P300" s="192">
        <f>O300*H300</f>
        <v>0</v>
      </c>
      <c r="Q300" s="192">
        <v>0.0483</v>
      </c>
      <c r="R300" s="192">
        <f>Q300*H300</f>
        <v>9.33156</v>
      </c>
      <c r="S300" s="192">
        <v>0</v>
      </c>
      <c r="T300" s="193">
        <f>S300*H300</f>
        <v>0</v>
      </c>
      <c r="AR300" s="17" t="s">
        <v>235</v>
      </c>
      <c r="AT300" s="17" t="s">
        <v>346</v>
      </c>
      <c r="AU300" s="17" t="s">
        <v>84</v>
      </c>
      <c r="AY300" s="17" t="s">
        <v>196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17" t="s">
        <v>22</v>
      </c>
      <c r="BK300" s="194">
        <f>ROUND(I300*H300,2)</f>
        <v>0</v>
      </c>
      <c r="BL300" s="17" t="s">
        <v>201</v>
      </c>
      <c r="BM300" s="17" t="s">
        <v>624</v>
      </c>
    </row>
    <row r="301" spans="2:51" s="11" customFormat="1" ht="27">
      <c r="B301" s="195"/>
      <c r="C301" s="196"/>
      <c r="D301" s="197" t="s">
        <v>203</v>
      </c>
      <c r="E301" s="198" t="s">
        <v>20</v>
      </c>
      <c r="F301" s="199" t="s">
        <v>625</v>
      </c>
      <c r="G301" s="196"/>
      <c r="H301" s="200">
        <v>193.2</v>
      </c>
      <c r="I301" s="201"/>
      <c r="J301" s="196"/>
      <c r="K301" s="196"/>
      <c r="L301" s="202"/>
      <c r="M301" s="203"/>
      <c r="N301" s="204"/>
      <c r="O301" s="204"/>
      <c r="P301" s="204"/>
      <c r="Q301" s="204"/>
      <c r="R301" s="204"/>
      <c r="S301" s="204"/>
      <c r="T301" s="205"/>
      <c r="AT301" s="206" t="s">
        <v>203</v>
      </c>
      <c r="AU301" s="206" t="s">
        <v>84</v>
      </c>
      <c r="AV301" s="11" t="s">
        <v>84</v>
      </c>
      <c r="AW301" s="11" t="s">
        <v>40</v>
      </c>
      <c r="AX301" s="11" t="s">
        <v>76</v>
      </c>
      <c r="AY301" s="206" t="s">
        <v>196</v>
      </c>
    </row>
    <row r="302" spans="2:51" s="12" customFormat="1" ht="13.5">
      <c r="B302" s="207"/>
      <c r="C302" s="208"/>
      <c r="D302" s="209" t="s">
        <v>203</v>
      </c>
      <c r="E302" s="210" t="s">
        <v>142</v>
      </c>
      <c r="F302" s="211" t="s">
        <v>205</v>
      </c>
      <c r="G302" s="208"/>
      <c r="H302" s="212">
        <v>193.2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203</v>
      </c>
      <c r="AU302" s="218" t="s">
        <v>84</v>
      </c>
      <c r="AV302" s="12" t="s">
        <v>201</v>
      </c>
      <c r="AW302" s="12" t="s">
        <v>40</v>
      </c>
      <c r="AX302" s="12" t="s">
        <v>22</v>
      </c>
      <c r="AY302" s="218" t="s">
        <v>196</v>
      </c>
    </row>
    <row r="303" spans="2:65" s="1" customFormat="1" ht="31.5" customHeight="1">
      <c r="B303" s="34"/>
      <c r="C303" s="222" t="s">
        <v>626</v>
      </c>
      <c r="D303" s="222" t="s">
        <v>346</v>
      </c>
      <c r="E303" s="223" t="s">
        <v>627</v>
      </c>
      <c r="F303" s="224" t="s">
        <v>628</v>
      </c>
      <c r="G303" s="225" t="s">
        <v>214</v>
      </c>
      <c r="H303" s="226">
        <v>38</v>
      </c>
      <c r="I303" s="227"/>
      <c r="J303" s="228">
        <f>ROUND(I303*H303,2)</f>
        <v>0</v>
      </c>
      <c r="K303" s="224" t="s">
        <v>238</v>
      </c>
      <c r="L303" s="229"/>
      <c r="M303" s="230" t="s">
        <v>20</v>
      </c>
      <c r="N303" s="231" t="s">
        <v>47</v>
      </c>
      <c r="O303" s="35"/>
      <c r="P303" s="192">
        <f>O303*H303</f>
        <v>0</v>
      </c>
      <c r="Q303" s="192">
        <v>0.064</v>
      </c>
      <c r="R303" s="192">
        <f>Q303*H303</f>
        <v>2.432</v>
      </c>
      <c r="S303" s="192">
        <v>0</v>
      </c>
      <c r="T303" s="193">
        <f>S303*H303</f>
        <v>0</v>
      </c>
      <c r="AR303" s="17" t="s">
        <v>235</v>
      </c>
      <c r="AT303" s="17" t="s">
        <v>346</v>
      </c>
      <c r="AU303" s="17" t="s">
        <v>84</v>
      </c>
      <c r="AY303" s="17" t="s">
        <v>196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17" t="s">
        <v>22</v>
      </c>
      <c r="BK303" s="194">
        <f>ROUND(I303*H303,2)</f>
        <v>0</v>
      </c>
      <c r="BL303" s="17" t="s">
        <v>201</v>
      </c>
      <c r="BM303" s="17" t="s">
        <v>629</v>
      </c>
    </row>
    <row r="304" spans="2:51" s="11" customFormat="1" ht="13.5">
      <c r="B304" s="195"/>
      <c r="C304" s="196"/>
      <c r="D304" s="209" t="s">
        <v>203</v>
      </c>
      <c r="E304" s="219" t="s">
        <v>20</v>
      </c>
      <c r="F304" s="220" t="s">
        <v>630</v>
      </c>
      <c r="G304" s="196"/>
      <c r="H304" s="221">
        <v>38</v>
      </c>
      <c r="I304" s="201"/>
      <c r="J304" s="196"/>
      <c r="K304" s="196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203</v>
      </c>
      <c r="AU304" s="206" t="s">
        <v>84</v>
      </c>
      <c r="AV304" s="11" t="s">
        <v>84</v>
      </c>
      <c r="AW304" s="11" t="s">
        <v>40</v>
      </c>
      <c r="AX304" s="11" t="s">
        <v>22</v>
      </c>
      <c r="AY304" s="206" t="s">
        <v>196</v>
      </c>
    </row>
    <row r="305" spans="2:65" s="1" customFormat="1" ht="31.5" customHeight="1">
      <c r="B305" s="34"/>
      <c r="C305" s="183" t="s">
        <v>631</v>
      </c>
      <c r="D305" s="183" t="s">
        <v>198</v>
      </c>
      <c r="E305" s="184" t="s">
        <v>632</v>
      </c>
      <c r="F305" s="185" t="s">
        <v>633</v>
      </c>
      <c r="G305" s="186" t="s">
        <v>90</v>
      </c>
      <c r="H305" s="187">
        <v>611.1</v>
      </c>
      <c r="I305" s="188"/>
      <c r="J305" s="189">
        <f>ROUND(I305*H305,2)</f>
        <v>0</v>
      </c>
      <c r="K305" s="185" t="s">
        <v>20</v>
      </c>
      <c r="L305" s="54"/>
      <c r="M305" s="190" t="s">
        <v>20</v>
      </c>
      <c r="N305" s="191" t="s">
        <v>47</v>
      </c>
      <c r="O305" s="35"/>
      <c r="P305" s="192">
        <f>O305*H305</f>
        <v>0</v>
      </c>
      <c r="Q305" s="192">
        <v>0.1294996</v>
      </c>
      <c r="R305" s="192">
        <f>Q305*H305</f>
        <v>79.13720556</v>
      </c>
      <c r="S305" s="192">
        <v>0</v>
      </c>
      <c r="T305" s="193">
        <f>S305*H305</f>
        <v>0</v>
      </c>
      <c r="AR305" s="17" t="s">
        <v>201</v>
      </c>
      <c r="AT305" s="17" t="s">
        <v>198</v>
      </c>
      <c r="AU305" s="17" t="s">
        <v>84</v>
      </c>
      <c r="AY305" s="17" t="s">
        <v>196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17" t="s">
        <v>22</v>
      </c>
      <c r="BK305" s="194">
        <f>ROUND(I305*H305,2)</f>
        <v>0</v>
      </c>
      <c r="BL305" s="17" t="s">
        <v>201</v>
      </c>
      <c r="BM305" s="17" t="s">
        <v>634</v>
      </c>
    </row>
    <row r="306" spans="2:65" s="1" customFormat="1" ht="22.5" customHeight="1">
      <c r="B306" s="34"/>
      <c r="C306" s="222" t="s">
        <v>635</v>
      </c>
      <c r="D306" s="222" t="s">
        <v>346</v>
      </c>
      <c r="E306" s="223" t="s">
        <v>636</v>
      </c>
      <c r="F306" s="224" t="s">
        <v>637</v>
      </c>
      <c r="G306" s="225" t="s">
        <v>214</v>
      </c>
      <c r="H306" s="226">
        <v>184.8</v>
      </c>
      <c r="I306" s="227"/>
      <c r="J306" s="228">
        <f>ROUND(I306*H306,2)</f>
        <v>0</v>
      </c>
      <c r="K306" s="224" t="s">
        <v>238</v>
      </c>
      <c r="L306" s="229"/>
      <c r="M306" s="230" t="s">
        <v>20</v>
      </c>
      <c r="N306" s="231" t="s">
        <v>47</v>
      </c>
      <c r="O306" s="35"/>
      <c r="P306" s="192">
        <f>O306*H306</f>
        <v>0</v>
      </c>
      <c r="Q306" s="192">
        <v>0.058</v>
      </c>
      <c r="R306" s="192">
        <f>Q306*H306</f>
        <v>10.7184</v>
      </c>
      <c r="S306" s="192">
        <v>0</v>
      </c>
      <c r="T306" s="193">
        <f>S306*H306</f>
        <v>0</v>
      </c>
      <c r="AR306" s="17" t="s">
        <v>235</v>
      </c>
      <c r="AT306" s="17" t="s">
        <v>346</v>
      </c>
      <c r="AU306" s="17" t="s">
        <v>84</v>
      </c>
      <c r="AY306" s="17" t="s">
        <v>196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7" t="s">
        <v>22</v>
      </c>
      <c r="BK306" s="194">
        <f>ROUND(I306*H306,2)</f>
        <v>0</v>
      </c>
      <c r="BL306" s="17" t="s">
        <v>201</v>
      </c>
      <c r="BM306" s="17" t="s">
        <v>638</v>
      </c>
    </row>
    <row r="307" spans="2:51" s="11" customFormat="1" ht="27">
      <c r="B307" s="195"/>
      <c r="C307" s="196"/>
      <c r="D307" s="209" t="s">
        <v>203</v>
      </c>
      <c r="E307" s="219" t="s">
        <v>20</v>
      </c>
      <c r="F307" s="220" t="s">
        <v>639</v>
      </c>
      <c r="G307" s="196"/>
      <c r="H307" s="221">
        <v>184.8</v>
      </c>
      <c r="I307" s="201"/>
      <c r="J307" s="196"/>
      <c r="K307" s="196"/>
      <c r="L307" s="202"/>
      <c r="M307" s="203"/>
      <c r="N307" s="204"/>
      <c r="O307" s="204"/>
      <c r="P307" s="204"/>
      <c r="Q307" s="204"/>
      <c r="R307" s="204"/>
      <c r="S307" s="204"/>
      <c r="T307" s="205"/>
      <c r="AT307" s="206" t="s">
        <v>203</v>
      </c>
      <c r="AU307" s="206" t="s">
        <v>84</v>
      </c>
      <c r="AV307" s="11" t="s">
        <v>84</v>
      </c>
      <c r="AW307" s="11" t="s">
        <v>40</v>
      </c>
      <c r="AX307" s="11" t="s">
        <v>22</v>
      </c>
      <c r="AY307" s="206" t="s">
        <v>196</v>
      </c>
    </row>
    <row r="308" spans="2:65" s="1" customFormat="1" ht="22.5" customHeight="1">
      <c r="B308" s="34"/>
      <c r="C308" s="222" t="s">
        <v>640</v>
      </c>
      <c r="D308" s="222" t="s">
        <v>346</v>
      </c>
      <c r="E308" s="223" t="s">
        <v>641</v>
      </c>
      <c r="F308" s="224" t="s">
        <v>642</v>
      </c>
      <c r="G308" s="225" t="s">
        <v>214</v>
      </c>
      <c r="H308" s="226">
        <v>426.3</v>
      </c>
      <c r="I308" s="227"/>
      <c r="J308" s="228">
        <f>ROUND(I308*H308,2)</f>
        <v>0</v>
      </c>
      <c r="K308" s="224" t="s">
        <v>20</v>
      </c>
      <c r="L308" s="229"/>
      <c r="M308" s="230" t="s">
        <v>20</v>
      </c>
      <c r="N308" s="231" t="s">
        <v>47</v>
      </c>
      <c r="O308" s="35"/>
      <c r="P308" s="192">
        <f>O308*H308</f>
        <v>0</v>
      </c>
      <c r="Q308" s="192">
        <v>0.03</v>
      </c>
      <c r="R308" s="192">
        <f>Q308*H308</f>
        <v>12.789</v>
      </c>
      <c r="S308" s="192">
        <v>0</v>
      </c>
      <c r="T308" s="193">
        <f>S308*H308</f>
        <v>0</v>
      </c>
      <c r="AR308" s="17" t="s">
        <v>235</v>
      </c>
      <c r="AT308" s="17" t="s">
        <v>346</v>
      </c>
      <c r="AU308" s="17" t="s">
        <v>84</v>
      </c>
      <c r="AY308" s="17" t="s">
        <v>196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7" t="s">
        <v>22</v>
      </c>
      <c r="BK308" s="194">
        <f>ROUND(I308*H308,2)</f>
        <v>0</v>
      </c>
      <c r="BL308" s="17" t="s">
        <v>201</v>
      </c>
      <c r="BM308" s="17" t="s">
        <v>643</v>
      </c>
    </row>
    <row r="309" spans="2:51" s="11" customFormat="1" ht="27">
      <c r="B309" s="195"/>
      <c r="C309" s="196"/>
      <c r="D309" s="209" t="s">
        <v>203</v>
      </c>
      <c r="E309" s="219" t="s">
        <v>20</v>
      </c>
      <c r="F309" s="220" t="s">
        <v>644</v>
      </c>
      <c r="G309" s="196"/>
      <c r="H309" s="221">
        <v>426.3</v>
      </c>
      <c r="I309" s="201"/>
      <c r="J309" s="196"/>
      <c r="K309" s="196"/>
      <c r="L309" s="202"/>
      <c r="M309" s="203"/>
      <c r="N309" s="204"/>
      <c r="O309" s="204"/>
      <c r="P309" s="204"/>
      <c r="Q309" s="204"/>
      <c r="R309" s="204"/>
      <c r="S309" s="204"/>
      <c r="T309" s="205"/>
      <c r="AT309" s="206" t="s">
        <v>203</v>
      </c>
      <c r="AU309" s="206" t="s">
        <v>84</v>
      </c>
      <c r="AV309" s="11" t="s">
        <v>84</v>
      </c>
      <c r="AW309" s="11" t="s">
        <v>40</v>
      </c>
      <c r="AX309" s="11" t="s">
        <v>22</v>
      </c>
      <c r="AY309" s="206" t="s">
        <v>196</v>
      </c>
    </row>
    <row r="310" spans="2:65" s="1" customFormat="1" ht="22.5" customHeight="1">
      <c r="B310" s="34"/>
      <c r="C310" s="183" t="s">
        <v>645</v>
      </c>
      <c r="D310" s="183" t="s">
        <v>198</v>
      </c>
      <c r="E310" s="184" t="s">
        <v>646</v>
      </c>
      <c r="F310" s="185" t="s">
        <v>647</v>
      </c>
      <c r="G310" s="186" t="s">
        <v>118</v>
      </c>
      <c r="H310" s="187">
        <v>33.263</v>
      </c>
      <c r="I310" s="188"/>
      <c r="J310" s="189">
        <f>ROUND(I310*H310,2)</f>
        <v>0</v>
      </c>
      <c r="K310" s="185" t="s">
        <v>20</v>
      </c>
      <c r="L310" s="54"/>
      <c r="M310" s="190" t="s">
        <v>20</v>
      </c>
      <c r="N310" s="191" t="s">
        <v>47</v>
      </c>
      <c r="O310" s="35"/>
      <c r="P310" s="192">
        <f>O310*H310</f>
        <v>0</v>
      </c>
      <c r="Q310" s="192">
        <v>2.25634</v>
      </c>
      <c r="R310" s="192">
        <f>Q310*H310</f>
        <v>75.05263741999998</v>
      </c>
      <c r="S310" s="192">
        <v>0</v>
      </c>
      <c r="T310" s="193">
        <f>S310*H310</f>
        <v>0</v>
      </c>
      <c r="AR310" s="17" t="s">
        <v>201</v>
      </c>
      <c r="AT310" s="17" t="s">
        <v>198</v>
      </c>
      <c r="AU310" s="17" t="s">
        <v>84</v>
      </c>
      <c r="AY310" s="17" t="s">
        <v>196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7" t="s">
        <v>22</v>
      </c>
      <c r="BK310" s="194">
        <f>ROUND(I310*H310,2)</f>
        <v>0</v>
      </c>
      <c r="BL310" s="17" t="s">
        <v>201</v>
      </c>
      <c r="BM310" s="17" t="s">
        <v>648</v>
      </c>
    </row>
    <row r="311" spans="2:51" s="11" customFormat="1" ht="13.5">
      <c r="B311" s="195"/>
      <c r="C311" s="196"/>
      <c r="D311" s="209" t="s">
        <v>203</v>
      </c>
      <c r="E311" s="219" t="s">
        <v>20</v>
      </c>
      <c r="F311" s="220" t="s">
        <v>649</v>
      </c>
      <c r="G311" s="196"/>
      <c r="H311" s="221">
        <v>33.263</v>
      </c>
      <c r="I311" s="201"/>
      <c r="J311" s="196"/>
      <c r="K311" s="196"/>
      <c r="L311" s="202"/>
      <c r="M311" s="203"/>
      <c r="N311" s="204"/>
      <c r="O311" s="204"/>
      <c r="P311" s="204"/>
      <c r="Q311" s="204"/>
      <c r="R311" s="204"/>
      <c r="S311" s="204"/>
      <c r="T311" s="205"/>
      <c r="AT311" s="206" t="s">
        <v>203</v>
      </c>
      <c r="AU311" s="206" t="s">
        <v>84</v>
      </c>
      <c r="AV311" s="11" t="s">
        <v>84</v>
      </c>
      <c r="AW311" s="11" t="s">
        <v>40</v>
      </c>
      <c r="AX311" s="11" t="s">
        <v>22</v>
      </c>
      <c r="AY311" s="206" t="s">
        <v>196</v>
      </c>
    </row>
    <row r="312" spans="2:65" s="1" customFormat="1" ht="31.5" customHeight="1">
      <c r="B312" s="34"/>
      <c r="C312" s="183" t="s">
        <v>650</v>
      </c>
      <c r="D312" s="183" t="s">
        <v>198</v>
      </c>
      <c r="E312" s="184" t="s">
        <v>651</v>
      </c>
      <c r="F312" s="185" t="s">
        <v>652</v>
      </c>
      <c r="G312" s="186" t="s">
        <v>90</v>
      </c>
      <c r="H312" s="187">
        <v>511.5</v>
      </c>
      <c r="I312" s="188"/>
      <c r="J312" s="189">
        <f>ROUND(I312*H312,2)</f>
        <v>0</v>
      </c>
      <c r="K312" s="185" t="s">
        <v>238</v>
      </c>
      <c r="L312" s="54"/>
      <c r="M312" s="190" t="s">
        <v>20</v>
      </c>
      <c r="N312" s="191" t="s">
        <v>47</v>
      </c>
      <c r="O312" s="35"/>
      <c r="P312" s="192">
        <f>O312*H312</f>
        <v>0</v>
      </c>
      <c r="Q312" s="192">
        <v>0</v>
      </c>
      <c r="R312" s="192">
        <f>Q312*H312</f>
        <v>0</v>
      </c>
      <c r="S312" s="192">
        <v>0</v>
      </c>
      <c r="T312" s="193">
        <f>S312*H312</f>
        <v>0</v>
      </c>
      <c r="AR312" s="17" t="s">
        <v>201</v>
      </c>
      <c r="AT312" s="17" t="s">
        <v>198</v>
      </c>
      <c r="AU312" s="17" t="s">
        <v>84</v>
      </c>
      <c r="AY312" s="17" t="s">
        <v>196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7" t="s">
        <v>22</v>
      </c>
      <c r="BK312" s="194">
        <f>ROUND(I312*H312,2)</f>
        <v>0</v>
      </c>
      <c r="BL312" s="17" t="s">
        <v>201</v>
      </c>
      <c r="BM312" s="17" t="s">
        <v>653</v>
      </c>
    </row>
    <row r="313" spans="2:51" s="11" customFormat="1" ht="13.5">
      <c r="B313" s="195"/>
      <c r="C313" s="196"/>
      <c r="D313" s="209" t="s">
        <v>203</v>
      </c>
      <c r="E313" s="219" t="s">
        <v>20</v>
      </c>
      <c r="F313" s="220" t="s">
        <v>89</v>
      </c>
      <c r="G313" s="196"/>
      <c r="H313" s="221">
        <v>511.5</v>
      </c>
      <c r="I313" s="201"/>
      <c r="J313" s="196"/>
      <c r="K313" s="196"/>
      <c r="L313" s="202"/>
      <c r="M313" s="203"/>
      <c r="N313" s="204"/>
      <c r="O313" s="204"/>
      <c r="P313" s="204"/>
      <c r="Q313" s="204"/>
      <c r="R313" s="204"/>
      <c r="S313" s="204"/>
      <c r="T313" s="205"/>
      <c r="AT313" s="206" t="s">
        <v>203</v>
      </c>
      <c r="AU313" s="206" t="s">
        <v>84</v>
      </c>
      <c r="AV313" s="11" t="s">
        <v>84</v>
      </c>
      <c r="AW313" s="11" t="s">
        <v>40</v>
      </c>
      <c r="AX313" s="11" t="s">
        <v>22</v>
      </c>
      <c r="AY313" s="206" t="s">
        <v>196</v>
      </c>
    </row>
    <row r="314" spans="2:65" s="1" customFormat="1" ht="44.25" customHeight="1">
      <c r="B314" s="34"/>
      <c r="C314" s="183" t="s">
        <v>654</v>
      </c>
      <c r="D314" s="183" t="s">
        <v>198</v>
      </c>
      <c r="E314" s="184" t="s">
        <v>655</v>
      </c>
      <c r="F314" s="185" t="s">
        <v>656</v>
      </c>
      <c r="G314" s="186" t="s">
        <v>90</v>
      </c>
      <c r="H314" s="187">
        <v>511.5</v>
      </c>
      <c r="I314" s="188"/>
      <c r="J314" s="189">
        <f>ROUND(I314*H314,2)</f>
        <v>0</v>
      </c>
      <c r="K314" s="185" t="s">
        <v>238</v>
      </c>
      <c r="L314" s="54"/>
      <c r="M314" s="190" t="s">
        <v>20</v>
      </c>
      <c r="N314" s="191" t="s">
        <v>47</v>
      </c>
      <c r="O314" s="35"/>
      <c r="P314" s="192">
        <f>O314*H314</f>
        <v>0</v>
      </c>
      <c r="Q314" s="192">
        <v>9E-05</v>
      </c>
      <c r="R314" s="192">
        <f>Q314*H314</f>
        <v>0.046035</v>
      </c>
      <c r="S314" s="192">
        <v>0</v>
      </c>
      <c r="T314" s="193">
        <f>S314*H314</f>
        <v>0</v>
      </c>
      <c r="AR314" s="17" t="s">
        <v>201</v>
      </c>
      <c r="AT314" s="17" t="s">
        <v>198</v>
      </c>
      <c r="AU314" s="17" t="s">
        <v>84</v>
      </c>
      <c r="AY314" s="17" t="s">
        <v>196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7" t="s">
        <v>22</v>
      </c>
      <c r="BK314" s="194">
        <f>ROUND(I314*H314,2)</f>
        <v>0</v>
      </c>
      <c r="BL314" s="17" t="s">
        <v>201</v>
      </c>
      <c r="BM314" s="17" t="s">
        <v>657</v>
      </c>
    </row>
    <row r="315" spans="2:51" s="11" customFormat="1" ht="13.5">
      <c r="B315" s="195"/>
      <c r="C315" s="196"/>
      <c r="D315" s="209" t="s">
        <v>203</v>
      </c>
      <c r="E315" s="219" t="s">
        <v>20</v>
      </c>
      <c r="F315" s="220" t="s">
        <v>89</v>
      </c>
      <c r="G315" s="196"/>
      <c r="H315" s="221">
        <v>511.5</v>
      </c>
      <c r="I315" s="201"/>
      <c r="J315" s="196"/>
      <c r="K315" s="196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203</v>
      </c>
      <c r="AU315" s="206" t="s">
        <v>84</v>
      </c>
      <c r="AV315" s="11" t="s">
        <v>84</v>
      </c>
      <c r="AW315" s="11" t="s">
        <v>40</v>
      </c>
      <c r="AX315" s="11" t="s">
        <v>22</v>
      </c>
      <c r="AY315" s="206" t="s">
        <v>196</v>
      </c>
    </row>
    <row r="316" spans="2:65" s="1" customFormat="1" ht="22.5" customHeight="1">
      <c r="B316" s="34"/>
      <c r="C316" s="183" t="s">
        <v>658</v>
      </c>
      <c r="D316" s="183" t="s">
        <v>198</v>
      </c>
      <c r="E316" s="184" t="s">
        <v>659</v>
      </c>
      <c r="F316" s="185" t="s">
        <v>660</v>
      </c>
      <c r="G316" s="186" t="s">
        <v>90</v>
      </c>
      <c r="H316" s="187">
        <v>47.5</v>
      </c>
      <c r="I316" s="188"/>
      <c r="J316" s="189">
        <f>ROUND(I316*H316,2)</f>
        <v>0</v>
      </c>
      <c r="K316" s="185" t="s">
        <v>20</v>
      </c>
      <c r="L316" s="54"/>
      <c r="M316" s="190" t="s">
        <v>20</v>
      </c>
      <c r="N316" s="191" t="s">
        <v>47</v>
      </c>
      <c r="O316" s="35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17" t="s">
        <v>201</v>
      </c>
      <c r="AT316" s="17" t="s">
        <v>198</v>
      </c>
      <c r="AU316" s="17" t="s">
        <v>84</v>
      </c>
      <c r="AY316" s="17" t="s">
        <v>196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7" t="s">
        <v>22</v>
      </c>
      <c r="BK316" s="194">
        <f>ROUND(I316*H316,2)</f>
        <v>0</v>
      </c>
      <c r="BL316" s="17" t="s">
        <v>201</v>
      </c>
      <c r="BM316" s="17" t="s">
        <v>661</v>
      </c>
    </row>
    <row r="317" spans="2:51" s="11" customFormat="1" ht="13.5">
      <c r="B317" s="195"/>
      <c r="C317" s="196"/>
      <c r="D317" s="209" t="s">
        <v>203</v>
      </c>
      <c r="E317" s="219" t="s">
        <v>20</v>
      </c>
      <c r="F317" s="220" t="s">
        <v>148</v>
      </c>
      <c r="G317" s="196"/>
      <c r="H317" s="221">
        <v>47.5</v>
      </c>
      <c r="I317" s="201"/>
      <c r="J317" s="196"/>
      <c r="K317" s="196"/>
      <c r="L317" s="202"/>
      <c r="M317" s="203"/>
      <c r="N317" s="204"/>
      <c r="O317" s="204"/>
      <c r="P317" s="204"/>
      <c r="Q317" s="204"/>
      <c r="R317" s="204"/>
      <c r="S317" s="204"/>
      <c r="T317" s="205"/>
      <c r="AT317" s="206" t="s">
        <v>203</v>
      </c>
      <c r="AU317" s="206" t="s">
        <v>84</v>
      </c>
      <c r="AV317" s="11" t="s">
        <v>84</v>
      </c>
      <c r="AW317" s="11" t="s">
        <v>40</v>
      </c>
      <c r="AX317" s="11" t="s">
        <v>22</v>
      </c>
      <c r="AY317" s="206" t="s">
        <v>196</v>
      </c>
    </row>
    <row r="318" spans="2:65" s="1" customFormat="1" ht="22.5" customHeight="1">
      <c r="B318" s="34"/>
      <c r="C318" s="183" t="s">
        <v>28</v>
      </c>
      <c r="D318" s="183" t="s">
        <v>198</v>
      </c>
      <c r="E318" s="184" t="s">
        <v>662</v>
      </c>
      <c r="F318" s="185" t="s">
        <v>663</v>
      </c>
      <c r="G318" s="186" t="s">
        <v>90</v>
      </c>
      <c r="H318" s="187">
        <v>511.5</v>
      </c>
      <c r="I318" s="188"/>
      <c r="J318" s="189">
        <f>ROUND(I318*H318,2)</f>
        <v>0</v>
      </c>
      <c r="K318" s="185" t="s">
        <v>20</v>
      </c>
      <c r="L318" s="54"/>
      <c r="M318" s="190" t="s">
        <v>20</v>
      </c>
      <c r="N318" s="191" t="s">
        <v>47</v>
      </c>
      <c r="O318" s="35"/>
      <c r="P318" s="192">
        <f>O318*H318</f>
        <v>0</v>
      </c>
      <c r="Q318" s="192">
        <v>0</v>
      </c>
      <c r="R318" s="192">
        <f>Q318*H318</f>
        <v>0</v>
      </c>
      <c r="S318" s="192">
        <v>0</v>
      </c>
      <c r="T318" s="193">
        <f>S318*H318</f>
        <v>0</v>
      </c>
      <c r="AR318" s="17" t="s">
        <v>201</v>
      </c>
      <c r="AT318" s="17" t="s">
        <v>198</v>
      </c>
      <c r="AU318" s="17" t="s">
        <v>84</v>
      </c>
      <c r="AY318" s="17" t="s">
        <v>196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7" t="s">
        <v>22</v>
      </c>
      <c r="BK318" s="194">
        <f>ROUND(I318*H318,2)</f>
        <v>0</v>
      </c>
      <c r="BL318" s="17" t="s">
        <v>201</v>
      </c>
      <c r="BM318" s="17" t="s">
        <v>664</v>
      </c>
    </row>
    <row r="319" spans="2:51" s="11" customFormat="1" ht="13.5">
      <c r="B319" s="195"/>
      <c r="C319" s="196"/>
      <c r="D319" s="209" t="s">
        <v>203</v>
      </c>
      <c r="E319" s="219" t="s">
        <v>20</v>
      </c>
      <c r="F319" s="220" t="s">
        <v>89</v>
      </c>
      <c r="G319" s="196"/>
      <c r="H319" s="221">
        <v>511.5</v>
      </c>
      <c r="I319" s="201"/>
      <c r="J319" s="196"/>
      <c r="K319" s="196"/>
      <c r="L319" s="202"/>
      <c r="M319" s="203"/>
      <c r="N319" s="204"/>
      <c r="O319" s="204"/>
      <c r="P319" s="204"/>
      <c r="Q319" s="204"/>
      <c r="R319" s="204"/>
      <c r="S319" s="204"/>
      <c r="T319" s="205"/>
      <c r="AT319" s="206" t="s">
        <v>203</v>
      </c>
      <c r="AU319" s="206" t="s">
        <v>84</v>
      </c>
      <c r="AV319" s="11" t="s">
        <v>84</v>
      </c>
      <c r="AW319" s="11" t="s">
        <v>40</v>
      </c>
      <c r="AX319" s="11" t="s">
        <v>22</v>
      </c>
      <c r="AY319" s="206" t="s">
        <v>196</v>
      </c>
    </row>
    <row r="320" spans="2:65" s="1" customFormat="1" ht="22.5" customHeight="1">
      <c r="B320" s="34"/>
      <c r="C320" s="183" t="s">
        <v>665</v>
      </c>
      <c r="D320" s="183" t="s">
        <v>198</v>
      </c>
      <c r="E320" s="184" t="s">
        <v>666</v>
      </c>
      <c r="F320" s="185" t="s">
        <v>667</v>
      </c>
      <c r="G320" s="186" t="s">
        <v>90</v>
      </c>
      <c r="H320" s="187">
        <v>511.5</v>
      </c>
      <c r="I320" s="188"/>
      <c r="J320" s="189">
        <f>ROUND(I320*H320,2)</f>
        <v>0</v>
      </c>
      <c r="K320" s="185" t="s">
        <v>238</v>
      </c>
      <c r="L320" s="54"/>
      <c r="M320" s="190" t="s">
        <v>20</v>
      </c>
      <c r="N320" s="191" t="s">
        <v>47</v>
      </c>
      <c r="O320" s="35"/>
      <c r="P320" s="192">
        <f>O320*H320</f>
        <v>0</v>
      </c>
      <c r="Q320" s="192">
        <v>1.295E-06</v>
      </c>
      <c r="R320" s="192">
        <f>Q320*H320</f>
        <v>0.0006623925000000001</v>
      </c>
      <c r="S320" s="192">
        <v>0</v>
      </c>
      <c r="T320" s="193">
        <f>S320*H320</f>
        <v>0</v>
      </c>
      <c r="AR320" s="17" t="s">
        <v>201</v>
      </c>
      <c r="AT320" s="17" t="s">
        <v>198</v>
      </c>
      <c r="AU320" s="17" t="s">
        <v>84</v>
      </c>
      <c r="AY320" s="17" t="s">
        <v>196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7" t="s">
        <v>22</v>
      </c>
      <c r="BK320" s="194">
        <f>ROUND(I320*H320,2)</f>
        <v>0</v>
      </c>
      <c r="BL320" s="17" t="s">
        <v>201</v>
      </c>
      <c r="BM320" s="17" t="s">
        <v>668</v>
      </c>
    </row>
    <row r="321" spans="2:51" s="11" customFormat="1" ht="13.5">
      <c r="B321" s="195"/>
      <c r="C321" s="196"/>
      <c r="D321" s="197" t="s">
        <v>203</v>
      </c>
      <c r="E321" s="198" t="s">
        <v>20</v>
      </c>
      <c r="F321" s="199" t="s">
        <v>669</v>
      </c>
      <c r="G321" s="196"/>
      <c r="H321" s="200">
        <v>511.5</v>
      </c>
      <c r="I321" s="201"/>
      <c r="J321" s="196"/>
      <c r="K321" s="196"/>
      <c r="L321" s="202"/>
      <c r="M321" s="203"/>
      <c r="N321" s="204"/>
      <c r="O321" s="204"/>
      <c r="P321" s="204"/>
      <c r="Q321" s="204"/>
      <c r="R321" s="204"/>
      <c r="S321" s="204"/>
      <c r="T321" s="205"/>
      <c r="AT321" s="206" t="s">
        <v>203</v>
      </c>
      <c r="AU321" s="206" t="s">
        <v>84</v>
      </c>
      <c r="AV321" s="11" t="s">
        <v>84</v>
      </c>
      <c r="AW321" s="11" t="s">
        <v>40</v>
      </c>
      <c r="AX321" s="11" t="s">
        <v>76</v>
      </c>
      <c r="AY321" s="206" t="s">
        <v>196</v>
      </c>
    </row>
    <row r="322" spans="2:51" s="12" customFormat="1" ht="13.5">
      <c r="B322" s="207"/>
      <c r="C322" s="208"/>
      <c r="D322" s="209" t="s">
        <v>203</v>
      </c>
      <c r="E322" s="210" t="s">
        <v>89</v>
      </c>
      <c r="F322" s="211" t="s">
        <v>205</v>
      </c>
      <c r="G322" s="208"/>
      <c r="H322" s="212">
        <v>511.5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203</v>
      </c>
      <c r="AU322" s="218" t="s">
        <v>84</v>
      </c>
      <c r="AV322" s="12" t="s">
        <v>201</v>
      </c>
      <c r="AW322" s="12" t="s">
        <v>40</v>
      </c>
      <c r="AX322" s="12" t="s">
        <v>22</v>
      </c>
      <c r="AY322" s="218" t="s">
        <v>196</v>
      </c>
    </row>
    <row r="323" spans="2:65" s="1" customFormat="1" ht="22.5" customHeight="1">
      <c r="B323" s="34"/>
      <c r="C323" s="183" t="s">
        <v>670</v>
      </c>
      <c r="D323" s="183" t="s">
        <v>198</v>
      </c>
      <c r="E323" s="184" t="s">
        <v>671</v>
      </c>
      <c r="F323" s="185" t="s">
        <v>672</v>
      </c>
      <c r="G323" s="186" t="s">
        <v>90</v>
      </c>
      <c r="H323" s="187">
        <v>47.5</v>
      </c>
      <c r="I323" s="188"/>
      <c r="J323" s="189">
        <f>ROUND(I323*H323,2)</f>
        <v>0</v>
      </c>
      <c r="K323" s="185" t="s">
        <v>20</v>
      </c>
      <c r="L323" s="54"/>
      <c r="M323" s="190" t="s">
        <v>20</v>
      </c>
      <c r="N323" s="191" t="s">
        <v>47</v>
      </c>
      <c r="O323" s="35"/>
      <c r="P323" s="192">
        <f>O323*H323</f>
        <v>0</v>
      </c>
      <c r="Q323" s="192">
        <v>7.776E-05</v>
      </c>
      <c r="R323" s="192">
        <f>Q323*H323</f>
        <v>0.0036936</v>
      </c>
      <c r="S323" s="192">
        <v>0</v>
      </c>
      <c r="T323" s="193">
        <f>S323*H323</f>
        <v>0</v>
      </c>
      <c r="AR323" s="17" t="s">
        <v>201</v>
      </c>
      <c r="AT323" s="17" t="s">
        <v>198</v>
      </c>
      <c r="AU323" s="17" t="s">
        <v>84</v>
      </c>
      <c r="AY323" s="17" t="s">
        <v>196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17" t="s">
        <v>22</v>
      </c>
      <c r="BK323" s="194">
        <f>ROUND(I323*H323,2)</f>
        <v>0</v>
      </c>
      <c r="BL323" s="17" t="s">
        <v>201</v>
      </c>
      <c r="BM323" s="17" t="s">
        <v>673</v>
      </c>
    </row>
    <row r="324" spans="2:51" s="11" customFormat="1" ht="13.5">
      <c r="B324" s="195"/>
      <c r="C324" s="196"/>
      <c r="D324" s="197" t="s">
        <v>203</v>
      </c>
      <c r="E324" s="198" t="s">
        <v>20</v>
      </c>
      <c r="F324" s="199" t="s">
        <v>674</v>
      </c>
      <c r="G324" s="196"/>
      <c r="H324" s="200">
        <v>47.5</v>
      </c>
      <c r="I324" s="201"/>
      <c r="J324" s="196"/>
      <c r="K324" s="196"/>
      <c r="L324" s="202"/>
      <c r="M324" s="203"/>
      <c r="N324" s="204"/>
      <c r="O324" s="204"/>
      <c r="P324" s="204"/>
      <c r="Q324" s="204"/>
      <c r="R324" s="204"/>
      <c r="S324" s="204"/>
      <c r="T324" s="205"/>
      <c r="AT324" s="206" t="s">
        <v>203</v>
      </c>
      <c r="AU324" s="206" t="s">
        <v>84</v>
      </c>
      <c r="AV324" s="11" t="s">
        <v>84</v>
      </c>
      <c r="AW324" s="11" t="s">
        <v>40</v>
      </c>
      <c r="AX324" s="11" t="s">
        <v>76</v>
      </c>
      <c r="AY324" s="206" t="s">
        <v>196</v>
      </c>
    </row>
    <row r="325" spans="2:51" s="12" customFormat="1" ht="13.5">
      <c r="B325" s="207"/>
      <c r="C325" s="208"/>
      <c r="D325" s="209" t="s">
        <v>203</v>
      </c>
      <c r="E325" s="210" t="s">
        <v>148</v>
      </c>
      <c r="F325" s="211" t="s">
        <v>205</v>
      </c>
      <c r="G325" s="208"/>
      <c r="H325" s="212">
        <v>47.5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203</v>
      </c>
      <c r="AU325" s="218" t="s">
        <v>84</v>
      </c>
      <c r="AV325" s="12" t="s">
        <v>201</v>
      </c>
      <c r="AW325" s="12" t="s">
        <v>40</v>
      </c>
      <c r="AX325" s="12" t="s">
        <v>22</v>
      </c>
      <c r="AY325" s="218" t="s">
        <v>196</v>
      </c>
    </row>
    <row r="326" spans="2:65" s="1" customFormat="1" ht="22.5" customHeight="1">
      <c r="B326" s="34"/>
      <c r="C326" s="183" t="s">
        <v>675</v>
      </c>
      <c r="D326" s="183" t="s">
        <v>198</v>
      </c>
      <c r="E326" s="184" t="s">
        <v>676</v>
      </c>
      <c r="F326" s="185" t="s">
        <v>677</v>
      </c>
      <c r="G326" s="186" t="s">
        <v>214</v>
      </c>
      <c r="H326" s="187">
        <v>5</v>
      </c>
      <c r="I326" s="188"/>
      <c r="J326" s="189">
        <f>ROUND(I326*H326,2)</f>
        <v>0</v>
      </c>
      <c r="K326" s="185" t="s">
        <v>20</v>
      </c>
      <c r="L326" s="54"/>
      <c r="M326" s="190" t="s">
        <v>20</v>
      </c>
      <c r="N326" s="191" t="s">
        <v>47</v>
      </c>
      <c r="O326" s="35"/>
      <c r="P326" s="192">
        <f>O326*H326</f>
        <v>0</v>
      </c>
      <c r="Q326" s="192">
        <v>0</v>
      </c>
      <c r="R326" s="192">
        <f>Q326*H326</f>
        <v>0</v>
      </c>
      <c r="S326" s="192">
        <v>0.082</v>
      </c>
      <c r="T326" s="193">
        <f>S326*H326</f>
        <v>0.41000000000000003</v>
      </c>
      <c r="AR326" s="17" t="s">
        <v>201</v>
      </c>
      <c r="AT326" s="17" t="s">
        <v>198</v>
      </c>
      <c r="AU326" s="17" t="s">
        <v>84</v>
      </c>
      <c r="AY326" s="17" t="s">
        <v>196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7" t="s">
        <v>22</v>
      </c>
      <c r="BK326" s="194">
        <f>ROUND(I326*H326,2)</f>
        <v>0</v>
      </c>
      <c r="BL326" s="17" t="s">
        <v>201</v>
      </c>
      <c r="BM326" s="17" t="s">
        <v>678</v>
      </c>
    </row>
    <row r="327" spans="2:51" s="11" customFormat="1" ht="13.5">
      <c r="B327" s="195"/>
      <c r="C327" s="196"/>
      <c r="D327" s="209" t="s">
        <v>203</v>
      </c>
      <c r="E327" s="219" t="s">
        <v>20</v>
      </c>
      <c r="F327" s="220" t="s">
        <v>679</v>
      </c>
      <c r="G327" s="196"/>
      <c r="H327" s="221">
        <v>5</v>
      </c>
      <c r="I327" s="201"/>
      <c r="J327" s="196"/>
      <c r="K327" s="196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203</v>
      </c>
      <c r="AU327" s="206" t="s">
        <v>84</v>
      </c>
      <c r="AV327" s="11" t="s">
        <v>84</v>
      </c>
      <c r="AW327" s="11" t="s">
        <v>40</v>
      </c>
      <c r="AX327" s="11" t="s">
        <v>22</v>
      </c>
      <c r="AY327" s="206" t="s">
        <v>196</v>
      </c>
    </row>
    <row r="328" spans="2:65" s="1" customFormat="1" ht="22.5" customHeight="1">
      <c r="B328" s="34"/>
      <c r="C328" s="183" t="s">
        <v>680</v>
      </c>
      <c r="D328" s="183" t="s">
        <v>198</v>
      </c>
      <c r="E328" s="184" t="s">
        <v>681</v>
      </c>
      <c r="F328" s="185" t="s">
        <v>682</v>
      </c>
      <c r="G328" s="186" t="s">
        <v>118</v>
      </c>
      <c r="H328" s="187">
        <v>25.2</v>
      </c>
      <c r="I328" s="188"/>
      <c r="J328" s="189">
        <f>ROUND(I328*H328,2)</f>
        <v>0</v>
      </c>
      <c r="K328" s="185" t="s">
        <v>20</v>
      </c>
      <c r="L328" s="54"/>
      <c r="M328" s="190" t="s">
        <v>20</v>
      </c>
      <c r="N328" s="191" t="s">
        <v>47</v>
      </c>
      <c r="O328" s="35"/>
      <c r="P328" s="192">
        <f>O328*H328</f>
        <v>0</v>
      </c>
      <c r="Q328" s="192">
        <v>0</v>
      </c>
      <c r="R328" s="192">
        <f>Q328*H328</f>
        <v>0</v>
      </c>
      <c r="S328" s="192">
        <v>0.35</v>
      </c>
      <c r="T328" s="193">
        <f>S328*H328</f>
        <v>8.819999999999999</v>
      </c>
      <c r="AR328" s="17" t="s">
        <v>201</v>
      </c>
      <c r="AT328" s="17" t="s">
        <v>198</v>
      </c>
      <c r="AU328" s="17" t="s">
        <v>84</v>
      </c>
      <c r="AY328" s="17" t="s">
        <v>196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7" t="s">
        <v>22</v>
      </c>
      <c r="BK328" s="194">
        <f>ROUND(I328*H328,2)</f>
        <v>0</v>
      </c>
      <c r="BL328" s="17" t="s">
        <v>201</v>
      </c>
      <c r="BM328" s="17" t="s">
        <v>683</v>
      </c>
    </row>
    <row r="329" spans="2:51" s="11" customFormat="1" ht="13.5">
      <c r="B329" s="195"/>
      <c r="C329" s="196"/>
      <c r="D329" s="209" t="s">
        <v>203</v>
      </c>
      <c r="E329" s="219" t="s">
        <v>146</v>
      </c>
      <c r="F329" s="220" t="s">
        <v>684</v>
      </c>
      <c r="G329" s="196"/>
      <c r="H329" s="221">
        <v>25.2</v>
      </c>
      <c r="I329" s="201"/>
      <c r="J329" s="196"/>
      <c r="K329" s="196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203</v>
      </c>
      <c r="AU329" s="206" t="s">
        <v>84</v>
      </c>
      <c r="AV329" s="11" t="s">
        <v>84</v>
      </c>
      <c r="AW329" s="11" t="s">
        <v>40</v>
      </c>
      <c r="AX329" s="11" t="s">
        <v>22</v>
      </c>
      <c r="AY329" s="206" t="s">
        <v>196</v>
      </c>
    </row>
    <row r="330" spans="2:65" s="1" customFormat="1" ht="22.5" customHeight="1">
      <c r="B330" s="34"/>
      <c r="C330" s="183" t="s">
        <v>685</v>
      </c>
      <c r="D330" s="183" t="s">
        <v>198</v>
      </c>
      <c r="E330" s="184" t="s">
        <v>686</v>
      </c>
      <c r="F330" s="185" t="s">
        <v>687</v>
      </c>
      <c r="G330" s="186" t="s">
        <v>688</v>
      </c>
      <c r="H330" s="187">
        <v>6</v>
      </c>
      <c r="I330" s="188"/>
      <c r="J330" s="189">
        <f>ROUND(I330*H330,2)</f>
        <v>0</v>
      </c>
      <c r="K330" s="185" t="s">
        <v>20</v>
      </c>
      <c r="L330" s="54"/>
      <c r="M330" s="190" t="s">
        <v>20</v>
      </c>
      <c r="N330" s="191" t="s">
        <v>47</v>
      </c>
      <c r="O330" s="35"/>
      <c r="P330" s="192">
        <f>O330*H330</f>
        <v>0</v>
      </c>
      <c r="Q330" s="192">
        <v>0</v>
      </c>
      <c r="R330" s="192">
        <f>Q330*H330</f>
        <v>0</v>
      </c>
      <c r="S330" s="192">
        <v>0</v>
      </c>
      <c r="T330" s="193">
        <f>S330*H330</f>
        <v>0</v>
      </c>
      <c r="AR330" s="17" t="s">
        <v>201</v>
      </c>
      <c r="AT330" s="17" t="s">
        <v>198</v>
      </c>
      <c r="AU330" s="17" t="s">
        <v>84</v>
      </c>
      <c r="AY330" s="17" t="s">
        <v>196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7" t="s">
        <v>22</v>
      </c>
      <c r="BK330" s="194">
        <f>ROUND(I330*H330,2)</f>
        <v>0</v>
      </c>
      <c r="BL330" s="17" t="s">
        <v>201</v>
      </c>
      <c r="BM330" s="17" t="s">
        <v>689</v>
      </c>
    </row>
    <row r="331" spans="2:65" s="1" customFormat="1" ht="22.5" customHeight="1">
      <c r="B331" s="34"/>
      <c r="C331" s="183" t="s">
        <v>690</v>
      </c>
      <c r="D331" s="183" t="s">
        <v>198</v>
      </c>
      <c r="E331" s="184" t="s">
        <v>691</v>
      </c>
      <c r="F331" s="185" t="s">
        <v>692</v>
      </c>
      <c r="G331" s="186" t="s">
        <v>693</v>
      </c>
      <c r="H331" s="187">
        <v>4</v>
      </c>
      <c r="I331" s="188"/>
      <c r="J331" s="189">
        <f>ROUND(I331*H331,2)</f>
        <v>0</v>
      </c>
      <c r="K331" s="185" t="s">
        <v>20</v>
      </c>
      <c r="L331" s="54"/>
      <c r="M331" s="190" t="s">
        <v>20</v>
      </c>
      <c r="N331" s="191" t="s">
        <v>47</v>
      </c>
      <c r="O331" s="35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17" t="s">
        <v>201</v>
      </c>
      <c r="AT331" s="17" t="s">
        <v>198</v>
      </c>
      <c r="AU331" s="17" t="s">
        <v>84</v>
      </c>
      <c r="AY331" s="17" t="s">
        <v>196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17" t="s">
        <v>22</v>
      </c>
      <c r="BK331" s="194">
        <f>ROUND(I331*H331,2)</f>
        <v>0</v>
      </c>
      <c r="BL331" s="17" t="s">
        <v>201</v>
      </c>
      <c r="BM331" s="17" t="s">
        <v>694</v>
      </c>
    </row>
    <row r="332" spans="2:63" s="10" customFormat="1" ht="29.85" customHeight="1">
      <c r="B332" s="166"/>
      <c r="C332" s="167"/>
      <c r="D332" s="180" t="s">
        <v>75</v>
      </c>
      <c r="E332" s="181" t="s">
        <v>695</v>
      </c>
      <c r="F332" s="181" t="s">
        <v>696</v>
      </c>
      <c r="G332" s="167"/>
      <c r="H332" s="167"/>
      <c r="I332" s="170"/>
      <c r="J332" s="182">
        <f>BK332</f>
        <v>0</v>
      </c>
      <c r="K332" s="167"/>
      <c r="L332" s="172"/>
      <c r="M332" s="173"/>
      <c r="N332" s="174"/>
      <c r="O332" s="174"/>
      <c r="P332" s="175">
        <f>SUM(P333:P358)</f>
        <v>0</v>
      </c>
      <c r="Q332" s="174"/>
      <c r="R332" s="175">
        <f>SUM(R333:R358)</f>
        <v>0</v>
      </c>
      <c r="S332" s="174"/>
      <c r="T332" s="176">
        <f>SUM(T333:T358)</f>
        <v>0</v>
      </c>
      <c r="AR332" s="177" t="s">
        <v>22</v>
      </c>
      <c r="AT332" s="178" t="s">
        <v>75</v>
      </c>
      <c r="AU332" s="178" t="s">
        <v>22</v>
      </c>
      <c r="AY332" s="177" t="s">
        <v>196</v>
      </c>
      <c r="BK332" s="179">
        <f>SUM(BK333:BK358)</f>
        <v>0</v>
      </c>
    </row>
    <row r="333" spans="2:65" s="1" customFormat="1" ht="22.5" customHeight="1">
      <c r="B333" s="34"/>
      <c r="C333" s="183" t="s">
        <v>697</v>
      </c>
      <c r="D333" s="183" t="s">
        <v>198</v>
      </c>
      <c r="E333" s="184" t="s">
        <v>698</v>
      </c>
      <c r="F333" s="185" t="s">
        <v>699</v>
      </c>
      <c r="G333" s="186" t="s">
        <v>328</v>
      </c>
      <c r="H333" s="187">
        <v>160.825</v>
      </c>
      <c r="I333" s="188"/>
      <c r="J333" s="189">
        <f>ROUND(I333*H333,2)</f>
        <v>0</v>
      </c>
      <c r="K333" s="185" t="s">
        <v>20</v>
      </c>
      <c r="L333" s="54"/>
      <c r="M333" s="190" t="s">
        <v>20</v>
      </c>
      <c r="N333" s="191" t="s">
        <v>47</v>
      </c>
      <c r="O333" s="35"/>
      <c r="P333" s="192">
        <f>O333*H333</f>
        <v>0</v>
      </c>
      <c r="Q333" s="192">
        <v>0</v>
      </c>
      <c r="R333" s="192">
        <f>Q333*H333</f>
        <v>0</v>
      </c>
      <c r="S333" s="192">
        <v>0</v>
      </c>
      <c r="T333" s="193">
        <f>S333*H333</f>
        <v>0</v>
      </c>
      <c r="AR333" s="17" t="s">
        <v>201</v>
      </c>
      <c r="AT333" s="17" t="s">
        <v>198</v>
      </c>
      <c r="AU333" s="17" t="s">
        <v>84</v>
      </c>
      <c r="AY333" s="17" t="s">
        <v>196</v>
      </c>
      <c r="BE333" s="194">
        <f>IF(N333="základní",J333,0)</f>
        <v>0</v>
      </c>
      <c r="BF333" s="194">
        <f>IF(N333="snížená",J333,0)</f>
        <v>0</v>
      </c>
      <c r="BG333" s="194">
        <f>IF(N333="zákl. přenesená",J333,0)</f>
        <v>0</v>
      </c>
      <c r="BH333" s="194">
        <f>IF(N333="sníž. přenesená",J333,0)</f>
        <v>0</v>
      </c>
      <c r="BI333" s="194">
        <f>IF(N333="nulová",J333,0)</f>
        <v>0</v>
      </c>
      <c r="BJ333" s="17" t="s">
        <v>22</v>
      </c>
      <c r="BK333" s="194">
        <f>ROUND(I333*H333,2)</f>
        <v>0</v>
      </c>
      <c r="BL333" s="17" t="s">
        <v>201</v>
      </c>
      <c r="BM333" s="17" t="s">
        <v>700</v>
      </c>
    </row>
    <row r="334" spans="2:51" s="11" customFormat="1" ht="13.5">
      <c r="B334" s="195"/>
      <c r="C334" s="196"/>
      <c r="D334" s="197" t="s">
        <v>203</v>
      </c>
      <c r="E334" s="198" t="s">
        <v>20</v>
      </c>
      <c r="F334" s="199" t="s">
        <v>701</v>
      </c>
      <c r="G334" s="196"/>
      <c r="H334" s="200">
        <v>32.6</v>
      </c>
      <c r="I334" s="201"/>
      <c r="J334" s="196"/>
      <c r="K334" s="196"/>
      <c r="L334" s="202"/>
      <c r="M334" s="203"/>
      <c r="N334" s="204"/>
      <c r="O334" s="204"/>
      <c r="P334" s="204"/>
      <c r="Q334" s="204"/>
      <c r="R334" s="204"/>
      <c r="S334" s="204"/>
      <c r="T334" s="205"/>
      <c r="AT334" s="206" t="s">
        <v>203</v>
      </c>
      <c r="AU334" s="206" t="s">
        <v>84</v>
      </c>
      <c r="AV334" s="11" t="s">
        <v>84</v>
      </c>
      <c r="AW334" s="11" t="s">
        <v>40</v>
      </c>
      <c r="AX334" s="11" t="s">
        <v>76</v>
      </c>
      <c r="AY334" s="206" t="s">
        <v>196</v>
      </c>
    </row>
    <row r="335" spans="2:51" s="11" customFormat="1" ht="13.5">
      <c r="B335" s="195"/>
      <c r="C335" s="196"/>
      <c r="D335" s="197" t="s">
        <v>203</v>
      </c>
      <c r="E335" s="198" t="s">
        <v>20</v>
      </c>
      <c r="F335" s="199" t="s">
        <v>702</v>
      </c>
      <c r="G335" s="196"/>
      <c r="H335" s="200">
        <v>17</v>
      </c>
      <c r="I335" s="201"/>
      <c r="J335" s="196"/>
      <c r="K335" s="196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203</v>
      </c>
      <c r="AU335" s="206" t="s">
        <v>84</v>
      </c>
      <c r="AV335" s="11" t="s">
        <v>84</v>
      </c>
      <c r="AW335" s="11" t="s">
        <v>40</v>
      </c>
      <c r="AX335" s="11" t="s">
        <v>76</v>
      </c>
      <c r="AY335" s="206" t="s">
        <v>196</v>
      </c>
    </row>
    <row r="336" spans="2:51" s="11" customFormat="1" ht="13.5">
      <c r="B336" s="195"/>
      <c r="C336" s="196"/>
      <c r="D336" s="197" t="s">
        <v>203</v>
      </c>
      <c r="E336" s="198" t="s">
        <v>20</v>
      </c>
      <c r="F336" s="199" t="s">
        <v>703</v>
      </c>
      <c r="G336" s="196"/>
      <c r="H336" s="200">
        <v>8.5</v>
      </c>
      <c r="I336" s="201"/>
      <c r="J336" s="196"/>
      <c r="K336" s="196"/>
      <c r="L336" s="202"/>
      <c r="M336" s="203"/>
      <c r="N336" s="204"/>
      <c r="O336" s="204"/>
      <c r="P336" s="204"/>
      <c r="Q336" s="204"/>
      <c r="R336" s="204"/>
      <c r="S336" s="204"/>
      <c r="T336" s="205"/>
      <c r="AT336" s="206" t="s">
        <v>203</v>
      </c>
      <c r="AU336" s="206" t="s">
        <v>84</v>
      </c>
      <c r="AV336" s="11" t="s">
        <v>84</v>
      </c>
      <c r="AW336" s="11" t="s">
        <v>40</v>
      </c>
      <c r="AX336" s="11" t="s">
        <v>76</v>
      </c>
      <c r="AY336" s="206" t="s">
        <v>196</v>
      </c>
    </row>
    <row r="337" spans="2:51" s="11" customFormat="1" ht="13.5">
      <c r="B337" s="195"/>
      <c r="C337" s="196"/>
      <c r="D337" s="197" t="s">
        <v>203</v>
      </c>
      <c r="E337" s="198" t="s">
        <v>20</v>
      </c>
      <c r="F337" s="199" t="s">
        <v>704</v>
      </c>
      <c r="G337" s="196"/>
      <c r="H337" s="200">
        <v>19.5</v>
      </c>
      <c r="I337" s="201"/>
      <c r="J337" s="196"/>
      <c r="K337" s="196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203</v>
      </c>
      <c r="AU337" s="206" t="s">
        <v>84</v>
      </c>
      <c r="AV337" s="11" t="s">
        <v>84</v>
      </c>
      <c r="AW337" s="11" t="s">
        <v>40</v>
      </c>
      <c r="AX337" s="11" t="s">
        <v>76</v>
      </c>
      <c r="AY337" s="206" t="s">
        <v>196</v>
      </c>
    </row>
    <row r="338" spans="2:51" s="11" customFormat="1" ht="13.5">
      <c r="B338" s="195"/>
      <c r="C338" s="196"/>
      <c r="D338" s="197" t="s">
        <v>203</v>
      </c>
      <c r="E338" s="198" t="s">
        <v>20</v>
      </c>
      <c r="F338" s="199" t="s">
        <v>705</v>
      </c>
      <c r="G338" s="196"/>
      <c r="H338" s="200">
        <v>34.1</v>
      </c>
      <c r="I338" s="201"/>
      <c r="J338" s="196"/>
      <c r="K338" s="196"/>
      <c r="L338" s="202"/>
      <c r="M338" s="203"/>
      <c r="N338" s="204"/>
      <c r="O338" s="204"/>
      <c r="P338" s="204"/>
      <c r="Q338" s="204"/>
      <c r="R338" s="204"/>
      <c r="S338" s="204"/>
      <c r="T338" s="205"/>
      <c r="AT338" s="206" t="s">
        <v>203</v>
      </c>
      <c r="AU338" s="206" t="s">
        <v>84</v>
      </c>
      <c r="AV338" s="11" t="s">
        <v>84</v>
      </c>
      <c r="AW338" s="11" t="s">
        <v>40</v>
      </c>
      <c r="AX338" s="11" t="s">
        <v>76</v>
      </c>
      <c r="AY338" s="206" t="s">
        <v>196</v>
      </c>
    </row>
    <row r="339" spans="2:51" s="11" customFormat="1" ht="13.5">
      <c r="B339" s="195"/>
      <c r="C339" s="196"/>
      <c r="D339" s="197" t="s">
        <v>203</v>
      </c>
      <c r="E339" s="198" t="s">
        <v>20</v>
      </c>
      <c r="F339" s="199" t="s">
        <v>706</v>
      </c>
      <c r="G339" s="196"/>
      <c r="H339" s="200">
        <v>6.8</v>
      </c>
      <c r="I339" s="201"/>
      <c r="J339" s="196"/>
      <c r="K339" s="196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203</v>
      </c>
      <c r="AU339" s="206" t="s">
        <v>84</v>
      </c>
      <c r="AV339" s="11" t="s">
        <v>84</v>
      </c>
      <c r="AW339" s="11" t="s">
        <v>40</v>
      </c>
      <c r="AX339" s="11" t="s">
        <v>76</v>
      </c>
      <c r="AY339" s="206" t="s">
        <v>196</v>
      </c>
    </row>
    <row r="340" spans="2:51" s="11" customFormat="1" ht="13.5">
      <c r="B340" s="195"/>
      <c r="C340" s="196"/>
      <c r="D340" s="197" t="s">
        <v>203</v>
      </c>
      <c r="E340" s="198" t="s">
        <v>20</v>
      </c>
      <c r="F340" s="199" t="s">
        <v>707</v>
      </c>
      <c r="G340" s="196"/>
      <c r="H340" s="200">
        <v>27.05</v>
      </c>
      <c r="I340" s="201"/>
      <c r="J340" s="196"/>
      <c r="K340" s="196"/>
      <c r="L340" s="202"/>
      <c r="M340" s="203"/>
      <c r="N340" s="204"/>
      <c r="O340" s="204"/>
      <c r="P340" s="204"/>
      <c r="Q340" s="204"/>
      <c r="R340" s="204"/>
      <c r="S340" s="204"/>
      <c r="T340" s="205"/>
      <c r="AT340" s="206" t="s">
        <v>203</v>
      </c>
      <c r="AU340" s="206" t="s">
        <v>84</v>
      </c>
      <c r="AV340" s="11" t="s">
        <v>84</v>
      </c>
      <c r="AW340" s="11" t="s">
        <v>40</v>
      </c>
      <c r="AX340" s="11" t="s">
        <v>76</v>
      </c>
      <c r="AY340" s="206" t="s">
        <v>196</v>
      </c>
    </row>
    <row r="341" spans="2:51" s="13" customFormat="1" ht="13.5">
      <c r="B341" s="232"/>
      <c r="C341" s="233"/>
      <c r="D341" s="197" t="s">
        <v>203</v>
      </c>
      <c r="E341" s="234" t="s">
        <v>128</v>
      </c>
      <c r="F341" s="235" t="s">
        <v>708</v>
      </c>
      <c r="G341" s="233"/>
      <c r="H341" s="236">
        <v>145.55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203</v>
      </c>
      <c r="AU341" s="242" t="s">
        <v>84</v>
      </c>
      <c r="AV341" s="13" t="s">
        <v>211</v>
      </c>
      <c r="AW341" s="13" t="s">
        <v>40</v>
      </c>
      <c r="AX341" s="13" t="s">
        <v>76</v>
      </c>
      <c r="AY341" s="242" t="s">
        <v>196</v>
      </c>
    </row>
    <row r="342" spans="2:51" s="11" customFormat="1" ht="13.5">
      <c r="B342" s="195"/>
      <c r="C342" s="196"/>
      <c r="D342" s="197" t="s">
        <v>203</v>
      </c>
      <c r="E342" s="198" t="s">
        <v>20</v>
      </c>
      <c r="F342" s="199" t="s">
        <v>709</v>
      </c>
      <c r="G342" s="196"/>
      <c r="H342" s="200">
        <v>15.275</v>
      </c>
      <c r="I342" s="201"/>
      <c r="J342" s="196"/>
      <c r="K342" s="196"/>
      <c r="L342" s="202"/>
      <c r="M342" s="203"/>
      <c r="N342" s="204"/>
      <c r="O342" s="204"/>
      <c r="P342" s="204"/>
      <c r="Q342" s="204"/>
      <c r="R342" s="204"/>
      <c r="S342" s="204"/>
      <c r="T342" s="205"/>
      <c r="AT342" s="206" t="s">
        <v>203</v>
      </c>
      <c r="AU342" s="206" t="s">
        <v>84</v>
      </c>
      <c r="AV342" s="11" t="s">
        <v>84</v>
      </c>
      <c r="AW342" s="11" t="s">
        <v>40</v>
      </c>
      <c r="AX342" s="11" t="s">
        <v>76</v>
      </c>
      <c r="AY342" s="206" t="s">
        <v>196</v>
      </c>
    </row>
    <row r="343" spans="2:51" s="13" customFormat="1" ht="13.5">
      <c r="B343" s="232"/>
      <c r="C343" s="233"/>
      <c r="D343" s="197" t="s">
        <v>203</v>
      </c>
      <c r="E343" s="234" t="s">
        <v>130</v>
      </c>
      <c r="F343" s="235" t="s">
        <v>708</v>
      </c>
      <c r="G343" s="233"/>
      <c r="H343" s="236">
        <v>15.275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AT343" s="242" t="s">
        <v>203</v>
      </c>
      <c r="AU343" s="242" t="s">
        <v>84</v>
      </c>
      <c r="AV343" s="13" t="s">
        <v>211</v>
      </c>
      <c r="AW343" s="13" t="s">
        <v>40</v>
      </c>
      <c r="AX343" s="13" t="s">
        <v>76</v>
      </c>
      <c r="AY343" s="242" t="s">
        <v>196</v>
      </c>
    </row>
    <row r="344" spans="2:51" s="12" customFormat="1" ht="13.5">
      <c r="B344" s="207"/>
      <c r="C344" s="208"/>
      <c r="D344" s="209" t="s">
        <v>203</v>
      </c>
      <c r="E344" s="210" t="s">
        <v>710</v>
      </c>
      <c r="F344" s="211" t="s">
        <v>205</v>
      </c>
      <c r="G344" s="208"/>
      <c r="H344" s="212">
        <v>160.825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203</v>
      </c>
      <c r="AU344" s="218" t="s">
        <v>84</v>
      </c>
      <c r="AV344" s="12" t="s">
        <v>201</v>
      </c>
      <c r="AW344" s="12" t="s">
        <v>40</v>
      </c>
      <c r="AX344" s="12" t="s">
        <v>22</v>
      </c>
      <c r="AY344" s="218" t="s">
        <v>196</v>
      </c>
    </row>
    <row r="345" spans="2:65" s="1" customFormat="1" ht="22.5" customHeight="1">
      <c r="B345" s="34"/>
      <c r="C345" s="183" t="s">
        <v>711</v>
      </c>
      <c r="D345" s="183" t="s">
        <v>198</v>
      </c>
      <c r="E345" s="184" t="s">
        <v>712</v>
      </c>
      <c r="F345" s="185" t="s">
        <v>713</v>
      </c>
      <c r="G345" s="186" t="s">
        <v>328</v>
      </c>
      <c r="H345" s="187">
        <v>1601.05</v>
      </c>
      <c r="I345" s="188"/>
      <c r="J345" s="189">
        <f>ROUND(I345*H345,2)</f>
        <v>0</v>
      </c>
      <c r="K345" s="185" t="s">
        <v>20</v>
      </c>
      <c r="L345" s="54"/>
      <c r="M345" s="190" t="s">
        <v>20</v>
      </c>
      <c r="N345" s="191" t="s">
        <v>47</v>
      </c>
      <c r="O345" s="35"/>
      <c r="P345" s="192">
        <f>O345*H345</f>
        <v>0</v>
      </c>
      <c r="Q345" s="192">
        <v>0</v>
      </c>
      <c r="R345" s="192">
        <f>Q345*H345</f>
        <v>0</v>
      </c>
      <c r="S345" s="192">
        <v>0</v>
      </c>
      <c r="T345" s="193">
        <f>S345*H345</f>
        <v>0</v>
      </c>
      <c r="AR345" s="17" t="s">
        <v>201</v>
      </c>
      <c r="AT345" s="17" t="s">
        <v>198</v>
      </c>
      <c r="AU345" s="17" t="s">
        <v>84</v>
      </c>
      <c r="AY345" s="17" t="s">
        <v>196</v>
      </c>
      <c r="BE345" s="194">
        <f>IF(N345="základní",J345,0)</f>
        <v>0</v>
      </c>
      <c r="BF345" s="194">
        <f>IF(N345="snížená",J345,0)</f>
        <v>0</v>
      </c>
      <c r="BG345" s="194">
        <f>IF(N345="zákl. přenesená",J345,0)</f>
        <v>0</v>
      </c>
      <c r="BH345" s="194">
        <f>IF(N345="sníž. přenesená",J345,0)</f>
        <v>0</v>
      </c>
      <c r="BI345" s="194">
        <f>IF(N345="nulová",J345,0)</f>
        <v>0</v>
      </c>
      <c r="BJ345" s="17" t="s">
        <v>22</v>
      </c>
      <c r="BK345" s="194">
        <f>ROUND(I345*H345,2)</f>
        <v>0</v>
      </c>
      <c r="BL345" s="17" t="s">
        <v>201</v>
      </c>
      <c r="BM345" s="17" t="s">
        <v>714</v>
      </c>
    </row>
    <row r="346" spans="2:51" s="11" customFormat="1" ht="13.5">
      <c r="B346" s="195"/>
      <c r="C346" s="196"/>
      <c r="D346" s="209" t="s">
        <v>203</v>
      </c>
      <c r="E346" s="219" t="s">
        <v>20</v>
      </c>
      <c r="F346" s="220" t="s">
        <v>715</v>
      </c>
      <c r="G346" s="196"/>
      <c r="H346" s="221">
        <v>1601.05</v>
      </c>
      <c r="I346" s="201"/>
      <c r="J346" s="196"/>
      <c r="K346" s="196"/>
      <c r="L346" s="202"/>
      <c r="M346" s="203"/>
      <c r="N346" s="204"/>
      <c r="O346" s="204"/>
      <c r="P346" s="204"/>
      <c r="Q346" s="204"/>
      <c r="R346" s="204"/>
      <c r="S346" s="204"/>
      <c r="T346" s="205"/>
      <c r="AT346" s="206" t="s">
        <v>203</v>
      </c>
      <c r="AU346" s="206" t="s">
        <v>84</v>
      </c>
      <c r="AV346" s="11" t="s">
        <v>84</v>
      </c>
      <c r="AW346" s="11" t="s">
        <v>40</v>
      </c>
      <c r="AX346" s="11" t="s">
        <v>22</v>
      </c>
      <c r="AY346" s="206" t="s">
        <v>196</v>
      </c>
    </row>
    <row r="347" spans="2:65" s="1" customFormat="1" ht="22.5" customHeight="1">
      <c r="B347" s="34"/>
      <c r="C347" s="183" t="s">
        <v>716</v>
      </c>
      <c r="D347" s="183" t="s">
        <v>198</v>
      </c>
      <c r="E347" s="184" t="s">
        <v>717</v>
      </c>
      <c r="F347" s="185" t="s">
        <v>718</v>
      </c>
      <c r="G347" s="186" t="s">
        <v>328</v>
      </c>
      <c r="H347" s="187">
        <v>78.55</v>
      </c>
      <c r="I347" s="188"/>
      <c r="J347" s="189">
        <f>ROUND(I347*H347,2)</f>
        <v>0</v>
      </c>
      <c r="K347" s="185" t="s">
        <v>20</v>
      </c>
      <c r="L347" s="54"/>
      <c r="M347" s="190" t="s">
        <v>20</v>
      </c>
      <c r="N347" s="191" t="s">
        <v>47</v>
      </c>
      <c r="O347" s="35"/>
      <c r="P347" s="192">
        <f>O347*H347</f>
        <v>0</v>
      </c>
      <c r="Q347" s="192">
        <v>0</v>
      </c>
      <c r="R347" s="192">
        <f>Q347*H347</f>
        <v>0</v>
      </c>
      <c r="S347" s="192">
        <v>0</v>
      </c>
      <c r="T347" s="193">
        <f>S347*H347</f>
        <v>0</v>
      </c>
      <c r="AR347" s="17" t="s">
        <v>201</v>
      </c>
      <c r="AT347" s="17" t="s">
        <v>198</v>
      </c>
      <c r="AU347" s="17" t="s">
        <v>84</v>
      </c>
      <c r="AY347" s="17" t="s">
        <v>196</v>
      </c>
      <c r="BE347" s="194">
        <f>IF(N347="základní",J347,0)</f>
        <v>0</v>
      </c>
      <c r="BF347" s="194">
        <f>IF(N347="snížená",J347,0)</f>
        <v>0</v>
      </c>
      <c r="BG347" s="194">
        <f>IF(N347="zákl. přenesená",J347,0)</f>
        <v>0</v>
      </c>
      <c r="BH347" s="194">
        <f>IF(N347="sníž. přenesená",J347,0)</f>
        <v>0</v>
      </c>
      <c r="BI347" s="194">
        <f>IF(N347="nulová",J347,0)</f>
        <v>0</v>
      </c>
      <c r="BJ347" s="17" t="s">
        <v>22</v>
      </c>
      <c r="BK347" s="194">
        <f>ROUND(I347*H347,2)</f>
        <v>0</v>
      </c>
      <c r="BL347" s="17" t="s">
        <v>201</v>
      </c>
      <c r="BM347" s="17" t="s">
        <v>719</v>
      </c>
    </row>
    <row r="348" spans="2:51" s="11" customFormat="1" ht="13.5">
      <c r="B348" s="195"/>
      <c r="C348" s="196"/>
      <c r="D348" s="197" t="s">
        <v>203</v>
      </c>
      <c r="E348" s="198" t="s">
        <v>20</v>
      </c>
      <c r="F348" s="199" t="s">
        <v>720</v>
      </c>
      <c r="G348" s="196"/>
      <c r="H348" s="200">
        <v>24.45</v>
      </c>
      <c r="I348" s="201"/>
      <c r="J348" s="196"/>
      <c r="K348" s="196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203</v>
      </c>
      <c r="AU348" s="206" t="s">
        <v>84</v>
      </c>
      <c r="AV348" s="11" t="s">
        <v>84</v>
      </c>
      <c r="AW348" s="11" t="s">
        <v>40</v>
      </c>
      <c r="AX348" s="11" t="s">
        <v>76</v>
      </c>
      <c r="AY348" s="206" t="s">
        <v>196</v>
      </c>
    </row>
    <row r="349" spans="2:51" s="11" customFormat="1" ht="13.5">
      <c r="B349" s="195"/>
      <c r="C349" s="196"/>
      <c r="D349" s="197" t="s">
        <v>203</v>
      </c>
      <c r="E349" s="198" t="s">
        <v>20</v>
      </c>
      <c r="F349" s="199" t="s">
        <v>721</v>
      </c>
      <c r="G349" s="196"/>
      <c r="H349" s="200">
        <v>54.1</v>
      </c>
      <c r="I349" s="201"/>
      <c r="J349" s="196"/>
      <c r="K349" s="196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203</v>
      </c>
      <c r="AU349" s="206" t="s">
        <v>84</v>
      </c>
      <c r="AV349" s="11" t="s">
        <v>84</v>
      </c>
      <c r="AW349" s="11" t="s">
        <v>40</v>
      </c>
      <c r="AX349" s="11" t="s">
        <v>76</v>
      </c>
      <c r="AY349" s="206" t="s">
        <v>196</v>
      </c>
    </row>
    <row r="350" spans="2:51" s="12" customFormat="1" ht="13.5">
      <c r="B350" s="207"/>
      <c r="C350" s="208"/>
      <c r="D350" s="209" t="s">
        <v>203</v>
      </c>
      <c r="E350" s="210" t="s">
        <v>126</v>
      </c>
      <c r="F350" s="211" t="s">
        <v>205</v>
      </c>
      <c r="G350" s="208"/>
      <c r="H350" s="212">
        <v>78.55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203</v>
      </c>
      <c r="AU350" s="218" t="s">
        <v>84</v>
      </c>
      <c r="AV350" s="12" t="s">
        <v>201</v>
      </c>
      <c r="AW350" s="12" t="s">
        <v>40</v>
      </c>
      <c r="AX350" s="12" t="s">
        <v>22</v>
      </c>
      <c r="AY350" s="218" t="s">
        <v>196</v>
      </c>
    </row>
    <row r="351" spans="2:65" s="1" customFormat="1" ht="22.5" customHeight="1">
      <c r="B351" s="34"/>
      <c r="C351" s="183" t="s">
        <v>722</v>
      </c>
      <c r="D351" s="183" t="s">
        <v>198</v>
      </c>
      <c r="E351" s="184" t="s">
        <v>723</v>
      </c>
      <c r="F351" s="185" t="s">
        <v>724</v>
      </c>
      <c r="G351" s="186" t="s">
        <v>328</v>
      </c>
      <c r="H351" s="187">
        <v>864.05</v>
      </c>
      <c r="I351" s="188"/>
      <c r="J351" s="189">
        <f>ROUND(I351*H351,2)</f>
        <v>0</v>
      </c>
      <c r="K351" s="185" t="s">
        <v>20</v>
      </c>
      <c r="L351" s="54"/>
      <c r="M351" s="190" t="s">
        <v>20</v>
      </c>
      <c r="N351" s="191" t="s">
        <v>47</v>
      </c>
      <c r="O351" s="35"/>
      <c r="P351" s="192">
        <f>O351*H351</f>
        <v>0</v>
      </c>
      <c r="Q351" s="192">
        <v>0</v>
      </c>
      <c r="R351" s="192">
        <f>Q351*H351</f>
        <v>0</v>
      </c>
      <c r="S351" s="192">
        <v>0</v>
      </c>
      <c r="T351" s="193">
        <f>S351*H351</f>
        <v>0</v>
      </c>
      <c r="AR351" s="17" t="s">
        <v>201</v>
      </c>
      <c r="AT351" s="17" t="s">
        <v>198</v>
      </c>
      <c r="AU351" s="17" t="s">
        <v>84</v>
      </c>
      <c r="AY351" s="17" t="s">
        <v>196</v>
      </c>
      <c r="BE351" s="194">
        <f>IF(N351="základní",J351,0)</f>
        <v>0</v>
      </c>
      <c r="BF351" s="194">
        <f>IF(N351="snížená",J351,0)</f>
        <v>0</v>
      </c>
      <c r="BG351" s="194">
        <f>IF(N351="zákl. přenesená",J351,0)</f>
        <v>0</v>
      </c>
      <c r="BH351" s="194">
        <f>IF(N351="sníž. přenesená",J351,0)</f>
        <v>0</v>
      </c>
      <c r="BI351" s="194">
        <f>IF(N351="nulová",J351,0)</f>
        <v>0</v>
      </c>
      <c r="BJ351" s="17" t="s">
        <v>22</v>
      </c>
      <c r="BK351" s="194">
        <f>ROUND(I351*H351,2)</f>
        <v>0</v>
      </c>
      <c r="BL351" s="17" t="s">
        <v>201</v>
      </c>
      <c r="BM351" s="17" t="s">
        <v>725</v>
      </c>
    </row>
    <row r="352" spans="2:51" s="11" customFormat="1" ht="13.5">
      <c r="B352" s="195"/>
      <c r="C352" s="196"/>
      <c r="D352" s="209" t="s">
        <v>203</v>
      </c>
      <c r="E352" s="219" t="s">
        <v>20</v>
      </c>
      <c r="F352" s="220" t="s">
        <v>726</v>
      </c>
      <c r="G352" s="196"/>
      <c r="H352" s="221">
        <v>864.05</v>
      </c>
      <c r="I352" s="201"/>
      <c r="J352" s="196"/>
      <c r="K352" s="196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203</v>
      </c>
      <c r="AU352" s="206" t="s">
        <v>84</v>
      </c>
      <c r="AV352" s="11" t="s">
        <v>84</v>
      </c>
      <c r="AW352" s="11" t="s">
        <v>40</v>
      </c>
      <c r="AX352" s="11" t="s">
        <v>22</v>
      </c>
      <c r="AY352" s="206" t="s">
        <v>196</v>
      </c>
    </row>
    <row r="353" spans="2:65" s="1" customFormat="1" ht="22.5" customHeight="1">
      <c r="B353" s="34"/>
      <c r="C353" s="183" t="s">
        <v>727</v>
      </c>
      <c r="D353" s="183" t="s">
        <v>198</v>
      </c>
      <c r="E353" s="184" t="s">
        <v>728</v>
      </c>
      <c r="F353" s="185" t="s">
        <v>729</v>
      </c>
      <c r="G353" s="186" t="s">
        <v>328</v>
      </c>
      <c r="H353" s="187">
        <v>212.085</v>
      </c>
      <c r="I353" s="188"/>
      <c r="J353" s="189">
        <f>ROUND(I353*H353,2)</f>
        <v>0</v>
      </c>
      <c r="K353" s="185" t="s">
        <v>20</v>
      </c>
      <c r="L353" s="54"/>
      <c r="M353" s="190" t="s">
        <v>20</v>
      </c>
      <c r="N353" s="191" t="s">
        <v>47</v>
      </c>
      <c r="O353" s="35"/>
      <c r="P353" s="192">
        <f>O353*H353</f>
        <v>0</v>
      </c>
      <c r="Q353" s="192">
        <v>0</v>
      </c>
      <c r="R353" s="192">
        <f>Q353*H353</f>
        <v>0</v>
      </c>
      <c r="S353" s="192">
        <v>0</v>
      </c>
      <c r="T353" s="193">
        <f>S353*H353</f>
        <v>0</v>
      </c>
      <c r="AR353" s="17" t="s">
        <v>201</v>
      </c>
      <c r="AT353" s="17" t="s">
        <v>198</v>
      </c>
      <c r="AU353" s="17" t="s">
        <v>84</v>
      </c>
      <c r="AY353" s="17" t="s">
        <v>196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17" t="s">
        <v>22</v>
      </c>
      <c r="BK353" s="194">
        <f>ROUND(I353*H353,2)</f>
        <v>0</v>
      </c>
      <c r="BL353" s="17" t="s">
        <v>201</v>
      </c>
      <c r="BM353" s="17" t="s">
        <v>730</v>
      </c>
    </row>
    <row r="354" spans="2:51" s="11" customFormat="1" ht="13.5">
      <c r="B354" s="195"/>
      <c r="C354" s="196"/>
      <c r="D354" s="209" t="s">
        <v>203</v>
      </c>
      <c r="E354" s="219" t="s">
        <v>20</v>
      </c>
      <c r="F354" s="220" t="s">
        <v>731</v>
      </c>
      <c r="G354" s="196"/>
      <c r="H354" s="221">
        <v>212.085</v>
      </c>
      <c r="I354" s="201"/>
      <c r="J354" s="196"/>
      <c r="K354" s="196"/>
      <c r="L354" s="202"/>
      <c r="M354" s="203"/>
      <c r="N354" s="204"/>
      <c r="O354" s="204"/>
      <c r="P354" s="204"/>
      <c r="Q354" s="204"/>
      <c r="R354" s="204"/>
      <c r="S354" s="204"/>
      <c r="T354" s="205"/>
      <c r="AT354" s="206" t="s">
        <v>203</v>
      </c>
      <c r="AU354" s="206" t="s">
        <v>84</v>
      </c>
      <c r="AV354" s="11" t="s">
        <v>84</v>
      </c>
      <c r="AW354" s="11" t="s">
        <v>40</v>
      </c>
      <c r="AX354" s="11" t="s">
        <v>22</v>
      </c>
      <c r="AY354" s="206" t="s">
        <v>196</v>
      </c>
    </row>
    <row r="355" spans="2:65" s="1" customFormat="1" ht="22.5" customHeight="1">
      <c r="B355" s="34"/>
      <c r="C355" s="183" t="s">
        <v>732</v>
      </c>
      <c r="D355" s="183" t="s">
        <v>198</v>
      </c>
      <c r="E355" s="184" t="s">
        <v>733</v>
      </c>
      <c r="F355" s="185" t="s">
        <v>734</v>
      </c>
      <c r="G355" s="186" t="s">
        <v>328</v>
      </c>
      <c r="H355" s="187">
        <v>41.243</v>
      </c>
      <c r="I355" s="188"/>
      <c r="J355" s="189">
        <f>ROUND(I355*H355,2)</f>
        <v>0</v>
      </c>
      <c r="K355" s="185" t="s">
        <v>238</v>
      </c>
      <c r="L355" s="54"/>
      <c r="M355" s="190" t="s">
        <v>20</v>
      </c>
      <c r="N355" s="191" t="s">
        <v>47</v>
      </c>
      <c r="O355" s="35"/>
      <c r="P355" s="192">
        <f>O355*H355</f>
        <v>0</v>
      </c>
      <c r="Q355" s="192">
        <v>0</v>
      </c>
      <c r="R355" s="192">
        <f>Q355*H355</f>
        <v>0</v>
      </c>
      <c r="S355" s="192">
        <v>0</v>
      </c>
      <c r="T355" s="193">
        <f>S355*H355</f>
        <v>0</v>
      </c>
      <c r="AR355" s="17" t="s">
        <v>201</v>
      </c>
      <c r="AT355" s="17" t="s">
        <v>198</v>
      </c>
      <c r="AU355" s="17" t="s">
        <v>84</v>
      </c>
      <c r="AY355" s="17" t="s">
        <v>196</v>
      </c>
      <c r="BE355" s="194">
        <f>IF(N355="základní",J355,0)</f>
        <v>0</v>
      </c>
      <c r="BF355" s="194">
        <f>IF(N355="snížená",J355,0)</f>
        <v>0</v>
      </c>
      <c r="BG355" s="194">
        <f>IF(N355="zákl. přenesená",J355,0)</f>
        <v>0</v>
      </c>
      <c r="BH355" s="194">
        <f>IF(N355="sníž. přenesená",J355,0)</f>
        <v>0</v>
      </c>
      <c r="BI355" s="194">
        <f>IF(N355="nulová",J355,0)</f>
        <v>0</v>
      </c>
      <c r="BJ355" s="17" t="s">
        <v>22</v>
      </c>
      <c r="BK355" s="194">
        <f>ROUND(I355*H355,2)</f>
        <v>0</v>
      </c>
      <c r="BL355" s="17" t="s">
        <v>201</v>
      </c>
      <c r="BM355" s="17" t="s">
        <v>735</v>
      </c>
    </row>
    <row r="356" spans="2:51" s="11" customFormat="1" ht="13.5">
      <c r="B356" s="195"/>
      <c r="C356" s="196"/>
      <c r="D356" s="209" t="s">
        <v>203</v>
      </c>
      <c r="E356" s="219" t="s">
        <v>20</v>
      </c>
      <c r="F356" s="220" t="s">
        <v>736</v>
      </c>
      <c r="G356" s="196"/>
      <c r="H356" s="221">
        <v>41.243</v>
      </c>
      <c r="I356" s="201"/>
      <c r="J356" s="196"/>
      <c r="K356" s="196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203</v>
      </c>
      <c r="AU356" s="206" t="s">
        <v>84</v>
      </c>
      <c r="AV356" s="11" t="s">
        <v>84</v>
      </c>
      <c r="AW356" s="11" t="s">
        <v>40</v>
      </c>
      <c r="AX356" s="11" t="s">
        <v>22</v>
      </c>
      <c r="AY356" s="206" t="s">
        <v>196</v>
      </c>
    </row>
    <row r="357" spans="2:65" s="1" customFormat="1" ht="22.5" customHeight="1">
      <c r="B357" s="34"/>
      <c r="C357" s="183" t="s">
        <v>737</v>
      </c>
      <c r="D357" s="183" t="s">
        <v>198</v>
      </c>
      <c r="E357" s="184" t="s">
        <v>738</v>
      </c>
      <c r="F357" s="185" t="s">
        <v>739</v>
      </c>
      <c r="G357" s="186" t="s">
        <v>328</v>
      </c>
      <c r="H357" s="187">
        <v>261.99</v>
      </c>
      <c r="I357" s="188"/>
      <c r="J357" s="189">
        <f>ROUND(I357*H357,2)</f>
        <v>0</v>
      </c>
      <c r="K357" s="185" t="s">
        <v>20</v>
      </c>
      <c r="L357" s="54"/>
      <c r="M357" s="190" t="s">
        <v>20</v>
      </c>
      <c r="N357" s="191" t="s">
        <v>47</v>
      </c>
      <c r="O357" s="35"/>
      <c r="P357" s="192">
        <f>O357*H357</f>
        <v>0</v>
      </c>
      <c r="Q357" s="192">
        <v>0</v>
      </c>
      <c r="R357" s="192">
        <f>Q357*H357</f>
        <v>0</v>
      </c>
      <c r="S357" s="192">
        <v>0</v>
      </c>
      <c r="T357" s="193">
        <f>S357*H357</f>
        <v>0</v>
      </c>
      <c r="AR357" s="17" t="s">
        <v>201</v>
      </c>
      <c r="AT357" s="17" t="s">
        <v>198</v>
      </c>
      <c r="AU357" s="17" t="s">
        <v>84</v>
      </c>
      <c r="AY357" s="17" t="s">
        <v>196</v>
      </c>
      <c r="BE357" s="194">
        <f>IF(N357="základní",J357,0)</f>
        <v>0</v>
      </c>
      <c r="BF357" s="194">
        <f>IF(N357="snížená",J357,0)</f>
        <v>0</v>
      </c>
      <c r="BG357" s="194">
        <f>IF(N357="zákl. přenesená",J357,0)</f>
        <v>0</v>
      </c>
      <c r="BH357" s="194">
        <f>IF(N357="sníž. přenesená",J357,0)</f>
        <v>0</v>
      </c>
      <c r="BI357" s="194">
        <f>IF(N357="nulová",J357,0)</f>
        <v>0</v>
      </c>
      <c r="BJ357" s="17" t="s">
        <v>22</v>
      </c>
      <c r="BK357" s="194">
        <f>ROUND(I357*H357,2)</f>
        <v>0</v>
      </c>
      <c r="BL357" s="17" t="s">
        <v>201</v>
      </c>
      <c r="BM357" s="17" t="s">
        <v>740</v>
      </c>
    </row>
    <row r="358" spans="2:51" s="11" customFormat="1" ht="13.5">
      <c r="B358" s="195"/>
      <c r="C358" s="196"/>
      <c r="D358" s="197" t="s">
        <v>203</v>
      </c>
      <c r="E358" s="198" t="s">
        <v>20</v>
      </c>
      <c r="F358" s="199" t="s">
        <v>741</v>
      </c>
      <c r="G358" s="196"/>
      <c r="H358" s="200">
        <v>261.99</v>
      </c>
      <c r="I358" s="201"/>
      <c r="J358" s="196"/>
      <c r="K358" s="196"/>
      <c r="L358" s="202"/>
      <c r="M358" s="203"/>
      <c r="N358" s="204"/>
      <c r="O358" s="204"/>
      <c r="P358" s="204"/>
      <c r="Q358" s="204"/>
      <c r="R358" s="204"/>
      <c r="S358" s="204"/>
      <c r="T358" s="205"/>
      <c r="AT358" s="206" t="s">
        <v>203</v>
      </c>
      <c r="AU358" s="206" t="s">
        <v>84</v>
      </c>
      <c r="AV358" s="11" t="s">
        <v>84</v>
      </c>
      <c r="AW358" s="11" t="s">
        <v>40</v>
      </c>
      <c r="AX358" s="11" t="s">
        <v>22</v>
      </c>
      <c r="AY358" s="206" t="s">
        <v>196</v>
      </c>
    </row>
    <row r="359" spans="2:63" s="10" customFormat="1" ht="29.85" customHeight="1">
      <c r="B359" s="166"/>
      <c r="C359" s="167"/>
      <c r="D359" s="180" t="s">
        <v>75</v>
      </c>
      <c r="E359" s="181" t="s">
        <v>742</v>
      </c>
      <c r="F359" s="181" t="s">
        <v>743</v>
      </c>
      <c r="G359" s="167"/>
      <c r="H359" s="167"/>
      <c r="I359" s="170"/>
      <c r="J359" s="182">
        <f>BK359</f>
        <v>0</v>
      </c>
      <c r="K359" s="167"/>
      <c r="L359" s="172"/>
      <c r="M359" s="173"/>
      <c r="N359" s="174"/>
      <c r="O359" s="174"/>
      <c r="P359" s="175">
        <f>P360</f>
        <v>0</v>
      </c>
      <c r="Q359" s="174"/>
      <c r="R359" s="175">
        <f>R360</f>
        <v>0</v>
      </c>
      <c r="S359" s="174"/>
      <c r="T359" s="176">
        <f>T360</f>
        <v>0</v>
      </c>
      <c r="AR359" s="177" t="s">
        <v>22</v>
      </c>
      <c r="AT359" s="178" t="s">
        <v>75</v>
      </c>
      <c r="AU359" s="178" t="s">
        <v>22</v>
      </c>
      <c r="AY359" s="177" t="s">
        <v>196</v>
      </c>
      <c r="BK359" s="179">
        <f>BK360</f>
        <v>0</v>
      </c>
    </row>
    <row r="360" spans="2:65" s="1" customFormat="1" ht="22.5" customHeight="1">
      <c r="B360" s="34"/>
      <c r="C360" s="183" t="s">
        <v>744</v>
      </c>
      <c r="D360" s="183" t="s">
        <v>198</v>
      </c>
      <c r="E360" s="184" t="s">
        <v>745</v>
      </c>
      <c r="F360" s="185" t="s">
        <v>746</v>
      </c>
      <c r="G360" s="186" t="s">
        <v>328</v>
      </c>
      <c r="H360" s="187">
        <v>774.482</v>
      </c>
      <c r="I360" s="188"/>
      <c r="J360" s="189">
        <f>ROUND(I360*H360,2)</f>
        <v>0</v>
      </c>
      <c r="K360" s="185" t="s">
        <v>20</v>
      </c>
      <c r="L360" s="54"/>
      <c r="M360" s="190" t="s">
        <v>20</v>
      </c>
      <c r="N360" s="191" t="s">
        <v>47</v>
      </c>
      <c r="O360" s="35"/>
      <c r="P360" s="192">
        <f>O360*H360</f>
        <v>0</v>
      </c>
      <c r="Q360" s="192">
        <v>0</v>
      </c>
      <c r="R360" s="192">
        <f>Q360*H360</f>
        <v>0</v>
      </c>
      <c r="S360" s="192">
        <v>0</v>
      </c>
      <c r="T360" s="193">
        <f>S360*H360</f>
        <v>0</v>
      </c>
      <c r="AR360" s="17" t="s">
        <v>201</v>
      </c>
      <c r="AT360" s="17" t="s">
        <v>198</v>
      </c>
      <c r="AU360" s="17" t="s">
        <v>84</v>
      </c>
      <c r="AY360" s="17" t="s">
        <v>196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17" t="s">
        <v>22</v>
      </c>
      <c r="BK360" s="194">
        <f>ROUND(I360*H360,2)</f>
        <v>0</v>
      </c>
      <c r="BL360" s="17" t="s">
        <v>201</v>
      </c>
      <c r="BM360" s="17" t="s">
        <v>747</v>
      </c>
    </row>
    <row r="361" spans="2:63" s="10" customFormat="1" ht="37.35" customHeight="1">
      <c r="B361" s="166"/>
      <c r="C361" s="167"/>
      <c r="D361" s="168" t="s">
        <v>75</v>
      </c>
      <c r="E361" s="169" t="s">
        <v>748</v>
      </c>
      <c r="F361" s="169" t="s">
        <v>749</v>
      </c>
      <c r="G361" s="167"/>
      <c r="H361" s="167"/>
      <c r="I361" s="170"/>
      <c r="J361" s="171">
        <f>BK361</f>
        <v>0</v>
      </c>
      <c r="K361" s="167"/>
      <c r="L361" s="172"/>
      <c r="M361" s="173"/>
      <c r="N361" s="174"/>
      <c r="O361" s="174"/>
      <c r="P361" s="175">
        <f>P362+P366+P368+P371</f>
        <v>0</v>
      </c>
      <c r="Q361" s="174"/>
      <c r="R361" s="175">
        <f>R362+R366+R368+R371</f>
        <v>0</v>
      </c>
      <c r="S361" s="174"/>
      <c r="T361" s="176">
        <f>T362+T366+T368+T371</f>
        <v>0</v>
      </c>
      <c r="AR361" s="177" t="s">
        <v>22</v>
      </c>
      <c r="AT361" s="178" t="s">
        <v>75</v>
      </c>
      <c r="AU361" s="178" t="s">
        <v>76</v>
      </c>
      <c r="AY361" s="177" t="s">
        <v>196</v>
      </c>
      <c r="BK361" s="179">
        <f>BK362+BK366+BK368+BK371</f>
        <v>0</v>
      </c>
    </row>
    <row r="362" spans="2:63" s="10" customFormat="1" ht="19.9" customHeight="1">
      <c r="B362" s="166"/>
      <c r="C362" s="167"/>
      <c r="D362" s="180" t="s">
        <v>75</v>
      </c>
      <c r="E362" s="181" t="s">
        <v>750</v>
      </c>
      <c r="F362" s="181" t="s">
        <v>751</v>
      </c>
      <c r="G362" s="167"/>
      <c r="H362" s="167"/>
      <c r="I362" s="170"/>
      <c r="J362" s="182">
        <f>BK362</f>
        <v>0</v>
      </c>
      <c r="K362" s="167"/>
      <c r="L362" s="172"/>
      <c r="M362" s="173"/>
      <c r="N362" s="174"/>
      <c r="O362" s="174"/>
      <c r="P362" s="175">
        <f>SUM(P363:P365)</f>
        <v>0</v>
      </c>
      <c r="Q362" s="174"/>
      <c r="R362" s="175">
        <f>SUM(R363:R365)</f>
        <v>0</v>
      </c>
      <c r="S362" s="174"/>
      <c r="T362" s="176">
        <f>SUM(T363:T365)</f>
        <v>0</v>
      </c>
      <c r="AR362" s="177" t="s">
        <v>22</v>
      </c>
      <c r="AT362" s="178" t="s">
        <v>75</v>
      </c>
      <c r="AU362" s="178" t="s">
        <v>22</v>
      </c>
      <c r="AY362" s="177" t="s">
        <v>196</v>
      </c>
      <c r="BK362" s="179">
        <f>SUM(BK363:BK365)</f>
        <v>0</v>
      </c>
    </row>
    <row r="363" spans="2:65" s="1" customFormat="1" ht="22.5" customHeight="1">
      <c r="B363" s="34"/>
      <c r="C363" s="183" t="s">
        <v>752</v>
      </c>
      <c r="D363" s="183" t="s">
        <v>198</v>
      </c>
      <c r="E363" s="184" t="s">
        <v>753</v>
      </c>
      <c r="F363" s="185" t="s">
        <v>754</v>
      </c>
      <c r="G363" s="186" t="s">
        <v>755</v>
      </c>
      <c r="H363" s="187">
        <v>0.25</v>
      </c>
      <c r="I363" s="188"/>
      <c r="J363" s="189">
        <f>ROUND(I363*H363,2)</f>
        <v>0</v>
      </c>
      <c r="K363" s="185" t="s">
        <v>20</v>
      </c>
      <c r="L363" s="54"/>
      <c r="M363" s="190" t="s">
        <v>20</v>
      </c>
      <c r="N363" s="191" t="s">
        <v>47</v>
      </c>
      <c r="O363" s="35"/>
      <c r="P363" s="192">
        <f>O363*H363</f>
        <v>0</v>
      </c>
      <c r="Q363" s="192">
        <v>0</v>
      </c>
      <c r="R363" s="192">
        <f>Q363*H363</f>
        <v>0</v>
      </c>
      <c r="S363" s="192">
        <v>0</v>
      </c>
      <c r="T363" s="193">
        <f>S363*H363</f>
        <v>0</v>
      </c>
      <c r="AR363" s="17" t="s">
        <v>201</v>
      </c>
      <c r="AT363" s="17" t="s">
        <v>198</v>
      </c>
      <c r="AU363" s="17" t="s">
        <v>84</v>
      </c>
      <c r="AY363" s="17" t="s">
        <v>196</v>
      </c>
      <c r="BE363" s="194">
        <f>IF(N363="základní",J363,0)</f>
        <v>0</v>
      </c>
      <c r="BF363" s="194">
        <f>IF(N363="snížená",J363,0)</f>
        <v>0</v>
      </c>
      <c r="BG363" s="194">
        <f>IF(N363="zákl. přenesená",J363,0)</f>
        <v>0</v>
      </c>
      <c r="BH363" s="194">
        <f>IF(N363="sníž. přenesená",J363,0)</f>
        <v>0</v>
      </c>
      <c r="BI363" s="194">
        <f>IF(N363="nulová",J363,0)</f>
        <v>0</v>
      </c>
      <c r="BJ363" s="17" t="s">
        <v>22</v>
      </c>
      <c r="BK363" s="194">
        <f>ROUND(I363*H363,2)</f>
        <v>0</v>
      </c>
      <c r="BL363" s="17" t="s">
        <v>201</v>
      </c>
      <c r="BM363" s="17" t="s">
        <v>756</v>
      </c>
    </row>
    <row r="364" spans="2:65" s="1" customFormat="1" ht="22.5" customHeight="1">
      <c r="B364" s="34"/>
      <c r="C364" s="183" t="s">
        <v>757</v>
      </c>
      <c r="D364" s="183" t="s">
        <v>198</v>
      </c>
      <c r="E364" s="184" t="s">
        <v>758</v>
      </c>
      <c r="F364" s="185" t="s">
        <v>759</v>
      </c>
      <c r="G364" s="186" t="s">
        <v>755</v>
      </c>
      <c r="H364" s="187">
        <v>0.25</v>
      </c>
      <c r="I364" s="188"/>
      <c r="J364" s="189">
        <f>ROUND(I364*H364,2)</f>
        <v>0</v>
      </c>
      <c r="K364" s="185" t="s">
        <v>20</v>
      </c>
      <c r="L364" s="54"/>
      <c r="M364" s="190" t="s">
        <v>20</v>
      </c>
      <c r="N364" s="191" t="s">
        <v>47</v>
      </c>
      <c r="O364" s="35"/>
      <c r="P364" s="192">
        <f>O364*H364</f>
        <v>0</v>
      </c>
      <c r="Q364" s="192">
        <v>0</v>
      </c>
      <c r="R364" s="192">
        <f>Q364*H364</f>
        <v>0</v>
      </c>
      <c r="S364" s="192">
        <v>0</v>
      </c>
      <c r="T364" s="193">
        <f>S364*H364</f>
        <v>0</v>
      </c>
      <c r="AR364" s="17" t="s">
        <v>201</v>
      </c>
      <c r="AT364" s="17" t="s">
        <v>198</v>
      </c>
      <c r="AU364" s="17" t="s">
        <v>84</v>
      </c>
      <c r="AY364" s="17" t="s">
        <v>196</v>
      </c>
      <c r="BE364" s="194">
        <f>IF(N364="základní",J364,0)</f>
        <v>0</v>
      </c>
      <c r="BF364" s="194">
        <f>IF(N364="snížená",J364,0)</f>
        <v>0</v>
      </c>
      <c r="BG364" s="194">
        <f>IF(N364="zákl. přenesená",J364,0)</f>
        <v>0</v>
      </c>
      <c r="BH364" s="194">
        <f>IF(N364="sníž. přenesená",J364,0)</f>
        <v>0</v>
      </c>
      <c r="BI364" s="194">
        <f>IF(N364="nulová",J364,0)</f>
        <v>0</v>
      </c>
      <c r="BJ364" s="17" t="s">
        <v>22</v>
      </c>
      <c r="BK364" s="194">
        <f>ROUND(I364*H364,2)</f>
        <v>0</v>
      </c>
      <c r="BL364" s="17" t="s">
        <v>201</v>
      </c>
      <c r="BM364" s="17" t="s">
        <v>760</v>
      </c>
    </row>
    <row r="365" spans="2:65" s="1" customFormat="1" ht="22.5" customHeight="1">
      <c r="B365" s="34"/>
      <c r="C365" s="183" t="s">
        <v>761</v>
      </c>
      <c r="D365" s="183" t="s">
        <v>198</v>
      </c>
      <c r="E365" s="184" t="s">
        <v>762</v>
      </c>
      <c r="F365" s="185" t="s">
        <v>763</v>
      </c>
      <c r="G365" s="186" t="s">
        <v>764</v>
      </c>
      <c r="H365" s="187">
        <v>1</v>
      </c>
      <c r="I365" s="188"/>
      <c r="J365" s="189">
        <f>ROUND(I365*H365,2)</f>
        <v>0</v>
      </c>
      <c r="K365" s="185" t="s">
        <v>20</v>
      </c>
      <c r="L365" s="54"/>
      <c r="M365" s="190" t="s">
        <v>20</v>
      </c>
      <c r="N365" s="191" t="s">
        <v>47</v>
      </c>
      <c r="O365" s="35"/>
      <c r="P365" s="192">
        <f>O365*H365</f>
        <v>0</v>
      </c>
      <c r="Q365" s="192">
        <v>0</v>
      </c>
      <c r="R365" s="192">
        <f>Q365*H365</f>
        <v>0</v>
      </c>
      <c r="S365" s="192">
        <v>0</v>
      </c>
      <c r="T365" s="193">
        <f>S365*H365</f>
        <v>0</v>
      </c>
      <c r="AR365" s="17" t="s">
        <v>201</v>
      </c>
      <c r="AT365" s="17" t="s">
        <v>198</v>
      </c>
      <c r="AU365" s="17" t="s">
        <v>84</v>
      </c>
      <c r="AY365" s="17" t="s">
        <v>196</v>
      </c>
      <c r="BE365" s="194">
        <f>IF(N365="základní",J365,0)</f>
        <v>0</v>
      </c>
      <c r="BF365" s="194">
        <f>IF(N365="snížená",J365,0)</f>
        <v>0</v>
      </c>
      <c r="BG365" s="194">
        <f>IF(N365="zákl. přenesená",J365,0)</f>
        <v>0</v>
      </c>
      <c r="BH365" s="194">
        <f>IF(N365="sníž. přenesená",J365,0)</f>
        <v>0</v>
      </c>
      <c r="BI365" s="194">
        <f>IF(N365="nulová",J365,0)</f>
        <v>0</v>
      </c>
      <c r="BJ365" s="17" t="s">
        <v>22</v>
      </c>
      <c r="BK365" s="194">
        <f>ROUND(I365*H365,2)</f>
        <v>0</v>
      </c>
      <c r="BL365" s="17" t="s">
        <v>201</v>
      </c>
      <c r="BM365" s="17" t="s">
        <v>765</v>
      </c>
    </row>
    <row r="366" spans="2:63" s="10" customFormat="1" ht="29.85" customHeight="1">
      <c r="B366" s="166"/>
      <c r="C366" s="167"/>
      <c r="D366" s="180" t="s">
        <v>75</v>
      </c>
      <c r="E366" s="181" t="s">
        <v>766</v>
      </c>
      <c r="F366" s="181" t="s">
        <v>767</v>
      </c>
      <c r="G366" s="167"/>
      <c r="H366" s="167"/>
      <c r="I366" s="170"/>
      <c r="J366" s="182">
        <f>BK366</f>
        <v>0</v>
      </c>
      <c r="K366" s="167"/>
      <c r="L366" s="172"/>
      <c r="M366" s="173"/>
      <c r="N366" s="174"/>
      <c r="O366" s="174"/>
      <c r="P366" s="175">
        <f>P367</f>
        <v>0</v>
      </c>
      <c r="Q366" s="174"/>
      <c r="R366" s="175">
        <f>R367</f>
        <v>0</v>
      </c>
      <c r="S366" s="174"/>
      <c r="T366" s="176">
        <f>T367</f>
        <v>0</v>
      </c>
      <c r="AR366" s="177" t="s">
        <v>22</v>
      </c>
      <c r="AT366" s="178" t="s">
        <v>75</v>
      </c>
      <c r="AU366" s="178" t="s">
        <v>22</v>
      </c>
      <c r="AY366" s="177" t="s">
        <v>196</v>
      </c>
      <c r="BK366" s="179">
        <f>BK367</f>
        <v>0</v>
      </c>
    </row>
    <row r="367" spans="2:65" s="1" customFormat="1" ht="22.5" customHeight="1">
      <c r="B367" s="34"/>
      <c r="C367" s="183" t="s">
        <v>768</v>
      </c>
      <c r="D367" s="183" t="s">
        <v>198</v>
      </c>
      <c r="E367" s="184" t="s">
        <v>769</v>
      </c>
      <c r="F367" s="185" t="s">
        <v>767</v>
      </c>
      <c r="G367" s="186" t="s">
        <v>764</v>
      </c>
      <c r="H367" s="187">
        <v>1</v>
      </c>
      <c r="I367" s="188"/>
      <c r="J367" s="189">
        <f>ROUND(I367*H367,2)</f>
        <v>0</v>
      </c>
      <c r="K367" s="185" t="s">
        <v>20</v>
      </c>
      <c r="L367" s="54"/>
      <c r="M367" s="190" t="s">
        <v>20</v>
      </c>
      <c r="N367" s="191" t="s">
        <v>47</v>
      </c>
      <c r="O367" s="35"/>
      <c r="P367" s="192">
        <f>O367*H367</f>
        <v>0</v>
      </c>
      <c r="Q367" s="192">
        <v>0</v>
      </c>
      <c r="R367" s="192">
        <f>Q367*H367</f>
        <v>0</v>
      </c>
      <c r="S367" s="192">
        <v>0</v>
      </c>
      <c r="T367" s="193">
        <f>S367*H367</f>
        <v>0</v>
      </c>
      <c r="AR367" s="17" t="s">
        <v>201</v>
      </c>
      <c r="AT367" s="17" t="s">
        <v>198</v>
      </c>
      <c r="AU367" s="17" t="s">
        <v>84</v>
      </c>
      <c r="AY367" s="17" t="s">
        <v>196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17" t="s">
        <v>22</v>
      </c>
      <c r="BK367" s="194">
        <f>ROUND(I367*H367,2)</f>
        <v>0</v>
      </c>
      <c r="BL367" s="17" t="s">
        <v>201</v>
      </c>
      <c r="BM367" s="17" t="s">
        <v>770</v>
      </c>
    </row>
    <row r="368" spans="2:63" s="10" customFormat="1" ht="29.85" customHeight="1">
      <c r="B368" s="166"/>
      <c r="C368" s="167"/>
      <c r="D368" s="180" t="s">
        <v>75</v>
      </c>
      <c r="E368" s="181" t="s">
        <v>771</v>
      </c>
      <c r="F368" s="181" t="s">
        <v>772</v>
      </c>
      <c r="G368" s="167"/>
      <c r="H368" s="167"/>
      <c r="I368" s="170"/>
      <c r="J368" s="182">
        <f>BK368</f>
        <v>0</v>
      </c>
      <c r="K368" s="167"/>
      <c r="L368" s="172"/>
      <c r="M368" s="173"/>
      <c r="N368" s="174"/>
      <c r="O368" s="174"/>
      <c r="P368" s="175">
        <f>SUM(P369:P370)</f>
        <v>0</v>
      </c>
      <c r="Q368" s="174"/>
      <c r="R368" s="175">
        <f>SUM(R369:R370)</f>
        <v>0</v>
      </c>
      <c r="S368" s="174"/>
      <c r="T368" s="176">
        <f>SUM(T369:T370)</f>
        <v>0</v>
      </c>
      <c r="AR368" s="177" t="s">
        <v>22</v>
      </c>
      <c r="AT368" s="178" t="s">
        <v>75</v>
      </c>
      <c r="AU368" s="178" t="s">
        <v>22</v>
      </c>
      <c r="AY368" s="177" t="s">
        <v>196</v>
      </c>
      <c r="BK368" s="179">
        <f>SUM(BK369:BK370)</f>
        <v>0</v>
      </c>
    </row>
    <row r="369" spans="2:65" s="1" customFormat="1" ht="22.5" customHeight="1">
      <c r="B369" s="34"/>
      <c r="C369" s="183" t="s">
        <v>773</v>
      </c>
      <c r="D369" s="183" t="s">
        <v>198</v>
      </c>
      <c r="E369" s="184" t="s">
        <v>774</v>
      </c>
      <c r="F369" s="185" t="s">
        <v>775</v>
      </c>
      <c r="G369" s="186" t="s">
        <v>764</v>
      </c>
      <c r="H369" s="187">
        <v>1</v>
      </c>
      <c r="I369" s="188"/>
      <c r="J369" s="189">
        <f>ROUND(I369*H369,2)</f>
        <v>0</v>
      </c>
      <c r="K369" s="185" t="s">
        <v>20</v>
      </c>
      <c r="L369" s="54"/>
      <c r="M369" s="190" t="s">
        <v>20</v>
      </c>
      <c r="N369" s="191" t="s">
        <v>47</v>
      </c>
      <c r="O369" s="35"/>
      <c r="P369" s="192">
        <f>O369*H369</f>
        <v>0</v>
      </c>
      <c r="Q369" s="192">
        <v>0</v>
      </c>
      <c r="R369" s="192">
        <f>Q369*H369</f>
        <v>0</v>
      </c>
      <c r="S369" s="192">
        <v>0</v>
      </c>
      <c r="T369" s="193">
        <f>S369*H369</f>
        <v>0</v>
      </c>
      <c r="AR369" s="17" t="s">
        <v>201</v>
      </c>
      <c r="AT369" s="17" t="s">
        <v>198</v>
      </c>
      <c r="AU369" s="17" t="s">
        <v>84</v>
      </c>
      <c r="AY369" s="17" t="s">
        <v>196</v>
      </c>
      <c r="BE369" s="194">
        <f>IF(N369="základní",J369,0)</f>
        <v>0</v>
      </c>
      <c r="BF369" s="194">
        <f>IF(N369="snížená",J369,0)</f>
        <v>0</v>
      </c>
      <c r="BG369" s="194">
        <f>IF(N369="zákl. přenesená",J369,0)</f>
        <v>0</v>
      </c>
      <c r="BH369" s="194">
        <f>IF(N369="sníž. přenesená",J369,0)</f>
        <v>0</v>
      </c>
      <c r="BI369" s="194">
        <f>IF(N369="nulová",J369,0)</f>
        <v>0</v>
      </c>
      <c r="BJ369" s="17" t="s">
        <v>22</v>
      </c>
      <c r="BK369" s="194">
        <f>ROUND(I369*H369,2)</f>
        <v>0</v>
      </c>
      <c r="BL369" s="17" t="s">
        <v>201</v>
      </c>
      <c r="BM369" s="17" t="s">
        <v>776</v>
      </c>
    </row>
    <row r="370" spans="2:65" s="1" customFormat="1" ht="22.5" customHeight="1">
      <c r="B370" s="34"/>
      <c r="C370" s="183" t="s">
        <v>777</v>
      </c>
      <c r="D370" s="183" t="s">
        <v>198</v>
      </c>
      <c r="E370" s="184" t="s">
        <v>778</v>
      </c>
      <c r="F370" s="185" t="s">
        <v>779</v>
      </c>
      <c r="G370" s="186" t="s">
        <v>693</v>
      </c>
      <c r="H370" s="187">
        <v>1</v>
      </c>
      <c r="I370" s="188"/>
      <c r="J370" s="189">
        <f>ROUND(I370*H370,2)</f>
        <v>0</v>
      </c>
      <c r="K370" s="185" t="s">
        <v>20</v>
      </c>
      <c r="L370" s="54"/>
      <c r="M370" s="190" t="s">
        <v>20</v>
      </c>
      <c r="N370" s="191" t="s">
        <v>47</v>
      </c>
      <c r="O370" s="35"/>
      <c r="P370" s="192">
        <f>O370*H370</f>
        <v>0</v>
      </c>
      <c r="Q370" s="192">
        <v>0</v>
      </c>
      <c r="R370" s="192">
        <f>Q370*H370</f>
        <v>0</v>
      </c>
      <c r="S370" s="192">
        <v>0</v>
      </c>
      <c r="T370" s="193">
        <f>S370*H370</f>
        <v>0</v>
      </c>
      <c r="AR370" s="17" t="s">
        <v>201</v>
      </c>
      <c r="AT370" s="17" t="s">
        <v>198</v>
      </c>
      <c r="AU370" s="17" t="s">
        <v>84</v>
      </c>
      <c r="AY370" s="17" t="s">
        <v>196</v>
      </c>
      <c r="BE370" s="194">
        <f>IF(N370="základní",J370,0)</f>
        <v>0</v>
      </c>
      <c r="BF370" s="194">
        <f>IF(N370="snížená",J370,0)</f>
        <v>0</v>
      </c>
      <c r="BG370" s="194">
        <f>IF(N370="zákl. přenesená",J370,0)</f>
        <v>0</v>
      </c>
      <c r="BH370" s="194">
        <f>IF(N370="sníž. přenesená",J370,0)</f>
        <v>0</v>
      </c>
      <c r="BI370" s="194">
        <f>IF(N370="nulová",J370,0)</f>
        <v>0</v>
      </c>
      <c r="BJ370" s="17" t="s">
        <v>22</v>
      </c>
      <c r="BK370" s="194">
        <f>ROUND(I370*H370,2)</f>
        <v>0</v>
      </c>
      <c r="BL370" s="17" t="s">
        <v>201</v>
      </c>
      <c r="BM370" s="17" t="s">
        <v>780</v>
      </c>
    </row>
    <row r="371" spans="2:63" s="10" customFormat="1" ht="29.85" customHeight="1">
      <c r="B371" s="166"/>
      <c r="C371" s="167"/>
      <c r="D371" s="180" t="s">
        <v>75</v>
      </c>
      <c r="E371" s="181" t="s">
        <v>781</v>
      </c>
      <c r="F371" s="181" t="s">
        <v>782</v>
      </c>
      <c r="G371" s="167"/>
      <c r="H371" s="167"/>
      <c r="I371" s="170"/>
      <c r="J371" s="182">
        <f>BK371</f>
        <v>0</v>
      </c>
      <c r="K371" s="167"/>
      <c r="L371" s="172"/>
      <c r="M371" s="173"/>
      <c r="N371" s="174"/>
      <c r="O371" s="174"/>
      <c r="P371" s="175">
        <f>SUM(P372:P373)</f>
        <v>0</v>
      </c>
      <c r="Q371" s="174"/>
      <c r="R371" s="175">
        <f>SUM(R372:R373)</f>
        <v>0</v>
      </c>
      <c r="S371" s="174"/>
      <c r="T371" s="176">
        <f>SUM(T372:T373)</f>
        <v>0</v>
      </c>
      <c r="AR371" s="177" t="s">
        <v>22</v>
      </c>
      <c r="AT371" s="178" t="s">
        <v>75</v>
      </c>
      <c r="AU371" s="178" t="s">
        <v>22</v>
      </c>
      <c r="AY371" s="177" t="s">
        <v>196</v>
      </c>
      <c r="BK371" s="179">
        <f>SUM(BK372:BK373)</f>
        <v>0</v>
      </c>
    </row>
    <row r="372" spans="2:65" s="1" customFormat="1" ht="22.5" customHeight="1">
      <c r="B372" s="34"/>
      <c r="C372" s="183" t="s">
        <v>783</v>
      </c>
      <c r="D372" s="183" t="s">
        <v>198</v>
      </c>
      <c r="E372" s="184" t="s">
        <v>784</v>
      </c>
      <c r="F372" s="185" t="s">
        <v>785</v>
      </c>
      <c r="G372" s="186" t="s">
        <v>755</v>
      </c>
      <c r="H372" s="187">
        <v>0.25</v>
      </c>
      <c r="I372" s="188"/>
      <c r="J372" s="189">
        <f>ROUND(I372*H372,2)</f>
        <v>0</v>
      </c>
      <c r="K372" s="185" t="s">
        <v>20</v>
      </c>
      <c r="L372" s="54"/>
      <c r="M372" s="190" t="s">
        <v>20</v>
      </c>
      <c r="N372" s="191" t="s">
        <v>47</v>
      </c>
      <c r="O372" s="35"/>
      <c r="P372" s="192">
        <f>O372*H372</f>
        <v>0</v>
      </c>
      <c r="Q372" s="192">
        <v>0</v>
      </c>
      <c r="R372" s="192">
        <f>Q372*H372</f>
        <v>0</v>
      </c>
      <c r="S372" s="192">
        <v>0</v>
      </c>
      <c r="T372" s="193">
        <f>S372*H372</f>
        <v>0</v>
      </c>
      <c r="AR372" s="17" t="s">
        <v>201</v>
      </c>
      <c r="AT372" s="17" t="s">
        <v>198</v>
      </c>
      <c r="AU372" s="17" t="s">
        <v>84</v>
      </c>
      <c r="AY372" s="17" t="s">
        <v>196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17" t="s">
        <v>22</v>
      </c>
      <c r="BK372" s="194">
        <f>ROUND(I372*H372,2)</f>
        <v>0</v>
      </c>
      <c r="BL372" s="17" t="s">
        <v>201</v>
      </c>
      <c r="BM372" s="17" t="s">
        <v>786</v>
      </c>
    </row>
    <row r="373" spans="2:65" s="1" customFormat="1" ht="22.5" customHeight="1">
      <c r="B373" s="34"/>
      <c r="C373" s="183" t="s">
        <v>787</v>
      </c>
      <c r="D373" s="183" t="s">
        <v>198</v>
      </c>
      <c r="E373" s="184" t="s">
        <v>788</v>
      </c>
      <c r="F373" s="185" t="s">
        <v>789</v>
      </c>
      <c r="G373" s="186" t="s">
        <v>693</v>
      </c>
      <c r="H373" s="187">
        <v>1</v>
      </c>
      <c r="I373" s="188"/>
      <c r="J373" s="189">
        <f>ROUND(I373*H373,2)</f>
        <v>0</v>
      </c>
      <c r="K373" s="185" t="s">
        <v>20</v>
      </c>
      <c r="L373" s="54"/>
      <c r="M373" s="190" t="s">
        <v>20</v>
      </c>
      <c r="N373" s="191" t="s">
        <v>47</v>
      </c>
      <c r="O373" s="35"/>
      <c r="P373" s="192">
        <f>O373*H373</f>
        <v>0</v>
      </c>
      <c r="Q373" s="192">
        <v>0</v>
      </c>
      <c r="R373" s="192">
        <f>Q373*H373</f>
        <v>0</v>
      </c>
      <c r="S373" s="192">
        <v>0</v>
      </c>
      <c r="T373" s="193">
        <f>S373*H373</f>
        <v>0</v>
      </c>
      <c r="AR373" s="17" t="s">
        <v>201</v>
      </c>
      <c r="AT373" s="17" t="s">
        <v>198</v>
      </c>
      <c r="AU373" s="17" t="s">
        <v>84</v>
      </c>
      <c r="AY373" s="17" t="s">
        <v>196</v>
      </c>
      <c r="BE373" s="194">
        <f>IF(N373="základní",J373,0)</f>
        <v>0</v>
      </c>
      <c r="BF373" s="194">
        <f>IF(N373="snížená",J373,0)</f>
        <v>0</v>
      </c>
      <c r="BG373" s="194">
        <f>IF(N373="zákl. přenesená",J373,0)</f>
        <v>0</v>
      </c>
      <c r="BH373" s="194">
        <f>IF(N373="sníž. přenesená",J373,0)</f>
        <v>0</v>
      </c>
      <c r="BI373" s="194">
        <f>IF(N373="nulová",J373,0)</f>
        <v>0</v>
      </c>
      <c r="BJ373" s="17" t="s">
        <v>22</v>
      </c>
      <c r="BK373" s="194">
        <f>ROUND(I373*H373,2)</f>
        <v>0</v>
      </c>
      <c r="BL373" s="17" t="s">
        <v>201</v>
      </c>
      <c r="BM373" s="17" t="s">
        <v>790</v>
      </c>
    </row>
    <row r="374" spans="2:63" s="10" customFormat="1" ht="37.35" customHeight="1">
      <c r="B374" s="166"/>
      <c r="C374" s="167"/>
      <c r="D374" s="168" t="s">
        <v>75</v>
      </c>
      <c r="E374" s="169" t="s">
        <v>791</v>
      </c>
      <c r="F374" s="169" t="s">
        <v>792</v>
      </c>
      <c r="G374" s="167"/>
      <c r="H374" s="167"/>
      <c r="I374" s="170"/>
      <c r="J374" s="171">
        <f>BK374</f>
        <v>0</v>
      </c>
      <c r="K374" s="167"/>
      <c r="L374" s="172"/>
      <c r="M374" s="173"/>
      <c r="N374" s="174"/>
      <c r="O374" s="174"/>
      <c r="P374" s="175">
        <f>P375</f>
        <v>0</v>
      </c>
      <c r="Q374" s="174"/>
      <c r="R374" s="175">
        <f>R375</f>
        <v>0.038</v>
      </c>
      <c r="S374" s="174"/>
      <c r="T374" s="176">
        <f>T375</f>
        <v>0</v>
      </c>
      <c r="AR374" s="177" t="s">
        <v>84</v>
      </c>
      <c r="AT374" s="178" t="s">
        <v>75</v>
      </c>
      <c r="AU374" s="178" t="s">
        <v>76</v>
      </c>
      <c r="AY374" s="177" t="s">
        <v>196</v>
      </c>
      <c r="BK374" s="179">
        <f>BK375</f>
        <v>0</v>
      </c>
    </row>
    <row r="375" spans="2:63" s="10" customFormat="1" ht="19.9" customHeight="1">
      <c r="B375" s="166"/>
      <c r="C375" s="167"/>
      <c r="D375" s="180" t="s">
        <v>75</v>
      </c>
      <c r="E375" s="181" t="s">
        <v>793</v>
      </c>
      <c r="F375" s="181" t="s">
        <v>794</v>
      </c>
      <c r="G375" s="167"/>
      <c r="H375" s="167"/>
      <c r="I375" s="170"/>
      <c r="J375" s="182">
        <f>BK375</f>
        <v>0</v>
      </c>
      <c r="K375" s="167"/>
      <c r="L375" s="172"/>
      <c r="M375" s="173"/>
      <c r="N375" s="174"/>
      <c r="O375" s="174"/>
      <c r="P375" s="175">
        <f>SUM(P376:P385)</f>
        <v>0</v>
      </c>
      <c r="Q375" s="174"/>
      <c r="R375" s="175">
        <f>SUM(R376:R385)</f>
        <v>0.038</v>
      </c>
      <c r="S375" s="174"/>
      <c r="T375" s="176">
        <f>SUM(T376:T385)</f>
        <v>0</v>
      </c>
      <c r="AR375" s="177" t="s">
        <v>84</v>
      </c>
      <c r="AT375" s="178" t="s">
        <v>75</v>
      </c>
      <c r="AU375" s="178" t="s">
        <v>22</v>
      </c>
      <c r="AY375" s="177" t="s">
        <v>196</v>
      </c>
      <c r="BK375" s="179">
        <f>SUM(BK376:BK385)</f>
        <v>0</v>
      </c>
    </row>
    <row r="376" spans="2:65" s="1" customFormat="1" ht="22.5" customHeight="1">
      <c r="B376" s="34"/>
      <c r="C376" s="183" t="s">
        <v>795</v>
      </c>
      <c r="D376" s="183" t="s">
        <v>198</v>
      </c>
      <c r="E376" s="184" t="s">
        <v>796</v>
      </c>
      <c r="F376" s="185" t="s">
        <v>797</v>
      </c>
      <c r="G376" s="186" t="s">
        <v>93</v>
      </c>
      <c r="H376" s="187">
        <v>24.2</v>
      </c>
      <c r="I376" s="188"/>
      <c r="J376" s="189">
        <f>ROUND(I376*H376,2)</f>
        <v>0</v>
      </c>
      <c r="K376" s="185" t="s">
        <v>20</v>
      </c>
      <c r="L376" s="54"/>
      <c r="M376" s="190" t="s">
        <v>20</v>
      </c>
      <c r="N376" s="191" t="s">
        <v>47</v>
      </c>
      <c r="O376" s="35"/>
      <c r="P376" s="192">
        <f>O376*H376</f>
        <v>0</v>
      </c>
      <c r="Q376" s="192">
        <v>0</v>
      </c>
      <c r="R376" s="192">
        <f>Q376*H376</f>
        <v>0</v>
      </c>
      <c r="S376" s="192">
        <v>0</v>
      </c>
      <c r="T376" s="193">
        <f>S376*H376</f>
        <v>0</v>
      </c>
      <c r="AR376" s="17" t="s">
        <v>275</v>
      </c>
      <c r="AT376" s="17" t="s">
        <v>198</v>
      </c>
      <c r="AU376" s="17" t="s">
        <v>84</v>
      </c>
      <c r="AY376" s="17" t="s">
        <v>196</v>
      </c>
      <c r="BE376" s="194">
        <f>IF(N376="základní",J376,0)</f>
        <v>0</v>
      </c>
      <c r="BF376" s="194">
        <f>IF(N376="snížená",J376,0)</f>
        <v>0</v>
      </c>
      <c r="BG376" s="194">
        <f>IF(N376="zákl. přenesená",J376,0)</f>
        <v>0</v>
      </c>
      <c r="BH376" s="194">
        <f>IF(N376="sníž. přenesená",J376,0)</f>
        <v>0</v>
      </c>
      <c r="BI376" s="194">
        <f>IF(N376="nulová",J376,0)</f>
        <v>0</v>
      </c>
      <c r="BJ376" s="17" t="s">
        <v>22</v>
      </c>
      <c r="BK376" s="194">
        <f>ROUND(I376*H376,2)</f>
        <v>0</v>
      </c>
      <c r="BL376" s="17" t="s">
        <v>275</v>
      </c>
      <c r="BM376" s="17" t="s">
        <v>798</v>
      </c>
    </row>
    <row r="377" spans="2:51" s="11" customFormat="1" ht="13.5">
      <c r="B377" s="195"/>
      <c r="C377" s="196"/>
      <c r="D377" s="209" t="s">
        <v>203</v>
      </c>
      <c r="E377" s="219" t="s">
        <v>20</v>
      </c>
      <c r="F377" s="220" t="s">
        <v>799</v>
      </c>
      <c r="G377" s="196"/>
      <c r="H377" s="221">
        <v>24.2</v>
      </c>
      <c r="I377" s="201"/>
      <c r="J377" s="196"/>
      <c r="K377" s="196"/>
      <c r="L377" s="202"/>
      <c r="M377" s="203"/>
      <c r="N377" s="204"/>
      <c r="O377" s="204"/>
      <c r="P377" s="204"/>
      <c r="Q377" s="204"/>
      <c r="R377" s="204"/>
      <c r="S377" s="204"/>
      <c r="T377" s="205"/>
      <c r="AT377" s="206" t="s">
        <v>203</v>
      </c>
      <c r="AU377" s="206" t="s">
        <v>84</v>
      </c>
      <c r="AV377" s="11" t="s">
        <v>84</v>
      </c>
      <c r="AW377" s="11" t="s">
        <v>40</v>
      </c>
      <c r="AX377" s="11" t="s">
        <v>22</v>
      </c>
      <c r="AY377" s="206" t="s">
        <v>196</v>
      </c>
    </row>
    <row r="378" spans="2:65" s="1" customFormat="1" ht="22.5" customHeight="1">
      <c r="B378" s="34"/>
      <c r="C378" s="183" t="s">
        <v>800</v>
      </c>
      <c r="D378" s="183" t="s">
        <v>198</v>
      </c>
      <c r="E378" s="184" t="s">
        <v>801</v>
      </c>
      <c r="F378" s="185" t="s">
        <v>802</v>
      </c>
      <c r="G378" s="186" t="s">
        <v>93</v>
      </c>
      <c r="H378" s="187">
        <v>54.45</v>
      </c>
      <c r="I378" s="188"/>
      <c r="J378" s="189">
        <f>ROUND(I378*H378,2)</f>
        <v>0</v>
      </c>
      <c r="K378" s="185" t="s">
        <v>20</v>
      </c>
      <c r="L378" s="54"/>
      <c r="M378" s="190" t="s">
        <v>20</v>
      </c>
      <c r="N378" s="191" t="s">
        <v>47</v>
      </c>
      <c r="O378" s="35"/>
      <c r="P378" s="192">
        <f>O378*H378</f>
        <v>0</v>
      </c>
      <c r="Q378" s="192">
        <v>0</v>
      </c>
      <c r="R378" s="192">
        <f>Q378*H378</f>
        <v>0</v>
      </c>
      <c r="S378" s="192">
        <v>0</v>
      </c>
      <c r="T378" s="193">
        <f>S378*H378</f>
        <v>0</v>
      </c>
      <c r="AR378" s="17" t="s">
        <v>275</v>
      </c>
      <c r="AT378" s="17" t="s">
        <v>198</v>
      </c>
      <c r="AU378" s="17" t="s">
        <v>84</v>
      </c>
      <c r="AY378" s="17" t="s">
        <v>196</v>
      </c>
      <c r="BE378" s="194">
        <f>IF(N378="základní",J378,0)</f>
        <v>0</v>
      </c>
      <c r="BF378" s="194">
        <f>IF(N378="snížená",J378,0)</f>
        <v>0</v>
      </c>
      <c r="BG378" s="194">
        <f>IF(N378="zákl. přenesená",J378,0)</f>
        <v>0</v>
      </c>
      <c r="BH378" s="194">
        <f>IF(N378="sníž. přenesená",J378,0)</f>
        <v>0</v>
      </c>
      <c r="BI378" s="194">
        <f>IF(N378="nulová",J378,0)</f>
        <v>0</v>
      </c>
      <c r="BJ378" s="17" t="s">
        <v>22</v>
      </c>
      <c r="BK378" s="194">
        <f>ROUND(I378*H378,2)</f>
        <v>0</v>
      </c>
      <c r="BL378" s="17" t="s">
        <v>275</v>
      </c>
      <c r="BM378" s="17" t="s">
        <v>803</v>
      </c>
    </row>
    <row r="379" spans="2:51" s="11" customFormat="1" ht="13.5">
      <c r="B379" s="195"/>
      <c r="C379" s="196"/>
      <c r="D379" s="209" t="s">
        <v>203</v>
      </c>
      <c r="E379" s="219" t="s">
        <v>20</v>
      </c>
      <c r="F379" s="220" t="s">
        <v>804</v>
      </c>
      <c r="G379" s="196"/>
      <c r="H379" s="221">
        <v>54.45</v>
      </c>
      <c r="I379" s="201"/>
      <c r="J379" s="196"/>
      <c r="K379" s="196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203</v>
      </c>
      <c r="AU379" s="206" t="s">
        <v>84</v>
      </c>
      <c r="AV379" s="11" t="s">
        <v>84</v>
      </c>
      <c r="AW379" s="11" t="s">
        <v>40</v>
      </c>
      <c r="AX379" s="11" t="s">
        <v>22</v>
      </c>
      <c r="AY379" s="206" t="s">
        <v>196</v>
      </c>
    </row>
    <row r="380" spans="2:65" s="1" customFormat="1" ht="22.5" customHeight="1">
      <c r="B380" s="34"/>
      <c r="C380" s="222" t="s">
        <v>805</v>
      </c>
      <c r="D380" s="222" t="s">
        <v>346</v>
      </c>
      <c r="E380" s="223" t="s">
        <v>806</v>
      </c>
      <c r="F380" s="224" t="s">
        <v>807</v>
      </c>
      <c r="G380" s="225" t="s">
        <v>328</v>
      </c>
      <c r="H380" s="226">
        <v>0.15</v>
      </c>
      <c r="I380" s="227"/>
      <c r="J380" s="228">
        <f>ROUND(I380*H380,2)</f>
        <v>0</v>
      </c>
      <c r="K380" s="224" t="s">
        <v>20</v>
      </c>
      <c r="L380" s="229"/>
      <c r="M380" s="230" t="s">
        <v>20</v>
      </c>
      <c r="N380" s="231" t="s">
        <v>47</v>
      </c>
      <c r="O380" s="35"/>
      <c r="P380" s="192">
        <f>O380*H380</f>
        <v>0</v>
      </c>
      <c r="Q380" s="192">
        <v>0</v>
      </c>
      <c r="R380" s="192">
        <f>Q380*H380</f>
        <v>0</v>
      </c>
      <c r="S380" s="192">
        <v>0</v>
      </c>
      <c r="T380" s="193">
        <f>S380*H380</f>
        <v>0</v>
      </c>
      <c r="AR380" s="17" t="s">
        <v>235</v>
      </c>
      <c r="AT380" s="17" t="s">
        <v>346</v>
      </c>
      <c r="AU380" s="17" t="s">
        <v>84</v>
      </c>
      <c r="AY380" s="17" t="s">
        <v>196</v>
      </c>
      <c r="BE380" s="194">
        <f>IF(N380="základní",J380,0)</f>
        <v>0</v>
      </c>
      <c r="BF380" s="194">
        <f>IF(N380="snížená",J380,0)</f>
        <v>0</v>
      </c>
      <c r="BG380" s="194">
        <f>IF(N380="zákl. přenesená",J380,0)</f>
        <v>0</v>
      </c>
      <c r="BH380" s="194">
        <f>IF(N380="sníž. přenesená",J380,0)</f>
        <v>0</v>
      </c>
      <c r="BI380" s="194">
        <f>IF(N380="nulová",J380,0)</f>
        <v>0</v>
      </c>
      <c r="BJ380" s="17" t="s">
        <v>22</v>
      </c>
      <c r="BK380" s="194">
        <f>ROUND(I380*H380,2)</f>
        <v>0</v>
      </c>
      <c r="BL380" s="17" t="s">
        <v>201</v>
      </c>
      <c r="BM380" s="17" t="s">
        <v>808</v>
      </c>
    </row>
    <row r="381" spans="2:65" s="1" customFormat="1" ht="22.5" customHeight="1">
      <c r="B381" s="34"/>
      <c r="C381" s="183" t="s">
        <v>809</v>
      </c>
      <c r="D381" s="183" t="s">
        <v>198</v>
      </c>
      <c r="E381" s="184" t="s">
        <v>810</v>
      </c>
      <c r="F381" s="185" t="s">
        <v>811</v>
      </c>
      <c r="G381" s="186" t="s">
        <v>93</v>
      </c>
      <c r="H381" s="187">
        <v>20</v>
      </c>
      <c r="I381" s="188"/>
      <c r="J381" s="189">
        <f>ROUND(I381*H381,2)</f>
        <v>0</v>
      </c>
      <c r="K381" s="185" t="s">
        <v>238</v>
      </c>
      <c r="L381" s="54"/>
      <c r="M381" s="190" t="s">
        <v>20</v>
      </c>
      <c r="N381" s="191" t="s">
        <v>47</v>
      </c>
      <c r="O381" s="35"/>
      <c r="P381" s="192">
        <f>O381*H381</f>
        <v>0</v>
      </c>
      <c r="Q381" s="192">
        <v>0</v>
      </c>
      <c r="R381" s="192">
        <f>Q381*H381</f>
        <v>0</v>
      </c>
      <c r="S381" s="192">
        <v>0</v>
      </c>
      <c r="T381" s="193">
        <f>S381*H381</f>
        <v>0</v>
      </c>
      <c r="AR381" s="17" t="s">
        <v>275</v>
      </c>
      <c r="AT381" s="17" t="s">
        <v>198</v>
      </c>
      <c r="AU381" s="17" t="s">
        <v>84</v>
      </c>
      <c r="AY381" s="17" t="s">
        <v>196</v>
      </c>
      <c r="BE381" s="194">
        <f>IF(N381="základní",J381,0)</f>
        <v>0</v>
      </c>
      <c r="BF381" s="194">
        <f>IF(N381="snížená",J381,0)</f>
        <v>0</v>
      </c>
      <c r="BG381" s="194">
        <f>IF(N381="zákl. přenesená",J381,0)</f>
        <v>0</v>
      </c>
      <c r="BH381" s="194">
        <f>IF(N381="sníž. přenesená",J381,0)</f>
        <v>0</v>
      </c>
      <c r="BI381" s="194">
        <f>IF(N381="nulová",J381,0)</f>
        <v>0</v>
      </c>
      <c r="BJ381" s="17" t="s">
        <v>22</v>
      </c>
      <c r="BK381" s="194">
        <f>ROUND(I381*H381,2)</f>
        <v>0</v>
      </c>
      <c r="BL381" s="17" t="s">
        <v>275</v>
      </c>
      <c r="BM381" s="17" t="s">
        <v>812</v>
      </c>
    </row>
    <row r="382" spans="2:51" s="11" customFormat="1" ht="13.5">
      <c r="B382" s="195"/>
      <c r="C382" s="196"/>
      <c r="D382" s="209" t="s">
        <v>203</v>
      </c>
      <c r="E382" s="219" t="s">
        <v>20</v>
      </c>
      <c r="F382" s="220" t="s">
        <v>813</v>
      </c>
      <c r="G382" s="196"/>
      <c r="H382" s="221">
        <v>20</v>
      </c>
      <c r="I382" s="201"/>
      <c r="J382" s="196"/>
      <c r="K382" s="196"/>
      <c r="L382" s="202"/>
      <c r="M382" s="203"/>
      <c r="N382" s="204"/>
      <c r="O382" s="204"/>
      <c r="P382" s="204"/>
      <c r="Q382" s="204"/>
      <c r="R382" s="204"/>
      <c r="S382" s="204"/>
      <c r="T382" s="205"/>
      <c r="AT382" s="206" t="s">
        <v>203</v>
      </c>
      <c r="AU382" s="206" t="s">
        <v>84</v>
      </c>
      <c r="AV382" s="11" t="s">
        <v>84</v>
      </c>
      <c r="AW382" s="11" t="s">
        <v>40</v>
      </c>
      <c r="AX382" s="11" t="s">
        <v>22</v>
      </c>
      <c r="AY382" s="206" t="s">
        <v>196</v>
      </c>
    </row>
    <row r="383" spans="2:65" s="1" customFormat="1" ht="22.5" customHeight="1">
      <c r="B383" s="34"/>
      <c r="C383" s="222" t="s">
        <v>814</v>
      </c>
      <c r="D383" s="222" t="s">
        <v>346</v>
      </c>
      <c r="E383" s="223" t="s">
        <v>815</v>
      </c>
      <c r="F383" s="224" t="s">
        <v>816</v>
      </c>
      <c r="G383" s="225" t="s">
        <v>93</v>
      </c>
      <c r="H383" s="226">
        <v>20</v>
      </c>
      <c r="I383" s="227"/>
      <c r="J383" s="228">
        <f>ROUND(I383*H383,2)</f>
        <v>0</v>
      </c>
      <c r="K383" s="224" t="s">
        <v>238</v>
      </c>
      <c r="L383" s="229"/>
      <c r="M383" s="230" t="s">
        <v>20</v>
      </c>
      <c r="N383" s="231" t="s">
        <v>47</v>
      </c>
      <c r="O383" s="35"/>
      <c r="P383" s="192">
        <f>O383*H383</f>
        <v>0</v>
      </c>
      <c r="Q383" s="192">
        <v>0.0019</v>
      </c>
      <c r="R383" s="192">
        <f>Q383*H383</f>
        <v>0.038</v>
      </c>
      <c r="S383" s="192">
        <v>0</v>
      </c>
      <c r="T383" s="193">
        <f>S383*H383</f>
        <v>0</v>
      </c>
      <c r="AR383" s="17" t="s">
        <v>352</v>
      </c>
      <c r="AT383" s="17" t="s">
        <v>346</v>
      </c>
      <c r="AU383" s="17" t="s">
        <v>84</v>
      </c>
      <c r="AY383" s="17" t="s">
        <v>196</v>
      </c>
      <c r="BE383" s="194">
        <f>IF(N383="základní",J383,0)</f>
        <v>0</v>
      </c>
      <c r="BF383" s="194">
        <f>IF(N383="snížená",J383,0)</f>
        <v>0</v>
      </c>
      <c r="BG383" s="194">
        <f>IF(N383="zákl. přenesená",J383,0)</f>
        <v>0</v>
      </c>
      <c r="BH383" s="194">
        <f>IF(N383="sníž. přenesená",J383,0)</f>
        <v>0</v>
      </c>
      <c r="BI383" s="194">
        <f>IF(N383="nulová",J383,0)</f>
        <v>0</v>
      </c>
      <c r="BJ383" s="17" t="s">
        <v>22</v>
      </c>
      <c r="BK383" s="194">
        <f>ROUND(I383*H383,2)</f>
        <v>0</v>
      </c>
      <c r="BL383" s="17" t="s">
        <v>275</v>
      </c>
      <c r="BM383" s="17" t="s">
        <v>817</v>
      </c>
    </row>
    <row r="384" spans="2:65" s="1" customFormat="1" ht="44.25" customHeight="1">
      <c r="B384" s="34"/>
      <c r="C384" s="183" t="s">
        <v>818</v>
      </c>
      <c r="D384" s="183" t="s">
        <v>198</v>
      </c>
      <c r="E384" s="184" t="s">
        <v>819</v>
      </c>
      <c r="F384" s="185" t="s">
        <v>820</v>
      </c>
      <c r="G384" s="186" t="s">
        <v>328</v>
      </c>
      <c r="H384" s="187">
        <v>0.038</v>
      </c>
      <c r="I384" s="188"/>
      <c r="J384" s="189">
        <f>ROUND(I384*H384,2)</f>
        <v>0</v>
      </c>
      <c r="K384" s="185" t="s">
        <v>238</v>
      </c>
      <c r="L384" s="54"/>
      <c r="M384" s="190" t="s">
        <v>20</v>
      </c>
      <c r="N384" s="191" t="s">
        <v>47</v>
      </c>
      <c r="O384" s="35"/>
      <c r="P384" s="192">
        <f>O384*H384</f>
        <v>0</v>
      </c>
      <c r="Q384" s="192">
        <v>0</v>
      </c>
      <c r="R384" s="192">
        <f>Q384*H384</f>
        <v>0</v>
      </c>
      <c r="S384" s="192">
        <v>0</v>
      </c>
      <c r="T384" s="193">
        <f>S384*H384</f>
        <v>0</v>
      </c>
      <c r="AR384" s="17" t="s">
        <v>275</v>
      </c>
      <c r="AT384" s="17" t="s">
        <v>198</v>
      </c>
      <c r="AU384" s="17" t="s">
        <v>84</v>
      </c>
      <c r="AY384" s="17" t="s">
        <v>196</v>
      </c>
      <c r="BE384" s="194">
        <f>IF(N384="základní",J384,0)</f>
        <v>0</v>
      </c>
      <c r="BF384" s="194">
        <f>IF(N384="snížená",J384,0)</f>
        <v>0</v>
      </c>
      <c r="BG384" s="194">
        <f>IF(N384="zákl. přenesená",J384,0)</f>
        <v>0</v>
      </c>
      <c r="BH384" s="194">
        <f>IF(N384="sníž. přenesená",J384,0)</f>
        <v>0</v>
      </c>
      <c r="BI384" s="194">
        <f>IF(N384="nulová",J384,0)</f>
        <v>0</v>
      </c>
      <c r="BJ384" s="17" t="s">
        <v>22</v>
      </c>
      <c r="BK384" s="194">
        <f>ROUND(I384*H384,2)</f>
        <v>0</v>
      </c>
      <c r="BL384" s="17" t="s">
        <v>275</v>
      </c>
      <c r="BM384" s="17" t="s">
        <v>821</v>
      </c>
    </row>
    <row r="385" spans="2:65" s="1" customFormat="1" ht="44.25" customHeight="1">
      <c r="B385" s="34"/>
      <c r="C385" s="183" t="s">
        <v>822</v>
      </c>
      <c r="D385" s="183" t="s">
        <v>198</v>
      </c>
      <c r="E385" s="184" t="s">
        <v>823</v>
      </c>
      <c r="F385" s="185" t="s">
        <v>824</v>
      </c>
      <c r="G385" s="186" t="s">
        <v>328</v>
      </c>
      <c r="H385" s="187">
        <v>0.038</v>
      </c>
      <c r="I385" s="188"/>
      <c r="J385" s="189">
        <f>ROUND(I385*H385,2)</f>
        <v>0</v>
      </c>
      <c r="K385" s="185" t="s">
        <v>238</v>
      </c>
      <c r="L385" s="54"/>
      <c r="M385" s="190" t="s">
        <v>20</v>
      </c>
      <c r="N385" s="243" t="s">
        <v>47</v>
      </c>
      <c r="O385" s="244"/>
      <c r="P385" s="245">
        <f>O385*H385</f>
        <v>0</v>
      </c>
      <c r="Q385" s="245">
        <v>0</v>
      </c>
      <c r="R385" s="245">
        <f>Q385*H385</f>
        <v>0</v>
      </c>
      <c r="S385" s="245">
        <v>0</v>
      </c>
      <c r="T385" s="246">
        <f>S385*H385</f>
        <v>0</v>
      </c>
      <c r="AR385" s="17" t="s">
        <v>275</v>
      </c>
      <c r="AT385" s="17" t="s">
        <v>198</v>
      </c>
      <c r="AU385" s="17" t="s">
        <v>84</v>
      </c>
      <c r="AY385" s="17" t="s">
        <v>196</v>
      </c>
      <c r="BE385" s="194">
        <f>IF(N385="základní",J385,0)</f>
        <v>0</v>
      </c>
      <c r="BF385" s="194">
        <f>IF(N385="snížená",J385,0)</f>
        <v>0</v>
      </c>
      <c r="BG385" s="194">
        <f>IF(N385="zákl. přenesená",J385,0)</f>
        <v>0</v>
      </c>
      <c r="BH385" s="194">
        <f>IF(N385="sníž. přenesená",J385,0)</f>
        <v>0</v>
      </c>
      <c r="BI385" s="194">
        <f>IF(N385="nulová",J385,0)</f>
        <v>0</v>
      </c>
      <c r="BJ385" s="17" t="s">
        <v>22</v>
      </c>
      <c r="BK385" s="194">
        <f>ROUND(I385*H385,2)</f>
        <v>0</v>
      </c>
      <c r="BL385" s="17" t="s">
        <v>275</v>
      </c>
      <c r="BM385" s="17" t="s">
        <v>825</v>
      </c>
    </row>
    <row r="386" spans="2:12" s="1" customFormat="1" ht="6.95" customHeight="1">
      <c r="B386" s="49"/>
      <c r="C386" s="50"/>
      <c r="D386" s="50"/>
      <c r="E386" s="50"/>
      <c r="F386" s="50"/>
      <c r="G386" s="50"/>
      <c r="H386" s="50"/>
      <c r="I386" s="129"/>
      <c r="J386" s="50"/>
      <c r="K386" s="50"/>
      <c r="L386" s="54"/>
    </row>
  </sheetData>
  <sheetProtection algorithmName="SHA-512" hashValue="ISymicIKCHFYPyi4uZ4jLya/kTC0QSFredyNaHfchLPaaR40xOzbJ9Sp+gTUVdajgQstl2VRSDWPMeujr/ok0w==" saltValue="GLYWdAptQehPiWXJNS0caw==" spinCount="100000" sheet="1" objects="1" scenarios="1" formatColumns="0" formatRows="0" sort="0" autoFilter="0"/>
  <autoFilter ref="C92:K92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5"/>
      <c r="B1" s="255"/>
      <c r="C1" s="255"/>
      <c r="D1" s="254" t="s">
        <v>1</v>
      </c>
      <c r="E1" s="255"/>
      <c r="F1" s="256" t="s">
        <v>837</v>
      </c>
      <c r="G1" s="381" t="s">
        <v>838</v>
      </c>
      <c r="H1" s="381"/>
      <c r="I1" s="261"/>
      <c r="J1" s="256" t="s">
        <v>839</v>
      </c>
      <c r="K1" s="254" t="s">
        <v>88</v>
      </c>
      <c r="L1" s="256" t="s">
        <v>840</v>
      </c>
      <c r="M1" s="256"/>
      <c r="N1" s="256"/>
      <c r="O1" s="256"/>
      <c r="P1" s="256"/>
      <c r="Q1" s="256"/>
      <c r="R1" s="256"/>
      <c r="S1" s="256"/>
      <c r="T1" s="256"/>
      <c r="U1" s="252"/>
      <c r="V1" s="252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95" customHeight="1"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84</v>
      </c>
    </row>
    <row r="4" spans="2:46" ht="36.95" customHeight="1">
      <c r="B4" s="21"/>
      <c r="C4" s="22"/>
      <c r="D4" s="23" t="s">
        <v>95</v>
      </c>
      <c r="E4" s="22"/>
      <c r="F4" s="22"/>
      <c r="G4" s="22"/>
      <c r="H4" s="22"/>
      <c r="I4" s="106"/>
      <c r="J4" s="22"/>
      <c r="K4" s="24"/>
      <c r="M4" s="25" t="s">
        <v>10</v>
      </c>
      <c r="AT4" s="17" t="s">
        <v>4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106"/>
      <c r="J6" s="22"/>
      <c r="K6" s="24"/>
    </row>
    <row r="7" spans="2:11" ht="22.5" customHeight="1">
      <c r="B7" s="21"/>
      <c r="C7" s="22"/>
      <c r="D7" s="22"/>
      <c r="E7" s="382" t="str">
        <f>'Rekapitulace stavby'!K6</f>
        <v>Výstavba chodníku v ulici Dlabačova, v Nymburce</v>
      </c>
      <c r="F7" s="373"/>
      <c r="G7" s="373"/>
      <c r="H7" s="373"/>
      <c r="I7" s="106"/>
      <c r="J7" s="22"/>
      <c r="K7" s="24"/>
    </row>
    <row r="8" spans="2:11" s="1" customFormat="1" ht="15">
      <c r="B8" s="34"/>
      <c r="C8" s="35"/>
      <c r="D8" s="30" t="s">
        <v>103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383" t="s">
        <v>826</v>
      </c>
      <c r="F9" s="357"/>
      <c r="G9" s="357"/>
      <c r="H9" s="357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108" t="s">
        <v>21</v>
      </c>
      <c r="J11" s="28" t="s">
        <v>20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108" t="s">
        <v>25</v>
      </c>
      <c r="J12" s="109" t="str">
        <f>'Rekapitulace stavby'!AN8</f>
        <v>15.3.2017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29</v>
      </c>
      <c r="E14" s="35"/>
      <c r="F14" s="35"/>
      <c r="G14" s="35"/>
      <c r="H14" s="35"/>
      <c r="I14" s="108" t="s">
        <v>30</v>
      </c>
      <c r="J14" s="28" t="s">
        <v>31</v>
      </c>
      <c r="K14" s="38"/>
    </row>
    <row r="15" spans="2:11" s="1" customFormat="1" ht="18" customHeight="1">
      <c r="B15" s="34"/>
      <c r="C15" s="35"/>
      <c r="D15" s="35"/>
      <c r="E15" s="28" t="s">
        <v>32</v>
      </c>
      <c r="F15" s="35"/>
      <c r="G15" s="35"/>
      <c r="H15" s="35"/>
      <c r="I15" s="108" t="s">
        <v>33</v>
      </c>
      <c r="J15" s="28" t="s">
        <v>34</v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35</v>
      </c>
      <c r="E17" s="35"/>
      <c r="F17" s="35"/>
      <c r="G17" s="35"/>
      <c r="H17" s="35"/>
      <c r="I17" s="108" t="s">
        <v>30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33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37</v>
      </c>
      <c r="E20" s="35"/>
      <c r="F20" s="35"/>
      <c r="G20" s="35"/>
      <c r="H20" s="35"/>
      <c r="I20" s="108" t="s">
        <v>30</v>
      </c>
      <c r="J20" s="28" t="s">
        <v>38</v>
      </c>
      <c r="K20" s="38"/>
    </row>
    <row r="21" spans="2:11" s="1" customFormat="1" ht="18" customHeight="1">
      <c r="B21" s="34"/>
      <c r="C21" s="35"/>
      <c r="D21" s="35"/>
      <c r="E21" s="28" t="s">
        <v>39</v>
      </c>
      <c r="F21" s="35"/>
      <c r="G21" s="35"/>
      <c r="H21" s="35"/>
      <c r="I21" s="108" t="s">
        <v>33</v>
      </c>
      <c r="J21" s="28" t="s">
        <v>20</v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41</v>
      </c>
      <c r="E23" s="35"/>
      <c r="F23" s="35"/>
      <c r="G23" s="35"/>
      <c r="H23" s="35"/>
      <c r="I23" s="107"/>
      <c r="J23" s="35"/>
      <c r="K23" s="38"/>
    </row>
    <row r="24" spans="2:11" s="6" customFormat="1" ht="22.5" customHeight="1">
      <c r="B24" s="110"/>
      <c r="C24" s="111"/>
      <c r="D24" s="111"/>
      <c r="E24" s="376" t="s">
        <v>20</v>
      </c>
      <c r="F24" s="384"/>
      <c r="G24" s="384"/>
      <c r="H24" s="384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5"/>
      <c r="J26" s="78"/>
      <c r="K26" s="116"/>
    </row>
    <row r="27" spans="2:11" s="1" customFormat="1" ht="25.35" customHeight="1">
      <c r="B27" s="34"/>
      <c r="C27" s="35"/>
      <c r="D27" s="117" t="s">
        <v>42</v>
      </c>
      <c r="E27" s="35"/>
      <c r="F27" s="35"/>
      <c r="G27" s="35"/>
      <c r="H27" s="35"/>
      <c r="I27" s="107"/>
      <c r="J27" s="118">
        <f>ROUND(J77,2)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5"/>
      <c r="J28" s="78"/>
      <c r="K28" s="116"/>
    </row>
    <row r="29" spans="2:11" s="1" customFormat="1" ht="14.45" customHeight="1">
      <c r="B29" s="34"/>
      <c r="C29" s="35"/>
      <c r="D29" s="35"/>
      <c r="E29" s="35"/>
      <c r="F29" s="39" t="s">
        <v>44</v>
      </c>
      <c r="G29" s="35"/>
      <c r="H29" s="35"/>
      <c r="I29" s="119" t="s">
        <v>43</v>
      </c>
      <c r="J29" s="39" t="s">
        <v>45</v>
      </c>
      <c r="K29" s="38"/>
    </row>
    <row r="30" spans="2:11" s="1" customFormat="1" ht="14.45" customHeight="1">
      <c r="B30" s="34"/>
      <c r="C30" s="35"/>
      <c r="D30" s="42" t="s">
        <v>46</v>
      </c>
      <c r="E30" s="42" t="s">
        <v>47</v>
      </c>
      <c r="F30" s="120">
        <f>ROUND(SUM(BE77:BE80),2)</f>
        <v>0</v>
      </c>
      <c r="G30" s="35"/>
      <c r="H30" s="35"/>
      <c r="I30" s="121">
        <v>0.21</v>
      </c>
      <c r="J30" s="120">
        <f>ROUND(ROUND((SUM(BE77:BE80)),2)*I30,2)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48</v>
      </c>
      <c r="F31" s="120">
        <f>ROUND(SUM(BF77:BF80),2)</f>
        <v>0</v>
      </c>
      <c r="G31" s="35"/>
      <c r="H31" s="35"/>
      <c r="I31" s="121">
        <v>0.15</v>
      </c>
      <c r="J31" s="120">
        <f>ROUND(ROUND((SUM(BF77:BF80)),2)*I31,2)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49</v>
      </c>
      <c r="F32" s="120">
        <f>ROUND(SUM(BG77:BG80),2)</f>
        <v>0</v>
      </c>
      <c r="G32" s="35"/>
      <c r="H32" s="35"/>
      <c r="I32" s="121">
        <v>0.21</v>
      </c>
      <c r="J32" s="120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50</v>
      </c>
      <c r="F33" s="120">
        <f>ROUND(SUM(BH77:BH80),2)</f>
        <v>0</v>
      </c>
      <c r="G33" s="35"/>
      <c r="H33" s="35"/>
      <c r="I33" s="121">
        <v>0.15</v>
      </c>
      <c r="J33" s="120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51</v>
      </c>
      <c r="F34" s="120">
        <f>ROUND(SUM(BI77:BI80),2)</f>
        <v>0</v>
      </c>
      <c r="G34" s="35"/>
      <c r="H34" s="35"/>
      <c r="I34" s="121">
        <v>0</v>
      </c>
      <c r="J34" s="120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2"/>
      <c r="D36" s="123" t="s">
        <v>52</v>
      </c>
      <c r="E36" s="72"/>
      <c r="F36" s="72"/>
      <c r="G36" s="124" t="s">
        <v>53</v>
      </c>
      <c r="H36" s="125" t="s">
        <v>54</v>
      </c>
      <c r="I36" s="126"/>
      <c r="J36" s="127">
        <f>SUM(J27:J34)</f>
        <v>0</v>
      </c>
      <c r="K36" s="128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9"/>
      <c r="J37" s="50"/>
      <c r="K37" s="51"/>
    </row>
    <row r="41" spans="2:11" s="1" customFormat="1" ht="6.95" customHeight="1">
      <c r="B41" s="130"/>
      <c r="C41" s="131"/>
      <c r="D41" s="131"/>
      <c r="E41" s="131"/>
      <c r="F41" s="131"/>
      <c r="G41" s="131"/>
      <c r="H41" s="131"/>
      <c r="I41" s="132"/>
      <c r="J41" s="131"/>
      <c r="K41" s="133"/>
    </row>
    <row r="42" spans="2:11" s="1" customFormat="1" ht="36.95" customHeight="1">
      <c r="B42" s="34"/>
      <c r="C42" s="23" t="s">
        <v>158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16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22.5" customHeight="1">
      <c r="B45" s="34"/>
      <c r="C45" s="35"/>
      <c r="D45" s="35"/>
      <c r="E45" s="382" t="str">
        <f>E7</f>
        <v>Výstavba chodníku v ulici Dlabačova, v Nymburce</v>
      </c>
      <c r="F45" s="357"/>
      <c r="G45" s="357"/>
      <c r="H45" s="357"/>
      <c r="I45" s="107"/>
      <c r="J45" s="35"/>
      <c r="K45" s="38"/>
    </row>
    <row r="46" spans="2:11" s="1" customFormat="1" ht="14.45" customHeight="1">
      <c r="B46" s="34"/>
      <c r="C46" s="30" t="s">
        <v>103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23.25" customHeight="1">
      <c r="B47" s="34"/>
      <c r="C47" s="35"/>
      <c r="D47" s="35"/>
      <c r="E47" s="383" t="str">
        <f>E9</f>
        <v>SO 02 - Veřejné osvětlení</v>
      </c>
      <c r="F47" s="357"/>
      <c r="G47" s="357"/>
      <c r="H47" s="357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Nymburk</v>
      </c>
      <c r="G49" s="35"/>
      <c r="H49" s="35"/>
      <c r="I49" s="108" t="s">
        <v>25</v>
      </c>
      <c r="J49" s="109" t="str">
        <f>IF(J12="","",J12)</f>
        <v>15.3.2017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Nymburk</v>
      </c>
      <c r="G51" s="35"/>
      <c r="H51" s="35"/>
      <c r="I51" s="108" t="s">
        <v>37</v>
      </c>
      <c r="J51" s="28" t="str">
        <f>E21</f>
        <v>Tomáš Kučera</v>
      </c>
      <c r="K51" s="38"/>
    </row>
    <row r="52" spans="2:11" s="1" customFormat="1" ht="14.45" customHeight="1">
      <c r="B52" s="34"/>
      <c r="C52" s="30" t="s">
        <v>35</v>
      </c>
      <c r="D52" s="35"/>
      <c r="E52" s="35"/>
      <c r="F52" s="28" t="str">
        <f>IF(E18="","",E18)</f>
        <v/>
      </c>
      <c r="G52" s="35"/>
      <c r="H52" s="35"/>
      <c r="I52" s="107"/>
      <c r="J52" s="35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4" t="s">
        <v>159</v>
      </c>
      <c r="D54" s="122"/>
      <c r="E54" s="122"/>
      <c r="F54" s="122"/>
      <c r="G54" s="122"/>
      <c r="H54" s="122"/>
      <c r="I54" s="135"/>
      <c r="J54" s="136" t="s">
        <v>160</v>
      </c>
      <c r="K54" s="137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8" t="s">
        <v>161</v>
      </c>
      <c r="D56" s="35"/>
      <c r="E56" s="35"/>
      <c r="F56" s="35"/>
      <c r="G56" s="35"/>
      <c r="H56" s="35"/>
      <c r="I56" s="107"/>
      <c r="J56" s="118">
        <f>J77</f>
        <v>0</v>
      </c>
      <c r="K56" s="38"/>
      <c r="AU56" s="17" t="s">
        <v>162</v>
      </c>
    </row>
    <row r="57" spans="2:11" s="7" customFormat="1" ht="24.95" customHeight="1">
      <c r="B57" s="139"/>
      <c r="C57" s="140"/>
      <c r="D57" s="141" t="s">
        <v>827</v>
      </c>
      <c r="E57" s="142"/>
      <c r="F57" s="142"/>
      <c r="G57" s="142"/>
      <c r="H57" s="142"/>
      <c r="I57" s="143"/>
      <c r="J57" s="144">
        <f>J78</f>
        <v>0</v>
      </c>
      <c r="K57" s="145"/>
    </row>
    <row r="58" spans="2:11" s="1" customFormat="1" ht="21.75" customHeight="1">
      <c r="B58" s="34"/>
      <c r="C58" s="35"/>
      <c r="D58" s="35"/>
      <c r="E58" s="35"/>
      <c r="F58" s="35"/>
      <c r="G58" s="35"/>
      <c r="H58" s="35"/>
      <c r="I58" s="107"/>
      <c r="J58" s="35"/>
      <c r="K58" s="38"/>
    </row>
    <row r="59" spans="2:11" s="1" customFormat="1" ht="6.95" customHeight="1">
      <c r="B59" s="49"/>
      <c r="C59" s="50"/>
      <c r="D59" s="50"/>
      <c r="E59" s="50"/>
      <c r="F59" s="50"/>
      <c r="G59" s="50"/>
      <c r="H59" s="50"/>
      <c r="I59" s="129"/>
      <c r="J59" s="50"/>
      <c r="K59" s="51"/>
    </row>
    <row r="63" spans="2:12" s="1" customFormat="1" ht="6.95" customHeight="1">
      <c r="B63" s="52"/>
      <c r="C63" s="53"/>
      <c r="D63" s="53"/>
      <c r="E63" s="53"/>
      <c r="F63" s="53"/>
      <c r="G63" s="53"/>
      <c r="H63" s="53"/>
      <c r="I63" s="132"/>
      <c r="J63" s="53"/>
      <c r="K63" s="53"/>
      <c r="L63" s="54"/>
    </row>
    <row r="64" spans="2:12" s="1" customFormat="1" ht="36.95" customHeight="1">
      <c r="B64" s="34"/>
      <c r="C64" s="55" t="s">
        <v>180</v>
      </c>
      <c r="D64" s="56"/>
      <c r="E64" s="56"/>
      <c r="F64" s="56"/>
      <c r="G64" s="56"/>
      <c r="H64" s="56"/>
      <c r="I64" s="153"/>
      <c r="J64" s="56"/>
      <c r="K64" s="56"/>
      <c r="L64" s="54"/>
    </row>
    <row r="65" spans="2:12" s="1" customFormat="1" ht="6.95" customHeight="1">
      <c r="B65" s="34"/>
      <c r="C65" s="56"/>
      <c r="D65" s="56"/>
      <c r="E65" s="56"/>
      <c r="F65" s="56"/>
      <c r="G65" s="56"/>
      <c r="H65" s="56"/>
      <c r="I65" s="153"/>
      <c r="J65" s="56"/>
      <c r="K65" s="56"/>
      <c r="L65" s="54"/>
    </row>
    <row r="66" spans="2:12" s="1" customFormat="1" ht="14.45" customHeight="1">
      <c r="B66" s="34"/>
      <c r="C66" s="58" t="s">
        <v>16</v>
      </c>
      <c r="D66" s="56"/>
      <c r="E66" s="56"/>
      <c r="F66" s="56"/>
      <c r="G66" s="56"/>
      <c r="H66" s="56"/>
      <c r="I66" s="153"/>
      <c r="J66" s="56"/>
      <c r="K66" s="56"/>
      <c r="L66" s="54"/>
    </row>
    <row r="67" spans="2:12" s="1" customFormat="1" ht="22.5" customHeight="1">
      <c r="B67" s="34"/>
      <c r="C67" s="56"/>
      <c r="D67" s="56"/>
      <c r="E67" s="380" t="str">
        <f>E7</f>
        <v>Výstavba chodníku v ulici Dlabačova, v Nymburce</v>
      </c>
      <c r="F67" s="350"/>
      <c r="G67" s="350"/>
      <c r="H67" s="350"/>
      <c r="I67" s="153"/>
      <c r="J67" s="56"/>
      <c r="K67" s="56"/>
      <c r="L67" s="54"/>
    </row>
    <row r="68" spans="2:12" s="1" customFormat="1" ht="14.45" customHeight="1">
      <c r="B68" s="34"/>
      <c r="C68" s="58" t="s">
        <v>103</v>
      </c>
      <c r="D68" s="56"/>
      <c r="E68" s="56"/>
      <c r="F68" s="56"/>
      <c r="G68" s="56"/>
      <c r="H68" s="56"/>
      <c r="I68" s="153"/>
      <c r="J68" s="56"/>
      <c r="K68" s="56"/>
      <c r="L68" s="54"/>
    </row>
    <row r="69" spans="2:12" s="1" customFormat="1" ht="23.25" customHeight="1">
      <c r="B69" s="34"/>
      <c r="C69" s="56"/>
      <c r="D69" s="56"/>
      <c r="E69" s="347" t="str">
        <f>E9</f>
        <v>SO 02 - Veřejné osvětlení</v>
      </c>
      <c r="F69" s="350"/>
      <c r="G69" s="350"/>
      <c r="H69" s="350"/>
      <c r="I69" s="153"/>
      <c r="J69" s="56"/>
      <c r="K69" s="56"/>
      <c r="L69" s="54"/>
    </row>
    <row r="70" spans="2:12" s="1" customFormat="1" ht="6.95" customHeight="1">
      <c r="B70" s="34"/>
      <c r="C70" s="56"/>
      <c r="D70" s="56"/>
      <c r="E70" s="56"/>
      <c r="F70" s="56"/>
      <c r="G70" s="56"/>
      <c r="H70" s="56"/>
      <c r="I70" s="153"/>
      <c r="J70" s="56"/>
      <c r="K70" s="56"/>
      <c r="L70" s="54"/>
    </row>
    <row r="71" spans="2:12" s="1" customFormat="1" ht="18" customHeight="1">
      <c r="B71" s="34"/>
      <c r="C71" s="58" t="s">
        <v>23</v>
      </c>
      <c r="D71" s="56"/>
      <c r="E71" s="56"/>
      <c r="F71" s="154" t="str">
        <f>F12</f>
        <v>Nymburk</v>
      </c>
      <c r="G71" s="56"/>
      <c r="H71" s="56"/>
      <c r="I71" s="155" t="s">
        <v>25</v>
      </c>
      <c r="J71" s="66" t="str">
        <f>IF(J12="","",J12)</f>
        <v>15.3.2017</v>
      </c>
      <c r="K71" s="56"/>
      <c r="L71" s="54"/>
    </row>
    <row r="72" spans="2:12" s="1" customFormat="1" ht="6.95" customHeight="1">
      <c r="B72" s="34"/>
      <c r="C72" s="56"/>
      <c r="D72" s="56"/>
      <c r="E72" s="56"/>
      <c r="F72" s="56"/>
      <c r="G72" s="56"/>
      <c r="H72" s="56"/>
      <c r="I72" s="153"/>
      <c r="J72" s="56"/>
      <c r="K72" s="56"/>
      <c r="L72" s="54"/>
    </row>
    <row r="73" spans="2:12" s="1" customFormat="1" ht="15">
      <c r="B73" s="34"/>
      <c r="C73" s="58" t="s">
        <v>29</v>
      </c>
      <c r="D73" s="56"/>
      <c r="E73" s="56"/>
      <c r="F73" s="154" t="str">
        <f>E15</f>
        <v>Město Nymburk</v>
      </c>
      <c r="G73" s="56"/>
      <c r="H73" s="56"/>
      <c r="I73" s="155" t="s">
        <v>37</v>
      </c>
      <c r="J73" s="154" t="str">
        <f>E21</f>
        <v>Tomáš Kučera</v>
      </c>
      <c r="K73" s="56"/>
      <c r="L73" s="54"/>
    </row>
    <row r="74" spans="2:12" s="1" customFormat="1" ht="14.45" customHeight="1">
      <c r="B74" s="34"/>
      <c r="C74" s="58" t="s">
        <v>35</v>
      </c>
      <c r="D74" s="56"/>
      <c r="E74" s="56"/>
      <c r="F74" s="154" t="str">
        <f>IF(E18="","",E18)</f>
        <v/>
      </c>
      <c r="G74" s="56"/>
      <c r="H74" s="56"/>
      <c r="I74" s="153"/>
      <c r="J74" s="56"/>
      <c r="K74" s="56"/>
      <c r="L74" s="54"/>
    </row>
    <row r="75" spans="2:12" s="1" customFormat="1" ht="10.35" customHeight="1">
      <c r="B75" s="34"/>
      <c r="C75" s="56"/>
      <c r="D75" s="56"/>
      <c r="E75" s="56"/>
      <c r="F75" s="56"/>
      <c r="G75" s="56"/>
      <c r="H75" s="56"/>
      <c r="I75" s="153"/>
      <c r="J75" s="56"/>
      <c r="K75" s="56"/>
      <c r="L75" s="54"/>
    </row>
    <row r="76" spans="2:20" s="9" customFormat="1" ht="29.25" customHeight="1">
      <c r="B76" s="156"/>
      <c r="C76" s="157" t="s">
        <v>181</v>
      </c>
      <c r="D76" s="158" t="s">
        <v>61</v>
      </c>
      <c r="E76" s="158" t="s">
        <v>57</v>
      </c>
      <c r="F76" s="158" t="s">
        <v>182</v>
      </c>
      <c r="G76" s="158" t="s">
        <v>183</v>
      </c>
      <c r="H76" s="158" t="s">
        <v>184</v>
      </c>
      <c r="I76" s="159" t="s">
        <v>185</v>
      </c>
      <c r="J76" s="158" t="s">
        <v>160</v>
      </c>
      <c r="K76" s="160" t="s">
        <v>186</v>
      </c>
      <c r="L76" s="161"/>
      <c r="M76" s="74" t="s">
        <v>187</v>
      </c>
      <c r="N76" s="75" t="s">
        <v>46</v>
      </c>
      <c r="O76" s="75" t="s">
        <v>188</v>
      </c>
      <c r="P76" s="75" t="s">
        <v>189</v>
      </c>
      <c r="Q76" s="75" t="s">
        <v>190</v>
      </c>
      <c r="R76" s="75" t="s">
        <v>191</v>
      </c>
      <c r="S76" s="75" t="s">
        <v>192</v>
      </c>
      <c r="T76" s="76" t="s">
        <v>193</v>
      </c>
    </row>
    <row r="77" spans="2:63" s="1" customFormat="1" ht="29.25" customHeight="1">
      <c r="B77" s="34"/>
      <c r="C77" s="80" t="s">
        <v>161</v>
      </c>
      <c r="D77" s="56"/>
      <c r="E77" s="56"/>
      <c r="F77" s="56"/>
      <c r="G77" s="56"/>
      <c r="H77" s="56"/>
      <c r="I77" s="153"/>
      <c r="J77" s="162">
        <f>BK77</f>
        <v>0</v>
      </c>
      <c r="K77" s="56"/>
      <c r="L77" s="54"/>
      <c r="M77" s="77"/>
      <c r="N77" s="78"/>
      <c r="O77" s="78"/>
      <c r="P77" s="163">
        <f>P78</f>
        <v>0</v>
      </c>
      <c r="Q77" s="78"/>
      <c r="R77" s="163">
        <f>R78</f>
        <v>0</v>
      </c>
      <c r="S77" s="78"/>
      <c r="T77" s="164">
        <f>T78</f>
        <v>0</v>
      </c>
      <c r="AT77" s="17" t="s">
        <v>75</v>
      </c>
      <c r="AU77" s="17" t="s">
        <v>162</v>
      </c>
      <c r="BK77" s="165">
        <f>BK78</f>
        <v>0</v>
      </c>
    </row>
    <row r="78" spans="2:63" s="10" customFormat="1" ht="37.35" customHeight="1">
      <c r="B78" s="166"/>
      <c r="C78" s="167"/>
      <c r="D78" s="180" t="s">
        <v>75</v>
      </c>
      <c r="E78" s="247" t="s">
        <v>828</v>
      </c>
      <c r="F78" s="247" t="s">
        <v>829</v>
      </c>
      <c r="G78" s="167"/>
      <c r="H78" s="167"/>
      <c r="I78" s="170"/>
      <c r="J78" s="248">
        <f>BK78</f>
        <v>0</v>
      </c>
      <c r="K78" s="167"/>
      <c r="L78" s="172"/>
      <c r="M78" s="173"/>
      <c r="N78" s="174"/>
      <c r="O78" s="174"/>
      <c r="P78" s="175">
        <f>SUM(P79:P80)</f>
        <v>0</v>
      </c>
      <c r="Q78" s="174"/>
      <c r="R78" s="175">
        <f>SUM(R79:R80)</f>
        <v>0</v>
      </c>
      <c r="S78" s="174"/>
      <c r="T78" s="176">
        <f>SUM(T79:T80)</f>
        <v>0</v>
      </c>
      <c r="AR78" s="177" t="s">
        <v>22</v>
      </c>
      <c r="AT78" s="178" t="s">
        <v>75</v>
      </c>
      <c r="AU78" s="178" t="s">
        <v>76</v>
      </c>
      <c r="AY78" s="177" t="s">
        <v>196</v>
      </c>
      <c r="BK78" s="179">
        <f>SUM(BK79:BK80)</f>
        <v>0</v>
      </c>
    </row>
    <row r="79" spans="2:65" s="1" customFormat="1" ht="22.5" customHeight="1">
      <c r="B79" s="34"/>
      <c r="C79" s="183" t="s">
        <v>818</v>
      </c>
      <c r="D79" s="183" t="s">
        <v>198</v>
      </c>
      <c r="E79" s="184" t="s">
        <v>830</v>
      </c>
      <c r="F79" s="185" t="s">
        <v>829</v>
      </c>
      <c r="G79" s="186" t="s">
        <v>688</v>
      </c>
      <c r="H79" s="187">
        <v>1</v>
      </c>
      <c r="I79" s="188"/>
      <c r="J79" s="189">
        <f>ROUND(I79*H79,2)</f>
        <v>0</v>
      </c>
      <c r="K79" s="185" t="s">
        <v>20</v>
      </c>
      <c r="L79" s="54"/>
      <c r="M79" s="190" t="s">
        <v>20</v>
      </c>
      <c r="N79" s="191" t="s">
        <v>47</v>
      </c>
      <c r="O79" s="35"/>
      <c r="P79" s="192">
        <f>O79*H79</f>
        <v>0</v>
      </c>
      <c r="Q79" s="192">
        <v>0</v>
      </c>
      <c r="R79" s="192">
        <f>Q79*H79</f>
        <v>0</v>
      </c>
      <c r="S79" s="192">
        <v>0</v>
      </c>
      <c r="T79" s="193">
        <f>S79*H79</f>
        <v>0</v>
      </c>
      <c r="AR79" s="17" t="s">
        <v>201</v>
      </c>
      <c r="AT79" s="17" t="s">
        <v>198</v>
      </c>
      <c r="AU79" s="17" t="s">
        <v>22</v>
      </c>
      <c r="AY79" s="17" t="s">
        <v>196</v>
      </c>
      <c r="BE79" s="194">
        <f>IF(N79="základní",J79,0)</f>
        <v>0</v>
      </c>
      <c r="BF79" s="194">
        <f>IF(N79="snížená",J79,0)</f>
        <v>0</v>
      </c>
      <c r="BG79" s="194">
        <f>IF(N79="zákl. přenesená",J79,0)</f>
        <v>0</v>
      </c>
      <c r="BH79" s="194">
        <f>IF(N79="sníž. přenesená",J79,0)</f>
        <v>0</v>
      </c>
      <c r="BI79" s="194">
        <f>IF(N79="nulová",J79,0)</f>
        <v>0</v>
      </c>
      <c r="BJ79" s="17" t="s">
        <v>22</v>
      </c>
      <c r="BK79" s="194">
        <f>ROUND(I79*H79,2)</f>
        <v>0</v>
      </c>
      <c r="BL79" s="17" t="s">
        <v>201</v>
      </c>
      <c r="BM79" s="17" t="s">
        <v>831</v>
      </c>
    </row>
    <row r="80" spans="2:47" s="1" customFormat="1" ht="27">
      <c r="B80" s="34"/>
      <c r="C80" s="56"/>
      <c r="D80" s="197" t="s">
        <v>832</v>
      </c>
      <c r="E80" s="56"/>
      <c r="F80" s="249" t="s">
        <v>833</v>
      </c>
      <c r="G80" s="56"/>
      <c r="H80" s="56"/>
      <c r="I80" s="153"/>
      <c r="J80" s="56"/>
      <c r="K80" s="56"/>
      <c r="L80" s="54"/>
      <c r="M80" s="250"/>
      <c r="N80" s="244"/>
      <c r="O80" s="244"/>
      <c r="P80" s="244"/>
      <c r="Q80" s="244"/>
      <c r="R80" s="244"/>
      <c r="S80" s="244"/>
      <c r="T80" s="251"/>
      <c r="AT80" s="17" t="s">
        <v>832</v>
      </c>
      <c r="AU80" s="17" t="s">
        <v>22</v>
      </c>
    </row>
    <row r="81" spans="2:12" s="1" customFormat="1" ht="6.95" customHeight="1">
      <c r="B81" s="49"/>
      <c r="C81" s="50"/>
      <c r="D81" s="50"/>
      <c r="E81" s="50"/>
      <c r="F81" s="50"/>
      <c r="G81" s="50"/>
      <c r="H81" s="50"/>
      <c r="I81" s="129"/>
      <c r="J81" s="50"/>
      <c r="K81" s="50"/>
      <c r="L81" s="54"/>
    </row>
  </sheetData>
  <sheetProtection algorithmName="SHA-512" hashValue="qdskygA+mhwaUq4RC4xVvmiSwH2sHuQPuycP7gggP2x7yvnjv6dc2SucLmPsLuNg5Dw05iaKZt6Px3c1esBIgA==" saltValue="0WuOnhbsDXs7MX1C4FINng==" spinCount="100000" sheet="1" objects="1" scenarios="1" formatColumns="0" formatRows="0" sort="0" autoFilter="0"/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  <col min="12" max="256" width="9.33203125" style="262" customWidth="1"/>
    <col min="257" max="257" width="8.33203125" style="262" customWidth="1"/>
    <col min="258" max="258" width="1.66796875" style="262" customWidth="1"/>
    <col min="259" max="260" width="5" style="262" customWidth="1"/>
    <col min="261" max="261" width="11.66015625" style="262" customWidth="1"/>
    <col min="262" max="262" width="9.16015625" style="262" customWidth="1"/>
    <col min="263" max="263" width="5" style="262" customWidth="1"/>
    <col min="264" max="264" width="77.83203125" style="262" customWidth="1"/>
    <col min="265" max="266" width="20" style="262" customWidth="1"/>
    <col min="267" max="267" width="1.66796875" style="262" customWidth="1"/>
    <col min="268" max="512" width="9.33203125" style="262" customWidth="1"/>
    <col min="513" max="513" width="8.33203125" style="262" customWidth="1"/>
    <col min="514" max="514" width="1.66796875" style="262" customWidth="1"/>
    <col min="515" max="516" width="5" style="262" customWidth="1"/>
    <col min="517" max="517" width="11.66015625" style="262" customWidth="1"/>
    <col min="518" max="518" width="9.16015625" style="262" customWidth="1"/>
    <col min="519" max="519" width="5" style="262" customWidth="1"/>
    <col min="520" max="520" width="77.83203125" style="262" customWidth="1"/>
    <col min="521" max="522" width="20" style="262" customWidth="1"/>
    <col min="523" max="523" width="1.66796875" style="262" customWidth="1"/>
    <col min="524" max="768" width="9.33203125" style="262" customWidth="1"/>
    <col min="769" max="769" width="8.33203125" style="262" customWidth="1"/>
    <col min="770" max="770" width="1.66796875" style="262" customWidth="1"/>
    <col min="771" max="772" width="5" style="262" customWidth="1"/>
    <col min="773" max="773" width="11.66015625" style="262" customWidth="1"/>
    <col min="774" max="774" width="9.16015625" style="262" customWidth="1"/>
    <col min="775" max="775" width="5" style="262" customWidth="1"/>
    <col min="776" max="776" width="77.83203125" style="262" customWidth="1"/>
    <col min="777" max="778" width="20" style="262" customWidth="1"/>
    <col min="779" max="779" width="1.66796875" style="262" customWidth="1"/>
    <col min="780" max="1024" width="9.33203125" style="262" customWidth="1"/>
    <col min="1025" max="1025" width="8.33203125" style="262" customWidth="1"/>
    <col min="1026" max="1026" width="1.66796875" style="262" customWidth="1"/>
    <col min="1027" max="1028" width="5" style="262" customWidth="1"/>
    <col min="1029" max="1029" width="11.66015625" style="262" customWidth="1"/>
    <col min="1030" max="1030" width="9.16015625" style="262" customWidth="1"/>
    <col min="1031" max="1031" width="5" style="262" customWidth="1"/>
    <col min="1032" max="1032" width="77.83203125" style="262" customWidth="1"/>
    <col min="1033" max="1034" width="20" style="262" customWidth="1"/>
    <col min="1035" max="1035" width="1.66796875" style="262" customWidth="1"/>
    <col min="1036" max="1280" width="9.33203125" style="262" customWidth="1"/>
    <col min="1281" max="1281" width="8.33203125" style="262" customWidth="1"/>
    <col min="1282" max="1282" width="1.66796875" style="262" customWidth="1"/>
    <col min="1283" max="1284" width="5" style="262" customWidth="1"/>
    <col min="1285" max="1285" width="11.66015625" style="262" customWidth="1"/>
    <col min="1286" max="1286" width="9.16015625" style="262" customWidth="1"/>
    <col min="1287" max="1287" width="5" style="262" customWidth="1"/>
    <col min="1288" max="1288" width="77.83203125" style="262" customWidth="1"/>
    <col min="1289" max="1290" width="20" style="262" customWidth="1"/>
    <col min="1291" max="1291" width="1.66796875" style="262" customWidth="1"/>
    <col min="1292" max="1536" width="9.33203125" style="262" customWidth="1"/>
    <col min="1537" max="1537" width="8.33203125" style="262" customWidth="1"/>
    <col min="1538" max="1538" width="1.66796875" style="262" customWidth="1"/>
    <col min="1539" max="1540" width="5" style="262" customWidth="1"/>
    <col min="1541" max="1541" width="11.66015625" style="262" customWidth="1"/>
    <col min="1542" max="1542" width="9.16015625" style="262" customWidth="1"/>
    <col min="1543" max="1543" width="5" style="262" customWidth="1"/>
    <col min="1544" max="1544" width="77.83203125" style="262" customWidth="1"/>
    <col min="1545" max="1546" width="20" style="262" customWidth="1"/>
    <col min="1547" max="1547" width="1.66796875" style="262" customWidth="1"/>
    <col min="1548" max="1792" width="9.33203125" style="262" customWidth="1"/>
    <col min="1793" max="1793" width="8.33203125" style="262" customWidth="1"/>
    <col min="1794" max="1794" width="1.66796875" style="262" customWidth="1"/>
    <col min="1795" max="1796" width="5" style="262" customWidth="1"/>
    <col min="1797" max="1797" width="11.66015625" style="262" customWidth="1"/>
    <col min="1798" max="1798" width="9.16015625" style="262" customWidth="1"/>
    <col min="1799" max="1799" width="5" style="262" customWidth="1"/>
    <col min="1800" max="1800" width="77.83203125" style="262" customWidth="1"/>
    <col min="1801" max="1802" width="20" style="262" customWidth="1"/>
    <col min="1803" max="1803" width="1.66796875" style="262" customWidth="1"/>
    <col min="1804" max="2048" width="9.33203125" style="262" customWidth="1"/>
    <col min="2049" max="2049" width="8.33203125" style="262" customWidth="1"/>
    <col min="2050" max="2050" width="1.66796875" style="262" customWidth="1"/>
    <col min="2051" max="2052" width="5" style="262" customWidth="1"/>
    <col min="2053" max="2053" width="11.66015625" style="262" customWidth="1"/>
    <col min="2054" max="2054" width="9.16015625" style="262" customWidth="1"/>
    <col min="2055" max="2055" width="5" style="262" customWidth="1"/>
    <col min="2056" max="2056" width="77.83203125" style="262" customWidth="1"/>
    <col min="2057" max="2058" width="20" style="262" customWidth="1"/>
    <col min="2059" max="2059" width="1.66796875" style="262" customWidth="1"/>
    <col min="2060" max="2304" width="9.33203125" style="262" customWidth="1"/>
    <col min="2305" max="2305" width="8.33203125" style="262" customWidth="1"/>
    <col min="2306" max="2306" width="1.66796875" style="262" customWidth="1"/>
    <col min="2307" max="2308" width="5" style="262" customWidth="1"/>
    <col min="2309" max="2309" width="11.66015625" style="262" customWidth="1"/>
    <col min="2310" max="2310" width="9.16015625" style="262" customWidth="1"/>
    <col min="2311" max="2311" width="5" style="262" customWidth="1"/>
    <col min="2312" max="2312" width="77.83203125" style="262" customWidth="1"/>
    <col min="2313" max="2314" width="20" style="262" customWidth="1"/>
    <col min="2315" max="2315" width="1.66796875" style="262" customWidth="1"/>
    <col min="2316" max="2560" width="9.33203125" style="262" customWidth="1"/>
    <col min="2561" max="2561" width="8.33203125" style="262" customWidth="1"/>
    <col min="2562" max="2562" width="1.66796875" style="262" customWidth="1"/>
    <col min="2563" max="2564" width="5" style="262" customWidth="1"/>
    <col min="2565" max="2565" width="11.66015625" style="262" customWidth="1"/>
    <col min="2566" max="2566" width="9.16015625" style="262" customWidth="1"/>
    <col min="2567" max="2567" width="5" style="262" customWidth="1"/>
    <col min="2568" max="2568" width="77.83203125" style="262" customWidth="1"/>
    <col min="2569" max="2570" width="20" style="262" customWidth="1"/>
    <col min="2571" max="2571" width="1.66796875" style="262" customWidth="1"/>
    <col min="2572" max="2816" width="9.33203125" style="262" customWidth="1"/>
    <col min="2817" max="2817" width="8.33203125" style="262" customWidth="1"/>
    <col min="2818" max="2818" width="1.66796875" style="262" customWidth="1"/>
    <col min="2819" max="2820" width="5" style="262" customWidth="1"/>
    <col min="2821" max="2821" width="11.66015625" style="262" customWidth="1"/>
    <col min="2822" max="2822" width="9.16015625" style="262" customWidth="1"/>
    <col min="2823" max="2823" width="5" style="262" customWidth="1"/>
    <col min="2824" max="2824" width="77.83203125" style="262" customWidth="1"/>
    <col min="2825" max="2826" width="20" style="262" customWidth="1"/>
    <col min="2827" max="2827" width="1.66796875" style="262" customWidth="1"/>
    <col min="2828" max="3072" width="9.33203125" style="262" customWidth="1"/>
    <col min="3073" max="3073" width="8.33203125" style="262" customWidth="1"/>
    <col min="3074" max="3074" width="1.66796875" style="262" customWidth="1"/>
    <col min="3075" max="3076" width="5" style="262" customWidth="1"/>
    <col min="3077" max="3077" width="11.66015625" style="262" customWidth="1"/>
    <col min="3078" max="3078" width="9.16015625" style="262" customWidth="1"/>
    <col min="3079" max="3079" width="5" style="262" customWidth="1"/>
    <col min="3080" max="3080" width="77.83203125" style="262" customWidth="1"/>
    <col min="3081" max="3082" width="20" style="262" customWidth="1"/>
    <col min="3083" max="3083" width="1.66796875" style="262" customWidth="1"/>
    <col min="3084" max="3328" width="9.33203125" style="262" customWidth="1"/>
    <col min="3329" max="3329" width="8.33203125" style="262" customWidth="1"/>
    <col min="3330" max="3330" width="1.66796875" style="262" customWidth="1"/>
    <col min="3331" max="3332" width="5" style="262" customWidth="1"/>
    <col min="3333" max="3333" width="11.66015625" style="262" customWidth="1"/>
    <col min="3334" max="3334" width="9.16015625" style="262" customWidth="1"/>
    <col min="3335" max="3335" width="5" style="262" customWidth="1"/>
    <col min="3336" max="3336" width="77.83203125" style="262" customWidth="1"/>
    <col min="3337" max="3338" width="20" style="262" customWidth="1"/>
    <col min="3339" max="3339" width="1.66796875" style="262" customWidth="1"/>
    <col min="3340" max="3584" width="9.33203125" style="262" customWidth="1"/>
    <col min="3585" max="3585" width="8.33203125" style="262" customWidth="1"/>
    <col min="3586" max="3586" width="1.66796875" style="262" customWidth="1"/>
    <col min="3587" max="3588" width="5" style="262" customWidth="1"/>
    <col min="3589" max="3589" width="11.66015625" style="262" customWidth="1"/>
    <col min="3590" max="3590" width="9.16015625" style="262" customWidth="1"/>
    <col min="3591" max="3591" width="5" style="262" customWidth="1"/>
    <col min="3592" max="3592" width="77.83203125" style="262" customWidth="1"/>
    <col min="3593" max="3594" width="20" style="262" customWidth="1"/>
    <col min="3595" max="3595" width="1.66796875" style="262" customWidth="1"/>
    <col min="3596" max="3840" width="9.33203125" style="262" customWidth="1"/>
    <col min="3841" max="3841" width="8.33203125" style="262" customWidth="1"/>
    <col min="3842" max="3842" width="1.66796875" style="262" customWidth="1"/>
    <col min="3843" max="3844" width="5" style="262" customWidth="1"/>
    <col min="3845" max="3845" width="11.66015625" style="262" customWidth="1"/>
    <col min="3846" max="3846" width="9.16015625" style="262" customWidth="1"/>
    <col min="3847" max="3847" width="5" style="262" customWidth="1"/>
    <col min="3848" max="3848" width="77.83203125" style="262" customWidth="1"/>
    <col min="3849" max="3850" width="20" style="262" customWidth="1"/>
    <col min="3851" max="3851" width="1.66796875" style="262" customWidth="1"/>
    <col min="3852" max="4096" width="9.33203125" style="262" customWidth="1"/>
    <col min="4097" max="4097" width="8.33203125" style="262" customWidth="1"/>
    <col min="4098" max="4098" width="1.66796875" style="262" customWidth="1"/>
    <col min="4099" max="4100" width="5" style="262" customWidth="1"/>
    <col min="4101" max="4101" width="11.66015625" style="262" customWidth="1"/>
    <col min="4102" max="4102" width="9.16015625" style="262" customWidth="1"/>
    <col min="4103" max="4103" width="5" style="262" customWidth="1"/>
    <col min="4104" max="4104" width="77.83203125" style="262" customWidth="1"/>
    <col min="4105" max="4106" width="20" style="262" customWidth="1"/>
    <col min="4107" max="4107" width="1.66796875" style="262" customWidth="1"/>
    <col min="4108" max="4352" width="9.33203125" style="262" customWidth="1"/>
    <col min="4353" max="4353" width="8.33203125" style="262" customWidth="1"/>
    <col min="4354" max="4354" width="1.66796875" style="262" customWidth="1"/>
    <col min="4355" max="4356" width="5" style="262" customWidth="1"/>
    <col min="4357" max="4357" width="11.66015625" style="262" customWidth="1"/>
    <col min="4358" max="4358" width="9.16015625" style="262" customWidth="1"/>
    <col min="4359" max="4359" width="5" style="262" customWidth="1"/>
    <col min="4360" max="4360" width="77.83203125" style="262" customWidth="1"/>
    <col min="4361" max="4362" width="20" style="262" customWidth="1"/>
    <col min="4363" max="4363" width="1.66796875" style="262" customWidth="1"/>
    <col min="4364" max="4608" width="9.33203125" style="262" customWidth="1"/>
    <col min="4609" max="4609" width="8.33203125" style="262" customWidth="1"/>
    <col min="4610" max="4610" width="1.66796875" style="262" customWidth="1"/>
    <col min="4611" max="4612" width="5" style="262" customWidth="1"/>
    <col min="4613" max="4613" width="11.66015625" style="262" customWidth="1"/>
    <col min="4614" max="4614" width="9.16015625" style="262" customWidth="1"/>
    <col min="4615" max="4615" width="5" style="262" customWidth="1"/>
    <col min="4616" max="4616" width="77.83203125" style="262" customWidth="1"/>
    <col min="4617" max="4618" width="20" style="262" customWidth="1"/>
    <col min="4619" max="4619" width="1.66796875" style="262" customWidth="1"/>
    <col min="4620" max="4864" width="9.33203125" style="262" customWidth="1"/>
    <col min="4865" max="4865" width="8.33203125" style="262" customWidth="1"/>
    <col min="4866" max="4866" width="1.66796875" style="262" customWidth="1"/>
    <col min="4867" max="4868" width="5" style="262" customWidth="1"/>
    <col min="4869" max="4869" width="11.66015625" style="262" customWidth="1"/>
    <col min="4870" max="4870" width="9.16015625" style="262" customWidth="1"/>
    <col min="4871" max="4871" width="5" style="262" customWidth="1"/>
    <col min="4872" max="4872" width="77.83203125" style="262" customWidth="1"/>
    <col min="4873" max="4874" width="20" style="262" customWidth="1"/>
    <col min="4875" max="4875" width="1.66796875" style="262" customWidth="1"/>
    <col min="4876" max="5120" width="9.33203125" style="262" customWidth="1"/>
    <col min="5121" max="5121" width="8.33203125" style="262" customWidth="1"/>
    <col min="5122" max="5122" width="1.66796875" style="262" customWidth="1"/>
    <col min="5123" max="5124" width="5" style="262" customWidth="1"/>
    <col min="5125" max="5125" width="11.66015625" style="262" customWidth="1"/>
    <col min="5126" max="5126" width="9.16015625" style="262" customWidth="1"/>
    <col min="5127" max="5127" width="5" style="262" customWidth="1"/>
    <col min="5128" max="5128" width="77.83203125" style="262" customWidth="1"/>
    <col min="5129" max="5130" width="20" style="262" customWidth="1"/>
    <col min="5131" max="5131" width="1.66796875" style="262" customWidth="1"/>
    <col min="5132" max="5376" width="9.33203125" style="262" customWidth="1"/>
    <col min="5377" max="5377" width="8.33203125" style="262" customWidth="1"/>
    <col min="5378" max="5378" width="1.66796875" style="262" customWidth="1"/>
    <col min="5379" max="5380" width="5" style="262" customWidth="1"/>
    <col min="5381" max="5381" width="11.66015625" style="262" customWidth="1"/>
    <col min="5382" max="5382" width="9.16015625" style="262" customWidth="1"/>
    <col min="5383" max="5383" width="5" style="262" customWidth="1"/>
    <col min="5384" max="5384" width="77.83203125" style="262" customWidth="1"/>
    <col min="5385" max="5386" width="20" style="262" customWidth="1"/>
    <col min="5387" max="5387" width="1.66796875" style="262" customWidth="1"/>
    <col min="5388" max="5632" width="9.33203125" style="262" customWidth="1"/>
    <col min="5633" max="5633" width="8.33203125" style="262" customWidth="1"/>
    <col min="5634" max="5634" width="1.66796875" style="262" customWidth="1"/>
    <col min="5635" max="5636" width="5" style="262" customWidth="1"/>
    <col min="5637" max="5637" width="11.66015625" style="262" customWidth="1"/>
    <col min="5638" max="5638" width="9.16015625" style="262" customWidth="1"/>
    <col min="5639" max="5639" width="5" style="262" customWidth="1"/>
    <col min="5640" max="5640" width="77.83203125" style="262" customWidth="1"/>
    <col min="5641" max="5642" width="20" style="262" customWidth="1"/>
    <col min="5643" max="5643" width="1.66796875" style="262" customWidth="1"/>
    <col min="5644" max="5888" width="9.33203125" style="262" customWidth="1"/>
    <col min="5889" max="5889" width="8.33203125" style="262" customWidth="1"/>
    <col min="5890" max="5890" width="1.66796875" style="262" customWidth="1"/>
    <col min="5891" max="5892" width="5" style="262" customWidth="1"/>
    <col min="5893" max="5893" width="11.66015625" style="262" customWidth="1"/>
    <col min="5894" max="5894" width="9.16015625" style="262" customWidth="1"/>
    <col min="5895" max="5895" width="5" style="262" customWidth="1"/>
    <col min="5896" max="5896" width="77.83203125" style="262" customWidth="1"/>
    <col min="5897" max="5898" width="20" style="262" customWidth="1"/>
    <col min="5899" max="5899" width="1.66796875" style="262" customWidth="1"/>
    <col min="5900" max="6144" width="9.33203125" style="262" customWidth="1"/>
    <col min="6145" max="6145" width="8.33203125" style="262" customWidth="1"/>
    <col min="6146" max="6146" width="1.66796875" style="262" customWidth="1"/>
    <col min="6147" max="6148" width="5" style="262" customWidth="1"/>
    <col min="6149" max="6149" width="11.66015625" style="262" customWidth="1"/>
    <col min="6150" max="6150" width="9.16015625" style="262" customWidth="1"/>
    <col min="6151" max="6151" width="5" style="262" customWidth="1"/>
    <col min="6152" max="6152" width="77.83203125" style="262" customWidth="1"/>
    <col min="6153" max="6154" width="20" style="262" customWidth="1"/>
    <col min="6155" max="6155" width="1.66796875" style="262" customWidth="1"/>
    <col min="6156" max="6400" width="9.33203125" style="262" customWidth="1"/>
    <col min="6401" max="6401" width="8.33203125" style="262" customWidth="1"/>
    <col min="6402" max="6402" width="1.66796875" style="262" customWidth="1"/>
    <col min="6403" max="6404" width="5" style="262" customWidth="1"/>
    <col min="6405" max="6405" width="11.66015625" style="262" customWidth="1"/>
    <col min="6406" max="6406" width="9.16015625" style="262" customWidth="1"/>
    <col min="6407" max="6407" width="5" style="262" customWidth="1"/>
    <col min="6408" max="6408" width="77.83203125" style="262" customWidth="1"/>
    <col min="6409" max="6410" width="20" style="262" customWidth="1"/>
    <col min="6411" max="6411" width="1.66796875" style="262" customWidth="1"/>
    <col min="6412" max="6656" width="9.33203125" style="262" customWidth="1"/>
    <col min="6657" max="6657" width="8.33203125" style="262" customWidth="1"/>
    <col min="6658" max="6658" width="1.66796875" style="262" customWidth="1"/>
    <col min="6659" max="6660" width="5" style="262" customWidth="1"/>
    <col min="6661" max="6661" width="11.66015625" style="262" customWidth="1"/>
    <col min="6662" max="6662" width="9.16015625" style="262" customWidth="1"/>
    <col min="6663" max="6663" width="5" style="262" customWidth="1"/>
    <col min="6664" max="6664" width="77.83203125" style="262" customWidth="1"/>
    <col min="6665" max="6666" width="20" style="262" customWidth="1"/>
    <col min="6667" max="6667" width="1.66796875" style="262" customWidth="1"/>
    <col min="6668" max="6912" width="9.33203125" style="262" customWidth="1"/>
    <col min="6913" max="6913" width="8.33203125" style="262" customWidth="1"/>
    <col min="6914" max="6914" width="1.66796875" style="262" customWidth="1"/>
    <col min="6915" max="6916" width="5" style="262" customWidth="1"/>
    <col min="6917" max="6917" width="11.66015625" style="262" customWidth="1"/>
    <col min="6918" max="6918" width="9.16015625" style="262" customWidth="1"/>
    <col min="6919" max="6919" width="5" style="262" customWidth="1"/>
    <col min="6920" max="6920" width="77.83203125" style="262" customWidth="1"/>
    <col min="6921" max="6922" width="20" style="262" customWidth="1"/>
    <col min="6923" max="6923" width="1.66796875" style="262" customWidth="1"/>
    <col min="6924" max="7168" width="9.33203125" style="262" customWidth="1"/>
    <col min="7169" max="7169" width="8.33203125" style="262" customWidth="1"/>
    <col min="7170" max="7170" width="1.66796875" style="262" customWidth="1"/>
    <col min="7171" max="7172" width="5" style="262" customWidth="1"/>
    <col min="7173" max="7173" width="11.66015625" style="262" customWidth="1"/>
    <col min="7174" max="7174" width="9.16015625" style="262" customWidth="1"/>
    <col min="7175" max="7175" width="5" style="262" customWidth="1"/>
    <col min="7176" max="7176" width="77.83203125" style="262" customWidth="1"/>
    <col min="7177" max="7178" width="20" style="262" customWidth="1"/>
    <col min="7179" max="7179" width="1.66796875" style="262" customWidth="1"/>
    <col min="7180" max="7424" width="9.33203125" style="262" customWidth="1"/>
    <col min="7425" max="7425" width="8.33203125" style="262" customWidth="1"/>
    <col min="7426" max="7426" width="1.66796875" style="262" customWidth="1"/>
    <col min="7427" max="7428" width="5" style="262" customWidth="1"/>
    <col min="7429" max="7429" width="11.66015625" style="262" customWidth="1"/>
    <col min="7430" max="7430" width="9.16015625" style="262" customWidth="1"/>
    <col min="7431" max="7431" width="5" style="262" customWidth="1"/>
    <col min="7432" max="7432" width="77.83203125" style="262" customWidth="1"/>
    <col min="7433" max="7434" width="20" style="262" customWidth="1"/>
    <col min="7435" max="7435" width="1.66796875" style="262" customWidth="1"/>
    <col min="7436" max="7680" width="9.33203125" style="262" customWidth="1"/>
    <col min="7681" max="7681" width="8.33203125" style="262" customWidth="1"/>
    <col min="7682" max="7682" width="1.66796875" style="262" customWidth="1"/>
    <col min="7683" max="7684" width="5" style="262" customWidth="1"/>
    <col min="7685" max="7685" width="11.66015625" style="262" customWidth="1"/>
    <col min="7686" max="7686" width="9.16015625" style="262" customWidth="1"/>
    <col min="7687" max="7687" width="5" style="262" customWidth="1"/>
    <col min="7688" max="7688" width="77.83203125" style="262" customWidth="1"/>
    <col min="7689" max="7690" width="20" style="262" customWidth="1"/>
    <col min="7691" max="7691" width="1.66796875" style="262" customWidth="1"/>
    <col min="7692" max="7936" width="9.33203125" style="262" customWidth="1"/>
    <col min="7937" max="7937" width="8.33203125" style="262" customWidth="1"/>
    <col min="7938" max="7938" width="1.66796875" style="262" customWidth="1"/>
    <col min="7939" max="7940" width="5" style="262" customWidth="1"/>
    <col min="7941" max="7941" width="11.66015625" style="262" customWidth="1"/>
    <col min="7942" max="7942" width="9.16015625" style="262" customWidth="1"/>
    <col min="7943" max="7943" width="5" style="262" customWidth="1"/>
    <col min="7944" max="7944" width="77.83203125" style="262" customWidth="1"/>
    <col min="7945" max="7946" width="20" style="262" customWidth="1"/>
    <col min="7947" max="7947" width="1.66796875" style="262" customWidth="1"/>
    <col min="7948" max="8192" width="9.33203125" style="262" customWidth="1"/>
    <col min="8193" max="8193" width="8.33203125" style="262" customWidth="1"/>
    <col min="8194" max="8194" width="1.66796875" style="262" customWidth="1"/>
    <col min="8195" max="8196" width="5" style="262" customWidth="1"/>
    <col min="8197" max="8197" width="11.66015625" style="262" customWidth="1"/>
    <col min="8198" max="8198" width="9.16015625" style="262" customWidth="1"/>
    <col min="8199" max="8199" width="5" style="262" customWidth="1"/>
    <col min="8200" max="8200" width="77.83203125" style="262" customWidth="1"/>
    <col min="8201" max="8202" width="20" style="262" customWidth="1"/>
    <col min="8203" max="8203" width="1.66796875" style="262" customWidth="1"/>
    <col min="8204" max="8448" width="9.33203125" style="262" customWidth="1"/>
    <col min="8449" max="8449" width="8.33203125" style="262" customWidth="1"/>
    <col min="8450" max="8450" width="1.66796875" style="262" customWidth="1"/>
    <col min="8451" max="8452" width="5" style="262" customWidth="1"/>
    <col min="8453" max="8453" width="11.66015625" style="262" customWidth="1"/>
    <col min="8454" max="8454" width="9.16015625" style="262" customWidth="1"/>
    <col min="8455" max="8455" width="5" style="262" customWidth="1"/>
    <col min="8456" max="8456" width="77.83203125" style="262" customWidth="1"/>
    <col min="8457" max="8458" width="20" style="262" customWidth="1"/>
    <col min="8459" max="8459" width="1.66796875" style="262" customWidth="1"/>
    <col min="8460" max="8704" width="9.33203125" style="262" customWidth="1"/>
    <col min="8705" max="8705" width="8.33203125" style="262" customWidth="1"/>
    <col min="8706" max="8706" width="1.66796875" style="262" customWidth="1"/>
    <col min="8707" max="8708" width="5" style="262" customWidth="1"/>
    <col min="8709" max="8709" width="11.66015625" style="262" customWidth="1"/>
    <col min="8710" max="8710" width="9.16015625" style="262" customWidth="1"/>
    <col min="8711" max="8711" width="5" style="262" customWidth="1"/>
    <col min="8712" max="8712" width="77.83203125" style="262" customWidth="1"/>
    <col min="8713" max="8714" width="20" style="262" customWidth="1"/>
    <col min="8715" max="8715" width="1.66796875" style="262" customWidth="1"/>
    <col min="8716" max="8960" width="9.33203125" style="262" customWidth="1"/>
    <col min="8961" max="8961" width="8.33203125" style="262" customWidth="1"/>
    <col min="8962" max="8962" width="1.66796875" style="262" customWidth="1"/>
    <col min="8963" max="8964" width="5" style="262" customWidth="1"/>
    <col min="8965" max="8965" width="11.66015625" style="262" customWidth="1"/>
    <col min="8966" max="8966" width="9.16015625" style="262" customWidth="1"/>
    <col min="8967" max="8967" width="5" style="262" customWidth="1"/>
    <col min="8968" max="8968" width="77.83203125" style="262" customWidth="1"/>
    <col min="8969" max="8970" width="20" style="262" customWidth="1"/>
    <col min="8971" max="8971" width="1.66796875" style="262" customWidth="1"/>
    <col min="8972" max="9216" width="9.33203125" style="262" customWidth="1"/>
    <col min="9217" max="9217" width="8.33203125" style="262" customWidth="1"/>
    <col min="9218" max="9218" width="1.66796875" style="262" customWidth="1"/>
    <col min="9219" max="9220" width="5" style="262" customWidth="1"/>
    <col min="9221" max="9221" width="11.66015625" style="262" customWidth="1"/>
    <col min="9222" max="9222" width="9.16015625" style="262" customWidth="1"/>
    <col min="9223" max="9223" width="5" style="262" customWidth="1"/>
    <col min="9224" max="9224" width="77.83203125" style="262" customWidth="1"/>
    <col min="9225" max="9226" width="20" style="262" customWidth="1"/>
    <col min="9227" max="9227" width="1.66796875" style="262" customWidth="1"/>
    <col min="9228" max="9472" width="9.33203125" style="262" customWidth="1"/>
    <col min="9473" max="9473" width="8.33203125" style="262" customWidth="1"/>
    <col min="9474" max="9474" width="1.66796875" style="262" customWidth="1"/>
    <col min="9475" max="9476" width="5" style="262" customWidth="1"/>
    <col min="9477" max="9477" width="11.66015625" style="262" customWidth="1"/>
    <col min="9478" max="9478" width="9.16015625" style="262" customWidth="1"/>
    <col min="9479" max="9479" width="5" style="262" customWidth="1"/>
    <col min="9480" max="9480" width="77.83203125" style="262" customWidth="1"/>
    <col min="9481" max="9482" width="20" style="262" customWidth="1"/>
    <col min="9483" max="9483" width="1.66796875" style="262" customWidth="1"/>
    <col min="9484" max="9728" width="9.33203125" style="262" customWidth="1"/>
    <col min="9729" max="9729" width="8.33203125" style="262" customWidth="1"/>
    <col min="9730" max="9730" width="1.66796875" style="262" customWidth="1"/>
    <col min="9731" max="9732" width="5" style="262" customWidth="1"/>
    <col min="9733" max="9733" width="11.66015625" style="262" customWidth="1"/>
    <col min="9734" max="9734" width="9.16015625" style="262" customWidth="1"/>
    <col min="9735" max="9735" width="5" style="262" customWidth="1"/>
    <col min="9736" max="9736" width="77.83203125" style="262" customWidth="1"/>
    <col min="9737" max="9738" width="20" style="262" customWidth="1"/>
    <col min="9739" max="9739" width="1.66796875" style="262" customWidth="1"/>
    <col min="9740" max="9984" width="9.33203125" style="262" customWidth="1"/>
    <col min="9985" max="9985" width="8.33203125" style="262" customWidth="1"/>
    <col min="9986" max="9986" width="1.66796875" style="262" customWidth="1"/>
    <col min="9987" max="9988" width="5" style="262" customWidth="1"/>
    <col min="9989" max="9989" width="11.66015625" style="262" customWidth="1"/>
    <col min="9990" max="9990" width="9.16015625" style="262" customWidth="1"/>
    <col min="9991" max="9991" width="5" style="262" customWidth="1"/>
    <col min="9992" max="9992" width="77.83203125" style="262" customWidth="1"/>
    <col min="9993" max="9994" width="20" style="262" customWidth="1"/>
    <col min="9995" max="9995" width="1.66796875" style="262" customWidth="1"/>
    <col min="9996" max="10240" width="9.33203125" style="262" customWidth="1"/>
    <col min="10241" max="10241" width="8.33203125" style="262" customWidth="1"/>
    <col min="10242" max="10242" width="1.66796875" style="262" customWidth="1"/>
    <col min="10243" max="10244" width="5" style="262" customWidth="1"/>
    <col min="10245" max="10245" width="11.66015625" style="262" customWidth="1"/>
    <col min="10246" max="10246" width="9.16015625" style="262" customWidth="1"/>
    <col min="10247" max="10247" width="5" style="262" customWidth="1"/>
    <col min="10248" max="10248" width="77.83203125" style="262" customWidth="1"/>
    <col min="10249" max="10250" width="20" style="262" customWidth="1"/>
    <col min="10251" max="10251" width="1.66796875" style="262" customWidth="1"/>
    <col min="10252" max="10496" width="9.33203125" style="262" customWidth="1"/>
    <col min="10497" max="10497" width="8.33203125" style="262" customWidth="1"/>
    <col min="10498" max="10498" width="1.66796875" style="262" customWidth="1"/>
    <col min="10499" max="10500" width="5" style="262" customWidth="1"/>
    <col min="10501" max="10501" width="11.66015625" style="262" customWidth="1"/>
    <col min="10502" max="10502" width="9.16015625" style="262" customWidth="1"/>
    <col min="10503" max="10503" width="5" style="262" customWidth="1"/>
    <col min="10504" max="10504" width="77.83203125" style="262" customWidth="1"/>
    <col min="10505" max="10506" width="20" style="262" customWidth="1"/>
    <col min="10507" max="10507" width="1.66796875" style="262" customWidth="1"/>
    <col min="10508" max="10752" width="9.33203125" style="262" customWidth="1"/>
    <col min="10753" max="10753" width="8.33203125" style="262" customWidth="1"/>
    <col min="10754" max="10754" width="1.66796875" style="262" customWidth="1"/>
    <col min="10755" max="10756" width="5" style="262" customWidth="1"/>
    <col min="10757" max="10757" width="11.66015625" style="262" customWidth="1"/>
    <col min="10758" max="10758" width="9.16015625" style="262" customWidth="1"/>
    <col min="10759" max="10759" width="5" style="262" customWidth="1"/>
    <col min="10760" max="10760" width="77.83203125" style="262" customWidth="1"/>
    <col min="10761" max="10762" width="20" style="262" customWidth="1"/>
    <col min="10763" max="10763" width="1.66796875" style="262" customWidth="1"/>
    <col min="10764" max="11008" width="9.33203125" style="262" customWidth="1"/>
    <col min="11009" max="11009" width="8.33203125" style="262" customWidth="1"/>
    <col min="11010" max="11010" width="1.66796875" style="262" customWidth="1"/>
    <col min="11011" max="11012" width="5" style="262" customWidth="1"/>
    <col min="11013" max="11013" width="11.66015625" style="262" customWidth="1"/>
    <col min="11014" max="11014" width="9.16015625" style="262" customWidth="1"/>
    <col min="11015" max="11015" width="5" style="262" customWidth="1"/>
    <col min="11016" max="11016" width="77.83203125" style="262" customWidth="1"/>
    <col min="11017" max="11018" width="20" style="262" customWidth="1"/>
    <col min="11019" max="11019" width="1.66796875" style="262" customWidth="1"/>
    <col min="11020" max="11264" width="9.33203125" style="262" customWidth="1"/>
    <col min="11265" max="11265" width="8.33203125" style="262" customWidth="1"/>
    <col min="11266" max="11266" width="1.66796875" style="262" customWidth="1"/>
    <col min="11267" max="11268" width="5" style="262" customWidth="1"/>
    <col min="11269" max="11269" width="11.66015625" style="262" customWidth="1"/>
    <col min="11270" max="11270" width="9.16015625" style="262" customWidth="1"/>
    <col min="11271" max="11271" width="5" style="262" customWidth="1"/>
    <col min="11272" max="11272" width="77.83203125" style="262" customWidth="1"/>
    <col min="11273" max="11274" width="20" style="262" customWidth="1"/>
    <col min="11275" max="11275" width="1.66796875" style="262" customWidth="1"/>
    <col min="11276" max="11520" width="9.33203125" style="262" customWidth="1"/>
    <col min="11521" max="11521" width="8.33203125" style="262" customWidth="1"/>
    <col min="11522" max="11522" width="1.66796875" style="262" customWidth="1"/>
    <col min="11523" max="11524" width="5" style="262" customWidth="1"/>
    <col min="11525" max="11525" width="11.66015625" style="262" customWidth="1"/>
    <col min="11526" max="11526" width="9.16015625" style="262" customWidth="1"/>
    <col min="11527" max="11527" width="5" style="262" customWidth="1"/>
    <col min="11528" max="11528" width="77.83203125" style="262" customWidth="1"/>
    <col min="11529" max="11530" width="20" style="262" customWidth="1"/>
    <col min="11531" max="11531" width="1.66796875" style="262" customWidth="1"/>
    <col min="11532" max="11776" width="9.33203125" style="262" customWidth="1"/>
    <col min="11777" max="11777" width="8.33203125" style="262" customWidth="1"/>
    <col min="11778" max="11778" width="1.66796875" style="262" customWidth="1"/>
    <col min="11779" max="11780" width="5" style="262" customWidth="1"/>
    <col min="11781" max="11781" width="11.66015625" style="262" customWidth="1"/>
    <col min="11782" max="11782" width="9.16015625" style="262" customWidth="1"/>
    <col min="11783" max="11783" width="5" style="262" customWidth="1"/>
    <col min="11784" max="11784" width="77.83203125" style="262" customWidth="1"/>
    <col min="11785" max="11786" width="20" style="262" customWidth="1"/>
    <col min="11787" max="11787" width="1.66796875" style="262" customWidth="1"/>
    <col min="11788" max="12032" width="9.33203125" style="262" customWidth="1"/>
    <col min="12033" max="12033" width="8.33203125" style="262" customWidth="1"/>
    <col min="12034" max="12034" width="1.66796875" style="262" customWidth="1"/>
    <col min="12035" max="12036" width="5" style="262" customWidth="1"/>
    <col min="12037" max="12037" width="11.66015625" style="262" customWidth="1"/>
    <col min="12038" max="12038" width="9.16015625" style="262" customWidth="1"/>
    <col min="12039" max="12039" width="5" style="262" customWidth="1"/>
    <col min="12040" max="12040" width="77.83203125" style="262" customWidth="1"/>
    <col min="12041" max="12042" width="20" style="262" customWidth="1"/>
    <col min="12043" max="12043" width="1.66796875" style="262" customWidth="1"/>
    <col min="12044" max="12288" width="9.33203125" style="262" customWidth="1"/>
    <col min="12289" max="12289" width="8.33203125" style="262" customWidth="1"/>
    <col min="12290" max="12290" width="1.66796875" style="262" customWidth="1"/>
    <col min="12291" max="12292" width="5" style="262" customWidth="1"/>
    <col min="12293" max="12293" width="11.66015625" style="262" customWidth="1"/>
    <col min="12294" max="12294" width="9.16015625" style="262" customWidth="1"/>
    <col min="12295" max="12295" width="5" style="262" customWidth="1"/>
    <col min="12296" max="12296" width="77.83203125" style="262" customWidth="1"/>
    <col min="12297" max="12298" width="20" style="262" customWidth="1"/>
    <col min="12299" max="12299" width="1.66796875" style="262" customWidth="1"/>
    <col min="12300" max="12544" width="9.33203125" style="262" customWidth="1"/>
    <col min="12545" max="12545" width="8.33203125" style="262" customWidth="1"/>
    <col min="12546" max="12546" width="1.66796875" style="262" customWidth="1"/>
    <col min="12547" max="12548" width="5" style="262" customWidth="1"/>
    <col min="12549" max="12549" width="11.66015625" style="262" customWidth="1"/>
    <col min="12550" max="12550" width="9.16015625" style="262" customWidth="1"/>
    <col min="12551" max="12551" width="5" style="262" customWidth="1"/>
    <col min="12552" max="12552" width="77.83203125" style="262" customWidth="1"/>
    <col min="12553" max="12554" width="20" style="262" customWidth="1"/>
    <col min="12555" max="12555" width="1.66796875" style="262" customWidth="1"/>
    <col min="12556" max="12800" width="9.33203125" style="262" customWidth="1"/>
    <col min="12801" max="12801" width="8.33203125" style="262" customWidth="1"/>
    <col min="12802" max="12802" width="1.66796875" style="262" customWidth="1"/>
    <col min="12803" max="12804" width="5" style="262" customWidth="1"/>
    <col min="12805" max="12805" width="11.66015625" style="262" customWidth="1"/>
    <col min="12806" max="12806" width="9.16015625" style="262" customWidth="1"/>
    <col min="12807" max="12807" width="5" style="262" customWidth="1"/>
    <col min="12808" max="12808" width="77.83203125" style="262" customWidth="1"/>
    <col min="12809" max="12810" width="20" style="262" customWidth="1"/>
    <col min="12811" max="12811" width="1.66796875" style="262" customWidth="1"/>
    <col min="12812" max="13056" width="9.33203125" style="262" customWidth="1"/>
    <col min="13057" max="13057" width="8.33203125" style="262" customWidth="1"/>
    <col min="13058" max="13058" width="1.66796875" style="262" customWidth="1"/>
    <col min="13059" max="13060" width="5" style="262" customWidth="1"/>
    <col min="13061" max="13061" width="11.66015625" style="262" customWidth="1"/>
    <col min="13062" max="13062" width="9.16015625" style="262" customWidth="1"/>
    <col min="13063" max="13063" width="5" style="262" customWidth="1"/>
    <col min="13064" max="13064" width="77.83203125" style="262" customWidth="1"/>
    <col min="13065" max="13066" width="20" style="262" customWidth="1"/>
    <col min="13067" max="13067" width="1.66796875" style="262" customWidth="1"/>
    <col min="13068" max="13312" width="9.33203125" style="262" customWidth="1"/>
    <col min="13313" max="13313" width="8.33203125" style="262" customWidth="1"/>
    <col min="13314" max="13314" width="1.66796875" style="262" customWidth="1"/>
    <col min="13315" max="13316" width="5" style="262" customWidth="1"/>
    <col min="13317" max="13317" width="11.66015625" style="262" customWidth="1"/>
    <col min="13318" max="13318" width="9.16015625" style="262" customWidth="1"/>
    <col min="13319" max="13319" width="5" style="262" customWidth="1"/>
    <col min="13320" max="13320" width="77.83203125" style="262" customWidth="1"/>
    <col min="13321" max="13322" width="20" style="262" customWidth="1"/>
    <col min="13323" max="13323" width="1.66796875" style="262" customWidth="1"/>
    <col min="13324" max="13568" width="9.33203125" style="262" customWidth="1"/>
    <col min="13569" max="13569" width="8.33203125" style="262" customWidth="1"/>
    <col min="13570" max="13570" width="1.66796875" style="262" customWidth="1"/>
    <col min="13571" max="13572" width="5" style="262" customWidth="1"/>
    <col min="13573" max="13573" width="11.66015625" style="262" customWidth="1"/>
    <col min="13574" max="13574" width="9.16015625" style="262" customWidth="1"/>
    <col min="13575" max="13575" width="5" style="262" customWidth="1"/>
    <col min="13576" max="13576" width="77.83203125" style="262" customWidth="1"/>
    <col min="13577" max="13578" width="20" style="262" customWidth="1"/>
    <col min="13579" max="13579" width="1.66796875" style="262" customWidth="1"/>
    <col min="13580" max="13824" width="9.33203125" style="262" customWidth="1"/>
    <col min="13825" max="13825" width="8.33203125" style="262" customWidth="1"/>
    <col min="13826" max="13826" width="1.66796875" style="262" customWidth="1"/>
    <col min="13827" max="13828" width="5" style="262" customWidth="1"/>
    <col min="13829" max="13829" width="11.66015625" style="262" customWidth="1"/>
    <col min="13830" max="13830" width="9.16015625" style="262" customWidth="1"/>
    <col min="13831" max="13831" width="5" style="262" customWidth="1"/>
    <col min="13832" max="13832" width="77.83203125" style="262" customWidth="1"/>
    <col min="13833" max="13834" width="20" style="262" customWidth="1"/>
    <col min="13835" max="13835" width="1.66796875" style="262" customWidth="1"/>
    <col min="13836" max="14080" width="9.33203125" style="262" customWidth="1"/>
    <col min="14081" max="14081" width="8.33203125" style="262" customWidth="1"/>
    <col min="14082" max="14082" width="1.66796875" style="262" customWidth="1"/>
    <col min="14083" max="14084" width="5" style="262" customWidth="1"/>
    <col min="14085" max="14085" width="11.66015625" style="262" customWidth="1"/>
    <col min="14086" max="14086" width="9.16015625" style="262" customWidth="1"/>
    <col min="14087" max="14087" width="5" style="262" customWidth="1"/>
    <col min="14088" max="14088" width="77.83203125" style="262" customWidth="1"/>
    <col min="14089" max="14090" width="20" style="262" customWidth="1"/>
    <col min="14091" max="14091" width="1.66796875" style="262" customWidth="1"/>
    <col min="14092" max="14336" width="9.33203125" style="262" customWidth="1"/>
    <col min="14337" max="14337" width="8.33203125" style="262" customWidth="1"/>
    <col min="14338" max="14338" width="1.66796875" style="262" customWidth="1"/>
    <col min="14339" max="14340" width="5" style="262" customWidth="1"/>
    <col min="14341" max="14341" width="11.66015625" style="262" customWidth="1"/>
    <col min="14342" max="14342" width="9.16015625" style="262" customWidth="1"/>
    <col min="14343" max="14343" width="5" style="262" customWidth="1"/>
    <col min="14344" max="14344" width="77.83203125" style="262" customWidth="1"/>
    <col min="14345" max="14346" width="20" style="262" customWidth="1"/>
    <col min="14347" max="14347" width="1.66796875" style="262" customWidth="1"/>
    <col min="14348" max="14592" width="9.33203125" style="262" customWidth="1"/>
    <col min="14593" max="14593" width="8.33203125" style="262" customWidth="1"/>
    <col min="14594" max="14594" width="1.66796875" style="262" customWidth="1"/>
    <col min="14595" max="14596" width="5" style="262" customWidth="1"/>
    <col min="14597" max="14597" width="11.66015625" style="262" customWidth="1"/>
    <col min="14598" max="14598" width="9.16015625" style="262" customWidth="1"/>
    <col min="14599" max="14599" width="5" style="262" customWidth="1"/>
    <col min="14600" max="14600" width="77.83203125" style="262" customWidth="1"/>
    <col min="14601" max="14602" width="20" style="262" customWidth="1"/>
    <col min="14603" max="14603" width="1.66796875" style="262" customWidth="1"/>
    <col min="14604" max="14848" width="9.33203125" style="262" customWidth="1"/>
    <col min="14849" max="14849" width="8.33203125" style="262" customWidth="1"/>
    <col min="14850" max="14850" width="1.66796875" style="262" customWidth="1"/>
    <col min="14851" max="14852" width="5" style="262" customWidth="1"/>
    <col min="14853" max="14853" width="11.66015625" style="262" customWidth="1"/>
    <col min="14854" max="14854" width="9.16015625" style="262" customWidth="1"/>
    <col min="14855" max="14855" width="5" style="262" customWidth="1"/>
    <col min="14856" max="14856" width="77.83203125" style="262" customWidth="1"/>
    <col min="14857" max="14858" width="20" style="262" customWidth="1"/>
    <col min="14859" max="14859" width="1.66796875" style="262" customWidth="1"/>
    <col min="14860" max="15104" width="9.33203125" style="262" customWidth="1"/>
    <col min="15105" max="15105" width="8.33203125" style="262" customWidth="1"/>
    <col min="15106" max="15106" width="1.66796875" style="262" customWidth="1"/>
    <col min="15107" max="15108" width="5" style="262" customWidth="1"/>
    <col min="15109" max="15109" width="11.66015625" style="262" customWidth="1"/>
    <col min="15110" max="15110" width="9.16015625" style="262" customWidth="1"/>
    <col min="15111" max="15111" width="5" style="262" customWidth="1"/>
    <col min="15112" max="15112" width="77.83203125" style="262" customWidth="1"/>
    <col min="15113" max="15114" width="20" style="262" customWidth="1"/>
    <col min="15115" max="15115" width="1.66796875" style="262" customWidth="1"/>
    <col min="15116" max="15360" width="9.33203125" style="262" customWidth="1"/>
    <col min="15361" max="15361" width="8.33203125" style="262" customWidth="1"/>
    <col min="15362" max="15362" width="1.66796875" style="262" customWidth="1"/>
    <col min="15363" max="15364" width="5" style="262" customWidth="1"/>
    <col min="15365" max="15365" width="11.66015625" style="262" customWidth="1"/>
    <col min="15366" max="15366" width="9.16015625" style="262" customWidth="1"/>
    <col min="15367" max="15367" width="5" style="262" customWidth="1"/>
    <col min="15368" max="15368" width="77.83203125" style="262" customWidth="1"/>
    <col min="15369" max="15370" width="20" style="262" customWidth="1"/>
    <col min="15371" max="15371" width="1.66796875" style="262" customWidth="1"/>
    <col min="15372" max="15616" width="9.33203125" style="262" customWidth="1"/>
    <col min="15617" max="15617" width="8.33203125" style="262" customWidth="1"/>
    <col min="15618" max="15618" width="1.66796875" style="262" customWidth="1"/>
    <col min="15619" max="15620" width="5" style="262" customWidth="1"/>
    <col min="15621" max="15621" width="11.66015625" style="262" customWidth="1"/>
    <col min="15622" max="15622" width="9.16015625" style="262" customWidth="1"/>
    <col min="15623" max="15623" width="5" style="262" customWidth="1"/>
    <col min="15624" max="15624" width="77.83203125" style="262" customWidth="1"/>
    <col min="15625" max="15626" width="20" style="262" customWidth="1"/>
    <col min="15627" max="15627" width="1.66796875" style="262" customWidth="1"/>
    <col min="15628" max="15872" width="9.33203125" style="262" customWidth="1"/>
    <col min="15873" max="15873" width="8.33203125" style="262" customWidth="1"/>
    <col min="15874" max="15874" width="1.66796875" style="262" customWidth="1"/>
    <col min="15875" max="15876" width="5" style="262" customWidth="1"/>
    <col min="15877" max="15877" width="11.66015625" style="262" customWidth="1"/>
    <col min="15878" max="15878" width="9.16015625" style="262" customWidth="1"/>
    <col min="15879" max="15879" width="5" style="262" customWidth="1"/>
    <col min="15880" max="15880" width="77.83203125" style="262" customWidth="1"/>
    <col min="15881" max="15882" width="20" style="262" customWidth="1"/>
    <col min="15883" max="15883" width="1.66796875" style="262" customWidth="1"/>
    <col min="15884" max="16128" width="9.33203125" style="262" customWidth="1"/>
    <col min="16129" max="16129" width="8.33203125" style="262" customWidth="1"/>
    <col min="16130" max="16130" width="1.66796875" style="262" customWidth="1"/>
    <col min="16131" max="16132" width="5" style="262" customWidth="1"/>
    <col min="16133" max="16133" width="11.66015625" style="262" customWidth="1"/>
    <col min="16134" max="16134" width="9.16015625" style="262" customWidth="1"/>
    <col min="16135" max="16135" width="5" style="262" customWidth="1"/>
    <col min="16136" max="16136" width="77.83203125" style="262" customWidth="1"/>
    <col min="16137" max="16138" width="20" style="262" customWidth="1"/>
    <col min="16139" max="16139" width="1.66796875" style="262" customWidth="1"/>
    <col min="16140" max="16384" width="9.3320312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8" customFormat="1" ht="45" customHeight="1">
      <c r="B3" s="266"/>
      <c r="C3" s="387" t="s">
        <v>841</v>
      </c>
      <c r="D3" s="387"/>
      <c r="E3" s="387"/>
      <c r="F3" s="387"/>
      <c r="G3" s="387"/>
      <c r="H3" s="387"/>
      <c r="I3" s="387"/>
      <c r="J3" s="387"/>
      <c r="K3" s="267"/>
    </row>
    <row r="4" spans="2:11" ht="25.5" customHeight="1">
      <c r="B4" s="269"/>
      <c r="C4" s="392" t="s">
        <v>842</v>
      </c>
      <c r="D4" s="392"/>
      <c r="E4" s="392"/>
      <c r="F4" s="392"/>
      <c r="G4" s="392"/>
      <c r="H4" s="392"/>
      <c r="I4" s="392"/>
      <c r="J4" s="392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89" t="s">
        <v>843</v>
      </c>
      <c r="D6" s="389"/>
      <c r="E6" s="389"/>
      <c r="F6" s="389"/>
      <c r="G6" s="389"/>
      <c r="H6" s="389"/>
      <c r="I6" s="389"/>
      <c r="J6" s="389"/>
      <c r="K6" s="270"/>
    </row>
    <row r="7" spans="2:11" ht="15" customHeight="1">
      <c r="B7" s="272"/>
      <c r="C7" s="389" t="s">
        <v>844</v>
      </c>
      <c r="D7" s="389"/>
      <c r="E7" s="389"/>
      <c r="F7" s="389"/>
      <c r="G7" s="389"/>
      <c r="H7" s="389"/>
      <c r="I7" s="389"/>
      <c r="J7" s="389"/>
      <c r="K7" s="270"/>
    </row>
    <row r="8" spans="2:11" ht="12.75" customHeight="1">
      <c r="B8" s="272"/>
      <c r="C8" s="273"/>
      <c r="D8" s="273"/>
      <c r="E8" s="273"/>
      <c r="F8" s="273"/>
      <c r="G8" s="273"/>
      <c r="H8" s="273"/>
      <c r="I8" s="273"/>
      <c r="J8" s="273"/>
      <c r="K8" s="270"/>
    </row>
    <row r="9" spans="2:11" ht="15" customHeight="1">
      <c r="B9" s="272"/>
      <c r="C9" s="389" t="s">
        <v>845</v>
      </c>
      <c r="D9" s="389"/>
      <c r="E9" s="389"/>
      <c r="F9" s="389"/>
      <c r="G9" s="389"/>
      <c r="H9" s="389"/>
      <c r="I9" s="389"/>
      <c r="J9" s="389"/>
      <c r="K9" s="270"/>
    </row>
    <row r="10" spans="2:11" ht="15" customHeight="1">
      <c r="B10" s="272"/>
      <c r="C10" s="273"/>
      <c r="D10" s="389" t="s">
        <v>846</v>
      </c>
      <c r="E10" s="389"/>
      <c r="F10" s="389"/>
      <c r="G10" s="389"/>
      <c r="H10" s="389"/>
      <c r="I10" s="389"/>
      <c r="J10" s="389"/>
      <c r="K10" s="270"/>
    </row>
    <row r="11" spans="2:11" ht="15" customHeight="1">
      <c r="B11" s="272"/>
      <c r="C11" s="274"/>
      <c r="D11" s="389" t="s">
        <v>847</v>
      </c>
      <c r="E11" s="389"/>
      <c r="F11" s="389"/>
      <c r="G11" s="389"/>
      <c r="H11" s="389"/>
      <c r="I11" s="389"/>
      <c r="J11" s="389"/>
      <c r="K11" s="270"/>
    </row>
    <row r="12" spans="2:11" ht="12.75" customHeight="1">
      <c r="B12" s="272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2"/>
      <c r="C13" s="274"/>
      <c r="D13" s="389" t="s">
        <v>848</v>
      </c>
      <c r="E13" s="389"/>
      <c r="F13" s="389"/>
      <c r="G13" s="389"/>
      <c r="H13" s="389"/>
      <c r="I13" s="389"/>
      <c r="J13" s="389"/>
      <c r="K13" s="270"/>
    </row>
    <row r="14" spans="2:11" ht="15" customHeight="1">
      <c r="B14" s="272"/>
      <c r="C14" s="274"/>
      <c r="D14" s="389" t="s">
        <v>849</v>
      </c>
      <c r="E14" s="389"/>
      <c r="F14" s="389"/>
      <c r="G14" s="389"/>
      <c r="H14" s="389"/>
      <c r="I14" s="389"/>
      <c r="J14" s="389"/>
      <c r="K14" s="270"/>
    </row>
    <row r="15" spans="2:11" ht="15" customHeight="1">
      <c r="B15" s="272"/>
      <c r="C15" s="274"/>
      <c r="D15" s="389" t="s">
        <v>850</v>
      </c>
      <c r="E15" s="389"/>
      <c r="F15" s="389"/>
      <c r="G15" s="389"/>
      <c r="H15" s="389"/>
      <c r="I15" s="389"/>
      <c r="J15" s="389"/>
      <c r="K15" s="270"/>
    </row>
    <row r="16" spans="2:11" ht="15" customHeight="1">
      <c r="B16" s="272"/>
      <c r="C16" s="274"/>
      <c r="D16" s="274"/>
      <c r="E16" s="275" t="s">
        <v>82</v>
      </c>
      <c r="F16" s="389" t="s">
        <v>851</v>
      </c>
      <c r="G16" s="389"/>
      <c r="H16" s="389"/>
      <c r="I16" s="389"/>
      <c r="J16" s="389"/>
      <c r="K16" s="270"/>
    </row>
    <row r="17" spans="2:11" ht="15" customHeight="1">
      <c r="B17" s="272"/>
      <c r="C17" s="274"/>
      <c r="D17" s="274"/>
      <c r="E17" s="275" t="s">
        <v>852</v>
      </c>
      <c r="F17" s="389" t="s">
        <v>853</v>
      </c>
      <c r="G17" s="389"/>
      <c r="H17" s="389"/>
      <c r="I17" s="389"/>
      <c r="J17" s="389"/>
      <c r="K17" s="270"/>
    </row>
    <row r="18" spans="2:11" ht="15" customHeight="1">
      <c r="B18" s="272"/>
      <c r="C18" s="274"/>
      <c r="D18" s="274"/>
      <c r="E18" s="275" t="s">
        <v>854</v>
      </c>
      <c r="F18" s="389" t="s">
        <v>855</v>
      </c>
      <c r="G18" s="389"/>
      <c r="H18" s="389"/>
      <c r="I18" s="389"/>
      <c r="J18" s="389"/>
      <c r="K18" s="270"/>
    </row>
    <row r="19" spans="2:11" ht="15" customHeight="1">
      <c r="B19" s="272"/>
      <c r="C19" s="274"/>
      <c r="D19" s="274"/>
      <c r="E19" s="275" t="s">
        <v>856</v>
      </c>
      <c r="F19" s="389" t="s">
        <v>857</v>
      </c>
      <c r="G19" s="389"/>
      <c r="H19" s="389"/>
      <c r="I19" s="389"/>
      <c r="J19" s="389"/>
      <c r="K19" s="270"/>
    </row>
    <row r="20" spans="2:11" ht="15" customHeight="1">
      <c r="B20" s="272"/>
      <c r="C20" s="274"/>
      <c r="D20" s="274"/>
      <c r="E20" s="275" t="s">
        <v>858</v>
      </c>
      <c r="F20" s="389" t="s">
        <v>859</v>
      </c>
      <c r="G20" s="389"/>
      <c r="H20" s="389"/>
      <c r="I20" s="389"/>
      <c r="J20" s="389"/>
      <c r="K20" s="270"/>
    </row>
    <row r="21" spans="2:11" ht="15" customHeight="1">
      <c r="B21" s="272"/>
      <c r="C21" s="274"/>
      <c r="D21" s="274"/>
      <c r="E21" s="275" t="s">
        <v>860</v>
      </c>
      <c r="F21" s="389" t="s">
        <v>861</v>
      </c>
      <c r="G21" s="389"/>
      <c r="H21" s="389"/>
      <c r="I21" s="389"/>
      <c r="J21" s="389"/>
      <c r="K21" s="270"/>
    </row>
    <row r="22" spans="2:11" ht="12.75" customHeight="1">
      <c r="B22" s="272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2"/>
      <c r="C23" s="389" t="s">
        <v>862</v>
      </c>
      <c r="D23" s="389"/>
      <c r="E23" s="389"/>
      <c r="F23" s="389"/>
      <c r="G23" s="389"/>
      <c r="H23" s="389"/>
      <c r="I23" s="389"/>
      <c r="J23" s="389"/>
      <c r="K23" s="270"/>
    </row>
    <row r="24" spans="2:11" ht="15" customHeight="1">
      <c r="B24" s="272"/>
      <c r="C24" s="389" t="s">
        <v>863</v>
      </c>
      <c r="D24" s="389"/>
      <c r="E24" s="389"/>
      <c r="F24" s="389"/>
      <c r="G24" s="389"/>
      <c r="H24" s="389"/>
      <c r="I24" s="389"/>
      <c r="J24" s="389"/>
      <c r="K24" s="270"/>
    </row>
    <row r="25" spans="2:11" ht="15" customHeight="1">
      <c r="B25" s="272"/>
      <c r="C25" s="273"/>
      <c r="D25" s="389" t="s">
        <v>864</v>
      </c>
      <c r="E25" s="389"/>
      <c r="F25" s="389"/>
      <c r="G25" s="389"/>
      <c r="H25" s="389"/>
      <c r="I25" s="389"/>
      <c r="J25" s="389"/>
      <c r="K25" s="270"/>
    </row>
    <row r="26" spans="2:11" ht="15" customHeight="1">
      <c r="B26" s="272"/>
      <c r="C26" s="274"/>
      <c r="D26" s="389" t="s">
        <v>865</v>
      </c>
      <c r="E26" s="389"/>
      <c r="F26" s="389"/>
      <c r="G26" s="389"/>
      <c r="H26" s="389"/>
      <c r="I26" s="389"/>
      <c r="J26" s="389"/>
      <c r="K26" s="270"/>
    </row>
    <row r="27" spans="2:11" ht="12.75" customHeight="1">
      <c r="B27" s="272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2"/>
      <c r="C28" s="274"/>
      <c r="D28" s="389" t="s">
        <v>866</v>
      </c>
      <c r="E28" s="389"/>
      <c r="F28" s="389"/>
      <c r="G28" s="389"/>
      <c r="H28" s="389"/>
      <c r="I28" s="389"/>
      <c r="J28" s="389"/>
      <c r="K28" s="270"/>
    </row>
    <row r="29" spans="2:11" ht="15" customHeight="1">
      <c r="B29" s="272"/>
      <c r="C29" s="274"/>
      <c r="D29" s="389" t="s">
        <v>867</v>
      </c>
      <c r="E29" s="389"/>
      <c r="F29" s="389"/>
      <c r="G29" s="389"/>
      <c r="H29" s="389"/>
      <c r="I29" s="389"/>
      <c r="J29" s="389"/>
      <c r="K29" s="270"/>
    </row>
    <row r="30" spans="2:11" ht="12.75" customHeight="1">
      <c r="B30" s="272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2"/>
      <c r="C31" s="274"/>
      <c r="D31" s="389" t="s">
        <v>868</v>
      </c>
      <c r="E31" s="389"/>
      <c r="F31" s="389"/>
      <c r="G31" s="389"/>
      <c r="H31" s="389"/>
      <c r="I31" s="389"/>
      <c r="J31" s="389"/>
      <c r="K31" s="270"/>
    </row>
    <row r="32" spans="2:11" ht="15" customHeight="1">
      <c r="B32" s="272"/>
      <c r="C32" s="274"/>
      <c r="D32" s="389" t="s">
        <v>869</v>
      </c>
      <c r="E32" s="389"/>
      <c r="F32" s="389"/>
      <c r="G32" s="389"/>
      <c r="H32" s="389"/>
      <c r="I32" s="389"/>
      <c r="J32" s="389"/>
      <c r="K32" s="270"/>
    </row>
    <row r="33" spans="2:11" ht="15" customHeight="1">
      <c r="B33" s="272"/>
      <c r="C33" s="274"/>
      <c r="D33" s="389" t="s">
        <v>870</v>
      </c>
      <c r="E33" s="389"/>
      <c r="F33" s="389"/>
      <c r="G33" s="389"/>
      <c r="H33" s="389"/>
      <c r="I33" s="389"/>
      <c r="J33" s="389"/>
      <c r="K33" s="270"/>
    </row>
    <row r="34" spans="2:11" ht="15" customHeight="1">
      <c r="B34" s="272"/>
      <c r="C34" s="274"/>
      <c r="D34" s="273"/>
      <c r="E34" s="276" t="s">
        <v>181</v>
      </c>
      <c r="F34" s="273"/>
      <c r="G34" s="389" t="s">
        <v>871</v>
      </c>
      <c r="H34" s="389"/>
      <c r="I34" s="389"/>
      <c r="J34" s="389"/>
      <c r="K34" s="270"/>
    </row>
    <row r="35" spans="2:11" ht="30.75" customHeight="1">
      <c r="B35" s="272"/>
      <c r="C35" s="274"/>
      <c r="D35" s="273"/>
      <c r="E35" s="276" t="s">
        <v>872</v>
      </c>
      <c r="F35" s="273"/>
      <c r="G35" s="389" t="s">
        <v>873</v>
      </c>
      <c r="H35" s="389"/>
      <c r="I35" s="389"/>
      <c r="J35" s="389"/>
      <c r="K35" s="270"/>
    </row>
    <row r="36" spans="2:11" ht="15" customHeight="1">
      <c r="B36" s="272"/>
      <c r="C36" s="274"/>
      <c r="D36" s="273"/>
      <c r="E36" s="276" t="s">
        <v>57</v>
      </c>
      <c r="F36" s="273"/>
      <c r="G36" s="389" t="s">
        <v>874</v>
      </c>
      <c r="H36" s="389"/>
      <c r="I36" s="389"/>
      <c r="J36" s="389"/>
      <c r="K36" s="270"/>
    </row>
    <row r="37" spans="2:11" ht="15" customHeight="1">
      <c r="B37" s="272"/>
      <c r="C37" s="274"/>
      <c r="D37" s="273"/>
      <c r="E37" s="276" t="s">
        <v>182</v>
      </c>
      <c r="F37" s="273"/>
      <c r="G37" s="389" t="s">
        <v>875</v>
      </c>
      <c r="H37" s="389"/>
      <c r="I37" s="389"/>
      <c r="J37" s="389"/>
      <c r="K37" s="270"/>
    </row>
    <row r="38" spans="2:11" ht="15" customHeight="1">
      <c r="B38" s="272"/>
      <c r="C38" s="274"/>
      <c r="D38" s="273"/>
      <c r="E38" s="276" t="s">
        <v>183</v>
      </c>
      <c r="F38" s="273"/>
      <c r="G38" s="389" t="s">
        <v>876</v>
      </c>
      <c r="H38" s="389"/>
      <c r="I38" s="389"/>
      <c r="J38" s="389"/>
      <c r="K38" s="270"/>
    </row>
    <row r="39" spans="2:11" ht="15" customHeight="1">
      <c r="B39" s="272"/>
      <c r="C39" s="274"/>
      <c r="D39" s="273"/>
      <c r="E39" s="276" t="s">
        <v>184</v>
      </c>
      <c r="F39" s="273"/>
      <c r="G39" s="389" t="s">
        <v>877</v>
      </c>
      <c r="H39" s="389"/>
      <c r="I39" s="389"/>
      <c r="J39" s="389"/>
      <c r="K39" s="270"/>
    </row>
    <row r="40" spans="2:11" ht="15" customHeight="1">
      <c r="B40" s="272"/>
      <c r="C40" s="274"/>
      <c r="D40" s="273"/>
      <c r="E40" s="276" t="s">
        <v>878</v>
      </c>
      <c r="F40" s="273"/>
      <c r="G40" s="389" t="s">
        <v>879</v>
      </c>
      <c r="H40" s="389"/>
      <c r="I40" s="389"/>
      <c r="J40" s="389"/>
      <c r="K40" s="270"/>
    </row>
    <row r="41" spans="2:11" ht="15" customHeight="1">
      <c r="B41" s="272"/>
      <c r="C41" s="274"/>
      <c r="D41" s="273"/>
      <c r="E41" s="276"/>
      <c r="F41" s="273"/>
      <c r="G41" s="389" t="s">
        <v>880</v>
      </c>
      <c r="H41" s="389"/>
      <c r="I41" s="389"/>
      <c r="J41" s="389"/>
      <c r="K41" s="270"/>
    </row>
    <row r="42" spans="2:11" ht="15" customHeight="1">
      <c r="B42" s="272"/>
      <c r="C42" s="274"/>
      <c r="D42" s="273"/>
      <c r="E42" s="276" t="s">
        <v>881</v>
      </c>
      <c r="F42" s="273"/>
      <c r="G42" s="389" t="s">
        <v>882</v>
      </c>
      <c r="H42" s="389"/>
      <c r="I42" s="389"/>
      <c r="J42" s="389"/>
      <c r="K42" s="270"/>
    </row>
    <row r="43" spans="2:11" ht="15" customHeight="1">
      <c r="B43" s="272"/>
      <c r="C43" s="274"/>
      <c r="D43" s="273"/>
      <c r="E43" s="276" t="s">
        <v>186</v>
      </c>
      <c r="F43" s="273"/>
      <c r="G43" s="389" t="s">
        <v>883</v>
      </c>
      <c r="H43" s="389"/>
      <c r="I43" s="389"/>
      <c r="J43" s="389"/>
      <c r="K43" s="270"/>
    </row>
    <row r="44" spans="2:11" ht="12.75" customHeight="1">
      <c r="B44" s="272"/>
      <c r="C44" s="274"/>
      <c r="D44" s="273"/>
      <c r="E44" s="273"/>
      <c r="F44" s="273"/>
      <c r="G44" s="273"/>
      <c r="H44" s="273"/>
      <c r="I44" s="273"/>
      <c r="J44" s="273"/>
      <c r="K44" s="270"/>
    </row>
    <row r="45" spans="2:11" ht="15" customHeight="1">
      <c r="B45" s="272"/>
      <c r="C45" s="274"/>
      <c r="D45" s="389" t="s">
        <v>884</v>
      </c>
      <c r="E45" s="389"/>
      <c r="F45" s="389"/>
      <c r="G45" s="389"/>
      <c r="H45" s="389"/>
      <c r="I45" s="389"/>
      <c r="J45" s="389"/>
      <c r="K45" s="270"/>
    </row>
    <row r="46" spans="2:11" ht="15" customHeight="1">
      <c r="B46" s="272"/>
      <c r="C46" s="274"/>
      <c r="D46" s="274"/>
      <c r="E46" s="389" t="s">
        <v>885</v>
      </c>
      <c r="F46" s="389"/>
      <c r="G46" s="389"/>
      <c r="H46" s="389"/>
      <c r="I46" s="389"/>
      <c r="J46" s="389"/>
      <c r="K46" s="270"/>
    </row>
    <row r="47" spans="2:11" ht="15" customHeight="1">
      <c r="B47" s="272"/>
      <c r="C47" s="274"/>
      <c r="D47" s="274"/>
      <c r="E47" s="389" t="s">
        <v>886</v>
      </c>
      <c r="F47" s="389"/>
      <c r="G47" s="389"/>
      <c r="H47" s="389"/>
      <c r="I47" s="389"/>
      <c r="J47" s="389"/>
      <c r="K47" s="270"/>
    </row>
    <row r="48" spans="2:11" ht="15" customHeight="1">
      <c r="B48" s="272"/>
      <c r="C48" s="274"/>
      <c r="D48" s="274"/>
      <c r="E48" s="389" t="s">
        <v>887</v>
      </c>
      <c r="F48" s="389"/>
      <c r="G48" s="389"/>
      <c r="H48" s="389"/>
      <c r="I48" s="389"/>
      <c r="J48" s="389"/>
      <c r="K48" s="270"/>
    </row>
    <row r="49" spans="2:11" ht="15" customHeight="1">
      <c r="B49" s="272"/>
      <c r="C49" s="274"/>
      <c r="D49" s="389" t="s">
        <v>888</v>
      </c>
      <c r="E49" s="389"/>
      <c r="F49" s="389"/>
      <c r="G49" s="389"/>
      <c r="H49" s="389"/>
      <c r="I49" s="389"/>
      <c r="J49" s="389"/>
      <c r="K49" s="270"/>
    </row>
    <row r="50" spans="2:11" ht="25.5" customHeight="1">
      <c r="B50" s="269"/>
      <c r="C50" s="392" t="s">
        <v>889</v>
      </c>
      <c r="D50" s="392"/>
      <c r="E50" s="392"/>
      <c r="F50" s="392"/>
      <c r="G50" s="392"/>
      <c r="H50" s="392"/>
      <c r="I50" s="392"/>
      <c r="J50" s="392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89" t="s">
        <v>890</v>
      </c>
      <c r="D52" s="389"/>
      <c r="E52" s="389"/>
      <c r="F52" s="389"/>
      <c r="G52" s="389"/>
      <c r="H52" s="389"/>
      <c r="I52" s="389"/>
      <c r="J52" s="389"/>
      <c r="K52" s="270"/>
    </row>
    <row r="53" spans="2:11" ht="15" customHeight="1">
      <c r="B53" s="269"/>
      <c r="C53" s="389" t="s">
        <v>891</v>
      </c>
      <c r="D53" s="389"/>
      <c r="E53" s="389"/>
      <c r="F53" s="389"/>
      <c r="G53" s="389"/>
      <c r="H53" s="389"/>
      <c r="I53" s="389"/>
      <c r="J53" s="389"/>
      <c r="K53" s="270"/>
    </row>
    <row r="54" spans="2:11" ht="12.75" customHeight="1">
      <c r="B54" s="269"/>
      <c r="C54" s="273"/>
      <c r="D54" s="273"/>
      <c r="E54" s="273"/>
      <c r="F54" s="273"/>
      <c r="G54" s="273"/>
      <c r="H54" s="273"/>
      <c r="I54" s="273"/>
      <c r="J54" s="273"/>
      <c r="K54" s="270"/>
    </row>
    <row r="55" spans="2:11" ht="15" customHeight="1">
      <c r="B55" s="269"/>
      <c r="C55" s="389" t="s">
        <v>892</v>
      </c>
      <c r="D55" s="389"/>
      <c r="E55" s="389"/>
      <c r="F55" s="389"/>
      <c r="G55" s="389"/>
      <c r="H55" s="389"/>
      <c r="I55" s="389"/>
      <c r="J55" s="389"/>
      <c r="K55" s="270"/>
    </row>
    <row r="56" spans="2:11" ht="15" customHeight="1">
      <c r="B56" s="269"/>
      <c r="C56" s="274"/>
      <c r="D56" s="389" t="s">
        <v>893</v>
      </c>
      <c r="E56" s="389"/>
      <c r="F56" s="389"/>
      <c r="G56" s="389"/>
      <c r="H56" s="389"/>
      <c r="I56" s="389"/>
      <c r="J56" s="389"/>
      <c r="K56" s="270"/>
    </row>
    <row r="57" spans="2:11" ht="15" customHeight="1">
      <c r="B57" s="269"/>
      <c r="C57" s="274"/>
      <c r="D57" s="389" t="s">
        <v>894</v>
      </c>
      <c r="E57" s="389"/>
      <c r="F57" s="389"/>
      <c r="G57" s="389"/>
      <c r="H57" s="389"/>
      <c r="I57" s="389"/>
      <c r="J57" s="389"/>
      <c r="K57" s="270"/>
    </row>
    <row r="58" spans="2:11" ht="15" customHeight="1">
      <c r="B58" s="269"/>
      <c r="C58" s="274"/>
      <c r="D58" s="389" t="s">
        <v>895</v>
      </c>
      <c r="E58" s="389"/>
      <c r="F58" s="389"/>
      <c r="G58" s="389"/>
      <c r="H58" s="389"/>
      <c r="I58" s="389"/>
      <c r="J58" s="389"/>
      <c r="K58" s="270"/>
    </row>
    <row r="59" spans="2:11" ht="15" customHeight="1">
      <c r="B59" s="269"/>
      <c r="C59" s="274"/>
      <c r="D59" s="389" t="s">
        <v>896</v>
      </c>
      <c r="E59" s="389"/>
      <c r="F59" s="389"/>
      <c r="G59" s="389"/>
      <c r="H59" s="389"/>
      <c r="I59" s="389"/>
      <c r="J59" s="389"/>
      <c r="K59" s="270"/>
    </row>
    <row r="60" spans="2:11" ht="15" customHeight="1">
      <c r="B60" s="269"/>
      <c r="C60" s="274"/>
      <c r="D60" s="391" t="s">
        <v>897</v>
      </c>
      <c r="E60" s="391"/>
      <c r="F60" s="391"/>
      <c r="G60" s="391"/>
      <c r="H60" s="391"/>
      <c r="I60" s="391"/>
      <c r="J60" s="391"/>
      <c r="K60" s="270"/>
    </row>
    <row r="61" spans="2:11" ht="15" customHeight="1">
      <c r="B61" s="269"/>
      <c r="C61" s="274"/>
      <c r="D61" s="389" t="s">
        <v>898</v>
      </c>
      <c r="E61" s="389"/>
      <c r="F61" s="389"/>
      <c r="G61" s="389"/>
      <c r="H61" s="389"/>
      <c r="I61" s="389"/>
      <c r="J61" s="389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89" t="s">
        <v>899</v>
      </c>
      <c r="E63" s="389"/>
      <c r="F63" s="389"/>
      <c r="G63" s="389"/>
      <c r="H63" s="389"/>
      <c r="I63" s="389"/>
      <c r="J63" s="389"/>
      <c r="K63" s="270"/>
    </row>
    <row r="64" spans="2:11" ht="15" customHeight="1">
      <c r="B64" s="269"/>
      <c r="C64" s="274"/>
      <c r="D64" s="391" t="s">
        <v>900</v>
      </c>
      <c r="E64" s="391"/>
      <c r="F64" s="391"/>
      <c r="G64" s="391"/>
      <c r="H64" s="391"/>
      <c r="I64" s="391"/>
      <c r="J64" s="391"/>
      <c r="K64" s="270"/>
    </row>
    <row r="65" spans="2:11" ht="15" customHeight="1">
      <c r="B65" s="269"/>
      <c r="C65" s="274"/>
      <c r="D65" s="389" t="s">
        <v>901</v>
      </c>
      <c r="E65" s="389"/>
      <c r="F65" s="389"/>
      <c r="G65" s="389"/>
      <c r="H65" s="389"/>
      <c r="I65" s="389"/>
      <c r="J65" s="389"/>
      <c r="K65" s="270"/>
    </row>
    <row r="66" spans="2:11" ht="15" customHeight="1">
      <c r="B66" s="269"/>
      <c r="C66" s="274"/>
      <c r="D66" s="389" t="s">
        <v>902</v>
      </c>
      <c r="E66" s="389"/>
      <c r="F66" s="389"/>
      <c r="G66" s="389"/>
      <c r="H66" s="389"/>
      <c r="I66" s="389"/>
      <c r="J66" s="389"/>
      <c r="K66" s="270"/>
    </row>
    <row r="67" spans="2:11" ht="15" customHeight="1">
      <c r="B67" s="269"/>
      <c r="C67" s="274"/>
      <c r="D67" s="389" t="s">
        <v>903</v>
      </c>
      <c r="E67" s="389"/>
      <c r="F67" s="389"/>
      <c r="G67" s="389"/>
      <c r="H67" s="389"/>
      <c r="I67" s="389"/>
      <c r="J67" s="389"/>
      <c r="K67" s="270"/>
    </row>
    <row r="68" spans="2:11" ht="15" customHeight="1">
      <c r="B68" s="269"/>
      <c r="C68" s="274"/>
      <c r="D68" s="389" t="s">
        <v>904</v>
      </c>
      <c r="E68" s="389"/>
      <c r="F68" s="389"/>
      <c r="G68" s="389"/>
      <c r="H68" s="389"/>
      <c r="I68" s="389"/>
      <c r="J68" s="389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0" t="s">
        <v>840</v>
      </c>
      <c r="D73" s="390"/>
      <c r="E73" s="390"/>
      <c r="F73" s="390"/>
      <c r="G73" s="390"/>
      <c r="H73" s="390"/>
      <c r="I73" s="390"/>
      <c r="J73" s="390"/>
      <c r="K73" s="287"/>
    </row>
    <row r="74" spans="2:11" ht="17.25" customHeight="1">
      <c r="B74" s="286"/>
      <c r="C74" s="288" t="s">
        <v>905</v>
      </c>
      <c r="D74" s="288"/>
      <c r="E74" s="288"/>
      <c r="F74" s="288" t="s">
        <v>906</v>
      </c>
      <c r="G74" s="289"/>
      <c r="H74" s="288" t="s">
        <v>182</v>
      </c>
      <c r="I74" s="288" t="s">
        <v>61</v>
      </c>
      <c r="J74" s="288" t="s">
        <v>907</v>
      </c>
      <c r="K74" s="287"/>
    </row>
    <row r="75" spans="2:11" ht="17.25" customHeight="1">
      <c r="B75" s="286"/>
      <c r="C75" s="290" t="s">
        <v>908</v>
      </c>
      <c r="D75" s="290"/>
      <c r="E75" s="290"/>
      <c r="F75" s="291" t="s">
        <v>909</v>
      </c>
      <c r="G75" s="292"/>
      <c r="H75" s="290"/>
      <c r="I75" s="290"/>
      <c r="J75" s="290" t="s">
        <v>910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57</v>
      </c>
      <c r="D77" s="293"/>
      <c r="E77" s="293"/>
      <c r="F77" s="295" t="s">
        <v>911</v>
      </c>
      <c r="G77" s="294"/>
      <c r="H77" s="276" t="s">
        <v>912</v>
      </c>
      <c r="I77" s="276" t="s">
        <v>913</v>
      </c>
      <c r="J77" s="276">
        <v>20</v>
      </c>
      <c r="K77" s="287"/>
    </row>
    <row r="78" spans="2:11" ht="15" customHeight="1">
      <c r="B78" s="286"/>
      <c r="C78" s="276" t="s">
        <v>914</v>
      </c>
      <c r="D78" s="276"/>
      <c r="E78" s="276"/>
      <c r="F78" s="295" t="s">
        <v>911</v>
      </c>
      <c r="G78" s="294"/>
      <c r="H78" s="276" t="s">
        <v>915</v>
      </c>
      <c r="I78" s="276" t="s">
        <v>913</v>
      </c>
      <c r="J78" s="276">
        <v>120</v>
      </c>
      <c r="K78" s="287"/>
    </row>
    <row r="79" spans="2:11" ht="15" customHeight="1">
      <c r="B79" s="296"/>
      <c r="C79" s="276" t="s">
        <v>916</v>
      </c>
      <c r="D79" s="276"/>
      <c r="E79" s="276"/>
      <c r="F79" s="295" t="s">
        <v>917</v>
      </c>
      <c r="G79" s="294"/>
      <c r="H79" s="276" t="s">
        <v>918</v>
      </c>
      <c r="I79" s="276" t="s">
        <v>913</v>
      </c>
      <c r="J79" s="276">
        <v>50</v>
      </c>
      <c r="K79" s="287"/>
    </row>
    <row r="80" spans="2:11" ht="15" customHeight="1">
      <c r="B80" s="296"/>
      <c r="C80" s="276" t="s">
        <v>919</v>
      </c>
      <c r="D80" s="276"/>
      <c r="E80" s="276"/>
      <c r="F80" s="295" t="s">
        <v>911</v>
      </c>
      <c r="G80" s="294"/>
      <c r="H80" s="276" t="s">
        <v>920</v>
      </c>
      <c r="I80" s="276" t="s">
        <v>921</v>
      </c>
      <c r="J80" s="276"/>
      <c r="K80" s="287"/>
    </row>
    <row r="81" spans="2:11" ht="15" customHeight="1">
      <c r="B81" s="296"/>
      <c r="C81" s="297" t="s">
        <v>922</v>
      </c>
      <c r="D81" s="297"/>
      <c r="E81" s="297"/>
      <c r="F81" s="298" t="s">
        <v>917</v>
      </c>
      <c r="G81" s="297"/>
      <c r="H81" s="297" t="s">
        <v>923</v>
      </c>
      <c r="I81" s="297" t="s">
        <v>913</v>
      </c>
      <c r="J81" s="297">
        <v>15</v>
      </c>
      <c r="K81" s="287"/>
    </row>
    <row r="82" spans="2:11" ht="15" customHeight="1">
      <c r="B82" s="296"/>
      <c r="C82" s="297" t="s">
        <v>924</v>
      </c>
      <c r="D82" s="297"/>
      <c r="E82" s="297"/>
      <c r="F82" s="298" t="s">
        <v>917</v>
      </c>
      <c r="G82" s="297"/>
      <c r="H82" s="297" t="s">
        <v>925</v>
      </c>
      <c r="I82" s="297" t="s">
        <v>913</v>
      </c>
      <c r="J82" s="297">
        <v>15</v>
      </c>
      <c r="K82" s="287"/>
    </row>
    <row r="83" spans="2:11" ht="15" customHeight="1">
      <c r="B83" s="296"/>
      <c r="C83" s="297" t="s">
        <v>926</v>
      </c>
      <c r="D83" s="297"/>
      <c r="E83" s="297"/>
      <c r="F83" s="298" t="s">
        <v>917</v>
      </c>
      <c r="G83" s="297"/>
      <c r="H83" s="297" t="s">
        <v>927</v>
      </c>
      <c r="I83" s="297" t="s">
        <v>913</v>
      </c>
      <c r="J83" s="297">
        <v>20</v>
      </c>
      <c r="K83" s="287"/>
    </row>
    <row r="84" spans="2:11" ht="15" customHeight="1">
      <c r="B84" s="296"/>
      <c r="C84" s="297" t="s">
        <v>928</v>
      </c>
      <c r="D84" s="297"/>
      <c r="E84" s="297"/>
      <c r="F84" s="298" t="s">
        <v>917</v>
      </c>
      <c r="G84" s="297"/>
      <c r="H84" s="297" t="s">
        <v>929</v>
      </c>
      <c r="I84" s="297" t="s">
        <v>913</v>
      </c>
      <c r="J84" s="297">
        <v>20</v>
      </c>
      <c r="K84" s="287"/>
    </row>
    <row r="85" spans="2:11" ht="15" customHeight="1">
      <c r="B85" s="296"/>
      <c r="C85" s="276" t="s">
        <v>930</v>
      </c>
      <c r="D85" s="276"/>
      <c r="E85" s="276"/>
      <c r="F85" s="295" t="s">
        <v>917</v>
      </c>
      <c r="G85" s="294"/>
      <c r="H85" s="276" t="s">
        <v>931</v>
      </c>
      <c r="I85" s="276" t="s">
        <v>913</v>
      </c>
      <c r="J85" s="276">
        <v>50</v>
      </c>
      <c r="K85" s="287"/>
    </row>
    <row r="86" spans="2:11" ht="15" customHeight="1">
      <c r="B86" s="296"/>
      <c r="C86" s="276" t="s">
        <v>932</v>
      </c>
      <c r="D86" s="276"/>
      <c r="E86" s="276"/>
      <c r="F86" s="295" t="s">
        <v>917</v>
      </c>
      <c r="G86" s="294"/>
      <c r="H86" s="276" t="s">
        <v>933</v>
      </c>
      <c r="I86" s="276" t="s">
        <v>913</v>
      </c>
      <c r="J86" s="276">
        <v>20</v>
      </c>
      <c r="K86" s="287"/>
    </row>
    <row r="87" spans="2:11" ht="15" customHeight="1">
      <c r="B87" s="296"/>
      <c r="C87" s="276" t="s">
        <v>934</v>
      </c>
      <c r="D87" s="276"/>
      <c r="E87" s="276"/>
      <c r="F87" s="295" t="s">
        <v>917</v>
      </c>
      <c r="G87" s="294"/>
      <c r="H87" s="276" t="s">
        <v>935</v>
      </c>
      <c r="I87" s="276" t="s">
        <v>913</v>
      </c>
      <c r="J87" s="276">
        <v>20</v>
      </c>
      <c r="K87" s="287"/>
    </row>
    <row r="88" spans="2:11" ht="15" customHeight="1">
      <c r="B88" s="296"/>
      <c r="C88" s="276" t="s">
        <v>936</v>
      </c>
      <c r="D88" s="276"/>
      <c r="E88" s="276"/>
      <c r="F88" s="295" t="s">
        <v>917</v>
      </c>
      <c r="G88" s="294"/>
      <c r="H88" s="276" t="s">
        <v>937</v>
      </c>
      <c r="I88" s="276" t="s">
        <v>913</v>
      </c>
      <c r="J88" s="276">
        <v>50</v>
      </c>
      <c r="K88" s="287"/>
    </row>
    <row r="89" spans="2:11" ht="15" customHeight="1">
      <c r="B89" s="296"/>
      <c r="C89" s="276" t="s">
        <v>938</v>
      </c>
      <c r="D89" s="276"/>
      <c r="E89" s="276"/>
      <c r="F89" s="295" t="s">
        <v>917</v>
      </c>
      <c r="G89" s="294"/>
      <c r="H89" s="276" t="s">
        <v>938</v>
      </c>
      <c r="I89" s="276" t="s">
        <v>913</v>
      </c>
      <c r="J89" s="276">
        <v>50</v>
      </c>
      <c r="K89" s="287"/>
    </row>
    <row r="90" spans="2:11" ht="15" customHeight="1">
      <c r="B90" s="296"/>
      <c r="C90" s="276" t="s">
        <v>187</v>
      </c>
      <c r="D90" s="276"/>
      <c r="E90" s="276"/>
      <c r="F90" s="295" t="s">
        <v>917</v>
      </c>
      <c r="G90" s="294"/>
      <c r="H90" s="276" t="s">
        <v>939</v>
      </c>
      <c r="I90" s="276" t="s">
        <v>913</v>
      </c>
      <c r="J90" s="276">
        <v>255</v>
      </c>
      <c r="K90" s="287"/>
    </row>
    <row r="91" spans="2:11" ht="15" customHeight="1">
      <c r="B91" s="296"/>
      <c r="C91" s="276" t="s">
        <v>940</v>
      </c>
      <c r="D91" s="276"/>
      <c r="E91" s="276"/>
      <c r="F91" s="295" t="s">
        <v>911</v>
      </c>
      <c r="G91" s="294"/>
      <c r="H91" s="276" t="s">
        <v>941</v>
      </c>
      <c r="I91" s="276" t="s">
        <v>942</v>
      </c>
      <c r="J91" s="276"/>
      <c r="K91" s="287"/>
    </row>
    <row r="92" spans="2:11" ht="15" customHeight="1">
      <c r="B92" s="296"/>
      <c r="C92" s="276" t="s">
        <v>943</v>
      </c>
      <c r="D92" s="276"/>
      <c r="E92" s="276"/>
      <c r="F92" s="295" t="s">
        <v>911</v>
      </c>
      <c r="G92" s="294"/>
      <c r="H92" s="276" t="s">
        <v>944</v>
      </c>
      <c r="I92" s="276" t="s">
        <v>945</v>
      </c>
      <c r="J92" s="276"/>
      <c r="K92" s="287"/>
    </row>
    <row r="93" spans="2:11" ht="15" customHeight="1">
      <c r="B93" s="296"/>
      <c r="C93" s="276" t="s">
        <v>946</v>
      </c>
      <c r="D93" s="276"/>
      <c r="E93" s="276"/>
      <c r="F93" s="295" t="s">
        <v>911</v>
      </c>
      <c r="G93" s="294"/>
      <c r="H93" s="276" t="s">
        <v>946</v>
      </c>
      <c r="I93" s="276" t="s">
        <v>945</v>
      </c>
      <c r="J93" s="276"/>
      <c r="K93" s="287"/>
    </row>
    <row r="94" spans="2:11" ht="15" customHeight="1">
      <c r="B94" s="296"/>
      <c r="C94" s="276" t="s">
        <v>42</v>
      </c>
      <c r="D94" s="276"/>
      <c r="E94" s="276"/>
      <c r="F94" s="295" t="s">
        <v>911</v>
      </c>
      <c r="G94" s="294"/>
      <c r="H94" s="276" t="s">
        <v>947</v>
      </c>
      <c r="I94" s="276" t="s">
        <v>945</v>
      </c>
      <c r="J94" s="276"/>
      <c r="K94" s="287"/>
    </row>
    <row r="95" spans="2:11" ht="15" customHeight="1">
      <c r="B95" s="296"/>
      <c r="C95" s="276" t="s">
        <v>52</v>
      </c>
      <c r="D95" s="276"/>
      <c r="E95" s="276"/>
      <c r="F95" s="295" t="s">
        <v>911</v>
      </c>
      <c r="G95" s="294"/>
      <c r="H95" s="276" t="s">
        <v>948</v>
      </c>
      <c r="I95" s="276" t="s">
        <v>945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0" t="s">
        <v>949</v>
      </c>
      <c r="D100" s="390"/>
      <c r="E100" s="390"/>
      <c r="F100" s="390"/>
      <c r="G100" s="390"/>
      <c r="H100" s="390"/>
      <c r="I100" s="390"/>
      <c r="J100" s="390"/>
      <c r="K100" s="287"/>
    </row>
    <row r="101" spans="2:11" ht="17.25" customHeight="1">
      <c r="B101" s="286"/>
      <c r="C101" s="288" t="s">
        <v>905</v>
      </c>
      <c r="D101" s="288"/>
      <c r="E101" s="288"/>
      <c r="F101" s="288" t="s">
        <v>906</v>
      </c>
      <c r="G101" s="289"/>
      <c r="H101" s="288" t="s">
        <v>182</v>
      </c>
      <c r="I101" s="288" t="s">
        <v>61</v>
      </c>
      <c r="J101" s="288" t="s">
        <v>907</v>
      </c>
      <c r="K101" s="287"/>
    </row>
    <row r="102" spans="2:11" ht="17.25" customHeight="1">
      <c r="B102" s="286"/>
      <c r="C102" s="290" t="s">
        <v>908</v>
      </c>
      <c r="D102" s="290"/>
      <c r="E102" s="290"/>
      <c r="F102" s="291" t="s">
        <v>909</v>
      </c>
      <c r="G102" s="292"/>
      <c r="H102" s="290"/>
      <c r="I102" s="290"/>
      <c r="J102" s="290" t="s">
        <v>910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57</v>
      </c>
      <c r="D104" s="293"/>
      <c r="E104" s="293"/>
      <c r="F104" s="295" t="s">
        <v>911</v>
      </c>
      <c r="G104" s="304"/>
      <c r="H104" s="276" t="s">
        <v>950</v>
      </c>
      <c r="I104" s="276" t="s">
        <v>913</v>
      </c>
      <c r="J104" s="276">
        <v>20</v>
      </c>
      <c r="K104" s="287"/>
    </row>
    <row r="105" spans="2:11" ht="15" customHeight="1">
      <c r="B105" s="286"/>
      <c r="C105" s="276" t="s">
        <v>914</v>
      </c>
      <c r="D105" s="276"/>
      <c r="E105" s="276"/>
      <c r="F105" s="295" t="s">
        <v>911</v>
      </c>
      <c r="G105" s="276"/>
      <c r="H105" s="276" t="s">
        <v>950</v>
      </c>
      <c r="I105" s="276" t="s">
        <v>913</v>
      </c>
      <c r="J105" s="276">
        <v>120</v>
      </c>
      <c r="K105" s="287"/>
    </row>
    <row r="106" spans="2:11" ht="15" customHeight="1">
      <c r="B106" s="296"/>
      <c r="C106" s="276" t="s">
        <v>916</v>
      </c>
      <c r="D106" s="276"/>
      <c r="E106" s="276"/>
      <c r="F106" s="295" t="s">
        <v>917</v>
      </c>
      <c r="G106" s="276"/>
      <c r="H106" s="276" t="s">
        <v>950</v>
      </c>
      <c r="I106" s="276" t="s">
        <v>913</v>
      </c>
      <c r="J106" s="276">
        <v>50</v>
      </c>
      <c r="K106" s="287"/>
    </row>
    <row r="107" spans="2:11" ht="15" customHeight="1">
      <c r="B107" s="296"/>
      <c r="C107" s="276" t="s">
        <v>919</v>
      </c>
      <c r="D107" s="276"/>
      <c r="E107" s="276"/>
      <c r="F107" s="295" t="s">
        <v>911</v>
      </c>
      <c r="G107" s="276"/>
      <c r="H107" s="276" t="s">
        <v>950</v>
      </c>
      <c r="I107" s="276" t="s">
        <v>921</v>
      </c>
      <c r="J107" s="276"/>
      <c r="K107" s="287"/>
    </row>
    <row r="108" spans="2:11" ht="15" customHeight="1">
      <c r="B108" s="296"/>
      <c r="C108" s="276" t="s">
        <v>930</v>
      </c>
      <c r="D108" s="276"/>
      <c r="E108" s="276"/>
      <c r="F108" s="295" t="s">
        <v>917</v>
      </c>
      <c r="G108" s="276"/>
      <c r="H108" s="276" t="s">
        <v>950</v>
      </c>
      <c r="I108" s="276" t="s">
        <v>913</v>
      </c>
      <c r="J108" s="276">
        <v>50</v>
      </c>
      <c r="K108" s="287"/>
    </row>
    <row r="109" spans="2:11" ht="15" customHeight="1">
      <c r="B109" s="296"/>
      <c r="C109" s="276" t="s">
        <v>938</v>
      </c>
      <c r="D109" s="276"/>
      <c r="E109" s="276"/>
      <c r="F109" s="295" t="s">
        <v>917</v>
      </c>
      <c r="G109" s="276"/>
      <c r="H109" s="276" t="s">
        <v>950</v>
      </c>
      <c r="I109" s="276" t="s">
        <v>913</v>
      </c>
      <c r="J109" s="276">
        <v>50</v>
      </c>
      <c r="K109" s="287"/>
    </row>
    <row r="110" spans="2:11" ht="15" customHeight="1">
      <c r="B110" s="296"/>
      <c r="C110" s="276" t="s">
        <v>936</v>
      </c>
      <c r="D110" s="276"/>
      <c r="E110" s="276"/>
      <c r="F110" s="295" t="s">
        <v>917</v>
      </c>
      <c r="G110" s="276"/>
      <c r="H110" s="276" t="s">
        <v>950</v>
      </c>
      <c r="I110" s="276" t="s">
        <v>913</v>
      </c>
      <c r="J110" s="276">
        <v>50</v>
      </c>
      <c r="K110" s="287"/>
    </row>
    <row r="111" spans="2:11" ht="15" customHeight="1">
      <c r="B111" s="296"/>
      <c r="C111" s="276" t="s">
        <v>57</v>
      </c>
      <c r="D111" s="276"/>
      <c r="E111" s="276"/>
      <c r="F111" s="295" t="s">
        <v>911</v>
      </c>
      <c r="G111" s="276"/>
      <c r="H111" s="276" t="s">
        <v>951</v>
      </c>
      <c r="I111" s="276" t="s">
        <v>913</v>
      </c>
      <c r="J111" s="276">
        <v>20</v>
      </c>
      <c r="K111" s="287"/>
    </row>
    <row r="112" spans="2:11" ht="15" customHeight="1">
      <c r="B112" s="296"/>
      <c r="C112" s="276" t="s">
        <v>952</v>
      </c>
      <c r="D112" s="276"/>
      <c r="E112" s="276"/>
      <c r="F112" s="295" t="s">
        <v>911</v>
      </c>
      <c r="G112" s="276"/>
      <c r="H112" s="276" t="s">
        <v>953</v>
      </c>
      <c r="I112" s="276" t="s">
        <v>913</v>
      </c>
      <c r="J112" s="276">
        <v>120</v>
      </c>
      <c r="K112" s="287"/>
    </row>
    <row r="113" spans="2:11" ht="15" customHeight="1">
      <c r="B113" s="296"/>
      <c r="C113" s="276" t="s">
        <v>42</v>
      </c>
      <c r="D113" s="276"/>
      <c r="E113" s="276"/>
      <c r="F113" s="295" t="s">
        <v>911</v>
      </c>
      <c r="G113" s="276"/>
      <c r="H113" s="276" t="s">
        <v>954</v>
      </c>
      <c r="I113" s="276" t="s">
        <v>945</v>
      </c>
      <c r="J113" s="276"/>
      <c r="K113" s="287"/>
    </row>
    <row r="114" spans="2:11" ht="15" customHeight="1">
      <c r="B114" s="296"/>
      <c r="C114" s="276" t="s">
        <v>52</v>
      </c>
      <c r="D114" s="276"/>
      <c r="E114" s="276"/>
      <c r="F114" s="295" t="s">
        <v>911</v>
      </c>
      <c r="G114" s="276"/>
      <c r="H114" s="276" t="s">
        <v>955</v>
      </c>
      <c r="I114" s="276" t="s">
        <v>945</v>
      </c>
      <c r="J114" s="276"/>
      <c r="K114" s="287"/>
    </row>
    <row r="115" spans="2:11" ht="15" customHeight="1">
      <c r="B115" s="296"/>
      <c r="C115" s="276" t="s">
        <v>61</v>
      </c>
      <c r="D115" s="276"/>
      <c r="E115" s="276"/>
      <c r="F115" s="295" t="s">
        <v>911</v>
      </c>
      <c r="G115" s="276"/>
      <c r="H115" s="276" t="s">
        <v>956</v>
      </c>
      <c r="I115" s="276" t="s">
        <v>957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3"/>
      <c r="D117" s="273"/>
      <c r="E117" s="273"/>
      <c r="F117" s="307"/>
      <c r="G117" s="273"/>
      <c r="H117" s="273"/>
      <c r="I117" s="273"/>
      <c r="J117" s="273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87" t="s">
        <v>958</v>
      </c>
      <c r="D120" s="387"/>
      <c r="E120" s="387"/>
      <c r="F120" s="387"/>
      <c r="G120" s="387"/>
      <c r="H120" s="387"/>
      <c r="I120" s="387"/>
      <c r="J120" s="387"/>
      <c r="K120" s="312"/>
    </row>
    <row r="121" spans="2:11" ht="17.25" customHeight="1">
      <c r="B121" s="313"/>
      <c r="C121" s="288" t="s">
        <v>905</v>
      </c>
      <c r="D121" s="288"/>
      <c r="E121" s="288"/>
      <c r="F121" s="288" t="s">
        <v>906</v>
      </c>
      <c r="G121" s="289"/>
      <c r="H121" s="288" t="s">
        <v>182</v>
      </c>
      <c r="I121" s="288" t="s">
        <v>61</v>
      </c>
      <c r="J121" s="288" t="s">
        <v>907</v>
      </c>
      <c r="K121" s="314"/>
    </row>
    <row r="122" spans="2:11" ht="17.25" customHeight="1">
      <c r="B122" s="313"/>
      <c r="C122" s="290" t="s">
        <v>908</v>
      </c>
      <c r="D122" s="290"/>
      <c r="E122" s="290"/>
      <c r="F122" s="291" t="s">
        <v>909</v>
      </c>
      <c r="G122" s="292"/>
      <c r="H122" s="290"/>
      <c r="I122" s="290"/>
      <c r="J122" s="290" t="s">
        <v>910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914</v>
      </c>
      <c r="D124" s="293"/>
      <c r="E124" s="293"/>
      <c r="F124" s="295" t="s">
        <v>911</v>
      </c>
      <c r="G124" s="276"/>
      <c r="H124" s="276" t="s">
        <v>950</v>
      </c>
      <c r="I124" s="276" t="s">
        <v>913</v>
      </c>
      <c r="J124" s="276">
        <v>120</v>
      </c>
      <c r="K124" s="317"/>
    </row>
    <row r="125" spans="2:11" ht="15" customHeight="1">
      <c r="B125" s="315"/>
      <c r="C125" s="276" t="s">
        <v>959</v>
      </c>
      <c r="D125" s="276"/>
      <c r="E125" s="276"/>
      <c r="F125" s="295" t="s">
        <v>911</v>
      </c>
      <c r="G125" s="276"/>
      <c r="H125" s="276" t="s">
        <v>960</v>
      </c>
      <c r="I125" s="276" t="s">
        <v>913</v>
      </c>
      <c r="J125" s="276" t="s">
        <v>961</v>
      </c>
      <c r="K125" s="317"/>
    </row>
    <row r="126" spans="2:11" ht="15" customHeight="1">
      <c r="B126" s="315"/>
      <c r="C126" s="276" t="s">
        <v>860</v>
      </c>
      <c r="D126" s="276"/>
      <c r="E126" s="276"/>
      <c r="F126" s="295" t="s">
        <v>911</v>
      </c>
      <c r="G126" s="276"/>
      <c r="H126" s="276" t="s">
        <v>962</v>
      </c>
      <c r="I126" s="276" t="s">
        <v>913</v>
      </c>
      <c r="J126" s="276" t="s">
        <v>961</v>
      </c>
      <c r="K126" s="317"/>
    </row>
    <row r="127" spans="2:11" ht="15" customHeight="1">
      <c r="B127" s="315"/>
      <c r="C127" s="276" t="s">
        <v>922</v>
      </c>
      <c r="D127" s="276"/>
      <c r="E127" s="276"/>
      <c r="F127" s="295" t="s">
        <v>917</v>
      </c>
      <c r="G127" s="276"/>
      <c r="H127" s="276" t="s">
        <v>923</v>
      </c>
      <c r="I127" s="276" t="s">
        <v>913</v>
      </c>
      <c r="J127" s="276">
        <v>15</v>
      </c>
      <c r="K127" s="317"/>
    </row>
    <row r="128" spans="2:11" ht="15" customHeight="1">
      <c r="B128" s="315"/>
      <c r="C128" s="297" t="s">
        <v>924</v>
      </c>
      <c r="D128" s="297"/>
      <c r="E128" s="297"/>
      <c r="F128" s="298" t="s">
        <v>917</v>
      </c>
      <c r="G128" s="297"/>
      <c r="H128" s="297" t="s">
        <v>925</v>
      </c>
      <c r="I128" s="297" t="s">
        <v>913</v>
      </c>
      <c r="J128" s="297">
        <v>15</v>
      </c>
      <c r="K128" s="317"/>
    </row>
    <row r="129" spans="2:11" ht="15" customHeight="1">
      <c r="B129" s="315"/>
      <c r="C129" s="297" t="s">
        <v>926</v>
      </c>
      <c r="D129" s="297"/>
      <c r="E129" s="297"/>
      <c r="F129" s="298" t="s">
        <v>917</v>
      </c>
      <c r="G129" s="297"/>
      <c r="H129" s="297" t="s">
        <v>927</v>
      </c>
      <c r="I129" s="297" t="s">
        <v>913</v>
      </c>
      <c r="J129" s="297">
        <v>20</v>
      </c>
      <c r="K129" s="317"/>
    </row>
    <row r="130" spans="2:11" ht="15" customHeight="1">
      <c r="B130" s="315"/>
      <c r="C130" s="297" t="s">
        <v>928</v>
      </c>
      <c r="D130" s="297"/>
      <c r="E130" s="297"/>
      <c r="F130" s="298" t="s">
        <v>917</v>
      </c>
      <c r="G130" s="297"/>
      <c r="H130" s="297" t="s">
        <v>929</v>
      </c>
      <c r="I130" s="297" t="s">
        <v>913</v>
      </c>
      <c r="J130" s="297">
        <v>20</v>
      </c>
      <c r="K130" s="317"/>
    </row>
    <row r="131" spans="2:11" ht="15" customHeight="1">
      <c r="B131" s="315"/>
      <c r="C131" s="276" t="s">
        <v>916</v>
      </c>
      <c r="D131" s="276"/>
      <c r="E131" s="276"/>
      <c r="F131" s="295" t="s">
        <v>917</v>
      </c>
      <c r="G131" s="276"/>
      <c r="H131" s="276" t="s">
        <v>950</v>
      </c>
      <c r="I131" s="276" t="s">
        <v>913</v>
      </c>
      <c r="J131" s="276">
        <v>50</v>
      </c>
      <c r="K131" s="317"/>
    </row>
    <row r="132" spans="2:11" ht="15" customHeight="1">
      <c r="B132" s="315"/>
      <c r="C132" s="276" t="s">
        <v>930</v>
      </c>
      <c r="D132" s="276"/>
      <c r="E132" s="276"/>
      <c r="F132" s="295" t="s">
        <v>917</v>
      </c>
      <c r="G132" s="276"/>
      <c r="H132" s="276" t="s">
        <v>950</v>
      </c>
      <c r="I132" s="276" t="s">
        <v>913</v>
      </c>
      <c r="J132" s="276">
        <v>50</v>
      </c>
      <c r="K132" s="317"/>
    </row>
    <row r="133" spans="2:11" ht="15" customHeight="1">
      <c r="B133" s="315"/>
      <c r="C133" s="276" t="s">
        <v>936</v>
      </c>
      <c r="D133" s="276"/>
      <c r="E133" s="276"/>
      <c r="F133" s="295" t="s">
        <v>917</v>
      </c>
      <c r="G133" s="276"/>
      <c r="H133" s="276" t="s">
        <v>950</v>
      </c>
      <c r="I133" s="276" t="s">
        <v>913</v>
      </c>
      <c r="J133" s="276">
        <v>50</v>
      </c>
      <c r="K133" s="317"/>
    </row>
    <row r="134" spans="2:11" ht="15" customHeight="1">
      <c r="B134" s="315"/>
      <c r="C134" s="276" t="s">
        <v>938</v>
      </c>
      <c r="D134" s="276"/>
      <c r="E134" s="276"/>
      <c r="F134" s="295" t="s">
        <v>917</v>
      </c>
      <c r="G134" s="276"/>
      <c r="H134" s="276" t="s">
        <v>950</v>
      </c>
      <c r="I134" s="276" t="s">
        <v>913</v>
      </c>
      <c r="J134" s="276">
        <v>50</v>
      </c>
      <c r="K134" s="317"/>
    </row>
    <row r="135" spans="2:11" ht="15" customHeight="1">
      <c r="B135" s="315"/>
      <c r="C135" s="276" t="s">
        <v>187</v>
      </c>
      <c r="D135" s="276"/>
      <c r="E135" s="276"/>
      <c r="F135" s="295" t="s">
        <v>917</v>
      </c>
      <c r="G135" s="276"/>
      <c r="H135" s="276" t="s">
        <v>963</v>
      </c>
      <c r="I135" s="276" t="s">
        <v>913</v>
      </c>
      <c r="J135" s="276">
        <v>255</v>
      </c>
      <c r="K135" s="317"/>
    </row>
    <row r="136" spans="2:11" ht="15" customHeight="1">
      <c r="B136" s="315"/>
      <c r="C136" s="276" t="s">
        <v>940</v>
      </c>
      <c r="D136" s="276"/>
      <c r="E136" s="276"/>
      <c r="F136" s="295" t="s">
        <v>911</v>
      </c>
      <c r="G136" s="276"/>
      <c r="H136" s="276" t="s">
        <v>964</v>
      </c>
      <c r="I136" s="276" t="s">
        <v>942</v>
      </c>
      <c r="J136" s="276"/>
      <c r="K136" s="317"/>
    </row>
    <row r="137" spans="2:11" ht="15" customHeight="1">
      <c r="B137" s="315"/>
      <c r="C137" s="276" t="s">
        <v>943</v>
      </c>
      <c r="D137" s="276"/>
      <c r="E137" s="276"/>
      <c r="F137" s="295" t="s">
        <v>911</v>
      </c>
      <c r="G137" s="276"/>
      <c r="H137" s="276" t="s">
        <v>965</v>
      </c>
      <c r="I137" s="276" t="s">
        <v>945</v>
      </c>
      <c r="J137" s="276"/>
      <c r="K137" s="317"/>
    </row>
    <row r="138" spans="2:11" ht="15" customHeight="1">
      <c r="B138" s="315"/>
      <c r="C138" s="276" t="s">
        <v>946</v>
      </c>
      <c r="D138" s="276"/>
      <c r="E138" s="276"/>
      <c r="F138" s="295" t="s">
        <v>911</v>
      </c>
      <c r="G138" s="276"/>
      <c r="H138" s="276" t="s">
        <v>946</v>
      </c>
      <c r="I138" s="276" t="s">
        <v>945</v>
      </c>
      <c r="J138" s="276"/>
      <c r="K138" s="317"/>
    </row>
    <row r="139" spans="2:11" ht="15" customHeight="1">
      <c r="B139" s="315"/>
      <c r="C139" s="276" t="s">
        <v>42</v>
      </c>
      <c r="D139" s="276"/>
      <c r="E139" s="276"/>
      <c r="F139" s="295" t="s">
        <v>911</v>
      </c>
      <c r="G139" s="276"/>
      <c r="H139" s="276" t="s">
        <v>966</v>
      </c>
      <c r="I139" s="276" t="s">
        <v>945</v>
      </c>
      <c r="J139" s="276"/>
      <c r="K139" s="317"/>
    </row>
    <row r="140" spans="2:11" ht="15" customHeight="1">
      <c r="B140" s="315"/>
      <c r="C140" s="276" t="s">
        <v>967</v>
      </c>
      <c r="D140" s="276"/>
      <c r="E140" s="276"/>
      <c r="F140" s="295" t="s">
        <v>911</v>
      </c>
      <c r="G140" s="276"/>
      <c r="H140" s="276" t="s">
        <v>968</v>
      </c>
      <c r="I140" s="276" t="s">
        <v>945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3"/>
      <c r="C142" s="273"/>
      <c r="D142" s="273"/>
      <c r="E142" s="273"/>
      <c r="F142" s="307"/>
      <c r="G142" s="273"/>
      <c r="H142" s="273"/>
      <c r="I142" s="273"/>
      <c r="J142" s="273"/>
      <c r="K142" s="273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0" t="s">
        <v>969</v>
      </c>
      <c r="D145" s="390"/>
      <c r="E145" s="390"/>
      <c r="F145" s="390"/>
      <c r="G145" s="390"/>
      <c r="H145" s="390"/>
      <c r="I145" s="390"/>
      <c r="J145" s="390"/>
      <c r="K145" s="287"/>
    </row>
    <row r="146" spans="2:11" ht="17.25" customHeight="1">
      <c r="B146" s="286"/>
      <c r="C146" s="288" t="s">
        <v>905</v>
      </c>
      <c r="D146" s="288"/>
      <c r="E146" s="288"/>
      <c r="F146" s="288" t="s">
        <v>906</v>
      </c>
      <c r="G146" s="289"/>
      <c r="H146" s="288" t="s">
        <v>182</v>
      </c>
      <c r="I146" s="288" t="s">
        <v>61</v>
      </c>
      <c r="J146" s="288" t="s">
        <v>907</v>
      </c>
      <c r="K146" s="287"/>
    </row>
    <row r="147" spans="2:11" ht="17.25" customHeight="1">
      <c r="B147" s="286"/>
      <c r="C147" s="290" t="s">
        <v>908</v>
      </c>
      <c r="D147" s="290"/>
      <c r="E147" s="290"/>
      <c r="F147" s="291" t="s">
        <v>909</v>
      </c>
      <c r="G147" s="292"/>
      <c r="H147" s="290"/>
      <c r="I147" s="290"/>
      <c r="J147" s="290" t="s">
        <v>910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914</v>
      </c>
      <c r="D149" s="276"/>
      <c r="E149" s="276"/>
      <c r="F149" s="322" t="s">
        <v>911</v>
      </c>
      <c r="G149" s="276"/>
      <c r="H149" s="321" t="s">
        <v>950</v>
      </c>
      <c r="I149" s="321" t="s">
        <v>913</v>
      </c>
      <c r="J149" s="321">
        <v>120</v>
      </c>
      <c r="K149" s="317"/>
    </row>
    <row r="150" spans="2:11" ht="15" customHeight="1">
      <c r="B150" s="296"/>
      <c r="C150" s="321" t="s">
        <v>959</v>
      </c>
      <c r="D150" s="276"/>
      <c r="E150" s="276"/>
      <c r="F150" s="322" t="s">
        <v>911</v>
      </c>
      <c r="G150" s="276"/>
      <c r="H150" s="321" t="s">
        <v>970</v>
      </c>
      <c r="I150" s="321" t="s">
        <v>913</v>
      </c>
      <c r="J150" s="321" t="s">
        <v>961</v>
      </c>
      <c r="K150" s="317"/>
    </row>
    <row r="151" spans="2:11" ht="15" customHeight="1">
      <c r="B151" s="296"/>
      <c r="C151" s="321" t="s">
        <v>860</v>
      </c>
      <c r="D151" s="276"/>
      <c r="E151" s="276"/>
      <c r="F151" s="322" t="s">
        <v>911</v>
      </c>
      <c r="G151" s="276"/>
      <c r="H151" s="321" t="s">
        <v>971</v>
      </c>
      <c r="I151" s="321" t="s">
        <v>913</v>
      </c>
      <c r="J151" s="321" t="s">
        <v>961</v>
      </c>
      <c r="K151" s="317"/>
    </row>
    <row r="152" spans="2:11" ht="15" customHeight="1">
      <c r="B152" s="296"/>
      <c r="C152" s="321" t="s">
        <v>916</v>
      </c>
      <c r="D152" s="276"/>
      <c r="E152" s="276"/>
      <c r="F152" s="322" t="s">
        <v>917</v>
      </c>
      <c r="G152" s="276"/>
      <c r="H152" s="321" t="s">
        <v>950</v>
      </c>
      <c r="I152" s="321" t="s">
        <v>913</v>
      </c>
      <c r="J152" s="321">
        <v>50</v>
      </c>
      <c r="K152" s="317"/>
    </row>
    <row r="153" spans="2:11" ht="15" customHeight="1">
      <c r="B153" s="296"/>
      <c r="C153" s="321" t="s">
        <v>919</v>
      </c>
      <c r="D153" s="276"/>
      <c r="E153" s="276"/>
      <c r="F153" s="322" t="s">
        <v>911</v>
      </c>
      <c r="G153" s="276"/>
      <c r="H153" s="321" t="s">
        <v>950</v>
      </c>
      <c r="I153" s="321" t="s">
        <v>921</v>
      </c>
      <c r="J153" s="321"/>
      <c r="K153" s="317"/>
    </row>
    <row r="154" spans="2:11" ht="15" customHeight="1">
      <c r="B154" s="296"/>
      <c r="C154" s="321" t="s">
        <v>930</v>
      </c>
      <c r="D154" s="276"/>
      <c r="E154" s="276"/>
      <c r="F154" s="322" t="s">
        <v>917</v>
      </c>
      <c r="G154" s="276"/>
      <c r="H154" s="321" t="s">
        <v>950</v>
      </c>
      <c r="I154" s="321" t="s">
        <v>913</v>
      </c>
      <c r="J154" s="321">
        <v>50</v>
      </c>
      <c r="K154" s="317"/>
    </row>
    <row r="155" spans="2:11" ht="15" customHeight="1">
      <c r="B155" s="296"/>
      <c r="C155" s="321" t="s">
        <v>938</v>
      </c>
      <c r="D155" s="276"/>
      <c r="E155" s="276"/>
      <c r="F155" s="322" t="s">
        <v>917</v>
      </c>
      <c r="G155" s="276"/>
      <c r="H155" s="321" t="s">
        <v>950</v>
      </c>
      <c r="I155" s="321" t="s">
        <v>913</v>
      </c>
      <c r="J155" s="321">
        <v>50</v>
      </c>
      <c r="K155" s="317"/>
    </row>
    <row r="156" spans="2:11" ht="15" customHeight="1">
      <c r="B156" s="296"/>
      <c r="C156" s="321" t="s">
        <v>936</v>
      </c>
      <c r="D156" s="276"/>
      <c r="E156" s="276"/>
      <c r="F156" s="322" t="s">
        <v>917</v>
      </c>
      <c r="G156" s="276"/>
      <c r="H156" s="321" t="s">
        <v>950</v>
      </c>
      <c r="I156" s="321" t="s">
        <v>913</v>
      </c>
      <c r="J156" s="321">
        <v>50</v>
      </c>
      <c r="K156" s="317"/>
    </row>
    <row r="157" spans="2:11" ht="15" customHeight="1">
      <c r="B157" s="296"/>
      <c r="C157" s="321" t="s">
        <v>159</v>
      </c>
      <c r="D157" s="276"/>
      <c r="E157" s="276"/>
      <c r="F157" s="322" t="s">
        <v>911</v>
      </c>
      <c r="G157" s="276"/>
      <c r="H157" s="321" t="s">
        <v>972</v>
      </c>
      <c r="I157" s="321" t="s">
        <v>913</v>
      </c>
      <c r="J157" s="321" t="s">
        <v>973</v>
      </c>
      <c r="K157" s="317"/>
    </row>
    <row r="158" spans="2:11" ht="15" customHeight="1">
      <c r="B158" s="296"/>
      <c r="C158" s="321" t="s">
        <v>974</v>
      </c>
      <c r="D158" s="276"/>
      <c r="E158" s="276"/>
      <c r="F158" s="322" t="s">
        <v>911</v>
      </c>
      <c r="G158" s="276"/>
      <c r="H158" s="321" t="s">
        <v>975</v>
      </c>
      <c r="I158" s="321" t="s">
        <v>945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3"/>
      <c r="C160" s="276"/>
      <c r="D160" s="276"/>
      <c r="E160" s="276"/>
      <c r="F160" s="295"/>
      <c r="G160" s="276"/>
      <c r="H160" s="276"/>
      <c r="I160" s="276"/>
      <c r="J160" s="276"/>
      <c r="K160" s="273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387" t="s">
        <v>976</v>
      </c>
      <c r="D163" s="387"/>
      <c r="E163" s="387"/>
      <c r="F163" s="387"/>
      <c r="G163" s="387"/>
      <c r="H163" s="387"/>
      <c r="I163" s="387"/>
      <c r="J163" s="387"/>
      <c r="K163" s="267"/>
    </row>
    <row r="164" spans="2:11" ht="17.25" customHeight="1">
      <c r="B164" s="266"/>
      <c r="C164" s="288" t="s">
        <v>905</v>
      </c>
      <c r="D164" s="288"/>
      <c r="E164" s="288"/>
      <c r="F164" s="288" t="s">
        <v>906</v>
      </c>
      <c r="G164" s="325"/>
      <c r="H164" s="326" t="s">
        <v>182</v>
      </c>
      <c r="I164" s="326" t="s">
        <v>61</v>
      </c>
      <c r="J164" s="288" t="s">
        <v>907</v>
      </c>
      <c r="K164" s="267"/>
    </row>
    <row r="165" spans="2:11" ht="17.25" customHeight="1">
      <c r="B165" s="269"/>
      <c r="C165" s="290" t="s">
        <v>908</v>
      </c>
      <c r="D165" s="290"/>
      <c r="E165" s="290"/>
      <c r="F165" s="291" t="s">
        <v>909</v>
      </c>
      <c r="G165" s="327"/>
      <c r="H165" s="328"/>
      <c r="I165" s="328"/>
      <c r="J165" s="290" t="s">
        <v>910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914</v>
      </c>
      <c r="D167" s="276"/>
      <c r="E167" s="276"/>
      <c r="F167" s="295" t="s">
        <v>911</v>
      </c>
      <c r="G167" s="276"/>
      <c r="H167" s="276" t="s">
        <v>950</v>
      </c>
      <c r="I167" s="276" t="s">
        <v>913</v>
      </c>
      <c r="J167" s="276">
        <v>120</v>
      </c>
      <c r="K167" s="317"/>
    </row>
    <row r="168" spans="2:11" ht="15" customHeight="1">
      <c r="B168" s="296"/>
      <c r="C168" s="276" t="s">
        <v>959</v>
      </c>
      <c r="D168" s="276"/>
      <c r="E168" s="276"/>
      <c r="F168" s="295" t="s">
        <v>911</v>
      </c>
      <c r="G168" s="276"/>
      <c r="H168" s="276" t="s">
        <v>960</v>
      </c>
      <c r="I168" s="276" t="s">
        <v>913</v>
      </c>
      <c r="J168" s="276" t="s">
        <v>961</v>
      </c>
      <c r="K168" s="317"/>
    </row>
    <row r="169" spans="2:11" ht="15" customHeight="1">
      <c r="B169" s="296"/>
      <c r="C169" s="276" t="s">
        <v>860</v>
      </c>
      <c r="D169" s="276"/>
      <c r="E169" s="276"/>
      <c r="F169" s="295" t="s">
        <v>911</v>
      </c>
      <c r="G169" s="276"/>
      <c r="H169" s="276" t="s">
        <v>977</v>
      </c>
      <c r="I169" s="276" t="s">
        <v>913</v>
      </c>
      <c r="J169" s="276" t="s">
        <v>961</v>
      </c>
      <c r="K169" s="317"/>
    </row>
    <row r="170" spans="2:11" ht="15" customHeight="1">
      <c r="B170" s="296"/>
      <c r="C170" s="276" t="s">
        <v>916</v>
      </c>
      <c r="D170" s="276"/>
      <c r="E170" s="276"/>
      <c r="F170" s="295" t="s">
        <v>917</v>
      </c>
      <c r="G170" s="276"/>
      <c r="H170" s="276" t="s">
        <v>977</v>
      </c>
      <c r="I170" s="276" t="s">
        <v>913</v>
      </c>
      <c r="J170" s="276">
        <v>50</v>
      </c>
      <c r="K170" s="317"/>
    </row>
    <row r="171" spans="2:11" ht="15" customHeight="1">
      <c r="B171" s="296"/>
      <c r="C171" s="276" t="s">
        <v>919</v>
      </c>
      <c r="D171" s="276"/>
      <c r="E171" s="276"/>
      <c r="F171" s="295" t="s">
        <v>911</v>
      </c>
      <c r="G171" s="276"/>
      <c r="H171" s="276" t="s">
        <v>977</v>
      </c>
      <c r="I171" s="276" t="s">
        <v>921</v>
      </c>
      <c r="J171" s="276"/>
      <c r="K171" s="317"/>
    </row>
    <row r="172" spans="2:11" ht="15" customHeight="1">
      <c r="B172" s="296"/>
      <c r="C172" s="276" t="s">
        <v>930</v>
      </c>
      <c r="D172" s="276"/>
      <c r="E172" s="276"/>
      <c r="F172" s="295" t="s">
        <v>917</v>
      </c>
      <c r="G172" s="276"/>
      <c r="H172" s="276" t="s">
        <v>977</v>
      </c>
      <c r="I172" s="276" t="s">
        <v>913</v>
      </c>
      <c r="J172" s="276">
        <v>50</v>
      </c>
      <c r="K172" s="317"/>
    </row>
    <row r="173" spans="2:11" ht="15" customHeight="1">
      <c r="B173" s="296"/>
      <c r="C173" s="276" t="s">
        <v>938</v>
      </c>
      <c r="D173" s="276"/>
      <c r="E173" s="276"/>
      <c r="F173" s="295" t="s">
        <v>917</v>
      </c>
      <c r="G173" s="276"/>
      <c r="H173" s="276" t="s">
        <v>977</v>
      </c>
      <c r="I173" s="276" t="s">
        <v>913</v>
      </c>
      <c r="J173" s="276">
        <v>50</v>
      </c>
      <c r="K173" s="317"/>
    </row>
    <row r="174" spans="2:11" ht="15" customHeight="1">
      <c r="B174" s="296"/>
      <c r="C174" s="276" t="s">
        <v>936</v>
      </c>
      <c r="D174" s="276"/>
      <c r="E174" s="276"/>
      <c r="F174" s="295" t="s">
        <v>917</v>
      </c>
      <c r="G174" s="276"/>
      <c r="H174" s="276" t="s">
        <v>977</v>
      </c>
      <c r="I174" s="276" t="s">
        <v>913</v>
      </c>
      <c r="J174" s="276">
        <v>50</v>
      </c>
      <c r="K174" s="317"/>
    </row>
    <row r="175" spans="2:11" ht="15" customHeight="1">
      <c r="B175" s="296"/>
      <c r="C175" s="276" t="s">
        <v>181</v>
      </c>
      <c r="D175" s="276"/>
      <c r="E175" s="276"/>
      <c r="F175" s="295" t="s">
        <v>911</v>
      </c>
      <c r="G175" s="276"/>
      <c r="H175" s="276" t="s">
        <v>978</v>
      </c>
      <c r="I175" s="276" t="s">
        <v>979</v>
      </c>
      <c r="J175" s="276"/>
      <c r="K175" s="317"/>
    </row>
    <row r="176" spans="2:11" ht="15" customHeight="1">
      <c r="B176" s="296"/>
      <c r="C176" s="276" t="s">
        <v>61</v>
      </c>
      <c r="D176" s="276"/>
      <c r="E176" s="276"/>
      <c r="F176" s="295" t="s">
        <v>911</v>
      </c>
      <c r="G176" s="276"/>
      <c r="H176" s="276" t="s">
        <v>980</v>
      </c>
      <c r="I176" s="276" t="s">
        <v>981</v>
      </c>
      <c r="J176" s="276">
        <v>1</v>
      </c>
      <c r="K176" s="317"/>
    </row>
    <row r="177" spans="2:11" ht="15" customHeight="1">
      <c r="B177" s="296"/>
      <c r="C177" s="276" t="s">
        <v>57</v>
      </c>
      <c r="D177" s="276"/>
      <c r="E177" s="276"/>
      <c r="F177" s="295" t="s">
        <v>911</v>
      </c>
      <c r="G177" s="276"/>
      <c r="H177" s="276" t="s">
        <v>982</v>
      </c>
      <c r="I177" s="276" t="s">
        <v>913</v>
      </c>
      <c r="J177" s="276">
        <v>20</v>
      </c>
      <c r="K177" s="317"/>
    </row>
    <row r="178" spans="2:11" ht="15" customHeight="1">
      <c r="B178" s="296"/>
      <c r="C178" s="276" t="s">
        <v>182</v>
      </c>
      <c r="D178" s="276"/>
      <c r="E178" s="276"/>
      <c r="F178" s="295" t="s">
        <v>911</v>
      </c>
      <c r="G178" s="276"/>
      <c r="H178" s="276" t="s">
        <v>983</v>
      </c>
      <c r="I178" s="276" t="s">
        <v>913</v>
      </c>
      <c r="J178" s="276">
        <v>255</v>
      </c>
      <c r="K178" s="317"/>
    </row>
    <row r="179" spans="2:11" ht="15" customHeight="1">
      <c r="B179" s="296"/>
      <c r="C179" s="276" t="s">
        <v>183</v>
      </c>
      <c r="D179" s="276"/>
      <c r="E179" s="276"/>
      <c r="F179" s="295" t="s">
        <v>911</v>
      </c>
      <c r="G179" s="276"/>
      <c r="H179" s="276" t="s">
        <v>876</v>
      </c>
      <c r="I179" s="276" t="s">
        <v>913</v>
      </c>
      <c r="J179" s="276">
        <v>10</v>
      </c>
      <c r="K179" s="317"/>
    </row>
    <row r="180" spans="2:11" ht="15" customHeight="1">
      <c r="B180" s="296"/>
      <c r="C180" s="276" t="s">
        <v>184</v>
      </c>
      <c r="D180" s="276"/>
      <c r="E180" s="276"/>
      <c r="F180" s="295" t="s">
        <v>911</v>
      </c>
      <c r="G180" s="276"/>
      <c r="H180" s="276" t="s">
        <v>984</v>
      </c>
      <c r="I180" s="276" t="s">
        <v>945</v>
      </c>
      <c r="J180" s="276"/>
      <c r="K180" s="317"/>
    </row>
    <row r="181" spans="2:11" ht="15" customHeight="1">
      <c r="B181" s="296"/>
      <c r="C181" s="276" t="s">
        <v>985</v>
      </c>
      <c r="D181" s="276"/>
      <c r="E181" s="276"/>
      <c r="F181" s="295" t="s">
        <v>911</v>
      </c>
      <c r="G181" s="276"/>
      <c r="H181" s="276" t="s">
        <v>986</v>
      </c>
      <c r="I181" s="276" t="s">
        <v>945</v>
      </c>
      <c r="J181" s="276"/>
      <c r="K181" s="317"/>
    </row>
    <row r="182" spans="2:11" ht="15" customHeight="1">
      <c r="B182" s="296"/>
      <c r="C182" s="276" t="s">
        <v>974</v>
      </c>
      <c r="D182" s="276"/>
      <c r="E182" s="276"/>
      <c r="F182" s="295" t="s">
        <v>911</v>
      </c>
      <c r="G182" s="276"/>
      <c r="H182" s="276" t="s">
        <v>987</v>
      </c>
      <c r="I182" s="276" t="s">
        <v>945</v>
      </c>
      <c r="J182" s="276"/>
      <c r="K182" s="317"/>
    </row>
    <row r="183" spans="2:11" ht="15" customHeight="1">
      <c r="B183" s="296"/>
      <c r="C183" s="276" t="s">
        <v>186</v>
      </c>
      <c r="D183" s="276"/>
      <c r="E183" s="276"/>
      <c r="F183" s="295" t="s">
        <v>917</v>
      </c>
      <c r="G183" s="276"/>
      <c r="H183" s="276" t="s">
        <v>988</v>
      </c>
      <c r="I183" s="276" t="s">
        <v>913</v>
      </c>
      <c r="J183" s="276">
        <v>50</v>
      </c>
      <c r="K183" s="317"/>
    </row>
    <row r="184" spans="2:11" ht="15" customHeight="1">
      <c r="B184" s="296"/>
      <c r="C184" s="276" t="s">
        <v>989</v>
      </c>
      <c r="D184" s="276"/>
      <c r="E184" s="276"/>
      <c r="F184" s="295" t="s">
        <v>917</v>
      </c>
      <c r="G184" s="276"/>
      <c r="H184" s="276" t="s">
        <v>990</v>
      </c>
      <c r="I184" s="276" t="s">
        <v>991</v>
      </c>
      <c r="J184" s="276"/>
      <c r="K184" s="317"/>
    </row>
    <row r="185" spans="2:11" ht="15" customHeight="1">
      <c r="B185" s="296"/>
      <c r="C185" s="276" t="s">
        <v>992</v>
      </c>
      <c r="D185" s="276"/>
      <c r="E185" s="276"/>
      <c r="F185" s="295" t="s">
        <v>917</v>
      </c>
      <c r="G185" s="276"/>
      <c r="H185" s="276" t="s">
        <v>993</v>
      </c>
      <c r="I185" s="276" t="s">
        <v>991</v>
      </c>
      <c r="J185" s="276"/>
      <c r="K185" s="317"/>
    </row>
    <row r="186" spans="2:11" ht="15" customHeight="1">
      <c r="B186" s="296"/>
      <c r="C186" s="276" t="s">
        <v>994</v>
      </c>
      <c r="D186" s="276"/>
      <c r="E186" s="276"/>
      <c r="F186" s="295" t="s">
        <v>917</v>
      </c>
      <c r="G186" s="276"/>
      <c r="H186" s="276" t="s">
        <v>995</v>
      </c>
      <c r="I186" s="276" t="s">
        <v>991</v>
      </c>
      <c r="J186" s="276"/>
      <c r="K186" s="317"/>
    </row>
    <row r="187" spans="2:11" ht="15" customHeight="1">
      <c r="B187" s="296"/>
      <c r="C187" s="329" t="s">
        <v>996</v>
      </c>
      <c r="D187" s="276"/>
      <c r="E187" s="276"/>
      <c r="F187" s="295" t="s">
        <v>917</v>
      </c>
      <c r="G187" s="276"/>
      <c r="H187" s="276" t="s">
        <v>997</v>
      </c>
      <c r="I187" s="276" t="s">
        <v>998</v>
      </c>
      <c r="J187" s="330" t="s">
        <v>999</v>
      </c>
      <c r="K187" s="317"/>
    </row>
    <row r="188" spans="2:11" ht="15" customHeight="1">
      <c r="B188" s="296"/>
      <c r="C188" s="281" t="s">
        <v>46</v>
      </c>
      <c r="D188" s="276"/>
      <c r="E188" s="276"/>
      <c r="F188" s="295" t="s">
        <v>911</v>
      </c>
      <c r="G188" s="276"/>
      <c r="H188" s="273" t="s">
        <v>1000</v>
      </c>
      <c r="I188" s="276" t="s">
        <v>1001</v>
      </c>
      <c r="J188" s="276"/>
      <c r="K188" s="317"/>
    </row>
    <row r="189" spans="2:11" ht="15" customHeight="1">
      <c r="B189" s="296"/>
      <c r="C189" s="281" t="s">
        <v>1002</v>
      </c>
      <c r="D189" s="276"/>
      <c r="E189" s="276"/>
      <c r="F189" s="295" t="s">
        <v>911</v>
      </c>
      <c r="G189" s="276"/>
      <c r="H189" s="276" t="s">
        <v>1003</v>
      </c>
      <c r="I189" s="276" t="s">
        <v>945</v>
      </c>
      <c r="J189" s="276"/>
      <c r="K189" s="317"/>
    </row>
    <row r="190" spans="2:11" ht="15" customHeight="1">
      <c r="B190" s="296"/>
      <c r="C190" s="281" t="s">
        <v>1004</v>
      </c>
      <c r="D190" s="276"/>
      <c r="E190" s="276"/>
      <c r="F190" s="295" t="s">
        <v>911</v>
      </c>
      <c r="G190" s="276"/>
      <c r="H190" s="276" t="s">
        <v>1005</v>
      </c>
      <c r="I190" s="276" t="s">
        <v>945</v>
      </c>
      <c r="J190" s="276"/>
      <c r="K190" s="317"/>
    </row>
    <row r="191" spans="2:11" ht="15" customHeight="1">
      <c r="B191" s="296"/>
      <c r="C191" s="281" t="s">
        <v>1006</v>
      </c>
      <c r="D191" s="276"/>
      <c r="E191" s="276"/>
      <c r="F191" s="295" t="s">
        <v>917</v>
      </c>
      <c r="G191" s="276"/>
      <c r="H191" s="276" t="s">
        <v>1007</v>
      </c>
      <c r="I191" s="276" t="s">
        <v>945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3"/>
      <c r="C193" s="276"/>
      <c r="D193" s="276"/>
      <c r="E193" s="276"/>
      <c r="F193" s="295"/>
      <c r="G193" s="276"/>
      <c r="H193" s="276"/>
      <c r="I193" s="276"/>
      <c r="J193" s="276"/>
      <c r="K193" s="273"/>
    </row>
    <row r="194" spans="2:11" ht="18.75" customHeight="1">
      <c r="B194" s="273"/>
      <c r="C194" s="276"/>
      <c r="D194" s="276"/>
      <c r="E194" s="276"/>
      <c r="F194" s="295"/>
      <c r="G194" s="276"/>
      <c r="H194" s="276"/>
      <c r="I194" s="276"/>
      <c r="J194" s="276"/>
      <c r="K194" s="273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387" t="s">
        <v>1008</v>
      </c>
      <c r="D197" s="387"/>
      <c r="E197" s="387"/>
      <c r="F197" s="387"/>
      <c r="G197" s="387"/>
      <c r="H197" s="387"/>
      <c r="I197" s="387"/>
      <c r="J197" s="387"/>
      <c r="K197" s="267"/>
    </row>
    <row r="198" spans="2:11" ht="25.5" customHeight="1">
      <c r="B198" s="266"/>
      <c r="C198" s="332" t="s">
        <v>1009</v>
      </c>
      <c r="D198" s="332"/>
      <c r="E198" s="332"/>
      <c r="F198" s="332" t="s">
        <v>1010</v>
      </c>
      <c r="G198" s="333"/>
      <c r="H198" s="388" t="s">
        <v>1011</v>
      </c>
      <c r="I198" s="388"/>
      <c r="J198" s="388"/>
      <c r="K198" s="267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1001</v>
      </c>
      <c r="D200" s="276"/>
      <c r="E200" s="276"/>
      <c r="F200" s="295" t="s">
        <v>47</v>
      </c>
      <c r="G200" s="276"/>
      <c r="H200" s="386" t="s">
        <v>1012</v>
      </c>
      <c r="I200" s="386"/>
      <c r="J200" s="386"/>
      <c r="K200" s="317"/>
    </row>
    <row r="201" spans="2:11" ht="15" customHeight="1">
      <c r="B201" s="296"/>
      <c r="C201" s="302"/>
      <c r="D201" s="276"/>
      <c r="E201" s="276"/>
      <c r="F201" s="295" t="s">
        <v>48</v>
      </c>
      <c r="G201" s="276"/>
      <c r="H201" s="386" t="s">
        <v>1013</v>
      </c>
      <c r="I201" s="386"/>
      <c r="J201" s="386"/>
      <c r="K201" s="317"/>
    </row>
    <row r="202" spans="2:11" ht="15" customHeight="1">
      <c r="B202" s="296"/>
      <c r="C202" s="302"/>
      <c r="D202" s="276"/>
      <c r="E202" s="276"/>
      <c r="F202" s="295" t="s">
        <v>51</v>
      </c>
      <c r="G202" s="276"/>
      <c r="H202" s="386" t="s">
        <v>1014</v>
      </c>
      <c r="I202" s="386"/>
      <c r="J202" s="386"/>
      <c r="K202" s="317"/>
    </row>
    <row r="203" spans="2:11" ht="15" customHeight="1">
      <c r="B203" s="296"/>
      <c r="C203" s="276"/>
      <c r="D203" s="276"/>
      <c r="E203" s="276"/>
      <c r="F203" s="295" t="s">
        <v>49</v>
      </c>
      <c r="G203" s="276"/>
      <c r="H203" s="386" t="s">
        <v>1015</v>
      </c>
      <c r="I203" s="386"/>
      <c r="J203" s="386"/>
      <c r="K203" s="317"/>
    </row>
    <row r="204" spans="2:11" ht="15" customHeight="1">
      <c r="B204" s="296"/>
      <c r="C204" s="276"/>
      <c r="D204" s="276"/>
      <c r="E204" s="276"/>
      <c r="F204" s="295" t="s">
        <v>50</v>
      </c>
      <c r="G204" s="276"/>
      <c r="H204" s="386" t="s">
        <v>1016</v>
      </c>
      <c r="I204" s="386"/>
      <c r="J204" s="386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957</v>
      </c>
      <c r="D206" s="276"/>
      <c r="E206" s="276"/>
      <c r="F206" s="295" t="s">
        <v>82</v>
      </c>
      <c r="G206" s="276"/>
      <c r="H206" s="386" t="s">
        <v>1017</v>
      </c>
      <c r="I206" s="386"/>
      <c r="J206" s="386"/>
      <c r="K206" s="317"/>
    </row>
    <row r="207" spans="2:11" ht="15" customHeight="1">
      <c r="B207" s="296"/>
      <c r="C207" s="302"/>
      <c r="D207" s="276"/>
      <c r="E207" s="276"/>
      <c r="F207" s="295" t="s">
        <v>854</v>
      </c>
      <c r="G207" s="276"/>
      <c r="H207" s="386" t="s">
        <v>855</v>
      </c>
      <c r="I207" s="386"/>
      <c r="J207" s="386"/>
      <c r="K207" s="317"/>
    </row>
    <row r="208" spans="2:11" ht="15" customHeight="1">
      <c r="B208" s="296"/>
      <c r="C208" s="276"/>
      <c r="D208" s="276"/>
      <c r="E208" s="276"/>
      <c r="F208" s="295" t="s">
        <v>852</v>
      </c>
      <c r="G208" s="276"/>
      <c r="H208" s="386" t="s">
        <v>1018</v>
      </c>
      <c r="I208" s="386"/>
      <c r="J208" s="386"/>
      <c r="K208" s="317"/>
    </row>
    <row r="209" spans="2:11" ht="15" customHeight="1">
      <c r="B209" s="334"/>
      <c r="C209" s="302"/>
      <c r="D209" s="302"/>
      <c r="E209" s="302"/>
      <c r="F209" s="295" t="s">
        <v>856</v>
      </c>
      <c r="G209" s="281"/>
      <c r="H209" s="385" t="s">
        <v>857</v>
      </c>
      <c r="I209" s="385"/>
      <c r="J209" s="385"/>
      <c r="K209" s="335"/>
    </row>
    <row r="210" spans="2:11" ht="15" customHeight="1">
      <c r="B210" s="334"/>
      <c r="C210" s="302"/>
      <c r="D210" s="302"/>
      <c r="E210" s="302"/>
      <c r="F210" s="295" t="s">
        <v>858</v>
      </c>
      <c r="G210" s="281"/>
      <c r="H210" s="385" t="s">
        <v>782</v>
      </c>
      <c r="I210" s="385"/>
      <c r="J210" s="385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981</v>
      </c>
      <c r="D212" s="302"/>
      <c r="E212" s="302"/>
      <c r="F212" s="295">
        <v>1</v>
      </c>
      <c r="G212" s="281"/>
      <c r="H212" s="385" t="s">
        <v>1019</v>
      </c>
      <c r="I212" s="385"/>
      <c r="J212" s="385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85" t="s">
        <v>1020</v>
      </c>
      <c r="I213" s="385"/>
      <c r="J213" s="385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85" t="s">
        <v>1021</v>
      </c>
      <c r="I214" s="385"/>
      <c r="J214" s="385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85" t="s">
        <v>1022</v>
      </c>
      <c r="I215" s="385"/>
      <c r="J215" s="385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Toms</dc:creator>
  <cp:keywords/>
  <dc:description/>
  <cp:lastModifiedBy>uzivatel</cp:lastModifiedBy>
  <dcterms:created xsi:type="dcterms:W3CDTF">2017-03-29T22:07:49Z</dcterms:created>
  <dcterms:modified xsi:type="dcterms:W3CDTF">2017-03-31T07:25:31Z</dcterms:modified>
  <cp:category/>
  <cp:version/>
  <cp:contentType/>
  <cp:contentStatus/>
</cp:coreProperties>
</file>